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Ground Emergency Medical Transportation\Cost Report Templates\"/>
    </mc:Choice>
  </mc:AlternateContent>
  <workbookProtection workbookAlgorithmName="SHA-512" workbookHashValue="B75+7OZDsaZA3oaq03cuK6d2aXP6joMKRjJgqtt1hqb2OthMeLBL2YDkA4yFYO9fvw5gzCPOe2aupcys0ObJjg==" workbookSaltValue="qq97dOluFKWO1OVA3KO1GQ==" workbookSpinCount="100000" lockStructure="1"/>
  <bookViews>
    <workbookView xWindow="33690" yWindow="0" windowWidth="16220" windowHeight="6950" tabRatio="778" firstSheet="3" activeTab="3"/>
  </bookViews>
  <sheets>
    <sheet name="‡‡MappingWorksheet‡‡" sheetId="31" state="veryHidden" r:id="rId1"/>
    <sheet name="‡‡MappingControlWorksheet‡‡" sheetId="32" state="veryHidden" r:id="rId2"/>
    <sheet name="‡‡MappingConfig‡‡" sheetId="34" state="hidden" r:id="rId3"/>
    <sheet name="Certification" sheetId="1" r:id="rId4"/>
    <sheet name="Sch 1 - Total Expense" sheetId="2" r:id="rId5"/>
    <sheet name="Sch 2 - GEMT Expense" sheetId="12" r:id="rId6"/>
    <sheet name="Sch 3 - NON-GEMT Expense" sheetId="13" r:id="rId7"/>
    <sheet name="Sch 4 - CRSB" sheetId="14" r:id="rId8"/>
    <sheet name="Sch 5 - A&amp;G" sheetId="15" r:id="rId9"/>
    <sheet name="Sch 6 - Reclassifications" sheetId="7" r:id="rId10"/>
    <sheet name="Sch 7 - Adjustments" sheetId="8" r:id="rId11"/>
    <sheet name="Sch 8 - Revenues" sheetId="9" r:id="rId12"/>
    <sheet name="Sch 9 - Prospective Rate" sheetId="11" r:id="rId13"/>
    <sheet name="Sch 10 - Notes" sheetId="18" r:id="rId14"/>
    <sheet name="ADJ Certification" sheetId="19" state="hidden" r:id="rId15"/>
    <sheet name="ADJ Sch 1 - Total Expense" sheetId="20" state="hidden" r:id="rId16"/>
    <sheet name="ADJ Sch 2 - GEMT Expense" sheetId="21" state="hidden" r:id="rId17"/>
    <sheet name="ADJ Sch 3 - NON-GEMT Expense" sheetId="22" state="hidden" r:id="rId18"/>
    <sheet name="ADJ Sch 4 - CRSB" sheetId="23" state="hidden" r:id="rId19"/>
    <sheet name="ADJ Sch 5 - A&amp;G" sheetId="24" state="hidden" r:id="rId20"/>
    <sheet name="ADJ Sch 6 - Reclassifications" sheetId="25" state="hidden" r:id="rId21"/>
    <sheet name="ADJ Sch 7 - Adjustments" sheetId="26" state="hidden" r:id="rId22"/>
    <sheet name="ADJ Sch 8 - Revenues" sheetId="27" state="hidden" r:id="rId23"/>
    <sheet name="ADJ Sch 9 - Prospective Rate" sheetId="28" state="hidden" r:id="rId24"/>
    <sheet name="ADJ Sch 10 - Notes" sheetId="29" state="hidden" r:id="rId25"/>
    <sheet name="Adjustments" sheetId="30" state="hidden" r:id="rId26"/>
  </sheets>
  <definedNames>
    <definedName name="_C000003">Certification!$H$2:$H$4</definedName>
    <definedName name="_C000004">Certification!$A$6:$C$8</definedName>
    <definedName name="_C000005">Certification!$D$6:$E$8</definedName>
    <definedName name="_C000006">Certification!$F$6:$H$8</definedName>
    <definedName name="_C000007">Certification!$A$9:$E$11</definedName>
    <definedName name="_C000008">Certification!$F$9:$H$11</definedName>
    <definedName name="_C000009">Certification!$A$12:$A$16</definedName>
    <definedName name="_C000010">Certification!$B$12:$E$16</definedName>
    <definedName name="_C000011">Certification!$F$12:$H$16</definedName>
    <definedName name="_C000012">Certification!$A$17:$H$19</definedName>
    <definedName name="_C000013">Certification!$A$20:$C$22</definedName>
    <definedName name="_C000014">Certification!$D$20:$F$22</definedName>
    <definedName name="_C000015">Certification!$G$20:$H$22</definedName>
    <definedName name="_C000016">Certification!$A$23:$A$25</definedName>
    <definedName name="_C000017">Certification!$B$23:$E$25</definedName>
    <definedName name="_C000018">Certification!$F$23:$F$25</definedName>
    <definedName name="_C000019">Certification!$G$23:$H$25</definedName>
    <definedName name="_C000020">Certification!$A$26:$F$28</definedName>
    <definedName name="_C000021">Certification!$G$26:$H$28</definedName>
    <definedName name="_C000022">Certification!$A$29:$C$33</definedName>
    <definedName name="_C000023">Certification!$D$29:$H$33</definedName>
    <definedName name="_C000024">Certification!$A$34:$B$38</definedName>
    <definedName name="_C000025">Certification!$C$34:$H$36</definedName>
    <definedName name="_C000026">Certification!$A$47:$A$48</definedName>
    <definedName name="_C000027">Certification!$C$47:$G$58</definedName>
    <definedName name="_C000028">Certification!$E$64:$F$67</definedName>
    <definedName name="_C000071">'Sch 1 - Total Expense'!$B$5:$C$21</definedName>
    <definedName name="_C000072">'Sch 1 - Total Expense'!$F$5:$F$21</definedName>
    <definedName name="_C000075">'Sch 1 - Total Expense'!$B$23:$C$33</definedName>
    <definedName name="_C000076">'Sch 1 - Total Expense'!$F$23:$F$33</definedName>
    <definedName name="_C000083">'Sch 1 - Total Expense'!$B$35:$C$48</definedName>
    <definedName name="_C000084">'Sch 1 - Total Expense'!$F$35:$F$48</definedName>
    <definedName name="_C000087">'Sch 1 - Total Expense'!$B$50:$C$85</definedName>
    <definedName name="_C000088">'Sch 1 - Total Expense'!$F$50:$F$85</definedName>
    <definedName name="_C000160">'ADJ Certification'!$H$2:$H$4</definedName>
    <definedName name="_C000161">'ADJ Certification'!$A$6:$C$8</definedName>
    <definedName name="_C000162">'ADJ Certification'!$D$6:$E$8</definedName>
    <definedName name="_C000163">'ADJ Certification'!$F$6:$H$8</definedName>
    <definedName name="_C000164">'ADJ Certification'!$A$9:$E$11</definedName>
    <definedName name="_C000165">'ADJ Certification'!$F$9:$H$11</definedName>
    <definedName name="_C000166">'ADJ Certification'!$A$12:$A$16</definedName>
    <definedName name="_C000167">'ADJ Certification'!$B$12:$E$16</definedName>
    <definedName name="_C000168">'ADJ Certification'!$F$12:$H$16</definedName>
    <definedName name="_C000169">'ADJ Certification'!$A$17:$H$19</definedName>
    <definedName name="_C000170">'ADJ Certification'!$A$20:$C$22</definedName>
    <definedName name="_C000171">'ADJ Certification'!$D$20:$F$22</definedName>
    <definedName name="_C000172">'ADJ Certification'!$G$20:$H$22</definedName>
    <definedName name="_C000173">'ADJ Certification'!$A$23:$A$25</definedName>
    <definedName name="_C000174">'ADJ Certification'!$B$23:$E$25</definedName>
    <definedName name="_C000175">'ADJ Certification'!$F$23:$F$25</definedName>
    <definedName name="_C000176">'ADJ Certification'!$G$23:$H$25</definedName>
    <definedName name="_C000177">'ADJ Certification'!$A$26:$F$28</definedName>
    <definedName name="_C000178">'ADJ Certification'!$G$26:$H$28</definedName>
    <definedName name="_C000179">'ADJ Certification'!$A$29:$C$33</definedName>
    <definedName name="_C000180">'ADJ Certification'!$D$29:$H$33</definedName>
    <definedName name="_C000181">'ADJ Certification'!$A$34:$B$38</definedName>
    <definedName name="_C000182">'ADJ Certification'!$C$34:$H$38</definedName>
    <definedName name="_C000183">'ADJ Certification'!$A$47:$A$48</definedName>
    <definedName name="_C000184">'ADJ Certification'!$C$47:$G$58</definedName>
    <definedName name="_C000185">'ADJ Certification'!$E$64:$F$67</definedName>
    <definedName name="_C000229">'ADJ Sch 1 - Total Expense'!$B$5:$C$20</definedName>
    <definedName name="_C000230">'ADJ Sch 1 - Total Expense'!$F$5:$F$21</definedName>
    <definedName name="_C000233">'ADJ Sch 1 - Total Expense'!$B$23:$C$33</definedName>
    <definedName name="_C000234">'ADJ Sch 1 - Total Expense'!$F$23:$F$33</definedName>
    <definedName name="_C000237">'ADJ Sch 1 - Total Expense'!$B$35:$C$44</definedName>
    <definedName name="_C000238">'ADJ Sch 1 - Total Expense'!$F$35:$F$48</definedName>
    <definedName name="_C000241">'ADJ Sch 1 - Total Expense'!$B$50:$C$82</definedName>
    <definedName name="_C000242">'ADJ Sch 1 - Total Expense'!$F$50:$F$85</definedName>
    <definedName name="_C000320">'Sch 2 - GEMT Expense'!$E$5:$E$20</definedName>
    <definedName name="_C000321">'Sch 2 - GEMT Expense'!$F$5:$F$21</definedName>
    <definedName name="_C000322">'Sch 2 - GEMT Expense'!$G$5:$G$21</definedName>
    <definedName name="_C000323">'Sch 2 - GEMT Expense'!$H$5:$H$21</definedName>
    <definedName name="_C000324">'Sch 2 - GEMT Expense'!$I$5:$I$21</definedName>
    <definedName name="_C000325">'Sch 2 - GEMT Expense'!$J$5:$J$21</definedName>
    <definedName name="_C000328">'Sch 2 - GEMT Expense'!$E$23:$E$33</definedName>
    <definedName name="_C000329">'Sch 2 - GEMT Expense'!$F$23:$F$33</definedName>
    <definedName name="_C000330">'Sch 2 - GEMT Expense'!$G$23:$G$33</definedName>
    <definedName name="_C000331">'Sch 2 - GEMT Expense'!$H$23:$H$33</definedName>
    <definedName name="_C000332">'Sch 2 - GEMT Expense'!$J$23:$J$33</definedName>
    <definedName name="_C000335">'Sch 2 - GEMT Expense'!$E$35:$E$48</definedName>
    <definedName name="_C000336">'Sch 2 - GEMT Expense'!$F$35:$F$48</definedName>
    <definedName name="_C000337">'Sch 2 - GEMT Expense'!$G$35:$G$48</definedName>
    <definedName name="_C000338">'Sch 2 - GEMT Expense'!$H$35:$H$48</definedName>
    <definedName name="_C000339">'Sch 2 - GEMT Expense'!$I$35:$I$48</definedName>
    <definedName name="_C000340">'Sch 2 - GEMT Expense'!$J$35:$J$48</definedName>
    <definedName name="_C000343">'Sch 2 - GEMT Expense'!$E$50:$E$83</definedName>
    <definedName name="_C000344">'Sch 2 - GEMT Expense'!$F$50:$F$85</definedName>
    <definedName name="_C000345">'Sch 2 - GEMT Expense'!$G$50:$G$85</definedName>
    <definedName name="_C000346">'Sch 2 - GEMT Expense'!$H$50:$H$85</definedName>
    <definedName name="_C000347">'Sch 2 - GEMT Expense'!$I$50:$I$85</definedName>
    <definedName name="_C000348">'Sch 2 - GEMT Expense'!$J$50:$J$85</definedName>
    <definedName name="_C000393">'Sch 2 - GEMT Expense'!$I$23:$I$33</definedName>
    <definedName name="_C000500">'ADJ Sch 2 - GEMT Expense'!$E$5:$E$21</definedName>
    <definedName name="_C000501">'ADJ Sch 2 - GEMT Expense'!$F$5:$F$21</definedName>
    <definedName name="_C000502">'ADJ Sch 2 - GEMT Expense'!$G$5:$G$21</definedName>
    <definedName name="_C000503">'ADJ Sch 2 - GEMT Expense'!$H$5:$H$21</definedName>
    <definedName name="_C000504">'ADJ Sch 2 - GEMT Expense'!$I$5:$I$21</definedName>
    <definedName name="_C000505">'ADJ Sch 2 - GEMT Expense'!$J$5:$J$21</definedName>
    <definedName name="_C000508">'ADJ Sch 2 - GEMT Expense'!$E$23:$E$33</definedName>
    <definedName name="_C000509">'ADJ Sch 2 - GEMT Expense'!$F$23:$F$33</definedName>
    <definedName name="_C000510">'ADJ Sch 2 - GEMT Expense'!$G$23:$G$33</definedName>
    <definedName name="_C000511">'ADJ Sch 2 - GEMT Expense'!$H$23:$H$33</definedName>
    <definedName name="_C000512">'ADJ Sch 2 - GEMT Expense'!$I$23:$I$33</definedName>
    <definedName name="_C000513">'ADJ Sch 2 - GEMT Expense'!$J$23:$J$33</definedName>
    <definedName name="_C000516">'ADJ Sch 2 - GEMT Expense'!$E$35:$E$48</definedName>
    <definedName name="_C000517">'ADJ Sch 2 - GEMT Expense'!$F$35:$F$48</definedName>
    <definedName name="_C000518">'ADJ Sch 2 - GEMT Expense'!$G$35:$G$48</definedName>
    <definedName name="_C000519">'ADJ Sch 2 - GEMT Expense'!$H$35:$H$48</definedName>
    <definedName name="_C000520">'ADJ Sch 2 - GEMT Expense'!$I$35:$I$48</definedName>
    <definedName name="_C000521">'ADJ Sch 2 - GEMT Expense'!$J$35:$J$48</definedName>
    <definedName name="_C000524">'ADJ Sch 2 - GEMT Expense'!$E$50:$E$82</definedName>
    <definedName name="_C000525">'ADJ Sch 2 - GEMT Expense'!$F$50:$F$85</definedName>
    <definedName name="_C000526">'ADJ Sch 2 - GEMT Expense'!$G$50:$G$85</definedName>
    <definedName name="_C000527">'ADJ Sch 2 - GEMT Expense'!$H$50:$H$85</definedName>
    <definedName name="_C000528">'ADJ Sch 2 - GEMT Expense'!$I$50:$I$85</definedName>
    <definedName name="_C000529">'ADJ Sch 2 - GEMT Expense'!$J$50:$J$85</definedName>
    <definedName name="_C000680">'Sch 3 - NON-GEMT Expense'!$E$5:$E$21</definedName>
    <definedName name="_C000681">'Sch 3 - NON-GEMT Expense'!$F$5:$F$21</definedName>
    <definedName name="_C000682">'Sch 3 - NON-GEMT Expense'!$G$5:$G$21</definedName>
    <definedName name="_C000683">'Sch 3 - NON-GEMT Expense'!$H$5:$H$21</definedName>
    <definedName name="_C000684">'Sch 3 - NON-GEMT Expense'!$I$5:$I$21</definedName>
    <definedName name="_C000685">'Sch 3 - NON-GEMT Expense'!$J$5:$J$21</definedName>
    <definedName name="_C000688">'Sch 3 - NON-GEMT Expense'!$E$23:$E$33</definedName>
    <definedName name="_C000689">'Sch 3 - NON-GEMT Expense'!$F$23:$F$33</definedName>
    <definedName name="_C000690">'Sch 3 - NON-GEMT Expense'!$G$23:$G$33</definedName>
    <definedName name="_C000691">'Sch 3 - NON-GEMT Expense'!$H$23:$H$33</definedName>
    <definedName name="_C000692">'Sch 3 - NON-GEMT Expense'!$I$23:$I$33</definedName>
    <definedName name="_C000693">'Sch 3 - NON-GEMT Expense'!$J$23:$J$33</definedName>
    <definedName name="_C000696">'Sch 3 - NON-GEMT Expense'!$E$35:$E$48</definedName>
    <definedName name="_C000697">'Sch 3 - NON-GEMT Expense'!$F$35:$F$48</definedName>
    <definedName name="_C000698">'Sch 3 - NON-GEMT Expense'!$G$35:$G$48</definedName>
    <definedName name="_C000699">'Sch 3 - NON-GEMT Expense'!$H$35:$H$48</definedName>
    <definedName name="_C000700">'Sch 3 - NON-GEMT Expense'!$I$35:$I$48</definedName>
    <definedName name="_C000701">'Sch 3 - NON-GEMT Expense'!$J$35:$J$48</definedName>
    <definedName name="_C000704">'Sch 3 - NON-GEMT Expense'!$E$50:$E$85</definedName>
    <definedName name="_C000705">'Sch 3 - NON-GEMT Expense'!$F$50:$F$85</definedName>
    <definedName name="_C000706">'Sch 3 - NON-GEMT Expense'!$G$50:$G$85</definedName>
    <definedName name="_C000707">'Sch 3 - NON-GEMT Expense'!$H$50:$H$85</definedName>
    <definedName name="_C000708">'Sch 3 - NON-GEMT Expense'!$I$50:$I$85</definedName>
    <definedName name="_C000709">'Sch 3 - NON-GEMT Expense'!$J$50:$J$85</definedName>
    <definedName name="_C000860">'ADJ Sch 3 - NON-GEMT Expense'!$E$5:$E$21</definedName>
    <definedName name="_C000861">'ADJ Sch 3 - NON-GEMT Expense'!$F$5:$F$21</definedName>
    <definedName name="_C000862">'ADJ Sch 3 - NON-GEMT Expense'!$G$5:$G$21</definedName>
    <definedName name="_C000863">'ADJ Sch 3 - NON-GEMT Expense'!$H$5:$H$21</definedName>
    <definedName name="_C000864">'ADJ Sch 3 - NON-GEMT Expense'!$I$5:$I$21</definedName>
    <definedName name="_C000865">'ADJ Sch 3 - NON-GEMT Expense'!$J$5:$J$21</definedName>
    <definedName name="_C000868">'ADJ Sch 3 - NON-GEMT Expense'!$E$23:$E$33</definedName>
    <definedName name="_C000869">'ADJ Sch 3 - NON-GEMT Expense'!$F$23:$F$33</definedName>
    <definedName name="_C000870">'ADJ Sch 3 - NON-GEMT Expense'!$G$23:$G$33</definedName>
    <definedName name="_C000871">'ADJ Sch 3 - NON-GEMT Expense'!$H$23:$H$33</definedName>
    <definedName name="_C000872">'ADJ Sch 3 - NON-GEMT Expense'!$I$23:$I$33</definedName>
    <definedName name="_C000873">'ADJ Sch 3 - NON-GEMT Expense'!$J$23:$J$33</definedName>
    <definedName name="_C000876">'ADJ Sch 3 - NON-GEMT Expense'!$E$35:$E$48</definedName>
    <definedName name="_C000877">'ADJ Sch 3 - NON-GEMT Expense'!$F$35:$F$48</definedName>
    <definedName name="_C000878">'ADJ Sch 3 - NON-GEMT Expense'!$G$35:$G$48</definedName>
    <definedName name="_C000879">'ADJ Sch 3 - NON-GEMT Expense'!$H$35:$H$48</definedName>
    <definedName name="_C000880">'ADJ Sch 3 - NON-GEMT Expense'!$I$35:$I$48</definedName>
    <definedName name="_C000881">'ADJ Sch 3 - NON-GEMT Expense'!$J$35:$J$48</definedName>
    <definedName name="_C000884">'ADJ Sch 3 - NON-GEMT Expense'!$E$50:$E$85</definedName>
    <definedName name="_C000885">'ADJ Sch 3 - NON-GEMT Expense'!$F$50:$F$85</definedName>
    <definedName name="_C000886">'ADJ Sch 3 - NON-GEMT Expense'!$G$50:$G$85</definedName>
    <definedName name="_C000887">'ADJ Sch 3 - NON-GEMT Expense'!$H$50:$H$85</definedName>
    <definedName name="_C000888">'ADJ Sch 3 - NON-GEMT Expense'!$I$50:$I$85</definedName>
    <definedName name="_C000889">'ADJ Sch 3 - NON-GEMT Expense'!$J$50:$J$85</definedName>
    <definedName name="_C001041">'Sch 4 - CRSB'!$E$5:$E$21</definedName>
    <definedName name="_C001042">'Sch 4 - CRSB'!$F$5:$F$21</definedName>
    <definedName name="_C001043">'Sch 4 - CRSB'!$G$5:$G$21</definedName>
    <definedName name="_C001044">'Sch 4 - CRSB'!$H$5:$H$21</definedName>
    <definedName name="_C001045">'Sch 4 - CRSB'!$I$5:$I$21</definedName>
    <definedName name="_C001046">'Sch 4 - CRSB'!$J$5:$J$21</definedName>
    <definedName name="_C001047">'Sch 4 - CRSB'!$K$5:$K$21</definedName>
    <definedName name="_C001050">'Sch 4 - CRSB'!$E$24:$E$29</definedName>
    <definedName name="_C001051">'Sch 4 - CRSB'!$F$24:$F$30</definedName>
    <definedName name="_C001054">'Sch 4 - CRSB'!$E$32:$E$46</definedName>
    <definedName name="_C001055">'Sch 4 - CRSB'!$F$32:$F$46</definedName>
    <definedName name="_C001056">'Sch 4 - CRSB'!$G$32:$G$46</definedName>
    <definedName name="_C001057">'Sch 4 - CRSB'!$H$32:$H$46</definedName>
    <definedName name="_C001058">'Sch 4 - CRSB'!$I$32:$I$46</definedName>
    <definedName name="_C001059">'Sch 4 - CRSB'!$J$32:$J$46</definedName>
    <definedName name="_C001060">'Sch 4 - CRSB'!$K$32:$K$46</definedName>
    <definedName name="_C001063">'Sch 4 - CRSB'!$E$48:$E$59</definedName>
    <definedName name="_C001064">'Sch 4 - CRSB'!$F$48:$F$59</definedName>
    <definedName name="_C001065">'Sch 4 - CRSB'!$G$48:$G$59</definedName>
    <definedName name="_C001066">'Sch 4 - CRSB'!$H$48:$H$59</definedName>
    <definedName name="_C001067">'Sch 4 - CRSB'!$I$48:$I$59</definedName>
    <definedName name="_C001068">'Sch 4 - CRSB'!$J$48:$J$59</definedName>
    <definedName name="_C001069">'Sch 4 - CRSB'!$K$48:$K$59</definedName>
    <definedName name="_C001072">'Sch 4 - CRSB'!$E$62:$E$67</definedName>
    <definedName name="_C001073">'Sch 4 - CRSB'!$F$62:$F$67</definedName>
    <definedName name="_C001164">'ADJ Sch 4 - CRSB'!$E$5:$E$21</definedName>
    <definedName name="_C001165">'ADJ Sch 4 - CRSB'!$F$5:$F$21</definedName>
    <definedName name="_C001166">'ADJ Sch 4 - CRSB'!$G$5:$G$21</definedName>
    <definedName name="_C001167">'ADJ Sch 4 - CRSB'!$H$5:$H$21</definedName>
    <definedName name="_C001168">'ADJ Sch 4 - CRSB'!$I$5:$I$21</definedName>
    <definedName name="_C001169">'ADJ Sch 4 - CRSB'!$J$5:$J$21</definedName>
    <definedName name="_C001170">'ADJ Sch 4 - CRSB'!$K$5:$K$21</definedName>
    <definedName name="_C001173">'ADJ Sch 4 - CRSB'!$E$24:$E$30</definedName>
    <definedName name="_C001174">'ADJ Sch 4 - CRSB'!$F$24:$F$30</definedName>
    <definedName name="_C001177">'ADJ Sch 4 - CRSB'!$E$32:$E$46</definedName>
    <definedName name="_C001178">'ADJ Sch 4 - CRSB'!$F$32:$F$46</definedName>
    <definedName name="_C001179">'ADJ Sch 4 - CRSB'!$G$32:$G$46</definedName>
    <definedName name="_C001180">'ADJ Sch 4 - CRSB'!$H$32:$H$46</definedName>
    <definedName name="_C001181">'ADJ Sch 4 - CRSB'!$I$32:$I$46</definedName>
    <definedName name="_C001182">'ADJ Sch 4 - CRSB'!$J$32:$J$46</definedName>
    <definedName name="_C001183">'ADJ Sch 4 - CRSB'!$K$32:$K$46</definedName>
    <definedName name="_C001186">'ADJ Sch 4 - CRSB'!$E$48:$E$59</definedName>
    <definedName name="_C001187">'ADJ Sch 4 - CRSB'!$F$48:$F$59</definedName>
    <definedName name="_C001188">'ADJ Sch 4 - CRSB'!$G$48:$G$59</definedName>
    <definedName name="_C001189">'ADJ Sch 4 - CRSB'!$H$48:$H$59</definedName>
    <definedName name="_C001190">'ADJ Sch 4 - CRSB'!$I$48:$I$59</definedName>
    <definedName name="_C001191">'ADJ Sch 4 - CRSB'!$J$48:$J$59</definedName>
    <definedName name="_C001192">'ADJ Sch 4 - CRSB'!$K$48:$K$59</definedName>
    <definedName name="_C001195">'ADJ Sch 4 - CRSB'!$E$62:$E$67</definedName>
    <definedName name="_C001196">'ADJ Sch 4 - CRSB'!$F$62:$F$67</definedName>
    <definedName name="_C001288">'Sch 5 - A&amp;G'!$E$5:$E$41</definedName>
    <definedName name="_C001289">'Sch 5 - A&amp;G'!$F$5:$F$42</definedName>
    <definedName name="_C001354">'ADJ Sch 5 - A&amp;G'!$E$5:$E$41</definedName>
    <definedName name="_C001355">'ADJ Sch 5 - A&amp;G'!$F$5:$F$42</definedName>
    <definedName name="_C001420">'Sch 6 - Reclassifications'!$B$6:$C$70</definedName>
    <definedName name="_C001421">'Sch 6 - Reclassifications'!$D$6:$D$70</definedName>
    <definedName name="_C001422">'Sch 6 - Reclassifications'!$E$6:$E$70</definedName>
    <definedName name="_C001423">'Sch 6 - Reclassifications'!$F$6:$F$70</definedName>
    <definedName name="_C001424">'Sch 6 - Reclassifications'!$G$6:$G$70</definedName>
    <definedName name="_C001425">'Sch 6 - Reclassifications'!$H$6:$H$71</definedName>
    <definedName name="_C001426">'Sch 6 - Reclassifications'!$I$6:$I$71</definedName>
    <definedName name="_C001427">'Sch 6 - Reclassifications'!$J$6:$J$71</definedName>
    <definedName name="_C001428">'Sch 6 - Reclassifications'!$K$6:$K$71</definedName>
    <definedName name="_C001429">'Sch 6 - Reclassifications'!$L$6:$L$71</definedName>
    <definedName name="_C002034">'ADJ Sch 6 - Reclassifications'!$B$6:$C$70</definedName>
    <definedName name="_C002035">'ADJ Sch 6 - Reclassifications'!$D$6:$D$70</definedName>
    <definedName name="_C002036">'ADJ Sch 6 - Reclassifications'!$E$6:$E$70</definedName>
    <definedName name="_C002037">'ADJ Sch 6 - Reclassifications'!$F$6:$F$70</definedName>
    <definedName name="_C002038">'ADJ Sch 6 - Reclassifications'!$G$6:$G$70</definedName>
    <definedName name="_C002039">'ADJ Sch 6 - Reclassifications'!$H$6:$H$71</definedName>
    <definedName name="_C002040">'ADJ Sch 6 - Reclassifications'!$I$6:$I$70</definedName>
    <definedName name="_C002041">'ADJ Sch 6 - Reclassifications'!$J$6:$J$70</definedName>
    <definedName name="_C002042">'ADJ Sch 6 - Reclassifications'!$K$6:$K$70</definedName>
    <definedName name="_C002043">'ADJ Sch 6 - Reclassifications'!$L$6:$L$71</definedName>
    <definedName name="_C002648">'Sch 7 - Adjustments'!$A$5:$C$39</definedName>
    <definedName name="_C002649">'Sch 7 - Adjustments'!$D$5:$D$39</definedName>
    <definedName name="_C002650">'Sch 7 - Adjustments'!$E$5:$E$40</definedName>
    <definedName name="_C002651">'Sch 7 - Adjustments'!$F$5:$G$39</definedName>
    <definedName name="_C002652">'Sch 7 - Adjustments'!$H$5:$H$39</definedName>
    <definedName name="_C002653">'Sch 7 - Adjustments'!$I$5:$I$39</definedName>
    <definedName name="_C002837">'ADJ Sch 7 - Adjustments'!$B$5:$C$39</definedName>
    <definedName name="_C002838">'ADJ Sch 7 - Adjustments'!$D$5:$D$39</definedName>
    <definedName name="_C002839">'ADJ Sch 7 - Adjustments'!$E$5:$E$40</definedName>
    <definedName name="_C002840">'ADJ Sch 7 - Adjustments'!$F$5:$G$39</definedName>
    <definedName name="_C002841">'ADJ Sch 7 - Adjustments'!$H$5:$H$39</definedName>
    <definedName name="_C002842">'ADJ Sch 7 - Adjustments'!$I$5:$I$39</definedName>
    <definedName name="_C003026">'Sch 8 - Revenues'!$G$6:$G$18</definedName>
    <definedName name="_C003027">'Sch 8 - Revenues'!$H$6:$H$18</definedName>
    <definedName name="_C003028">'Sch 8 - Revenues'!$J$6:$J$18</definedName>
    <definedName name="_C003029">'Sch 8 - Revenues'!$K$6:$K$18</definedName>
    <definedName name="_C003030">'Sch 8 - Revenues'!$L$6:$L$18</definedName>
    <definedName name="_C003033">'Sch 8 - Revenues'!$G$20:$G$30</definedName>
    <definedName name="_C003034">'Sch 8 - Revenues'!$H$20:$H$30</definedName>
    <definedName name="_C003035">'Sch 8 - Revenues'!$J$20:$J$30</definedName>
    <definedName name="_C003036">'Sch 8 - Revenues'!$K$20:$K$30</definedName>
    <definedName name="_C003037">'Sch 8 - Revenues'!$L$20:$L$30</definedName>
    <definedName name="_C003040">'Sch 8 - Revenues'!$B$32:$H$62</definedName>
    <definedName name="_C003041">'Sch 8 - Revenues'!$J$32:$J$63</definedName>
    <definedName name="_C003042">'Sch 8 - Revenues'!$K$32:$K$63</definedName>
    <definedName name="_C003043">'Sch 8 - Revenues'!$L$32:$L$64</definedName>
    <definedName name="_C003237">'ADJ Sch 8 - Revenues'!$H$6:$H$18</definedName>
    <definedName name="_C003238">'ADJ Sch 8 - Revenues'!$J$6:$J$18</definedName>
    <definedName name="_C003239">'ADJ Sch 8 - Revenues'!$K$6:$K$18</definedName>
    <definedName name="_C003240">'ADJ Sch 8 - Revenues'!$L$6:$L$18</definedName>
    <definedName name="_C003241">'ADJ Sch 8 - Revenues'!$G$20:$G$30</definedName>
    <definedName name="_C003242">'ADJ Sch 8 - Revenues'!$H$20:$H$30</definedName>
    <definedName name="_C003243">'ADJ Sch 8 - Revenues'!$J$20:$J$30</definedName>
    <definedName name="_C003244">'ADJ Sch 8 - Revenues'!$K$20:$K$30</definedName>
    <definedName name="_C003245">'ADJ Sch 8 - Revenues'!$L$20:$L$30</definedName>
    <definedName name="_C003246">'ADJ Sch 8 - Revenues'!$B$32:$H$62</definedName>
    <definedName name="_C003247">'ADJ Sch 8 - Revenues'!$J$32:$J$63</definedName>
    <definedName name="_C003248">'ADJ Sch 8 - Revenues'!$K$32:$K$63</definedName>
    <definedName name="_C003249">'ADJ Sch 8 - Revenues'!$L$32:$L$64</definedName>
    <definedName name="_C003280">'ADJ Sch 8 - Revenues'!$G$6:$G$18</definedName>
    <definedName name="_C003441">'Sch 9 - Prospective Rate'!$F$7:$F$11</definedName>
    <definedName name="_C003442">'Sch 9 - Prospective Rate'!$G$7:$G$12</definedName>
    <definedName name="_C003443">'Sch 9 - Prospective Rate'!$H$7:$H$14</definedName>
    <definedName name="_C003446">'Sch 9 - Prospective Rate'!$D$16:$D$23</definedName>
    <definedName name="_C003447">'Sch 9 - Prospective Rate'!$E$16:$E$23</definedName>
    <definedName name="_C003448">'Sch 9 - Prospective Rate'!$F$16:$F$23</definedName>
    <definedName name="_C003449">'Sch 9 - Prospective Rate'!$G$16:$G$23</definedName>
    <definedName name="_C003450">'Sch 9 - Prospective Rate'!$H$16:$H$24</definedName>
    <definedName name="_C003453">'Sch 9 - Prospective Rate'!$H$26:$H$27</definedName>
    <definedName name="_C003456">'Sch 9 - Prospective Rate'!$D$32:$D$39</definedName>
    <definedName name="_C003457">'Sch 9 - Prospective Rate'!$E$32:$E$39</definedName>
    <definedName name="_C003458">'Sch 9 - Prospective Rate'!$F$32:$F$39</definedName>
    <definedName name="_C003459">'Sch 9 - Prospective Rate'!$G$32:$G$39</definedName>
    <definedName name="_C003460">'Sch 9 - Prospective Rate'!$H$32:$H$39</definedName>
    <definedName name="_C003524">'ADJ Sch 9 - Prospective Rate'!$F$7:$F$11</definedName>
    <definedName name="_C003525">'ADJ Sch 9 - Prospective Rate'!$G$7:$G$12</definedName>
    <definedName name="_C003526">'ADJ Sch 9 - Prospective Rate'!$H$7:$H$14</definedName>
    <definedName name="_C003529">'ADJ Sch 9 - Prospective Rate'!$D$16:$D$23</definedName>
    <definedName name="_C003530">'ADJ Sch 9 - Prospective Rate'!$E$16:$E$23</definedName>
    <definedName name="_C003531">'ADJ Sch 9 - Prospective Rate'!$F$16:$F$23</definedName>
    <definedName name="_C003532">'ADJ Sch 9 - Prospective Rate'!$G$16:$G$23</definedName>
    <definedName name="_C003533">'ADJ Sch 9 - Prospective Rate'!$H$16:$H$24</definedName>
    <definedName name="_C003536">'ADJ Sch 9 - Prospective Rate'!$H$26:$H$27</definedName>
    <definedName name="_C003539">'ADJ Sch 9 - Prospective Rate'!$D$32:$D$39</definedName>
    <definedName name="_C003540">'ADJ Sch 9 - Prospective Rate'!$E$32:$E$39</definedName>
    <definedName name="_C003541">'ADJ Sch 9 - Prospective Rate'!$F$32:$F$39</definedName>
    <definedName name="_C003542">'ADJ Sch 9 - Prospective Rate'!$G$32:$G$39</definedName>
    <definedName name="_C003543">'ADJ Sch 9 - Prospective Rate'!$H$32:$H$39</definedName>
    <definedName name="_C003607">'Sch 10 - Notes'!$A$8:$A$23</definedName>
    <definedName name="_C003608">'Sch 10 - Notes'!$B$8:$B$23</definedName>
    <definedName name="_C003609">'Sch 10 - Notes'!$C$8:$H$23</definedName>
    <definedName name="_C003610">'Sch 10 - Notes'!$I$8:$I$23</definedName>
    <definedName name="_C003613">'Sch 10 - Notes'!$A$27:$A$41</definedName>
    <definedName name="_C003614">'Sch 10 - Notes'!$B$27:$B$41</definedName>
    <definedName name="_C003615">'Sch 10 - Notes'!$C$27:$H$41</definedName>
    <definedName name="_C003616">'Sch 10 - Notes'!$I$27:$I$41</definedName>
    <definedName name="_C003619">'Sch 10 - Notes'!$A$45:$B$52</definedName>
    <definedName name="_C003620">'Sch 10 - Notes'!$C$45:$I$52</definedName>
    <definedName name="_C003743">'ADJ Sch 10 - Notes'!$A$8:$A$23</definedName>
    <definedName name="_C003744">'ADJ Sch 10 - Notes'!$B$8:$B$23</definedName>
    <definedName name="_C003745">'ADJ Sch 10 - Notes'!$C$8:$H$23</definedName>
    <definedName name="_C003746">'ADJ Sch 10 - Notes'!$I$8:$I$23</definedName>
    <definedName name="_C003749">'ADJ Sch 10 - Notes'!$A$27:$A$41</definedName>
    <definedName name="_C003750">'ADJ Sch 10 - Notes'!$B$27:$B$41</definedName>
    <definedName name="_C003751">'ADJ Sch 10 - Notes'!$C$27:$H$41</definedName>
    <definedName name="_C003752">'ADJ Sch 10 - Notes'!$I$27:$I$41</definedName>
    <definedName name="_C003755">'ADJ Sch 10 - Notes'!$A$45:$B$52</definedName>
    <definedName name="_C003756">'ADJ Sch 10 - Notes'!$C$45:$I$52</definedName>
    <definedName name="_C003883">'Sch 5 - A&amp;G'!$G$5:$G$42</definedName>
    <definedName name="_C003884">'Sch 5 - A&amp;G'!$H$5:$H$42</definedName>
    <definedName name="_C003885">'Sch 5 - A&amp;G'!$I$5:$I$42</definedName>
    <definedName name="_C003886">'Sch 5 - A&amp;G'!$J$5:$J$42</definedName>
    <definedName name="_C003887">'Sch 5 - A&amp;G'!$K$5:$K$42</definedName>
    <definedName name="_C003894">'ADJ Sch 5 - A&amp;G'!$G$5:$G$42</definedName>
    <definedName name="_C003895">'ADJ Sch 5 - A&amp;G'!$H$5:$H$42</definedName>
    <definedName name="_C003896">'ADJ Sch 5 - A&amp;G'!$I$5:$I$42</definedName>
    <definedName name="_C003897">'ADJ Sch 5 - A&amp;G'!$J$5:$J$42</definedName>
    <definedName name="_C003898">'ADJ Sch 5 - A&amp;G'!$K$5:$K$42</definedName>
    <definedName name="_C003937">'Sch 1 - Total Expense'!$G$5:$G$21</definedName>
    <definedName name="_C003938">'Sch 1 - Total Expense'!$H$5:$H$21</definedName>
    <definedName name="_C003939">'Sch 1 - Total Expense'!$G$23:$G$33</definedName>
    <definedName name="_C003940">'Sch 1 - Total Expense'!$H$23:$H$33</definedName>
    <definedName name="_C003941">'Sch 1 - Total Expense'!$G$35:$G$48</definedName>
    <definedName name="_C003942">'Sch 1 - Total Expense'!$H$35:$H$48</definedName>
    <definedName name="_C003943">'Sch 1 - Total Expense'!$G$50:$G$85</definedName>
    <definedName name="_C003944">'Sch 1 - Total Expense'!$H$50:$H$85</definedName>
    <definedName name="_C003945">'Sch 1 - Total Expense'!$I$50:$I$85</definedName>
    <definedName name="_C003946">'ADJ Sch 1 - Total Expense'!$G$5:$G$21</definedName>
    <definedName name="_C003947">'ADJ Sch 1 - Total Expense'!$H$5:$H$21</definedName>
    <definedName name="_C003948">'ADJ Sch 1 - Total Expense'!$G$23:$G$33</definedName>
    <definedName name="_C003949">'ADJ Sch 1 - Total Expense'!$H$23:$H$33</definedName>
    <definedName name="_C003950">'ADJ Sch 1 - Total Expense'!$G$35:$G$48</definedName>
    <definedName name="_C003951">'ADJ Sch 1 - Total Expense'!$H$35:$H$48</definedName>
    <definedName name="_C003952">'ADJ Sch 1 - Total Expense'!$G$50:$G$85</definedName>
    <definedName name="_C003953">'ADJ Sch 1 - Total Expense'!$H$50:$H$85</definedName>
    <definedName name="_C003954">'ADJ Sch 1 - Total Expense'!$I$50:$I$85</definedName>
    <definedName name="_C003959">'Sch 9 - Prospective Rate'!$C$44:$C$44</definedName>
    <definedName name="_C003963">'ADJ Sch 9 - Prospective Rate'!$C$44:$C$44</definedName>
    <definedName name="_D000089">'Sch 1 - Total Expense'!$B$19</definedName>
    <definedName name="_D000090">'Sch 1 - Total Expense'!$B$20</definedName>
    <definedName name="_D000091">'Sch 1 - Total Expense'!$F$11</definedName>
    <definedName name="_D000092">'Sch 1 - Total Expense'!$F$12</definedName>
    <definedName name="_D000093">'Sch 1 - Total Expense'!$F$13</definedName>
    <definedName name="_D000094">'Sch 1 - Total Expense'!$F$14</definedName>
    <definedName name="_D000095">'Sch 1 - Total Expense'!$F$15</definedName>
    <definedName name="_D000096">'Sch 1 - Total Expense'!$F$16</definedName>
    <definedName name="_D000097">'Sch 1 - Total Expense'!$F$17</definedName>
    <definedName name="_D000098">'Sch 1 - Total Expense'!$F$18</definedName>
    <definedName name="_D000099">'Sch 1 - Total Expense'!$F$19</definedName>
    <definedName name="_D000100">'Sch 1 - Total Expense'!$F$20</definedName>
    <definedName name="_D000102">'Sch 1 - Total Expense'!$B$30</definedName>
    <definedName name="_D000103">'Sch 1 - Total Expense'!$B$31</definedName>
    <definedName name="_D000104">'Sch 1 - Total Expense'!$B$32</definedName>
    <definedName name="_D000105">'Sch 1 - Total Expense'!$F$25</definedName>
    <definedName name="_D000106">'Sch 1 - Total Expense'!$F$26</definedName>
    <definedName name="_D000107">'Sch 1 - Total Expense'!$F$27</definedName>
    <definedName name="_D000108">'Sch 1 - Total Expense'!$F$28</definedName>
    <definedName name="_D000109">'Sch 1 - Total Expense'!$F$29</definedName>
    <definedName name="_D000110">'Sch 1 - Total Expense'!$F$30</definedName>
    <definedName name="_D000111">'Sch 1 - Total Expense'!$F$31</definedName>
    <definedName name="_D000112">'Sch 1 - Total Expense'!$F$32</definedName>
    <definedName name="_D000114">'Sch 1 - Total Expense'!$F$37</definedName>
    <definedName name="_D000115">'Sch 1 - Total Expense'!$F$38</definedName>
    <definedName name="_D000116">'Sch 1 - Total Expense'!$F$39</definedName>
    <definedName name="_D000117">'Sch 1 - Total Expense'!$F$40</definedName>
    <definedName name="_D000118">'Sch 1 - Total Expense'!$F$41</definedName>
    <definedName name="_D000119">'Sch 1 - Total Expense'!$F$42</definedName>
    <definedName name="_D000120">'Sch 1 - Total Expense'!$F$43</definedName>
    <definedName name="_D000121">'Sch 1 - Total Expense'!$F$44</definedName>
    <definedName name="_D000125">'Sch 1 - Total Expense'!$F$52</definedName>
    <definedName name="_D000126">'Sch 1 - Total Expense'!$F$53</definedName>
    <definedName name="_D000127">'Sch 1 - Total Expense'!$F$54</definedName>
    <definedName name="_D000128">'Sch 1 - Total Expense'!$F$55</definedName>
    <definedName name="_D000129">'Sch 1 - Total Expense'!$F$56</definedName>
    <definedName name="_D000130">'Sch 1 - Total Expense'!$F$57</definedName>
    <definedName name="_D000131">'Sch 1 - Total Expense'!$F$58</definedName>
    <definedName name="_D000132">'Sch 1 - Total Expense'!$F$59</definedName>
    <definedName name="_D000133">'Sch 1 - Total Expense'!$F$60</definedName>
    <definedName name="_D000134">'Sch 1 - Total Expense'!$F$61</definedName>
    <definedName name="_D000135">'Sch 1 - Total Expense'!$F$62</definedName>
    <definedName name="_D000136">'Sch 1 - Total Expense'!$F$63</definedName>
    <definedName name="_D000137">'Sch 1 - Total Expense'!$F$64</definedName>
    <definedName name="_D000138">'Sch 1 - Total Expense'!$F$65</definedName>
    <definedName name="_D000139">'Sch 1 - Total Expense'!$F$66</definedName>
    <definedName name="_D000140">'Sch 1 - Total Expense'!$F$67</definedName>
    <definedName name="_D000141">'Sch 1 - Total Expense'!$F$68</definedName>
    <definedName name="_D000142">'Sch 1 - Total Expense'!$F$69</definedName>
    <definedName name="_D000143">'Sch 1 - Total Expense'!$F$70</definedName>
    <definedName name="_D000144">'Sch 1 - Total Expense'!$F$71</definedName>
    <definedName name="_D000145">'Sch 1 - Total Expense'!$F$72</definedName>
    <definedName name="_D000146">'Sch 1 - Total Expense'!$F$73</definedName>
    <definedName name="_D000147">'Sch 1 - Total Expense'!$F$74</definedName>
    <definedName name="_D000148">'Sch 1 - Total Expense'!$F$75</definedName>
    <definedName name="_D000149">'Sch 1 - Total Expense'!$F$76</definedName>
    <definedName name="_D000150">'Sch 1 - Total Expense'!$F$77</definedName>
    <definedName name="_D000151">'Sch 1 - Total Expense'!$F$78</definedName>
    <definedName name="_D000152">'Sch 1 - Total Expense'!$F$79</definedName>
    <definedName name="_D000153">'Sch 1 - Total Expense'!$F$80</definedName>
    <definedName name="_D000154">'Sch 1 - Total Expense'!$F$81</definedName>
    <definedName name="_D000155">'Sch 1 - Total Expense'!$F$82</definedName>
    <definedName name="_D000243">'ADJ Sch 1 - Total Expense'!$B$19</definedName>
    <definedName name="_D000244">'ADJ Sch 1 - Total Expense'!$B$20</definedName>
    <definedName name="_D000245">'ADJ Sch 1 - Total Expense'!$F$11</definedName>
    <definedName name="_D000246">'ADJ Sch 1 - Total Expense'!$F$12</definedName>
    <definedName name="_D000247">'ADJ Sch 1 - Total Expense'!$F$13</definedName>
    <definedName name="_D000248">'ADJ Sch 1 - Total Expense'!$F$14</definedName>
    <definedName name="_D000249">'ADJ Sch 1 - Total Expense'!$F$15</definedName>
    <definedName name="_D000250">'ADJ Sch 1 - Total Expense'!$F$16</definedName>
    <definedName name="_D000251">'ADJ Sch 1 - Total Expense'!$F$17</definedName>
    <definedName name="_D000252">'ADJ Sch 1 - Total Expense'!$F$18</definedName>
    <definedName name="_D000253">'ADJ Sch 1 - Total Expense'!$F$19</definedName>
    <definedName name="_D000254">'ADJ Sch 1 - Total Expense'!$F$20</definedName>
    <definedName name="_D000256">'ADJ Sch 1 - Total Expense'!$B$30</definedName>
    <definedName name="_D000257">'ADJ Sch 1 - Total Expense'!$B$31</definedName>
    <definedName name="_D000258">'ADJ Sch 1 - Total Expense'!$B$32</definedName>
    <definedName name="_D000259">'ADJ Sch 1 - Total Expense'!$F$25</definedName>
    <definedName name="_D000260">'ADJ Sch 1 - Total Expense'!$F$26</definedName>
    <definedName name="_D000261">'ADJ Sch 1 - Total Expense'!$F$27</definedName>
    <definedName name="_D000262">'ADJ Sch 1 - Total Expense'!$F$28</definedName>
    <definedName name="_D000263">'ADJ Sch 1 - Total Expense'!$F$29</definedName>
    <definedName name="_D000264">'ADJ Sch 1 - Total Expense'!$F$30</definedName>
    <definedName name="_D000265">'ADJ Sch 1 - Total Expense'!$F$31</definedName>
    <definedName name="_D000266">'ADJ Sch 1 - Total Expense'!$F$32</definedName>
    <definedName name="_D000268">'ADJ Sch 1 - Total Expense'!$B$42</definedName>
    <definedName name="_D000269">'ADJ Sch 1 - Total Expense'!$B$43</definedName>
    <definedName name="_D000270">'ADJ Sch 1 - Total Expense'!$B$44</definedName>
    <definedName name="_D000271">'ADJ Sch 1 - Total Expense'!$F$37</definedName>
    <definedName name="_D000272">'ADJ Sch 1 - Total Expense'!$F$38</definedName>
    <definedName name="_D000273">'ADJ Sch 1 - Total Expense'!$F$39</definedName>
    <definedName name="_D000274">'ADJ Sch 1 - Total Expense'!$F$40</definedName>
    <definedName name="_D000275">'ADJ Sch 1 - Total Expense'!$F$41</definedName>
    <definedName name="_D000276">'ADJ Sch 1 - Total Expense'!$F$42</definedName>
    <definedName name="_D000277">'ADJ Sch 1 - Total Expense'!$F$43</definedName>
    <definedName name="_D000278">'ADJ Sch 1 - Total Expense'!$F$44</definedName>
    <definedName name="_D000282">'ADJ Sch 1 - Total Expense'!$B$80</definedName>
    <definedName name="_D000283">'ADJ Sch 1 - Total Expense'!$B$81</definedName>
    <definedName name="_D000284">'ADJ Sch 1 - Total Expense'!$B$82</definedName>
    <definedName name="_D000285">'ADJ Sch 1 - Total Expense'!$F$52</definedName>
    <definedName name="_D000286">'ADJ Sch 1 - Total Expense'!$F$53</definedName>
    <definedName name="_D000287">'ADJ Sch 1 - Total Expense'!$F$54</definedName>
    <definedName name="_D000288">'ADJ Sch 1 - Total Expense'!$F$55</definedName>
    <definedName name="_D000289">'ADJ Sch 1 - Total Expense'!$F$56</definedName>
    <definedName name="_D000290">'ADJ Sch 1 - Total Expense'!$F$57</definedName>
    <definedName name="_D000291">'ADJ Sch 1 - Total Expense'!$F$58</definedName>
    <definedName name="_D000292">'ADJ Sch 1 - Total Expense'!$F$59</definedName>
    <definedName name="_D000293">'ADJ Sch 1 - Total Expense'!$F$60</definedName>
    <definedName name="_D000294">'ADJ Sch 1 - Total Expense'!$F$61</definedName>
    <definedName name="_D000295">'ADJ Sch 1 - Total Expense'!$F$62</definedName>
    <definedName name="_D000296">'ADJ Sch 1 - Total Expense'!$F$63</definedName>
    <definedName name="_D000297">'ADJ Sch 1 - Total Expense'!$F$64</definedName>
    <definedName name="_D000298">'ADJ Sch 1 - Total Expense'!$F$65</definedName>
    <definedName name="_D000299">'ADJ Sch 1 - Total Expense'!$F$66</definedName>
    <definedName name="_D000300">'ADJ Sch 1 - Total Expense'!$F$67</definedName>
    <definedName name="_D000301">'ADJ Sch 1 - Total Expense'!$F$68</definedName>
    <definedName name="_D000302">'ADJ Sch 1 - Total Expense'!$F$69</definedName>
    <definedName name="_D000303">'ADJ Sch 1 - Total Expense'!$F$70</definedName>
    <definedName name="_D000304">'ADJ Sch 1 - Total Expense'!$F$71</definedName>
    <definedName name="_D000305">'ADJ Sch 1 - Total Expense'!$F$72</definedName>
    <definedName name="_D000306">'ADJ Sch 1 - Total Expense'!$F$73</definedName>
    <definedName name="_D000307">'ADJ Sch 1 - Total Expense'!$F$74</definedName>
    <definedName name="_D000308">'ADJ Sch 1 - Total Expense'!$F$75</definedName>
    <definedName name="_D000309">'ADJ Sch 1 - Total Expense'!$F$76</definedName>
    <definedName name="_D000310">'ADJ Sch 1 - Total Expense'!$F$77</definedName>
    <definedName name="_D000311">'ADJ Sch 1 - Total Expense'!$F$78</definedName>
    <definedName name="_D000312">'ADJ Sch 1 - Total Expense'!$F$79</definedName>
    <definedName name="_D000313">'ADJ Sch 1 - Total Expense'!$F$80</definedName>
    <definedName name="_D000314">'ADJ Sch 1 - Total Expense'!$F$81</definedName>
    <definedName name="_D000315">'ADJ Sch 1 - Total Expense'!$F$82</definedName>
    <definedName name="_D000349">'Sch 2 - GEMT Expense'!$E$11</definedName>
    <definedName name="_D000350">'Sch 2 - GEMT Expense'!$E$12</definedName>
    <definedName name="_D000351">'Sch 2 - GEMT Expense'!$E$13</definedName>
    <definedName name="_D000352">'Sch 2 - GEMT Expense'!$E$14</definedName>
    <definedName name="_D000353">'Sch 2 - GEMT Expense'!$E$15</definedName>
    <definedName name="_D000354">'Sch 2 - GEMT Expense'!$E$16</definedName>
    <definedName name="_D000355">'Sch 2 - GEMT Expense'!$E$17</definedName>
    <definedName name="_D000356">'Sch 2 - GEMT Expense'!$E$18</definedName>
    <definedName name="_D000357">'Sch 2 - GEMT Expense'!$E$19</definedName>
    <definedName name="_D000358">'Sch 2 - GEMT Expense'!$E$20</definedName>
    <definedName name="_D000359">'Sch 2 - GEMT Expense'!$F$11</definedName>
    <definedName name="_D000360">'Sch 2 - GEMT Expense'!$F$12</definedName>
    <definedName name="_D000361">'Sch 2 - GEMT Expense'!$F$13</definedName>
    <definedName name="_D000362">'Sch 2 - GEMT Expense'!$F$14</definedName>
    <definedName name="_D000363">'Sch 2 - GEMT Expense'!$F$15</definedName>
    <definedName name="_D000364">'Sch 2 - GEMT Expense'!$F$16</definedName>
    <definedName name="_D000365">'Sch 2 - GEMT Expense'!$F$17</definedName>
    <definedName name="_D000366">'Sch 2 - GEMT Expense'!$F$18</definedName>
    <definedName name="_D000367">'Sch 2 - GEMT Expense'!$F$19</definedName>
    <definedName name="_D000368">'Sch 2 - GEMT Expense'!$F$20</definedName>
    <definedName name="_D000370">'Sch 2 - GEMT Expense'!$G$21</definedName>
    <definedName name="_D000371">'Sch 2 - GEMT Expense'!$H$21</definedName>
    <definedName name="_D000372">'Sch 2 - GEMT Expense'!$I$21</definedName>
    <definedName name="_D000373">'Sch 2 - GEMT Expense'!$J$21</definedName>
    <definedName name="_D000374">'Sch 2 - GEMT Expense'!$E$25</definedName>
    <definedName name="_D000375">'Sch 2 - GEMT Expense'!$E$26</definedName>
    <definedName name="_D000376">'Sch 2 - GEMT Expense'!$E$27</definedName>
    <definedName name="_D000377">'Sch 2 - GEMT Expense'!$E$28</definedName>
    <definedName name="_D000378">'Sch 2 - GEMT Expense'!$E$29</definedName>
    <definedName name="_D000379">'Sch 2 - GEMT Expense'!$E$30</definedName>
    <definedName name="_D000380">'Sch 2 - GEMT Expense'!$E$31</definedName>
    <definedName name="_D000381">'Sch 2 - GEMT Expense'!$E$32</definedName>
    <definedName name="_D000382">'Sch 2 - GEMT Expense'!$F$25</definedName>
    <definedName name="_D000383">'Sch 2 - GEMT Expense'!$F$26</definedName>
    <definedName name="_D000384">'Sch 2 - GEMT Expense'!$F$27</definedName>
    <definedName name="_D000385">'Sch 2 - GEMT Expense'!$F$28</definedName>
    <definedName name="_D000386">'Sch 2 - GEMT Expense'!$F$29</definedName>
    <definedName name="_D000387">'Sch 2 - GEMT Expense'!$F$30</definedName>
    <definedName name="_D000388">'Sch 2 - GEMT Expense'!$F$31</definedName>
    <definedName name="_D000389">'Sch 2 - GEMT Expense'!$F$32</definedName>
    <definedName name="_D000391">'Sch 2 - GEMT Expense'!$G$33</definedName>
    <definedName name="_D000392">'Sch 2 - GEMT Expense'!$H$33</definedName>
    <definedName name="_D000394">'Sch 2 - GEMT Expense'!$I$33</definedName>
    <definedName name="_D000395">'Sch 2 - GEMT Expense'!$J$33</definedName>
    <definedName name="_D000396">'Sch 2 - GEMT Expense'!$E$37</definedName>
    <definedName name="_D000397">'Sch 2 - GEMT Expense'!$E$38</definedName>
    <definedName name="_D000398">'Sch 2 - GEMT Expense'!$E$39</definedName>
    <definedName name="_D000399">'Sch 2 - GEMT Expense'!$E$40</definedName>
    <definedName name="_D000400">'Sch 2 - GEMT Expense'!$E$41</definedName>
    <definedName name="_D000401">'Sch 2 - GEMT Expense'!$E$42</definedName>
    <definedName name="_D000402">'Sch 2 - GEMT Expense'!$E$43</definedName>
    <definedName name="_D000403">'Sch 2 - GEMT Expense'!$E$44</definedName>
    <definedName name="_D000404">'Sch 2 - GEMT Expense'!$F$37</definedName>
    <definedName name="_D000405">'Sch 2 - GEMT Expense'!$F$38</definedName>
    <definedName name="_D000406">'Sch 2 - GEMT Expense'!$F$39</definedName>
    <definedName name="_D000407">'Sch 2 - GEMT Expense'!$F$40</definedName>
    <definedName name="_D000408">'Sch 2 - GEMT Expense'!$F$41</definedName>
    <definedName name="_D000409">'Sch 2 - GEMT Expense'!$F$42</definedName>
    <definedName name="_D000410">'Sch 2 - GEMT Expense'!$F$43</definedName>
    <definedName name="_D000411">'Sch 2 - GEMT Expense'!$F$44</definedName>
    <definedName name="_D000413">'Sch 2 - GEMT Expense'!$G$45</definedName>
    <definedName name="_D000414">'Sch 2 - GEMT Expense'!$H$45</definedName>
    <definedName name="_D000415">'Sch 2 - GEMT Expense'!$I$45</definedName>
    <definedName name="_D000416">'Sch 2 - GEMT Expense'!$J$45</definedName>
    <definedName name="_D000418">'Sch 2 - GEMT Expense'!$G$46</definedName>
    <definedName name="_D000419">'Sch 2 - GEMT Expense'!$H$46</definedName>
    <definedName name="_D000420">'Sch 2 - GEMT Expense'!$I$46</definedName>
    <definedName name="_D000421">'Sch 2 - GEMT Expense'!$J$46</definedName>
    <definedName name="_D000423">'Sch 2 - GEMT Expense'!$G$48</definedName>
    <definedName name="_D000424">'Sch 2 - GEMT Expense'!$H$48</definedName>
    <definedName name="_D000425">'Sch 2 - GEMT Expense'!$I$48</definedName>
    <definedName name="_D000426">'Sch 2 - GEMT Expense'!$J$48</definedName>
    <definedName name="_D000427">'Sch 2 - GEMT Expense'!$E$52</definedName>
    <definedName name="_D000428">'Sch 2 - GEMT Expense'!$E$53</definedName>
    <definedName name="_D000429">'Sch 2 - GEMT Expense'!$E$54</definedName>
    <definedName name="_D000430">'Sch 2 - GEMT Expense'!$E$55</definedName>
    <definedName name="_D000431">'Sch 2 - GEMT Expense'!$E$56</definedName>
    <definedName name="_D000432">'Sch 2 - GEMT Expense'!$E$57</definedName>
    <definedName name="_D000433">'Sch 2 - GEMT Expense'!$E$58</definedName>
    <definedName name="_D000434">'Sch 2 - GEMT Expense'!$E$59</definedName>
    <definedName name="_D000435">'Sch 2 - GEMT Expense'!$E$60</definedName>
    <definedName name="_D000436">'Sch 2 - GEMT Expense'!$E$61</definedName>
    <definedName name="_D000437">'Sch 2 - GEMT Expense'!$E$62</definedName>
    <definedName name="_D000438">'Sch 2 - GEMT Expense'!$E$63</definedName>
    <definedName name="_D000439">'Sch 2 - GEMT Expense'!$E$64</definedName>
    <definedName name="_D000440">'Sch 2 - GEMT Expense'!$E$65</definedName>
    <definedName name="_D000441">'Sch 2 - GEMT Expense'!$E$66</definedName>
    <definedName name="_D000442">'Sch 2 - GEMT Expense'!$E$67</definedName>
    <definedName name="_D000443">'Sch 2 - GEMT Expense'!$E$68</definedName>
    <definedName name="_D000444">'Sch 2 - GEMT Expense'!$E$69</definedName>
    <definedName name="_D000445">'Sch 2 - GEMT Expense'!$E$70</definedName>
    <definedName name="_D000446">'Sch 2 - GEMT Expense'!$E$71</definedName>
    <definedName name="_D000447">'Sch 2 - GEMT Expense'!$E$72</definedName>
    <definedName name="_D000448">'Sch 2 - GEMT Expense'!$E$73</definedName>
    <definedName name="_D000449">'Sch 2 - GEMT Expense'!$E$74</definedName>
    <definedName name="_D000450">'Sch 2 - GEMT Expense'!$E$75</definedName>
    <definedName name="_D000451">'Sch 2 - GEMT Expense'!$E$76</definedName>
    <definedName name="_D000452">'Sch 2 - GEMT Expense'!$E$77</definedName>
    <definedName name="_D000453">'Sch 2 - GEMT Expense'!$E$78</definedName>
    <definedName name="_D000454">'Sch 2 - GEMT Expense'!$E$79</definedName>
    <definedName name="_D000455">'Sch 2 - GEMT Expense'!$E$80</definedName>
    <definedName name="_D000456">'Sch 2 - GEMT Expense'!$E$81</definedName>
    <definedName name="_D000457">'Sch 2 - GEMT Expense'!$E$82</definedName>
    <definedName name="_D000458">'Sch 2 - GEMT Expense'!$F$52</definedName>
    <definedName name="_D000459">'Sch 2 - GEMT Expense'!$F$53</definedName>
    <definedName name="_D000460">'Sch 2 - GEMT Expense'!$F$54</definedName>
    <definedName name="_D000461">'Sch 2 - GEMT Expense'!$F$55</definedName>
    <definedName name="_D000462">'Sch 2 - GEMT Expense'!$F$56</definedName>
    <definedName name="_D000463">'Sch 2 - GEMT Expense'!$F$57</definedName>
    <definedName name="_D000464">'Sch 2 - GEMT Expense'!$F$58</definedName>
    <definedName name="_D000465">'Sch 2 - GEMT Expense'!$F$59</definedName>
    <definedName name="_D000466">'Sch 2 - GEMT Expense'!$F$60</definedName>
    <definedName name="_D000467">'Sch 2 - GEMT Expense'!$F$61</definedName>
    <definedName name="_D000468">'Sch 2 - GEMT Expense'!$F$62</definedName>
    <definedName name="_D000469">'Sch 2 - GEMT Expense'!$F$63</definedName>
    <definedName name="_D000470">'Sch 2 - GEMT Expense'!$F$64</definedName>
    <definedName name="_D000471">'Sch 2 - GEMT Expense'!$F$65</definedName>
    <definedName name="_D000472">'Sch 2 - GEMT Expense'!$F$66</definedName>
    <definedName name="_D000473">'Sch 2 - GEMT Expense'!$F$67</definedName>
    <definedName name="_D000474">'Sch 2 - GEMT Expense'!$F$68</definedName>
    <definedName name="_D000475">'Sch 2 - GEMT Expense'!$F$69</definedName>
    <definedName name="_D000476">'Sch 2 - GEMT Expense'!$F$70</definedName>
    <definedName name="_D000477">'Sch 2 - GEMT Expense'!$F$71</definedName>
    <definedName name="_D000478">'Sch 2 - GEMT Expense'!$F$72</definedName>
    <definedName name="_D000479">'Sch 2 - GEMT Expense'!$F$73</definedName>
    <definedName name="_D000480">'Sch 2 - GEMT Expense'!$F$74</definedName>
    <definedName name="_D000481">'Sch 2 - GEMT Expense'!$F$75</definedName>
    <definedName name="_D000482">'Sch 2 - GEMT Expense'!$F$76</definedName>
    <definedName name="_D000483">'Sch 2 - GEMT Expense'!$F$77</definedName>
    <definedName name="_D000484">'Sch 2 - GEMT Expense'!$F$78</definedName>
    <definedName name="_D000485">'Sch 2 - GEMT Expense'!$F$79</definedName>
    <definedName name="_D000486">'Sch 2 - GEMT Expense'!$F$80</definedName>
    <definedName name="_D000487">'Sch 2 - GEMT Expense'!$F$81</definedName>
    <definedName name="_D000488">'Sch 2 - GEMT Expense'!$F$82</definedName>
    <definedName name="_D000490">'Sch 2 - GEMT Expense'!$H$83</definedName>
    <definedName name="_D000491">'Sch 2 - GEMT Expense'!$I$83</definedName>
    <definedName name="_D000492">'Sch 2 - GEMT Expense'!$J$83</definedName>
    <definedName name="_D000530">'ADJ Sch 2 - GEMT Expense'!$E$11</definedName>
    <definedName name="_D000531">'ADJ Sch 2 - GEMT Expense'!$E$12</definedName>
    <definedName name="_D000532">'ADJ Sch 2 - GEMT Expense'!$E$13</definedName>
    <definedName name="_D000533">'ADJ Sch 2 - GEMT Expense'!$E$14</definedName>
    <definedName name="_D000534">'ADJ Sch 2 - GEMT Expense'!$E$15</definedName>
    <definedName name="_D000535">'ADJ Sch 2 - GEMT Expense'!$E$16</definedName>
    <definedName name="_D000536">'ADJ Sch 2 - GEMT Expense'!$E$17</definedName>
    <definedName name="_D000537">'ADJ Sch 2 - GEMT Expense'!$E$18</definedName>
    <definedName name="_D000538">'ADJ Sch 2 - GEMT Expense'!$E$19</definedName>
    <definedName name="_D000539">'ADJ Sch 2 - GEMT Expense'!$E$20</definedName>
    <definedName name="_D000540">'ADJ Sch 2 - GEMT Expense'!$F$11</definedName>
    <definedName name="_D000541">'ADJ Sch 2 - GEMT Expense'!$F$12</definedName>
    <definedName name="_D000542">'ADJ Sch 2 - GEMT Expense'!$F$13</definedName>
    <definedName name="_D000543">'ADJ Sch 2 - GEMT Expense'!$F$14</definedName>
    <definedName name="_D000544">'ADJ Sch 2 - GEMT Expense'!$F$15</definedName>
    <definedName name="_D000545">'ADJ Sch 2 - GEMT Expense'!$F$16</definedName>
    <definedName name="_D000546">'ADJ Sch 2 - GEMT Expense'!$F$17</definedName>
    <definedName name="_D000547">'ADJ Sch 2 - GEMT Expense'!$F$18</definedName>
    <definedName name="_D000548">'ADJ Sch 2 - GEMT Expense'!$F$19</definedName>
    <definedName name="_D000549">'ADJ Sch 2 - GEMT Expense'!$F$20</definedName>
    <definedName name="_D000551">'ADJ Sch 2 - GEMT Expense'!$G$21</definedName>
    <definedName name="_D000552">'ADJ Sch 2 - GEMT Expense'!$H$21</definedName>
    <definedName name="_D000553">'ADJ Sch 2 - GEMT Expense'!$I$21</definedName>
    <definedName name="_D000554">'ADJ Sch 2 - GEMT Expense'!$J$21</definedName>
    <definedName name="_D000555">'ADJ Sch 2 - GEMT Expense'!$E$25</definedName>
    <definedName name="_D000556">'ADJ Sch 2 - GEMT Expense'!$E$26</definedName>
    <definedName name="_D000557">'ADJ Sch 2 - GEMT Expense'!$E$27</definedName>
    <definedName name="_D000558">'ADJ Sch 2 - GEMT Expense'!$E$28</definedName>
    <definedName name="_D000559">'ADJ Sch 2 - GEMT Expense'!$E$29</definedName>
    <definedName name="_D000560">'ADJ Sch 2 - GEMT Expense'!$E$30</definedName>
    <definedName name="_D000561">'ADJ Sch 2 - GEMT Expense'!$E$31</definedName>
    <definedName name="_D000562">'ADJ Sch 2 - GEMT Expense'!$E$32</definedName>
    <definedName name="_D000563">'ADJ Sch 2 - GEMT Expense'!$F$25</definedName>
    <definedName name="_D000564">'ADJ Sch 2 - GEMT Expense'!$F$26</definedName>
    <definedName name="_D000565">'ADJ Sch 2 - GEMT Expense'!$F$27</definedName>
    <definedName name="_D000566">'ADJ Sch 2 - GEMT Expense'!$F$28</definedName>
    <definedName name="_D000567">'ADJ Sch 2 - GEMT Expense'!$F$29</definedName>
    <definedName name="_D000568">'ADJ Sch 2 - GEMT Expense'!$F$30</definedName>
    <definedName name="_D000569">'ADJ Sch 2 - GEMT Expense'!$F$31</definedName>
    <definedName name="_D000570">'ADJ Sch 2 - GEMT Expense'!$F$32</definedName>
    <definedName name="_D000572">'ADJ Sch 2 - GEMT Expense'!$G$33</definedName>
    <definedName name="_D000573">'ADJ Sch 2 - GEMT Expense'!$H$33</definedName>
    <definedName name="_D000574">'ADJ Sch 2 - GEMT Expense'!$I$33</definedName>
    <definedName name="_D000575">'ADJ Sch 2 - GEMT Expense'!$J$33</definedName>
    <definedName name="_D000576">'ADJ Sch 2 - GEMT Expense'!$E$37</definedName>
    <definedName name="_D000577">'ADJ Sch 2 - GEMT Expense'!$E$38</definedName>
    <definedName name="_D000578">'ADJ Sch 2 - GEMT Expense'!$E$39</definedName>
    <definedName name="_D000579">'ADJ Sch 2 - GEMT Expense'!$E$40</definedName>
    <definedName name="_D000580">'ADJ Sch 2 - GEMT Expense'!$E$41</definedName>
    <definedName name="_D000581">'ADJ Sch 2 - GEMT Expense'!$E$42</definedName>
    <definedName name="_D000582">'ADJ Sch 2 - GEMT Expense'!$E$43</definedName>
    <definedName name="_D000583">'ADJ Sch 2 - GEMT Expense'!$E$44</definedName>
    <definedName name="_D000584">'ADJ Sch 2 - GEMT Expense'!$F$37</definedName>
    <definedName name="_D000585">'ADJ Sch 2 - GEMT Expense'!$F$38</definedName>
    <definedName name="_D000586">'ADJ Sch 2 - GEMT Expense'!$F$39</definedName>
    <definedName name="_D000587">'ADJ Sch 2 - GEMT Expense'!$F$40</definedName>
    <definedName name="_D000588">'ADJ Sch 2 - GEMT Expense'!$F$41</definedName>
    <definedName name="_D000589">'ADJ Sch 2 - GEMT Expense'!$F$42</definedName>
    <definedName name="_D000590">'ADJ Sch 2 - GEMT Expense'!$F$43</definedName>
    <definedName name="_D000591">'ADJ Sch 2 - GEMT Expense'!$F$44</definedName>
    <definedName name="_D000593">'ADJ Sch 2 - GEMT Expense'!$G$45</definedName>
    <definedName name="_D000594">'ADJ Sch 2 - GEMT Expense'!$H$45</definedName>
    <definedName name="_D000595">'ADJ Sch 2 - GEMT Expense'!$I$45</definedName>
    <definedName name="_D000596">'ADJ Sch 2 - GEMT Expense'!$J$45</definedName>
    <definedName name="_D000598">'ADJ Sch 2 - GEMT Expense'!$G$46</definedName>
    <definedName name="_D000599">'ADJ Sch 2 - GEMT Expense'!$H$46</definedName>
    <definedName name="_D000600">'ADJ Sch 2 - GEMT Expense'!$I$46</definedName>
    <definedName name="_D000601">'ADJ Sch 2 - GEMT Expense'!$J$46</definedName>
    <definedName name="_D000603">'ADJ Sch 2 - GEMT Expense'!$G$48</definedName>
    <definedName name="_D000604">'ADJ Sch 2 - GEMT Expense'!$H$48</definedName>
    <definedName name="_D000605">'ADJ Sch 2 - GEMT Expense'!$I$48</definedName>
    <definedName name="_D000606">'ADJ Sch 2 - GEMT Expense'!$J$48</definedName>
    <definedName name="_D000607">'ADJ Sch 2 - GEMT Expense'!$E$52</definedName>
    <definedName name="_D000608">'ADJ Sch 2 - GEMT Expense'!$E$53</definedName>
    <definedName name="_D000609">'ADJ Sch 2 - GEMT Expense'!$E$54</definedName>
    <definedName name="_D000610">'ADJ Sch 2 - GEMT Expense'!$E$55</definedName>
    <definedName name="_D000611">'ADJ Sch 2 - GEMT Expense'!$E$56</definedName>
    <definedName name="_D000612">'ADJ Sch 2 - GEMT Expense'!$E$57</definedName>
    <definedName name="_D000613">'ADJ Sch 2 - GEMT Expense'!$E$58</definedName>
    <definedName name="_D000614">'ADJ Sch 2 - GEMT Expense'!$E$59</definedName>
    <definedName name="_D000615">'ADJ Sch 2 - GEMT Expense'!$E$60</definedName>
    <definedName name="_D000616">'ADJ Sch 2 - GEMT Expense'!$E$61</definedName>
    <definedName name="_D000617">'ADJ Sch 2 - GEMT Expense'!$E$62</definedName>
    <definedName name="_D000618">'ADJ Sch 2 - GEMT Expense'!$E$63</definedName>
    <definedName name="_D000619">'ADJ Sch 2 - GEMT Expense'!$E$64</definedName>
    <definedName name="_D000620">'ADJ Sch 2 - GEMT Expense'!$E$65</definedName>
    <definedName name="_D000621">'ADJ Sch 2 - GEMT Expense'!$E$66</definedName>
    <definedName name="_D000622">'ADJ Sch 2 - GEMT Expense'!$E$67</definedName>
    <definedName name="_D000623">'ADJ Sch 2 - GEMT Expense'!$E$68</definedName>
    <definedName name="_D000624">'ADJ Sch 2 - GEMT Expense'!$E$69</definedName>
    <definedName name="_D000625">'ADJ Sch 2 - GEMT Expense'!$E$70</definedName>
    <definedName name="_D000626">'ADJ Sch 2 - GEMT Expense'!$E$71</definedName>
    <definedName name="_D000627">'ADJ Sch 2 - GEMT Expense'!$E$72</definedName>
    <definedName name="_D000628">'ADJ Sch 2 - GEMT Expense'!$E$73</definedName>
    <definedName name="_D000629">'ADJ Sch 2 - GEMT Expense'!$E$74</definedName>
    <definedName name="_D000630">'ADJ Sch 2 - GEMT Expense'!$E$75</definedName>
    <definedName name="_D000631">'ADJ Sch 2 - GEMT Expense'!$E$76</definedName>
    <definedName name="_D000632">'ADJ Sch 2 - GEMT Expense'!$E$77</definedName>
    <definedName name="_D000633">'ADJ Sch 2 - GEMT Expense'!$E$78</definedName>
    <definedName name="_D000634">'ADJ Sch 2 - GEMT Expense'!$E$79</definedName>
    <definedName name="_D000635">'ADJ Sch 2 - GEMT Expense'!$E$80</definedName>
    <definedName name="_D000636">'ADJ Sch 2 - GEMT Expense'!$E$81</definedName>
    <definedName name="_D000637">'ADJ Sch 2 - GEMT Expense'!$E$82</definedName>
    <definedName name="_D000638">'ADJ Sch 2 - GEMT Expense'!$F$52</definedName>
    <definedName name="_D000639">'ADJ Sch 2 - GEMT Expense'!$F$53</definedName>
    <definedName name="_D000640">'ADJ Sch 2 - GEMT Expense'!$F$54</definedName>
    <definedName name="_D000641">'ADJ Sch 2 - GEMT Expense'!$F$55</definedName>
    <definedName name="_D000642">'ADJ Sch 2 - GEMT Expense'!$F$56</definedName>
    <definedName name="_D000643">'ADJ Sch 2 - GEMT Expense'!$F$57</definedName>
    <definedName name="_D000644">'ADJ Sch 2 - GEMT Expense'!$F$58</definedName>
    <definedName name="_D000645">'ADJ Sch 2 - GEMT Expense'!$F$59</definedName>
    <definedName name="_D000646">'ADJ Sch 2 - GEMT Expense'!$F$60</definedName>
    <definedName name="_D000647">'ADJ Sch 2 - GEMT Expense'!$F$61</definedName>
    <definedName name="_D000648">'ADJ Sch 2 - GEMT Expense'!$F$62</definedName>
    <definedName name="_D000649">'ADJ Sch 2 - GEMT Expense'!$F$63</definedName>
    <definedName name="_D000650">'ADJ Sch 2 - GEMT Expense'!$F$64</definedName>
    <definedName name="_D000651">'ADJ Sch 2 - GEMT Expense'!$F$65</definedName>
    <definedName name="_D000652">'ADJ Sch 2 - GEMT Expense'!$F$66</definedName>
    <definedName name="_D000653">'ADJ Sch 2 - GEMT Expense'!$F$67</definedName>
    <definedName name="_D000654">'ADJ Sch 2 - GEMT Expense'!$F$68</definedName>
    <definedName name="_D000655">'ADJ Sch 2 - GEMT Expense'!$F$69</definedName>
    <definedName name="_D000656">'ADJ Sch 2 - GEMT Expense'!$F$70</definedName>
    <definedName name="_D000657">'ADJ Sch 2 - GEMT Expense'!$F$71</definedName>
    <definedName name="_D000658">'ADJ Sch 2 - GEMT Expense'!$F$72</definedName>
    <definedName name="_D000659">'ADJ Sch 2 - GEMT Expense'!$F$73</definedName>
    <definedName name="_D000660">'ADJ Sch 2 - GEMT Expense'!$F$74</definedName>
    <definedName name="_D000661">'ADJ Sch 2 - GEMT Expense'!$F$75</definedName>
    <definedName name="_D000662">'ADJ Sch 2 - GEMT Expense'!$F$76</definedName>
    <definedName name="_D000663">'ADJ Sch 2 - GEMT Expense'!$F$77</definedName>
    <definedName name="_D000664">'ADJ Sch 2 - GEMT Expense'!$F$78</definedName>
    <definedName name="_D000665">'ADJ Sch 2 - GEMT Expense'!$F$79</definedName>
    <definedName name="_D000666">'ADJ Sch 2 - GEMT Expense'!$F$80</definedName>
    <definedName name="_D000667">'ADJ Sch 2 - GEMT Expense'!$F$81</definedName>
    <definedName name="_D000668">'ADJ Sch 2 - GEMT Expense'!$F$82</definedName>
    <definedName name="_D000670">'ADJ Sch 2 - GEMT Expense'!$H$83</definedName>
    <definedName name="_D000671">'ADJ Sch 2 - GEMT Expense'!$I$83</definedName>
    <definedName name="_D000672">'ADJ Sch 2 - GEMT Expense'!$J$83</definedName>
    <definedName name="_D000710">'Sch 3 - NON-GEMT Expense'!$E$11</definedName>
    <definedName name="_D000711">'Sch 3 - NON-GEMT Expense'!$E$12</definedName>
    <definedName name="_D000712">'Sch 3 - NON-GEMT Expense'!$E$13</definedName>
    <definedName name="_D000713">'Sch 3 - NON-GEMT Expense'!$E$14</definedName>
    <definedName name="_D000714">'Sch 3 - NON-GEMT Expense'!$E$15</definedName>
    <definedName name="_D000715">'Sch 3 - NON-GEMT Expense'!$E$16</definedName>
    <definedName name="_D000716">'Sch 3 - NON-GEMT Expense'!$E$17</definedName>
    <definedName name="_D000717">'Sch 3 - NON-GEMT Expense'!$E$18</definedName>
    <definedName name="_D000718">'Sch 3 - NON-GEMT Expense'!$E$19</definedName>
    <definedName name="_D000719">'Sch 3 - NON-GEMT Expense'!$E$20</definedName>
    <definedName name="_D000720">'Sch 3 - NON-GEMT Expense'!$F$11</definedName>
    <definedName name="_D000721">'Sch 3 - NON-GEMT Expense'!$F$12</definedName>
    <definedName name="_D000722">'Sch 3 - NON-GEMT Expense'!$F$13</definedName>
    <definedName name="_D000723">'Sch 3 - NON-GEMT Expense'!$F$14</definedName>
    <definedName name="_D000724">'Sch 3 - NON-GEMT Expense'!$F$15</definedName>
    <definedName name="_D000725">'Sch 3 - NON-GEMT Expense'!$F$16</definedName>
    <definedName name="_D000726">'Sch 3 - NON-GEMT Expense'!$F$17</definedName>
    <definedName name="_D000727">'Sch 3 - NON-GEMT Expense'!$F$18</definedName>
    <definedName name="_D000728">'Sch 3 - NON-GEMT Expense'!$F$19</definedName>
    <definedName name="_D000729">'Sch 3 - NON-GEMT Expense'!$F$20</definedName>
    <definedName name="_D000731">'Sch 3 - NON-GEMT Expense'!$G$21</definedName>
    <definedName name="_D000732">'Sch 3 - NON-GEMT Expense'!$H$21</definedName>
    <definedName name="_D000733">'Sch 3 - NON-GEMT Expense'!$I$21</definedName>
    <definedName name="_D000734">'Sch 3 - NON-GEMT Expense'!$J$21</definedName>
    <definedName name="_D000735">'Sch 3 - NON-GEMT Expense'!$E$25</definedName>
    <definedName name="_D000736">'Sch 3 - NON-GEMT Expense'!$E$26</definedName>
    <definedName name="_D000737">'Sch 3 - NON-GEMT Expense'!$E$27</definedName>
    <definedName name="_D000738">'Sch 3 - NON-GEMT Expense'!$E$28</definedName>
    <definedName name="_D000739">'Sch 3 - NON-GEMT Expense'!$E$29</definedName>
    <definedName name="_D000740">'Sch 3 - NON-GEMT Expense'!$E$30</definedName>
    <definedName name="_D000741">'Sch 3 - NON-GEMT Expense'!$E$31</definedName>
    <definedName name="_D000742">'Sch 3 - NON-GEMT Expense'!$E$32</definedName>
    <definedName name="_D000743">'Sch 3 - NON-GEMT Expense'!$F$25</definedName>
    <definedName name="_D000744">'Sch 3 - NON-GEMT Expense'!$F$26</definedName>
    <definedName name="_D000745">'Sch 3 - NON-GEMT Expense'!$F$27</definedName>
    <definedName name="_D000746">'Sch 3 - NON-GEMT Expense'!$F$28</definedName>
    <definedName name="_D000747">'Sch 3 - NON-GEMT Expense'!$F$29</definedName>
    <definedName name="_D000748">'Sch 3 - NON-GEMT Expense'!$F$30</definedName>
    <definedName name="_D000749">'Sch 3 - NON-GEMT Expense'!$F$31</definedName>
    <definedName name="_D000750">'Sch 3 - NON-GEMT Expense'!$F$32</definedName>
    <definedName name="_D000752">'Sch 3 - NON-GEMT Expense'!$G$33</definedName>
    <definedName name="_D000753">'Sch 3 - NON-GEMT Expense'!$H$33</definedName>
    <definedName name="_D000754">'Sch 3 - NON-GEMT Expense'!$I$33</definedName>
    <definedName name="_D000755">'Sch 3 - NON-GEMT Expense'!$J$33</definedName>
    <definedName name="_D000756">'Sch 3 - NON-GEMT Expense'!$E$37</definedName>
    <definedName name="_D000757">'Sch 3 - NON-GEMT Expense'!$E$38</definedName>
    <definedName name="_D000758">'Sch 3 - NON-GEMT Expense'!$E$39</definedName>
    <definedName name="_D000759">'Sch 3 - NON-GEMT Expense'!$E$40</definedName>
    <definedName name="_D000760">'Sch 3 - NON-GEMT Expense'!$E$41</definedName>
    <definedName name="_D000761">'Sch 3 - NON-GEMT Expense'!$E$42</definedName>
    <definedName name="_D000762">'Sch 3 - NON-GEMT Expense'!$E$43</definedName>
    <definedName name="_D000763">'Sch 3 - NON-GEMT Expense'!$E$44</definedName>
    <definedName name="_D000764">'Sch 3 - NON-GEMT Expense'!$F$37</definedName>
    <definedName name="_D000765">'Sch 3 - NON-GEMT Expense'!$F$38</definedName>
    <definedName name="_D000766">'Sch 3 - NON-GEMT Expense'!$F$39</definedName>
    <definedName name="_D000767">'Sch 3 - NON-GEMT Expense'!$F$40</definedName>
    <definedName name="_D000768">'Sch 3 - NON-GEMT Expense'!$F$41</definedName>
    <definedName name="_D000769">'Sch 3 - NON-GEMT Expense'!$F$42</definedName>
    <definedName name="_D000770">'Sch 3 - NON-GEMT Expense'!$F$43</definedName>
    <definedName name="_D000771">'Sch 3 - NON-GEMT Expense'!$F$44</definedName>
    <definedName name="_D000773">'Sch 3 - NON-GEMT Expense'!$G$45</definedName>
    <definedName name="_D000774">'Sch 3 - NON-GEMT Expense'!$H$45</definedName>
    <definedName name="_D000775">'Sch 3 - NON-GEMT Expense'!$I$45</definedName>
    <definedName name="_D000776">'Sch 3 - NON-GEMT Expense'!$J$45</definedName>
    <definedName name="_D000778">'Sch 3 - NON-GEMT Expense'!$G$46</definedName>
    <definedName name="_D000779">'Sch 3 - NON-GEMT Expense'!$H$46</definedName>
    <definedName name="_D000780">'Sch 3 - NON-GEMT Expense'!$I$46</definedName>
    <definedName name="_D000781">'Sch 3 - NON-GEMT Expense'!$J$46</definedName>
    <definedName name="_D000783">'Sch 3 - NON-GEMT Expense'!$G$48</definedName>
    <definedName name="_D000784">'Sch 3 - NON-GEMT Expense'!$H$48</definedName>
    <definedName name="_D000785">'Sch 3 - NON-GEMT Expense'!$I$48</definedName>
    <definedName name="_D000786">'Sch 3 - NON-GEMT Expense'!$J$48</definedName>
    <definedName name="_D000787">'Sch 3 - NON-GEMT Expense'!$E$52</definedName>
    <definedName name="_D000788">'Sch 3 - NON-GEMT Expense'!$E$53</definedName>
    <definedName name="_D000789">'Sch 3 - NON-GEMT Expense'!$E$54</definedName>
    <definedName name="_D000790">'Sch 3 - NON-GEMT Expense'!$E$55</definedName>
    <definedName name="_D000791">'Sch 3 - NON-GEMT Expense'!$E$56</definedName>
    <definedName name="_D000792">'Sch 3 - NON-GEMT Expense'!$E$57</definedName>
    <definedName name="_D000793">'Sch 3 - NON-GEMT Expense'!$E$58</definedName>
    <definedName name="_D000794">'Sch 3 - NON-GEMT Expense'!$E$59</definedName>
    <definedName name="_D000795">'Sch 3 - NON-GEMT Expense'!$E$60</definedName>
    <definedName name="_D000796">'Sch 3 - NON-GEMT Expense'!$E$61</definedName>
    <definedName name="_D000797">'Sch 3 - NON-GEMT Expense'!$E$62</definedName>
    <definedName name="_D000798">'Sch 3 - NON-GEMT Expense'!$E$63</definedName>
    <definedName name="_D000799">'Sch 3 - NON-GEMT Expense'!$E$64</definedName>
    <definedName name="_D000800">'Sch 3 - NON-GEMT Expense'!$E$65</definedName>
    <definedName name="_D000801">'Sch 3 - NON-GEMT Expense'!$E$66</definedName>
    <definedName name="_D000802">'Sch 3 - NON-GEMT Expense'!$E$67</definedName>
    <definedName name="_D000803">'Sch 3 - NON-GEMT Expense'!$E$68</definedName>
    <definedName name="_D000804">'Sch 3 - NON-GEMT Expense'!$E$69</definedName>
    <definedName name="_D000805">'Sch 3 - NON-GEMT Expense'!$E$70</definedName>
    <definedName name="_D000806">'Sch 3 - NON-GEMT Expense'!$E$71</definedName>
    <definedName name="_D000807">'Sch 3 - NON-GEMT Expense'!$E$72</definedName>
    <definedName name="_D000808">'Sch 3 - NON-GEMT Expense'!$E$73</definedName>
    <definedName name="_D000809">'Sch 3 - NON-GEMT Expense'!$E$74</definedName>
    <definedName name="_D000810">'Sch 3 - NON-GEMT Expense'!$E$75</definedName>
    <definedName name="_D000811">'Sch 3 - NON-GEMT Expense'!$E$76</definedName>
    <definedName name="_D000812">'Sch 3 - NON-GEMT Expense'!$E$77</definedName>
    <definedName name="_D000813">'Sch 3 - NON-GEMT Expense'!$E$78</definedName>
    <definedName name="_D000814">'Sch 3 - NON-GEMT Expense'!$E$79</definedName>
    <definedName name="_D000815">'Sch 3 - NON-GEMT Expense'!$E$80</definedName>
    <definedName name="_D000816">'Sch 3 - NON-GEMT Expense'!$E$81</definedName>
    <definedName name="_D000817">'Sch 3 - NON-GEMT Expense'!$E$82</definedName>
    <definedName name="_D000818">'Sch 3 - NON-GEMT Expense'!$F$52</definedName>
    <definedName name="_D000819">'Sch 3 - NON-GEMT Expense'!$F$53</definedName>
    <definedName name="_D000820">'Sch 3 - NON-GEMT Expense'!$F$54</definedName>
    <definedName name="_D000821">'Sch 3 - NON-GEMT Expense'!$F$55</definedName>
    <definedName name="_D000822">'Sch 3 - NON-GEMT Expense'!$F$56</definedName>
    <definedName name="_D000823">'Sch 3 - NON-GEMT Expense'!$F$57</definedName>
    <definedName name="_D000824">'Sch 3 - NON-GEMT Expense'!$F$58</definedName>
    <definedName name="_D000825">'Sch 3 - NON-GEMT Expense'!$F$59</definedName>
    <definedName name="_D000826">'Sch 3 - NON-GEMT Expense'!$F$60</definedName>
    <definedName name="_D000827">'Sch 3 - NON-GEMT Expense'!$F$61</definedName>
    <definedName name="_D000828">'Sch 3 - NON-GEMT Expense'!$F$62</definedName>
    <definedName name="_D000829">'Sch 3 - NON-GEMT Expense'!$F$63</definedName>
    <definedName name="_D000830">'Sch 3 - NON-GEMT Expense'!$F$64</definedName>
    <definedName name="_D000831">'Sch 3 - NON-GEMT Expense'!$F$65</definedName>
    <definedName name="_D000832">'Sch 3 - NON-GEMT Expense'!$F$66</definedName>
    <definedName name="_D000833">'Sch 3 - NON-GEMT Expense'!$F$67</definedName>
    <definedName name="_D000834">'Sch 3 - NON-GEMT Expense'!$F$68</definedName>
    <definedName name="_D000835">'Sch 3 - NON-GEMT Expense'!$F$69</definedName>
    <definedName name="_D000836">'Sch 3 - NON-GEMT Expense'!$F$70</definedName>
    <definedName name="_D000837">'Sch 3 - NON-GEMT Expense'!$F$71</definedName>
    <definedName name="_D000838">'Sch 3 - NON-GEMT Expense'!$F$72</definedName>
    <definedName name="_D000839">'Sch 3 - NON-GEMT Expense'!$F$73</definedName>
    <definedName name="_D000840">'Sch 3 - NON-GEMT Expense'!$F$74</definedName>
    <definedName name="_D000841">'Sch 3 - NON-GEMT Expense'!$F$75</definedName>
    <definedName name="_D000842">'Sch 3 - NON-GEMT Expense'!$F$76</definedName>
    <definedName name="_D000843">'Sch 3 - NON-GEMT Expense'!$F$77</definedName>
    <definedName name="_D000844">'Sch 3 - NON-GEMT Expense'!$F$78</definedName>
    <definedName name="_D000845">'Sch 3 - NON-GEMT Expense'!$F$79</definedName>
    <definedName name="_D000846">'Sch 3 - NON-GEMT Expense'!$F$80</definedName>
    <definedName name="_D000847">'Sch 3 - NON-GEMT Expense'!$F$81</definedName>
    <definedName name="_D000848">'Sch 3 - NON-GEMT Expense'!$F$82</definedName>
    <definedName name="_D000850">'Sch 3 - NON-GEMT Expense'!$H$83</definedName>
    <definedName name="_D000851">'Sch 3 - NON-GEMT Expense'!$I$83</definedName>
    <definedName name="_D000852">'Sch 3 - NON-GEMT Expense'!$J$83</definedName>
    <definedName name="_D000890">'ADJ Sch 3 - NON-GEMT Expense'!$E$11</definedName>
    <definedName name="_D000891">'ADJ Sch 3 - NON-GEMT Expense'!$E$12</definedName>
    <definedName name="_D000892">'ADJ Sch 3 - NON-GEMT Expense'!$E$13</definedName>
    <definedName name="_D000893">'ADJ Sch 3 - NON-GEMT Expense'!$E$14</definedName>
    <definedName name="_D000894">'ADJ Sch 3 - NON-GEMT Expense'!$E$15</definedName>
    <definedName name="_D000895">'ADJ Sch 3 - NON-GEMT Expense'!$E$16</definedName>
    <definedName name="_D000896">'ADJ Sch 3 - NON-GEMT Expense'!$E$17</definedName>
    <definedName name="_D000897">'ADJ Sch 3 - NON-GEMT Expense'!$E$18</definedName>
    <definedName name="_D000898">'ADJ Sch 3 - NON-GEMT Expense'!$E$19</definedName>
    <definedName name="_D000899">'ADJ Sch 3 - NON-GEMT Expense'!$E$20</definedName>
    <definedName name="_D000900">'ADJ Sch 3 - NON-GEMT Expense'!$F$11</definedName>
    <definedName name="_D000901">'ADJ Sch 3 - NON-GEMT Expense'!$F$12</definedName>
    <definedName name="_D000902">'ADJ Sch 3 - NON-GEMT Expense'!$F$13</definedName>
    <definedName name="_D000903">'ADJ Sch 3 - NON-GEMT Expense'!$F$14</definedName>
    <definedName name="_D000904">'ADJ Sch 3 - NON-GEMT Expense'!$F$15</definedName>
    <definedName name="_D000905">'ADJ Sch 3 - NON-GEMT Expense'!$F$16</definedName>
    <definedName name="_D000906">'ADJ Sch 3 - NON-GEMT Expense'!$F$17</definedName>
    <definedName name="_D000907">'ADJ Sch 3 - NON-GEMT Expense'!$F$18</definedName>
    <definedName name="_D000908">'ADJ Sch 3 - NON-GEMT Expense'!$F$19</definedName>
    <definedName name="_D000909">'ADJ Sch 3 - NON-GEMT Expense'!$F$20</definedName>
    <definedName name="_D000911">'ADJ Sch 3 - NON-GEMT Expense'!$G$21</definedName>
    <definedName name="_D000912">'ADJ Sch 3 - NON-GEMT Expense'!$H$21</definedName>
    <definedName name="_D000913">'ADJ Sch 3 - NON-GEMT Expense'!$I$21</definedName>
    <definedName name="_D000914">'ADJ Sch 3 - NON-GEMT Expense'!$J$21</definedName>
    <definedName name="_D000915">'ADJ Sch 3 - NON-GEMT Expense'!$E$25</definedName>
    <definedName name="_D000916">'ADJ Sch 3 - NON-GEMT Expense'!$E$26</definedName>
    <definedName name="_D000917">'ADJ Sch 3 - NON-GEMT Expense'!$E$27</definedName>
    <definedName name="_D000918">'ADJ Sch 3 - NON-GEMT Expense'!$E$28</definedName>
    <definedName name="_D000919">'ADJ Sch 3 - NON-GEMT Expense'!$E$29</definedName>
    <definedName name="_D000920">'ADJ Sch 3 - NON-GEMT Expense'!$E$30</definedName>
    <definedName name="_D000921">'ADJ Sch 3 - NON-GEMT Expense'!$E$31</definedName>
    <definedName name="_D000922">'ADJ Sch 3 - NON-GEMT Expense'!$E$32</definedName>
    <definedName name="_D000923">'ADJ Sch 3 - NON-GEMT Expense'!$F$25</definedName>
    <definedName name="_D000924">'ADJ Sch 3 - NON-GEMT Expense'!$F$26</definedName>
    <definedName name="_D000925">'ADJ Sch 3 - NON-GEMT Expense'!$F$27</definedName>
    <definedName name="_D000926">'ADJ Sch 3 - NON-GEMT Expense'!$F$28</definedName>
    <definedName name="_D000927">'ADJ Sch 3 - NON-GEMT Expense'!$F$29</definedName>
    <definedName name="_D000928">'ADJ Sch 3 - NON-GEMT Expense'!$F$30</definedName>
    <definedName name="_D000929">'ADJ Sch 3 - NON-GEMT Expense'!$F$31</definedName>
    <definedName name="_D000930">'ADJ Sch 3 - NON-GEMT Expense'!$F$32</definedName>
    <definedName name="_D000932">'ADJ Sch 3 - NON-GEMT Expense'!$G$33</definedName>
    <definedName name="_D000933">'ADJ Sch 3 - NON-GEMT Expense'!$H$33</definedName>
    <definedName name="_D000934">'ADJ Sch 3 - NON-GEMT Expense'!$I$33</definedName>
    <definedName name="_D000935">'ADJ Sch 3 - NON-GEMT Expense'!$J$33</definedName>
    <definedName name="_D000936">'ADJ Sch 3 - NON-GEMT Expense'!$E$37</definedName>
    <definedName name="_D000937">'ADJ Sch 3 - NON-GEMT Expense'!$E$38</definedName>
    <definedName name="_D000938">'ADJ Sch 3 - NON-GEMT Expense'!$E$39</definedName>
    <definedName name="_D000939">'ADJ Sch 3 - NON-GEMT Expense'!$E$40</definedName>
    <definedName name="_D000940">'ADJ Sch 3 - NON-GEMT Expense'!$E$41</definedName>
    <definedName name="_D000941">'ADJ Sch 3 - NON-GEMT Expense'!$E$42</definedName>
    <definedName name="_D000942">'ADJ Sch 3 - NON-GEMT Expense'!$E$43</definedName>
    <definedName name="_D000943">'ADJ Sch 3 - NON-GEMT Expense'!$E$44</definedName>
    <definedName name="_D000944">'ADJ Sch 3 - NON-GEMT Expense'!$F$37</definedName>
    <definedName name="_D000945">'ADJ Sch 3 - NON-GEMT Expense'!$F$38</definedName>
    <definedName name="_D000946">'ADJ Sch 3 - NON-GEMT Expense'!$F$39</definedName>
    <definedName name="_D000947">'ADJ Sch 3 - NON-GEMT Expense'!$F$40</definedName>
    <definedName name="_D000948">'ADJ Sch 3 - NON-GEMT Expense'!$F$41</definedName>
    <definedName name="_D000949">'ADJ Sch 3 - NON-GEMT Expense'!$F$42</definedName>
    <definedName name="_D000950">'ADJ Sch 3 - NON-GEMT Expense'!$F$43</definedName>
    <definedName name="_D000951">'ADJ Sch 3 - NON-GEMT Expense'!$F$44</definedName>
    <definedName name="_D000953">'ADJ Sch 3 - NON-GEMT Expense'!$G$45</definedName>
    <definedName name="_D000954">'ADJ Sch 3 - NON-GEMT Expense'!$H$45</definedName>
    <definedName name="_D000955">'ADJ Sch 3 - NON-GEMT Expense'!$I$45</definedName>
    <definedName name="_D000956">'ADJ Sch 3 - NON-GEMT Expense'!$J$45</definedName>
    <definedName name="_D000958">'ADJ Sch 3 - NON-GEMT Expense'!$G$46</definedName>
    <definedName name="_D000959">'ADJ Sch 3 - NON-GEMT Expense'!$H$46</definedName>
    <definedName name="_D000960">'ADJ Sch 3 - NON-GEMT Expense'!$I$46</definedName>
    <definedName name="_D000961">'ADJ Sch 3 - NON-GEMT Expense'!$J$46</definedName>
    <definedName name="_D000963">'ADJ Sch 3 - NON-GEMT Expense'!$G$48</definedName>
    <definedName name="_D000964">'ADJ Sch 3 - NON-GEMT Expense'!$H$48</definedName>
    <definedName name="_D000965">'ADJ Sch 3 - NON-GEMT Expense'!$I$48</definedName>
    <definedName name="_D000966">'ADJ Sch 3 - NON-GEMT Expense'!$J$48</definedName>
    <definedName name="_D000967">'ADJ Sch 3 - NON-GEMT Expense'!$E$52</definedName>
    <definedName name="_D000968">'ADJ Sch 3 - NON-GEMT Expense'!$E$53</definedName>
    <definedName name="_D000969">'ADJ Sch 3 - NON-GEMT Expense'!$E$54</definedName>
    <definedName name="_D000970">'ADJ Sch 3 - NON-GEMT Expense'!$E$55</definedName>
    <definedName name="_D000971">'ADJ Sch 3 - NON-GEMT Expense'!$E$56</definedName>
    <definedName name="_D000972">'ADJ Sch 3 - NON-GEMT Expense'!$E$57</definedName>
    <definedName name="_D000973">'ADJ Sch 3 - NON-GEMT Expense'!$E$58</definedName>
    <definedName name="_D000974">'ADJ Sch 3 - NON-GEMT Expense'!$E$59</definedName>
    <definedName name="_D000975">'ADJ Sch 3 - NON-GEMT Expense'!$E$60</definedName>
    <definedName name="_D000976">'ADJ Sch 3 - NON-GEMT Expense'!$E$61</definedName>
    <definedName name="_D000977">'ADJ Sch 3 - NON-GEMT Expense'!$E$62</definedName>
    <definedName name="_D000978">'ADJ Sch 3 - NON-GEMT Expense'!$E$63</definedName>
    <definedName name="_D000979">'ADJ Sch 3 - NON-GEMT Expense'!$E$64</definedName>
    <definedName name="_D000980">'ADJ Sch 3 - NON-GEMT Expense'!$E$65</definedName>
    <definedName name="_D000981">'ADJ Sch 3 - NON-GEMT Expense'!$E$66</definedName>
    <definedName name="_D000982">'ADJ Sch 3 - NON-GEMT Expense'!$E$67</definedName>
    <definedName name="_D000983">'ADJ Sch 3 - NON-GEMT Expense'!$E$68</definedName>
    <definedName name="_D000984">'ADJ Sch 3 - NON-GEMT Expense'!$E$69</definedName>
    <definedName name="_D000985">'ADJ Sch 3 - NON-GEMT Expense'!$E$70</definedName>
    <definedName name="_D000986">'ADJ Sch 3 - NON-GEMT Expense'!$E$71</definedName>
    <definedName name="_D000987">'ADJ Sch 3 - NON-GEMT Expense'!$E$72</definedName>
    <definedName name="_D000988">'ADJ Sch 3 - NON-GEMT Expense'!$E$73</definedName>
    <definedName name="_D000989">'ADJ Sch 3 - NON-GEMT Expense'!$E$74</definedName>
    <definedName name="_D000990">'ADJ Sch 3 - NON-GEMT Expense'!$E$75</definedName>
    <definedName name="_D000991">'ADJ Sch 3 - NON-GEMT Expense'!$E$76</definedName>
    <definedName name="_D000992">'ADJ Sch 3 - NON-GEMT Expense'!$E$77</definedName>
    <definedName name="_D000993">'ADJ Sch 3 - NON-GEMT Expense'!$E$78</definedName>
    <definedName name="_D000994">'ADJ Sch 3 - NON-GEMT Expense'!$E$79</definedName>
    <definedName name="_D000995">'ADJ Sch 3 - NON-GEMT Expense'!$E$80</definedName>
    <definedName name="_D000996">'ADJ Sch 3 - NON-GEMT Expense'!$E$81</definedName>
    <definedName name="_D000997">'ADJ Sch 3 - NON-GEMT Expense'!$E$82</definedName>
    <definedName name="_D000998">'ADJ Sch 3 - NON-GEMT Expense'!$F$52</definedName>
    <definedName name="_D000999">'ADJ Sch 3 - NON-GEMT Expense'!$F$53</definedName>
    <definedName name="_D001000">'ADJ Sch 3 - NON-GEMT Expense'!$F$54</definedName>
    <definedName name="_D001001">'ADJ Sch 3 - NON-GEMT Expense'!$F$55</definedName>
    <definedName name="_D001002">'ADJ Sch 3 - NON-GEMT Expense'!$F$56</definedName>
    <definedName name="_D001003">'ADJ Sch 3 - NON-GEMT Expense'!$F$57</definedName>
    <definedName name="_D001004">'ADJ Sch 3 - NON-GEMT Expense'!$F$58</definedName>
    <definedName name="_D001005">'ADJ Sch 3 - NON-GEMT Expense'!$F$59</definedName>
    <definedName name="_D001006">'ADJ Sch 3 - NON-GEMT Expense'!$F$60</definedName>
    <definedName name="_D001007">'ADJ Sch 3 - NON-GEMT Expense'!$F$61</definedName>
    <definedName name="_D001008">'ADJ Sch 3 - NON-GEMT Expense'!$F$62</definedName>
    <definedName name="_D001009">'ADJ Sch 3 - NON-GEMT Expense'!$F$63</definedName>
    <definedName name="_D001010">'ADJ Sch 3 - NON-GEMT Expense'!$F$64</definedName>
    <definedName name="_D001011">'ADJ Sch 3 - NON-GEMT Expense'!$F$65</definedName>
    <definedName name="_D001012">'ADJ Sch 3 - NON-GEMT Expense'!$F$66</definedName>
    <definedName name="_D001013">'ADJ Sch 3 - NON-GEMT Expense'!$F$67</definedName>
    <definedName name="_D001014">'ADJ Sch 3 - NON-GEMT Expense'!$F$68</definedName>
    <definedName name="_D001015">'ADJ Sch 3 - NON-GEMT Expense'!$F$69</definedName>
    <definedName name="_D001016">'ADJ Sch 3 - NON-GEMT Expense'!$F$70</definedName>
    <definedName name="_D001017">'ADJ Sch 3 - NON-GEMT Expense'!$F$71</definedName>
    <definedName name="_D001018">'ADJ Sch 3 - NON-GEMT Expense'!$F$72</definedName>
    <definedName name="_D001019">'ADJ Sch 3 - NON-GEMT Expense'!$F$73</definedName>
    <definedName name="_D001020">'ADJ Sch 3 - NON-GEMT Expense'!$F$74</definedName>
    <definedName name="_D001021">'ADJ Sch 3 - NON-GEMT Expense'!$F$75</definedName>
    <definedName name="_D001022">'ADJ Sch 3 - NON-GEMT Expense'!$F$76</definedName>
    <definedName name="_D001023">'ADJ Sch 3 - NON-GEMT Expense'!$F$77</definedName>
    <definedName name="_D001024">'ADJ Sch 3 - NON-GEMT Expense'!$F$78</definedName>
    <definedName name="_D001025">'ADJ Sch 3 - NON-GEMT Expense'!$F$79</definedName>
    <definedName name="_D001026">'ADJ Sch 3 - NON-GEMT Expense'!$F$80</definedName>
    <definedName name="_D001027">'ADJ Sch 3 - NON-GEMT Expense'!$F$81</definedName>
    <definedName name="_D001028">'ADJ Sch 3 - NON-GEMT Expense'!$F$82</definedName>
    <definedName name="_D001030">'ADJ Sch 3 - NON-GEMT Expense'!$G$83</definedName>
    <definedName name="_D001031">'ADJ Sch 3 - NON-GEMT Expense'!$H$83</definedName>
    <definedName name="_D001032">'ADJ Sch 3 - NON-GEMT Expense'!$I$83</definedName>
    <definedName name="_D001033">'ADJ Sch 3 - NON-GEMT Expense'!$J$83</definedName>
    <definedName name="_D001074">'Sch 4 - CRSB'!$E$11</definedName>
    <definedName name="_D001075">'Sch 4 - CRSB'!$E$12</definedName>
    <definedName name="_D001076">'Sch 4 - CRSB'!$E$13</definedName>
    <definedName name="_D001077">'Sch 4 - CRSB'!$E$14</definedName>
    <definedName name="_D001078">'Sch 4 - CRSB'!$E$15</definedName>
    <definedName name="_D001079">'Sch 4 - CRSB'!$E$16</definedName>
    <definedName name="_D001080">'Sch 4 - CRSB'!$E$17</definedName>
    <definedName name="_D001081">'Sch 4 - CRSB'!$E$18</definedName>
    <definedName name="_D001082">'Sch 4 - CRSB'!$E$19</definedName>
    <definedName name="_D001083">'Sch 4 - CRSB'!$E$20</definedName>
    <definedName name="_D001084">'Sch 4 - CRSB'!$F$11</definedName>
    <definedName name="_D001085">'Sch 4 - CRSB'!$F$12</definedName>
    <definedName name="_D001086">'Sch 4 - CRSB'!$F$13</definedName>
    <definedName name="_D001087">'Sch 4 - CRSB'!$F$14</definedName>
    <definedName name="_D001088">'Sch 4 - CRSB'!$F$15</definedName>
    <definedName name="_D001089">'Sch 4 - CRSB'!$F$16</definedName>
    <definedName name="_D001090">'Sch 4 - CRSB'!$F$17</definedName>
    <definedName name="_D001091">'Sch 4 - CRSB'!$F$18</definedName>
    <definedName name="_D001092">'Sch 4 - CRSB'!$F$19</definedName>
    <definedName name="_D001093">'Sch 4 - CRSB'!$F$20</definedName>
    <definedName name="_D001105">'Sch 4 - CRSB'!$F$29</definedName>
    <definedName name="_D001106">'Sch 4 - CRSB'!$E$38</definedName>
    <definedName name="_D001107">'Sch 4 - CRSB'!$E$39</definedName>
    <definedName name="_D001108">'Sch 4 - CRSB'!$E$40</definedName>
    <definedName name="_D001109">'Sch 4 - CRSB'!$E$41</definedName>
    <definedName name="_D001110">'Sch 4 - CRSB'!$E$42</definedName>
    <definedName name="_D001111">'Sch 4 - CRSB'!$E$43</definedName>
    <definedName name="_D001112">'Sch 4 - CRSB'!$E$44</definedName>
    <definedName name="_D001113">'Sch 4 - CRSB'!$E$45</definedName>
    <definedName name="_D001114">'Sch 4 - CRSB'!$F$38</definedName>
    <definedName name="_D001115">'Sch 4 - CRSB'!$F$39</definedName>
    <definedName name="_D001116">'Sch 4 - CRSB'!$F$40</definedName>
    <definedName name="_D001117">'Sch 4 - CRSB'!$F$41</definedName>
    <definedName name="_D001118">'Sch 4 - CRSB'!$F$42</definedName>
    <definedName name="_D001119">'Sch 4 - CRSB'!$F$43</definedName>
    <definedName name="_D001120">'Sch 4 - CRSB'!$F$44</definedName>
    <definedName name="_D001121">'Sch 4 - CRSB'!$F$45</definedName>
    <definedName name="_D001128">'Sch 4 - CRSB'!$E$50</definedName>
    <definedName name="_D001129">'Sch 4 - CRSB'!$E$51</definedName>
    <definedName name="_D001130">'Sch 4 - CRSB'!$E$52</definedName>
    <definedName name="_D001131">'Sch 4 - CRSB'!$E$53</definedName>
    <definedName name="_D001132">'Sch 4 - CRSB'!$E$54</definedName>
    <definedName name="_D001133">'Sch 4 - CRSB'!$E$55</definedName>
    <definedName name="_D001134">'Sch 4 - CRSB'!$E$56</definedName>
    <definedName name="_D001135">'Sch 4 - CRSB'!$E$57</definedName>
    <definedName name="_D001136">'Sch 4 - CRSB'!$F$50</definedName>
    <definedName name="_D001137">'Sch 4 - CRSB'!$F$51</definedName>
    <definedName name="_D001138">'Sch 4 - CRSB'!$F$52</definedName>
    <definedName name="_D001139">'Sch 4 - CRSB'!$F$53</definedName>
    <definedName name="_D001140">'Sch 4 - CRSB'!$F$54</definedName>
    <definedName name="_D001141">'Sch 4 - CRSB'!$F$55</definedName>
    <definedName name="_D001142">'Sch 4 - CRSB'!$F$56</definedName>
    <definedName name="_D001143">'Sch 4 - CRSB'!$F$57</definedName>
    <definedName name="_D001161">'Sch 4 - CRSB'!$F$67</definedName>
    <definedName name="_D001197">'ADJ Sch 4 - CRSB'!$E$11</definedName>
    <definedName name="_D001198">'ADJ Sch 4 - CRSB'!$E$12</definedName>
    <definedName name="_D001199">'ADJ Sch 4 - CRSB'!$E$13</definedName>
    <definedName name="_D001200">'ADJ Sch 4 - CRSB'!$E$14</definedName>
    <definedName name="_D001201">'ADJ Sch 4 - CRSB'!$E$15</definedName>
    <definedName name="_D001202">'ADJ Sch 4 - CRSB'!$E$16</definedName>
    <definedName name="_D001203">'ADJ Sch 4 - CRSB'!$E$17</definedName>
    <definedName name="_D001204">'ADJ Sch 4 - CRSB'!$E$18</definedName>
    <definedName name="_D001205">'ADJ Sch 4 - CRSB'!$E$19</definedName>
    <definedName name="_D001206">'ADJ Sch 4 - CRSB'!$E$20</definedName>
    <definedName name="_D001207">'ADJ Sch 4 - CRSB'!$F$11</definedName>
    <definedName name="_D001208">'ADJ Sch 4 - CRSB'!$F$12</definedName>
    <definedName name="_D001209">'ADJ Sch 4 - CRSB'!$F$13</definedName>
    <definedName name="_D001210">'ADJ Sch 4 - CRSB'!$F$14</definedName>
    <definedName name="_D001211">'ADJ Sch 4 - CRSB'!$F$15</definedName>
    <definedName name="_D001212">'ADJ Sch 4 - CRSB'!$F$16</definedName>
    <definedName name="_D001213">'ADJ Sch 4 - CRSB'!$F$17</definedName>
    <definedName name="_D001214">'ADJ Sch 4 - CRSB'!$F$18</definedName>
    <definedName name="_D001215">'ADJ Sch 4 - CRSB'!$F$19</definedName>
    <definedName name="_D001216">'ADJ Sch 4 - CRSB'!$F$20</definedName>
    <definedName name="_D001229">'ADJ Sch 4 - CRSB'!$F$29</definedName>
    <definedName name="_D001230">'ADJ Sch 4 - CRSB'!$E$38</definedName>
    <definedName name="_D001231">'ADJ Sch 4 - CRSB'!$E$39</definedName>
    <definedName name="_D001232">'ADJ Sch 4 - CRSB'!$E$40</definedName>
    <definedName name="_D001233">'ADJ Sch 4 - CRSB'!$E$41</definedName>
    <definedName name="_D001234">'ADJ Sch 4 - CRSB'!$E$42</definedName>
    <definedName name="_D001235">'ADJ Sch 4 - CRSB'!$E$43</definedName>
    <definedName name="_D001236">'ADJ Sch 4 - CRSB'!$E$44</definedName>
    <definedName name="_D001237">'ADJ Sch 4 - CRSB'!$E$45</definedName>
    <definedName name="_D001238">'ADJ Sch 4 - CRSB'!$F$38</definedName>
    <definedName name="_D001239">'ADJ Sch 4 - CRSB'!$F$39</definedName>
    <definedName name="_D001240">'ADJ Sch 4 - CRSB'!$F$40</definedName>
    <definedName name="_D001241">'ADJ Sch 4 - CRSB'!$F$41</definedName>
    <definedName name="_D001242">'ADJ Sch 4 - CRSB'!$F$42</definedName>
    <definedName name="_D001243">'ADJ Sch 4 - CRSB'!$F$43</definedName>
    <definedName name="_D001244">'ADJ Sch 4 - CRSB'!$F$44</definedName>
    <definedName name="_D001245">'ADJ Sch 4 - CRSB'!$F$45</definedName>
    <definedName name="_D001252">'ADJ Sch 4 - CRSB'!$E$50</definedName>
    <definedName name="_D001253">'ADJ Sch 4 - CRSB'!$E$51</definedName>
    <definedName name="_D001254">'ADJ Sch 4 - CRSB'!$E$52</definedName>
    <definedName name="_D001255">'ADJ Sch 4 - CRSB'!$E$53</definedName>
    <definedName name="_D001256">'ADJ Sch 4 - CRSB'!$E$54</definedName>
    <definedName name="_D001257">'ADJ Sch 4 - CRSB'!$E$55</definedName>
    <definedName name="_D001258">'ADJ Sch 4 - CRSB'!$E$56</definedName>
    <definedName name="_D001259">'ADJ Sch 4 - CRSB'!$E$57</definedName>
    <definedName name="_D001260">'ADJ Sch 4 - CRSB'!$F$50</definedName>
    <definedName name="_D001261">'ADJ Sch 4 - CRSB'!$F$51</definedName>
    <definedName name="_D001262">'ADJ Sch 4 - CRSB'!$F$52</definedName>
    <definedName name="_D001263">'ADJ Sch 4 - CRSB'!$F$53</definedName>
    <definedName name="_D001264">'ADJ Sch 4 - CRSB'!$F$54</definedName>
    <definedName name="_D001265">'ADJ Sch 4 - CRSB'!$F$55</definedName>
    <definedName name="_D001266">'ADJ Sch 4 - CRSB'!$F$56</definedName>
    <definedName name="_D001267">'ADJ Sch 4 - CRSB'!$F$57</definedName>
    <definedName name="_D001285">'ADJ Sch 4 - CRSB'!$F$67</definedName>
    <definedName name="_D001290">'Sch 5 - A&amp;G'!$E$11</definedName>
    <definedName name="_D001291">'Sch 5 - A&amp;G'!$E$12</definedName>
    <definedName name="_D001292">'Sch 5 - A&amp;G'!$E$13</definedName>
    <definedName name="_D001293">'Sch 5 - A&amp;G'!$E$14</definedName>
    <definedName name="_D001294">'Sch 5 - A&amp;G'!$E$15</definedName>
    <definedName name="_D001295">'Sch 5 - A&amp;G'!$E$16</definedName>
    <definedName name="_D001296">'Sch 5 - A&amp;G'!$E$17</definedName>
    <definedName name="_D001297">'Sch 5 - A&amp;G'!$E$18</definedName>
    <definedName name="_D001298">'Sch 5 - A&amp;G'!$E$19</definedName>
    <definedName name="_D001299">'Sch 5 - A&amp;G'!$E$20</definedName>
    <definedName name="_D001300">'Sch 5 - A&amp;G'!$E$21</definedName>
    <definedName name="_D001301">'Sch 5 - A&amp;G'!$E$22</definedName>
    <definedName name="_D001302">'Sch 5 - A&amp;G'!$E$23</definedName>
    <definedName name="_D001303">'Sch 5 - A&amp;G'!$E$24</definedName>
    <definedName name="_D001304">'Sch 5 - A&amp;G'!$E$25</definedName>
    <definedName name="_D001305">'Sch 5 - A&amp;G'!$E$26</definedName>
    <definedName name="_D001306">'Sch 5 - A&amp;G'!$E$27</definedName>
    <definedName name="_D001307">'Sch 5 - A&amp;G'!$E$28</definedName>
    <definedName name="_D001308">'Sch 5 - A&amp;G'!$E$29</definedName>
    <definedName name="_D001309">'Sch 5 - A&amp;G'!$E$30</definedName>
    <definedName name="_D001310">'Sch 5 - A&amp;G'!$E$31</definedName>
    <definedName name="_D001311">'Sch 5 - A&amp;G'!$E$32</definedName>
    <definedName name="_D001312">'Sch 5 - A&amp;G'!$E$33</definedName>
    <definedName name="_D001313">'Sch 5 - A&amp;G'!$E$34</definedName>
    <definedName name="_D001314">'Sch 5 - A&amp;G'!$E$35</definedName>
    <definedName name="_D001315">'Sch 5 - A&amp;G'!$E$36</definedName>
    <definedName name="_D001316">'Sch 5 - A&amp;G'!$E$37</definedName>
    <definedName name="_D001317">'Sch 5 - A&amp;G'!$E$38</definedName>
    <definedName name="_D001318">'Sch 5 - A&amp;G'!$E$39</definedName>
    <definedName name="_D001319">'Sch 5 - A&amp;G'!$E$40</definedName>
    <definedName name="_D001320">'Sch 5 - A&amp;G'!$E$41</definedName>
    <definedName name="_D001321">'Sch 5 - A&amp;G'!$F$11</definedName>
    <definedName name="_D001322">'Sch 5 - A&amp;G'!$F$12</definedName>
    <definedName name="_D001323">'Sch 5 - A&amp;G'!$F$13</definedName>
    <definedName name="_D001324">'Sch 5 - A&amp;G'!$F$14</definedName>
    <definedName name="_D001325">'Sch 5 - A&amp;G'!$F$15</definedName>
    <definedName name="_D001326">'Sch 5 - A&amp;G'!$F$16</definedName>
    <definedName name="_D001327">'Sch 5 - A&amp;G'!$F$17</definedName>
    <definedName name="_D001328">'Sch 5 - A&amp;G'!$F$18</definedName>
    <definedName name="_D001329">'Sch 5 - A&amp;G'!$F$19</definedName>
    <definedName name="_D001330">'Sch 5 - A&amp;G'!$F$20</definedName>
    <definedName name="_D001331">'Sch 5 - A&amp;G'!$F$21</definedName>
    <definedName name="_D001332">'Sch 5 - A&amp;G'!$F$22</definedName>
    <definedName name="_D001333">'Sch 5 - A&amp;G'!$F$23</definedName>
    <definedName name="_D001334">'Sch 5 - A&amp;G'!$F$24</definedName>
    <definedName name="_D001335">'Sch 5 - A&amp;G'!$F$25</definedName>
    <definedName name="_D001336">'Sch 5 - A&amp;G'!$F$26</definedName>
    <definedName name="_D001337">'Sch 5 - A&amp;G'!$F$27</definedName>
    <definedName name="_D001338">'Sch 5 - A&amp;G'!$F$28</definedName>
    <definedName name="_D001339">'Sch 5 - A&amp;G'!$F$29</definedName>
    <definedName name="_D001340">'Sch 5 - A&amp;G'!$F$30</definedName>
    <definedName name="_D001341">'Sch 5 - A&amp;G'!$F$31</definedName>
    <definedName name="_D001342">'Sch 5 - A&amp;G'!$F$32</definedName>
    <definedName name="_D001343">'Sch 5 - A&amp;G'!$F$33</definedName>
    <definedName name="_D001344">'Sch 5 - A&amp;G'!$F$34</definedName>
    <definedName name="_D001345">'Sch 5 - A&amp;G'!$F$35</definedName>
    <definedName name="_D001346">'Sch 5 - A&amp;G'!$F$36</definedName>
    <definedName name="_D001347">'Sch 5 - A&amp;G'!$F$37</definedName>
    <definedName name="_D001348">'Sch 5 - A&amp;G'!$F$38</definedName>
    <definedName name="_D001349">'Sch 5 - A&amp;G'!$F$39</definedName>
    <definedName name="_D001350">'Sch 5 - A&amp;G'!$F$40</definedName>
    <definedName name="_D001351">'Sch 5 - A&amp;G'!$F$41</definedName>
    <definedName name="_D001356">'ADJ Sch 5 - A&amp;G'!$E$11</definedName>
    <definedName name="_D001357">'ADJ Sch 5 - A&amp;G'!$E$12</definedName>
    <definedName name="_D001358">'ADJ Sch 5 - A&amp;G'!$E$13</definedName>
    <definedName name="_D001359">'ADJ Sch 5 - A&amp;G'!$E$14</definedName>
    <definedName name="_D001360">'ADJ Sch 5 - A&amp;G'!$E$15</definedName>
    <definedName name="_D001361">'ADJ Sch 5 - A&amp;G'!$E$16</definedName>
    <definedName name="_D001362">'ADJ Sch 5 - A&amp;G'!$E$17</definedName>
    <definedName name="_D001363">'ADJ Sch 5 - A&amp;G'!$E$18</definedName>
    <definedName name="_D001364">'ADJ Sch 5 - A&amp;G'!$E$19</definedName>
    <definedName name="_D001365">'ADJ Sch 5 - A&amp;G'!$E$20</definedName>
    <definedName name="_D001366">'ADJ Sch 5 - A&amp;G'!$E$21</definedName>
    <definedName name="_D001367">'ADJ Sch 5 - A&amp;G'!$E$22</definedName>
    <definedName name="_D001368">'ADJ Sch 5 - A&amp;G'!$E$23</definedName>
    <definedName name="_D001369">'ADJ Sch 5 - A&amp;G'!$E$24</definedName>
    <definedName name="_D001370">'ADJ Sch 5 - A&amp;G'!$E$25</definedName>
    <definedName name="_D001371">'ADJ Sch 5 - A&amp;G'!$E$26</definedName>
    <definedName name="_D001372">'ADJ Sch 5 - A&amp;G'!$E$27</definedName>
    <definedName name="_D001373">'ADJ Sch 5 - A&amp;G'!$E$28</definedName>
    <definedName name="_D001374">'ADJ Sch 5 - A&amp;G'!$E$29</definedName>
    <definedName name="_D001375">'ADJ Sch 5 - A&amp;G'!$E$30</definedName>
    <definedName name="_D001376">'ADJ Sch 5 - A&amp;G'!$E$31</definedName>
    <definedName name="_D001377">'ADJ Sch 5 - A&amp;G'!$E$32</definedName>
    <definedName name="_D001378">'ADJ Sch 5 - A&amp;G'!$E$33</definedName>
    <definedName name="_D001379">'ADJ Sch 5 - A&amp;G'!$E$34</definedName>
    <definedName name="_D001380">'ADJ Sch 5 - A&amp;G'!$E$35</definedName>
    <definedName name="_D001381">'ADJ Sch 5 - A&amp;G'!$E$36</definedName>
    <definedName name="_D001382">'ADJ Sch 5 - A&amp;G'!$E$37</definedName>
    <definedName name="_D001383">'ADJ Sch 5 - A&amp;G'!$E$38</definedName>
    <definedName name="_D001384">'ADJ Sch 5 - A&amp;G'!$E$39</definedName>
    <definedName name="_D001385">'ADJ Sch 5 - A&amp;G'!$E$40</definedName>
    <definedName name="_D001386">'ADJ Sch 5 - A&amp;G'!$E$41</definedName>
    <definedName name="_D001387">'ADJ Sch 5 - A&amp;G'!$F$11</definedName>
    <definedName name="_D001388">'ADJ Sch 5 - A&amp;G'!$F$12</definedName>
    <definedName name="_D001389">'ADJ Sch 5 - A&amp;G'!$F$13</definedName>
    <definedName name="_D001390">'ADJ Sch 5 - A&amp;G'!$F$14</definedName>
    <definedName name="_D001391">'ADJ Sch 5 - A&amp;G'!$F$15</definedName>
    <definedName name="_D001392">'ADJ Sch 5 - A&amp;G'!$F$16</definedName>
    <definedName name="_D001393">'ADJ Sch 5 - A&amp;G'!$F$17</definedName>
    <definedName name="_D001394">'ADJ Sch 5 - A&amp;G'!$F$18</definedName>
    <definedName name="_D001395">'ADJ Sch 5 - A&amp;G'!$F$19</definedName>
    <definedName name="_D001396">'ADJ Sch 5 - A&amp;G'!$F$20</definedName>
    <definedName name="_D001397">'ADJ Sch 5 - A&amp;G'!$F$21</definedName>
    <definedName name="_D001398">'ADJ Sch 5 - A&amp;G'!$F$22</definedName>
    <definedName name="_D001399">'ADJ Sch 5 - A&amp;G'!$F$23</definedName>
    <definedName name="_D001400">'ADJ Sch 5 - A&amp;G'!$F$24</definedName>
    <definedName name="_D001401">'ADJ Sch 5 - A&amp;G'!$F$25</definedName>
    <definedName name="_D001402">'ADJ Sch 5 - A&amp;G'!$F$26</definedName>
    <definedName name="_D001403">'ADJ Sch 5 - A&amp;G'!$F$27</definedName>
    <definedName name="_D001404">'ADJ Sch 5 - A&amp;G'!$F$28</definedName>
    <definedName name="_D001405">'ADJ Sch 5 - A&amp;G'!$F$29</definedName>
    <definedName name="_D001406">'ADJ Sch 5 - A&amp;G'!$F$30</definedName>
    <definedName name="_D001407">'ADJ Sch 5 - A&amp;G'!$F$31</definedName>
    <definedName name="_D001408">'ADJ Sch 5 - A&amp;G'!$F$32</definedName>
    <definedName name="_D001409">'ADJ Sch 5 - A&amp;G'!$F$33</definedName>
    <definedName name="_D001410">'ADJ Sch 5 - A&amp;G'!$F$34</definedName>
    <definedName name="_D001411">'ADJ Sch 5 - A&amp;G'!$F$35</definedName>
    <definedName name="_D001412">'ADJ Sch 5 - A&amp;G'!$F$36</definedName>
    <definedName name="_D001413">'ADJ Sch 5 - A&amp;G'!$F$37</definedName>
    <definedName name="_D001414">'ADJ Sch 5 - A&amp;G'!$F$38</definedName>
    <definedName name="_D001415">'ADJ Sch 5 - A&amp;G'!$F$39</definedName>
    <definedName name="_D001416">'ADJ Sch 5 - A&amp;G'!$F$40</definedName>
    <definedName name="_D001417">'ADJ Sch 5 - A&amp;G'!$F$41</definedName>
    <definedName name="_D001430">'Sch 6 - Reclassifications'!$B$11</definedName>
    <definedName name="_D001431">'Sch 6 - Reclassifications'!$B$12</definedName>
    <definedName name="_D001432">'Sch 6 - Reclassifications'!$B$13</definedName>
    <definedName name="_D001433">'Sch 6 - Reclassifications'!$B$14</definedName>
    <definedName name="_D001434">'Sch 6 - Reclassifications'!$B$15</definedName>
    <definedName name="_D001435">'Sch 6 - Reclassifications'!$B$16</definedName>
    <definedName name="_D001436">'Sch 6 - Reclassifications'!$B$17</definedName>
    <definedName name="_D001437">'Sch 6 - Reclassifications'!$B$18</definedName>
    <definedName name="_D001438">'Sch 6 - Reclassifications'!$B$19</definedName>
    <definedName name="_D001439">'Sch 6 - Reclassifications'!$B$20</definedName>
    <definedName name="_D001440">'Sch 6 - Reclassifications'!$B$21</definedName>
    <definedName name="_D001441">'Sch 6 - Reclassifications'!$B$22</definedName>
    <definedName name="_D001442">'Sch 6 - Reclassifications'!$B$23</definedName>
    <definedName name="_D001443">'Sch 6 - Reclassifications'!$B$24</definedName>
    <definedName name="_D001444">'Sch 6 - Reclassifications'!$B$25</definedName>
    <definedName name="_D001445">'Sch 6 - Reclassifications'!$B$26</definedName>
    <definedName name="_D001446">'Sch 6 - Reclassifications'!$B$27</definedName>
    <definedName name="_D001447">'Sch 6 - Reclassifications'!$B$28</definedName>
    <definedName name="_D001448">'Sch 6 - Reclassifications'!$B$29</definedName>
    <definedName name="_D001449">'Sch 6 - Reclassifications'!$B$30</definedName>
    <definedName name="_D001450">'Sch 6 - Reclassifications'!$B$31</definedName>
    <definedName name="_D001451">'Sch 6 - Reclassifications'!$B$32</definedName>
    <definedName name="_D001452">'Sch 6 - Reclassifications'!$B$33</definedName>
    <definedName name="_D001453">'Sch 6 - Reclassifications'!$B$34</definedName>
    <definedName name="_D001454">'Sch 6 - Reclassifications'!$B$35</definedName>
    <definedName name="_D001455">'Sch 6 - Reclassifications'!$B$36</definedName>
    <definedName name="_D001456">'Sch 6 - Reclassifications'!$B$37</definedName>
    <definedName name="_D001457">'Sch 6 - Reclassifications'!$B$38</definedName>
    <definedName name="_D001458">'Sch 6 - Reclassifications'!$B$39</definedName>
    <definedName name="_D001459">'Sch 6 - Reclassifications'!$B$40</definedName>
    <definedName name="_D001460">'Sch 6 - Reclassifications'!$B$41</definedName>
    <definedName name="_D001461">'Sch 6 - Reclassifications'!$B$42</definedName>
    <definedName name="_D001462">'Sch 6 - Reclassifications'!$B$43</definedName>
    <definedName name="_D001463">'Sch 6 - Reclassifications'!$B$44</definedName>
    <definedName name="_D001464">'Sch 6 - Reclassifications'!$B$45</definedName>
    <definedName name="_D001465">'Sch 6 - Reclassifications'!$B$46</definedName>
    <definedName name="_D001466">'Sch 6 - Reclassifications'!$B$47</definedName>
    <definedName name="_D001467">'Sch 6 - Reclassifications'!$B$48</definedName>
    <definedName name="_D001468">'Sch 6 - Reclassifications'!$B$49</definedName>
    <definedName name="_D001469">'Sch 6 - Reclassifications'!$B$50</definedName>
    <definedName name="_D001470">'Sch 6 - Reclassifications'!$B$51</definedName>
    <definedName name="_D001471">'Sch 6 - Reclassifications'!$B$52</definedName>
    <definedName name="_D001472">'Sch 6 - Reclassifications'!$B$53</definedName>
    <definedName name="_D001473">'Sch 6 - Reclassifications'!$B$54</definedName>
    <definedName name="_D001474">'Sch 6 - Reclassifications'!$B$55</definedName>
    <definedName name="_D001475">'Sch 6 - Reclassifications'!$B$56</definedName>
    <definedName name="_D001476">'Sch 6 - Reclassifications'!$B$57</definedName>
    <definedName name="_D001477">'Sch 6 - Reclassifications'!$B$58</definedName>
    <definedName name="_D001478">'Sch 6 - Reclassifications'!$B$59</definedName>
    <definedName name="_D001479">'Sch 6 - Reclassifications'!$B$60</definedName>
    <definedName name="_D001480">'Sch 6 - Reclassifications'!$B$61</definedName>
    <definedName name="_D001481">'Sch 6 - Reclassifications'!$B$62</definedName>
    <definedName name="_D001482">'Sch 6 - Reclassifications'!$B$63</definedName>
    <definedName name="_D001483">'Sch 6 - Reclassifications'!$B$64</definedName>
    <definedName name="_D001484">'Sch 6 - Reclassifications'!$B$65</definedName>
    <definedName name="_D001485">'Sch 6 - Reclassifications'!$B$66</definedName>
    <definedName name="_D001486">'Sch 6 - Reclassifications'!$B$67</definedName>
    <definedName name="_D001487">'Sch 6 - Reclassifications'!$B$68</definedName>
    <definedName name="_D001488">'Sch 6 - Reclassifications'!$B$69</definedName>
    <definedName name="_D001489">'Sch 6 - Reclassifications'!$B$70</definedName>
    <definedName name="_D001490">'Sch 6 - Reclassifications'!$D$11</definedName>
    <definedName name="_D001491">'Sch 6 - Reclassifications'!$D$12</definedName>
    <definedName name="_D001492">'Sch 6 - Reclassifications'!$D$13</definedName>
    <definedName name="_D001493">'Sch 6 - Reclassifications'!$D$14</definedName>
    <definedName name="_D001494">'Sch 6 - Reclassifications'!$D$15</definedName>
    <definedName name="_D001495">'Sch 6 - Reclassifications'!$D$16</definedName>
    <definedName name="_D001496">'Sch 6 - Reclassifications'!$D$17</definedName>
    <definedName name="_D001497">'Sch 6 - Reclassifications'!$D$18</definedName>
    <definedName name="_D001498">'Sch 6 - Reclassifications'!$D$19</definedName>
    <definedName name="_D001499">'Sch 6 - Reclassifications'!$D$20</definedName>
    <definedName name="_D001500">'Sch 6 - Reclassifications'!$D$21</definedName>
    <definedName name="_D001501">'Sch 6 - Reclassifications'!$D$22</definedName>
    <definedName name="_D001502">'Sch 6 - Reclassifications'!$D$23</definedName>
    <definedName name="_D001503">'Sch 6 - Reclassifications'!$D$24</definedName>
    <definedName name="_D001504">'Sch 6 - Reclassifications'!$D$25</definedName>
    <definedName name="_D001505">'Sch 6 - Reclassifications'!$D$26</definedName>
    <definedName name="_D001506">'Sch 6 - Reclassifications'!$D$27</definedName>
    <definedName name="_D001507">'Sch 6 - Reclassifications'!$D$28</definedName>
    <definedName name="_D001508">'Sch 6 - Reclassifications'!$D$29</definedName>
    <definedName name="_D001509">'Sch 6 - Reclassifications'!$D$30</definedName>
    <definedName name="_D001510">'Sch 6 - Reclassifications'!$D$31</definedName>
    <definedName name="_D001511">'Sch 6 - Reclassifications'!$D$32</definedName>
    <definedName name="_D001512">'Sch 6 - Reclassifications'!$D$33</definedName>
    <definedName name="_D001513">'Sch 6 - Reclassifications'!$D$34</definedName>
    <definedName name="_D001514">'Sch 6 - Reclassifications'!$D$35</definedName>
    <definedName name="_D001515">'Sch 6 - Reclassifications'!$D$36</definedName>
    <definedName name="_D001516">'Sch 6 - Reclassifications'!$D$37</definedName>
    <definedName name="_D001517">'Sch 6 - Reclassifications'!$D$38</definedName>
    <definedName name="_D001518">'Sch 6 - Reclassifications'!$D$39</definedName>
    <definedName name="_D001519">'Sch 6 - Reclassifications'!$D$40</definedName>
    <definedName name="_D001520">'Sch 6 - Reclassifications'!$D$41</definedName>
    <definedName name="_D001521">'Sch 6 - Reclassifications'!$D$42</definedName>
    <definedName name="_D001522">'Sch 6 - Reclassifications'!$D$43</definedName>
    <definedName name="_D001523">'Sch 6 - Reclassifications'!$D$44</definedName>
    <definedName name="_D001524">'Sch 6 - Reclassifications'!$D$45</definedName>
    <definedName name="_D001525">'Sch 6 - Reclassifications'!$D$46</definedName>
    <definedName name="_D001526">'Sch 6 - Reclassifications'!$D$47</definedName>
    <definedName name="_D001527">'Sch 6 - Reclassifications'!$D$48</definedName>
    <definedName name="_D001528">'Sch 6 - Reclassifications'!$D$49</definedName>
    <definedName name="_D001529">'Sch 6 - Reclassifications'!$D$50</definedName>
    <definedName name="_D001530">'Sch 6 - Reclassifications'!$D$51</definedName>
    <definedName name="_D001531">'Sch 6 - Reclassifications'!$D$52</definedName>
    <definedName name="_D001532">'Sch 6 - Reclassifications'!$D$53</definedName>
    <definedName name="_D001533">'Sch 6 - Reclassifications'!$D$54</definedName>
    <definedName name="_D001534">'Sch 6 - Reclassifications'!$D$55</definedName>
    <definedName name="_D001535">'Sch 6 - Reclassifications'!$D$56</definedName>
    <definedName name="_D001536">'Sch 6 - Reclassifications'!$D$57</definedName>
    <definedName name="_D001537">'Sch 6 - Reclassifications'!$D$58</definedName>
    <definedName name="_D001538">'Sch 6 - Reclassifications'!$D$59</definedName>
    <definedName name="_D001539">'Sch 6 - Reclassifications'!$D$60</definedName>
    <definedName name="_D001540">'Sch 6 - Reclassifications'!$D$61</definedName>
    <definedName name="_D001541">'Sch 6 - Reclassifications'!$D$62</definedName>
    <definedName name="_D001542">'Sch 6 - Reclassifications'!$D$63</definedName>
    <definedName name="_D001543">'Sch 6 - Reclassifications'!$D$64</definedName>
    <definedName name="_D001544">'Sch 6 - Reclassifications'!$D$65</definedName>
    <definedName name="_D001545">'Sch 6 - Reclassifications'!$D$66</definedName>
    <definedName name="_D001546">'Sch 6 - Reclassifications'!$D$67</definedName>
    <definedName name="_D001547">'Sch 6 - Reclassifications'!$D$68</definedName>
    <definedName name="_D001548">'Sch 6 - Reclassifications'!$D$69</definedName>
    <definedName name="_D001549">'Sch 6 - Reclassifications'!$D$70</definedName>
    <definedName name="_D001550">'Sch 6 - Reclassifications'!$E$11</definedName>
    <definedName name="_D001551">'Sch 6 - Reclassifications'!$E$12</definedName>
    <definedName name="_D001552">'Sch 6 - Reclassifications'!$E$13</definedName>
    <definedName name="_D001553">'Sch 6 - Reclassifications'!$E$14</definedName>
    <definedName name="_D001554">'Sch 6 - Reclassifications'!$E$15</definedName>
    <definedName name="_D001555">'Sch 6 - Reclassifications'!$E$16</definedName>
    <definedName name="_D001556">'Sch 6 - Reclassifications'!$E$17</definedName>
    <definedName name="_D001557">'Sch 6 - Reclassifications'!$E$18</definedName>
    <definedName name="_D001558">'Sch 6 - Reclassifications'!$E$19</definedName>
    <definedName name="_D001559">'Sch 6 - Reclassifications'!$E$20</definedName>
    <definedName name="_D001560">'Sch 6 - Reclassifications'!$E$21</definedName>
    <definedName name="_D001561">'Sch 6 - Reclassifications'!$E$22</definedName>
    <definedName name="_D001562">'Sch 6 - Reclassifications'!$E$23</definedName>
    <definedName name="_D001563">'Sch 6 - Reclassifications'!$E$24</definedName>
    <definedName name="_D001564">'Sch 6 - Reclassifications'!$E$25</definedName>
    <definedName name="_D001565">'Sch 6 - Reclassifications'!$E$26</definedName>
    <definedName name="_D001566">'Sch 6 - Reclassifications'!$E$27</definedName>
    <definedName name="_D001567">'Sch 6 - Reclassifications'!$E$28</definedName>
    <definedName name="_D001568">'Sch 6 - Reclassifications'!$E$29</definedName>
    <definedName name="_D001569">'Sch 6 - Reclassifications'!$E$30</definedName>
    <definedName name="_D001570">'Sch 6 - Reclassifications'!$E$31</definedName>
    <definedName name="_D001571">'Sch 6 - Reclassifications'!$E$32</definedName>
    <definedName name="_D001572">'Sch 6 - Reclassifications'!$E$33</definedName>
    <definedName name="_D001573">'Sch 6 - Reclassifications'!$E$34</definedName>
    <definedName name="_D001574">'Sch 6 - Reclassifications'!$E$35</definedName>
    <definedName name="_D001575">'Sch 6 - Reclassifications'!$E$36</definedName>
    <definedName name="_D001576">'Sch 6 - Reclassifications'!$E$37</definedName>
    <definedName name="_D001577">'Sch 6 - Reclassifications'!$E$38</definedName>
    <definedName name="_D001578">'Sch 6 - Reclassifications'!$E$39</definedName>
    <definedName name="_D001579">'Sch 6 - Reclassifications'!$E$40</definedName>
    <definedName name="_D001580">'Sch 6 - Reclassifications'!$E$41</definedName>
    <definedName name="_D001581">'Sch 6 - Reclassifications'!$E$42</definedName>
    <definedName name="_D001582">'Sch 6 - Reclassifications'!$E$43</definedName>
    <definedName name="_D001583">'Sch 6 - Reclassifications'!$E$44</definedName>
    <definedName name="_D001584">'Sch 6 - Reclassifications'!$E$45</definedName>
    <definedName name="_D001585">'Sch 6 - Reclassifications'!$E$46</definedName>
    <definedName name="_D001586">'Sch 6 - Reclassifications'!$E$47</definedName>
    <definedName name="_D001587">'Sch 6 - Reclassifications'!$E$48</definedName>
    <definedName name="_D001588">'Sch 6 - Reclassifications'!$E$49</definedName>
    <definedName name="_D001589">'Sch 6 - Reclassifications'!$E$50</definedName>
    <definedName name="_D001590">'Sch 6 - Reclassifications'!$E$51</definedName>
    <definedName name="_D001591">'Sch 6 - Reclassifications'!$E$52</definedName>
    <definedName name="_D001592">'Sch 6 - Reclassifications'!$E$53</definedName>
    <definedName name="_D001593">'Sch 6 - Reclassifications'!$E$54</definedName>
    <definedName name="_D001594">'Sch 6 - Reclassifications'!$E$55</definedName>
    <definedName name="_D001595">'Sch 6 - Reclassifications'!$E$56</definedName>
    <definedName name="_D001596">'Sch 6 - Reclassifications'!$E$57</definedName>
    <definedName name="_D001597">'Sch 6 - Reclassifications'!$E$58</definedName>
    <definedName name="_D001598">'Sch 6 - Reclassifications'!$E$59</definedName>
    <definedName name="_D001599">'Sch 6 - Reclassifications'!$E$60</definedName>
    <definedName name="_D001600">'Sch 6 - Reclassifications'!$E$61</definedName>
    <definedName name="_D001601">'Sch 6 - Reclassifications'!$E$62</definedName>
    <definedName name="_D001602">'Sch 6 - Reclassifications'!$E$63</definedName>
    <definedName name="_D001603">'Sch 6 - Reclassifications'!$E$64</definedName>
    <definedName name="_D001604">'Sch 6 - Reclassifications'!$E$65</definedName>
    <definedName name="_D001605">'Sch 6 - Reclassifications'!$E$66</definedName>
    <definedName name="_D001606">'Sch 6 - Reclassifications'!$E$67</definedName>
    <definedName name="_D001607">'Sch 6 - Reclassifications'!$E$68</definedName>
    <definedName name="_D001608">'Sch 6 - Reclassifications'!$E$69</definedName>
    <definedName name="_D001609">'Sch 6 - Reclassifications'!$E$70</definedName>
    <definedName name="_D001610">'Sch 6 - Reclassifications'!$F$11</definedName>
    <definedName name="_D001611">'Sch 6 - Reclassifications'!$F$12</definedName>
    <definedName name="_D001612">'Sch 6 - Reclassifications'!$F$13</definedName>
    <definedName name="_D001613">'Sch 6 - Reclassifications'!$F$14</definedName>
    <definedName name="_D001614">'Sch 6 - Reclassifications'!$F$15</definedName>
    <definedName name="_D001615">'Sch 6 - Reclassifications'!$F$16</definedName>
    <definedName name="_D001616">'Sch 6 - Reclassifications'!$F$17</definedName>
    <definedName name="_D001617">'Sch 6 - Reclassifications'!$F$18</definedName>
    <definedName name="_D001618">'Sch 6 - Reclassifications'!$F$19</definedName>
    <definedName name="_D001619">'Sch 6 - Reclassifications'!$F$20</definedName>
    <definedName name="_D001620">'Sch 6 - Reclassifications'!$F$21</definedName>
    <definedName name="_D001621">'Sch 6 - Reclassifications'!$F$22</definedName>
    <definedName name="_D001622">'Sch 6 - Reclassifications'!$F$23</definedName>
    <definedName name="_D001623">'Sch 6 - Reclassifications'!$F$24</definedName>
    <definedName name="_D001624">'Sch 6 - Reclassifications'!$F$25</definedName>
    <definedName name="_D001625">'Sch 6 - Reclassifications'!$F$26</definedName>
    <definedName name="_D001626">'Sch 6 - Reclassifications'!$F$27</definedName>
    <definedName name="_D001627">'Sch 6 - Reclassifications'!$F$28</definedName>
    <definedName name="_D001628">'Sch 6 - Reclassifications'!$F$29</definedName>
    <definedName name="_D001629">'Sch 6 - Reclassifications'!$F$30</definedName>
    <definedName name="_D001630">'Sch 6 - Reclassifications'!$F$31</definedName>
    <definedName name="_D001631">'Sch 6 - Reclassifications'!$F$32</definedName>
    <definedName name="_D001632">'Sch 6 - Reclassifications'!$F$33</definedName>
    <definedName name="_D001633">'Sch 6 - Reclassifications'!$F$34</definedName>
    <definedName name="_D001634">'Sch 6 - Reclassifications'!$F$35</definedName>
    <definedName name="_D001635">'Sch 6 - Reclassifications'!$F$36</definedName>
    <definedName name="_D001636">'Sch 6 - Reclassifications'!$F$37</definedName>
    <definedName name="_D001637">'Sch 6 - Reclassifications'!$F$38</definedName>
    <definedName name="_D001638">'Sch 6 - Reclassifications'!$F$39</definedName>
    <definedName name="_D001639">'Sch 6 - Reclassifications'!$F$40</definedName>
    <definedName name="_D001640">'Sch 6 - Reclassifications'!$F$41</definedName>
    <definedName name="_D001641">'Sch 6 - Reclassifications'!$F$42</definedName>
    <definedName name="_D001642">'Sch 6 - Reclassifications'!$F$43</definedName>
    <definedName name="_D001643">'Sch 6 - Reclassifications'!$F$44</definedName>
    <definedName name="_D001644">'Sch 6 - Reclassifications'!$F$45</definedName>
    <definedName name="_D001645">'Sch 6 - Reclassifications'!$F$46</definedName>
    <definedName name="_D001646">'Sch 6 - Reclassifications'!$F$47</definedName>
    <definedName name="_D001647">'Sch 6 - Reclassifications'!$F$48</definedName>
    <definedName name="_D001648">'Sch 6 - Reclassifications'!$F$49</definedName>
    <definedName name="_D001649">'Sch 6 - Reclassifications'!$F$50</definedName>
    <definedName name="_D001650">'Sch 6 - Reclassifications'!$F$51</definedName>
    <definedName name="_D001651">'Sch 6 - Reclassifications'!$F$52</definedName>
    <definedName name="_D001652">'Sch 6 - Reclassifications'!$F$53</definedName>
    <definedName name="_D001653">'Sch 6 - Reclassifications'!$F$54</definedName>
    <definedName name="_D001654">'Sch 6 - Reclassifications'!$F$55</definedName>
    <definedName name="_D001655">'Sch 6 - Reclassifications'!$F$56</definedName>
    <definedName name="_D001656">'Sch 6 - Reclassifications'!$F$57</definedName>
    <definedName name="_D001657">'Sch 6 - Reclassifications'!$F$58</definedName>
    <definedName name="_D001658">'Sch 6 - Reclassifications'!$F$59</definedName>
    <definedName name="_D001659">'Sch 6 - Reclassifications'!$F$60</definedName>
    <definedName name="_D001660">'Sch 6 - Reclassifications'!$F$61</definedName>
    <definedName name="_D001661">'Sch 6 - Reclassifications'!$F$62</definedName>
    <definedName name="_D001662">'Sch 6 - Reclassifications'!$F$63</definedName>
    <definedName name="_D001663">'Sch 6 - Reclassifications'!$F$64</definedName>
    <definedName name="_D001664">'Sch 6 - Reclassifications'!$F$65</definedName>
    <definedName name="_D001665">'Sch 6 - Reclassifications'!$F$66</definedName>
    <definedName name="_D001666">'Sch 6 - Reclassifications'!$F$67</definedName>
    <definedName name="_D001667">'Sch 6 - Reclassifications'!$F$68</definedName>
    <definedName name="_D001668">'Sch 6 - Reclassifications'!$F$69</definedName>
    <definedName name="_D001669">'Sch 6 - Reclassifications'!$F$70</definedName>
    <definedName name="_D001670">'Sch 6 - Reclassifications'!$G$11</definedName>
    <definedName name="_D001671">'Sch 6 - Reclassifications'!$G$12</definedName>
    <definedName name="_D001672">'Sch 6 - Reclassifications'!$G$13</definedName>
    <definedName name="_D001673">'Sch 6 - Reclassifications'!$G$14</definedName>
    <definedName name="_D001674">'Sch 6 - Reclassifications'!$G$15</definedName>
    <definedName name="_D001675">'Sch 6 - Reclassifications'!$G$16</definedName>
    <definedName name="_D001676">'Sch 6 - Reclassifications'!$G$17</definedName>
    <definedName name="_D001677">'Sch 6 - Reclassifications'!$G$18</definedName>
    <definedName name="_D001678">'Sch 6 - Reclassifications'!$G$19</definedName>
    <definedName name="_D001679">'Sch 6 - Reclassifications'!$G$20</definedName>
    <definedName name="_D001680">'Sch 6 - Reclassifications'!$G$21</definedName>
    <definedName name="_D001681">'Sch 6 - Reclassifications'!$G$22</definedName>
    <definedName name="_D001682">'Sch 6 - Reclassifications'!$G$23</definedName>
    <definedName name="_D001683">'Sch 6 - Reclassifications'!$G$24</definedName>
    <definedName name="_D001684">'Sch 6 - Reclassifications'!$G$25</definedName>
    <definedName name="_D001685">'Sch 6 - Reclassifications'!$G$26</definedName>
    <definedName name="_D001686">'Sch 6 - Reclassifications'!$G$27</definedName>
    <definedName name="_D001687">'Sch 6 - Reclassifications'!$G$28</definedName>
    <definedName name="_D001688">'Sch 6 - Reclassifications'!$G$29</definedName>
    <definedName name="_D001689">'Sch 6 - Reclassifications'!$G$30</definedName>
    <definedName name="_D001690">'Sch 6 - Reclassifications'!$G$31</definedName>
    <definedName name="_D001691">'Sch 6 - Reclassifications'!$G$32</definedName>
    <definedName name="_D001692">'Sch 6 - Reclassifications'!$G$33</definedName>
    <definedName name="_D001693">'Sch 6 - Reclassifications'!$G$34</definedName>
    <definedName name="_D001694">'Sch 6 - Reclassifications'!$G$35</definedName>
    <definedName name="_D001695">'Sch 6 - Reclassifications'!$G$36</definedName>
    <definedName name="_D001696">'Sch 6 - Reclassifications'!$G$37</definedName>
    <definedName name="_D001697">'Sch 6 - Reclassifications'!$G$38</definedName>
    <definedName name="_D001698">'Sch 6 - Reclassifications'!$G$39</definedName>
    <definedName name="_D001699">'Sch 6 - Reclassifications'!$G$40</definedName>
    <definedName name="_D001700">'Sch 6 - Reclassifications'!$G$41</definedName>
    <definedName name="_D001701">'Sch 6 - Reclassifications'!$G$42</definedName>
    <definedName name="_D001702">'Sch 6 - Reclassifications'!$G$43</definedName>
    <definedName name="_D001703">'Sch 6 - Reclassifications'!$G$44</definedName>
    <definedName name="_D001704">'Sch 6 - Reclassifications'!$G$45</definedName>
    <definedName name="_D001705">'Sch 6 - Reclassifications'!$G$46</definedName>
    <definedName name="_D001706">'Sch 6 - Reclassifications'!$G$47</definedName>
    <definedName name="_D001707">'Sch 6 - Reclassifications'!$G$48</definedName>
    <definedName name="_D001708">'Sch 6 - Reclassifications'!$G$49</definedName>
    <definedName name="_D001709">'Sch 6 - Reclassifications'!$G$50</definedName>
    <definedName name="_D001710">'Sch 6 - Reclassifications'!$G$51</definedName>
    <definedName name="_D001711">'Sch 6 - Reclassifications'!$G$52</definedName>
    <definedName name="_D001712">'Sch 6 - Reclassifications'!$G$53</definedName>
    <definedName name="_D001713">'Sch 6 - Reclassifications'!$G$54</definedName>
    <definedName name="_D001714">'Sch 6 - Reclassifications'!$G$55</definedName>
    <definedName name="_D001715">'Sch 6 - Reclassifications'!$G$56</definedName>
    <definedName name="_D001716">'Sch 6 - Reclassifications'!$G$57</definedName>
    <definedName name="_D001717">'Sch 6 - Reclassifications'!$G$58</definedName>
    <definedName name="_D001718">'Sch 6 - Reclassifications'!$G$59</definedName>
    <definedName name="_D001719">'Sch 6 - Reclassifications'!$G$60</definedName>
    <definedName name="_D001720">'Sch 6 - Reclassifications'!$G$61</definedName>
    <definedName name="_D001721">'Sch 6 - Reclassifications'!$G$62</definedName>
    <definedName name="_D001722">'Sch 6 - Reclassifications'!$G$63</definedName>
    <definedName name="_D001723">'Sch 6 - Reclassifications'!$G$64</definedName>
    <definedName name="_D001724">'Sch 6 - Reclassifications'!$G$65</definedName>
    <definedName name="_D001725">'Sch 6 - Reclassifications'!$G$66</definedName>
    <definedName name="_D001726">'Sch 6 - Reclassifications'!$G$67</definedName>
    <definedName name="_D001727">'Sch 6 - Reclassifications'!$G$68</definedName>
    <definedName name="_D001728">'Sch 6 - Reclassifications'!$G$69</definedName>
    <definedName name="_D001729">'Sch 6 - Reclassifications'!$G$70</definedName>
    <definedName name="_D001730">'Sch 6 - Reclassifications'!$H$11</definedName>
    <definedName name="_D001731">'Sch 6 - Reclassifications'!$H$12</definedName>
    <definedName name="_D001732">'Sch 6 - Reclassifications'!$H$13</definedName>
    <definedName name="_D001733">'Sch 6 - Reclassifications'!$H$14</definedName>
    <definedName name="_D001734">'Sch 6 - Reclassifications'!$H$15</definedName>
    <definedName name="_D001735">'Sch 6 - Reclassifications'!$H$16</definedName>
    <definedName name="_D001736">'Sch 6 - Reclassifications'!$H$17</definedName>
    <definedName name="_D001737">'Sch 6 - Reclassifications'!$H$18</definedName>
    <definedName name="_D001738">'Sch 6 - Reclassifications'!$H$19</definedName>
    <definedName name="_D001739">'Sch 6 - Reclassifications'!$H$20</definedName>
    <definedName name="_D001740">'Sch 6 - Reclassifications'!$H$21</definedName>
    <definedName name="_D001741">'Sch 6 - Reclassifications'!$H$22</definedName>
    <definedName name="_D001742">'Sch 6 - Reclassifications'!$H$23</definedName>
    <definedName name="_D001743">'Sch 6 - Reclassifications'!$H$24</definedName>
    <definedName name="_D001744">'Sch 6 - Reclassifications'!$H$25</definedName>
    <definedName name="_D001745">'Sch 6 - Reclassifications'!$H$26</definedName>
    <definedName name="_D001746">'Sch 6 - Reclassifications'!$H$27</definedName>
    <definedName name="_D001747">'Sch 6 - Reclassifications'!$H$28</definedName>
    <definedName name="_D001748">'Sch 6 - Reclassifications'!$H$29</definedName>
    <definedName name="_D001749">'Sch 6 - Reclassifications'!$H$30</definedName>
    <definedName name="_D001750">'Sch 6 - Reclassifications'!$H$31</definedName>
    <definedName name="_D001751">'Sch 6 - Reclassifications'!$H$32</definedName>
    <definedName name="_D001752">'Sch 6 - Reclassifications'!$H$33</definedName>
    <definedName name="_D001753">'Sch 6 - Reclassifications'!$H$34</definedName>
    <definedName name="_D001754">'Sch 6 - Reclassifications'!$H$35</definedName>
    <definedName name="_D001755">'Sch 6 - Reclassifications'!$H$36</definedName>
    <definedName name="_D001756">'Sch 6 - Reclassifications'!$H$37</definedName>
    <definedName name="_D001757">'Sch 6 - Reclassifications'!$H$38</definedName>
    <definedName name="_D001758">'Sch 6 - Reclassifications'!$H$39</definedName>
    <definedName name="_D001759">'Sch 6 - Reclassifications'!$H$40</definedName>
    <definedName name="_D001760">'Sch 6 - Reclassifications'!$H$41</definedName>
    <definedName name="_D001761">'Sch 6 - Reclassifications'!$H$42</definedName>
    <definedName name="_D001762">'Sch 6 - Reclassifications'!$H$43</definedName>
    <definedName name="_D001763">'Sch 6 - Reclassifications'!$H$44</definedName>
    <definedName name="_D001764">'Sch 6 - Reclassifications'!$H$45</definedName>
    <definedName name="_D001765">'Sch 6 - Reclassifications'!$H$46</definedName>
    <definedName name="_D001766">'Sch 6 - Reclassifications'!$H$47</definedName>
    <definedName name="_D001767">'Sch 6 - Reclassifications'!$H$48</definedName>
    <definedName name="_D001768">'Sch 6 - Reclassifications'!$H$49</definedName>
    <definedName name="_D001769">'Sch 6 - Reclassifications'!$H$50</definedName>
    <definedName name="_D001770">'Sch 6 - Reclassifications'!$H$51</definedName>
    <definedName name="_D001771">'Sch 6 - Reclassifications'!$H$52</definedName>
    <definedName name="_D001772">'Sch 6 - Reclassifications'!$H$53</definedName>
    <definedName name="_D001773">'Sch 6 - Reclassifications'!$H$54</definedName>
    <definedName name="_D001774">'Sch 6 - Reclassifications'!$H$55</definedName>
    <definedName name="_D001775">'Sch 6 - Reclassifications'!$H$56</definedName>
    <definedName name="_D001776">'Sch 6 - Reclassifications'!$H$57</definedName>
    <definedName name="_D001777">'Sch 6 - Reclassifications'!$H$58</definedName>
    <definedName name="_D001778">'Sch 6 - Reclassifications'!$H$59</definedName>
    <definedName name="_D001779">'Sch 6 - Reclassifications'!$H$60</definedName>
    <definedName name="_D001780">'Sch 6 - Reclassifications'!$H$61</definedName>
    <definedName name="_D001781">'Sch 6 - Reclassifications'!$H$62</definedName>
    <definedName name="_D001782">'Sch 6 - Reclassifications'!$H$63</definedName>
    <definedName name="_D001783">'Sch 6 - Reclassifications'!$H$64</definedName>
    <definedName name="_D001784">'Sch 6 - Reclassifications'!$H$65</definedName>
    <definedName name="_D001785">'Sch 6 - Reclassifications'!$H$66</definedName>
    <definedName name="_D001786">'Sch 6 - Reclassifications'!$H$67</definedName>
    <definedName name="_D001787">'Sch 6 - Reclassifications'!$H$68</definedName>
    <definedName name="_D001788">'Sch 6 - Reclassifications'!$H$69</definedName>
    <definedName name="_D001789">'Sch 6 - Reclassifications'!$H$70</definedName>
    <definedName name="_D001791">'Sch 6 - Reclassifications'!$I$11</definedName>
    <definedName name="_D001792">'Sch 6 - Reclassifications'!$I$12</definedName>
    <definedName name="_D001793">'Sch 6 - Reclassifications'!$I$13</definedName>
    <definedName name="_D001794">'Sch 6 - Reclassifications'!$I$14</definedName>
    <definedName name="_D001795">'Sch 6 - Reclassifications'!$I$15</definedName>
    <definedName name="_D001796">'Sch 6 - Reclassifications'!$I$16</definedName>
    <definedName name="_D001797">'Sch 6 - Reclassifications'!$I$17</definedName>
    <definedName name="_D001798">'Sch 6 - Reclassifications'!$I$18</definedName>
    <definedName name="_D001799">'Sch 6 - Reclassifications'!$I$19</definedName>
    <definedName name="_D001800">'Sch 6 - Reclassifications'!$I$20</definedName>
    <definedName name="_D001801">'Sch 6 - Reclassifications'!$I$21</definedName>
    <definedName name="_D001802">'Sch 6 - Reclassifications'!$I$22</definedName>
    <definedName name="_D001803">'Sch 6 - Reclassifications'!$I$23</definedName>
    <definedName name="_D001804">'Sch 6 - Reclassifications'!$I$24</definedName>
    <definedName name="_D001805">'Sch 6 - Reclassifications'!$I$25</definedName>
    <definedName name="_D001806">'Sch 6 - Reclassifications'!$I$26</definedName>
    <definedName name="_D001807">'Sch 6 - Reclassifications'!$I$27</definedName>
    <definedName name="_D001808">'Sch 6 - Reclassifications'!$I$28</definedName>
    <definedName name="_D001809">'Sch 6 - Reclassifications'!$I$29</definedName>
    <definedName name="_D001810">'Sch 6 - Reclassifications'!$I$30</definedName>
    <definedName name="_D001811">'Sch 6 - Reclassifications'!$I$31</definedName>
    <definedName name="_D001812">'Sch 6 - Reclassifications'!$I$32</definedName>
    <definedName name="_D001813">'Sch 6 - Reclassifications'!$I$33</definedName>
    <definedName name="_D001814">'Sch 6 - Reclassifications'!$I$34</definedName>
    <definedName name="_D001815">'Sch 6 - Reclassifications'!$I$35</definedName>
    <definedName name="_D001816">'Sch 6 - Reclassifications'!$I$36</definedName>
    <definedName name="_D001817">'Sch 6 - Reclassifications'!$I$37</definedName>
    <definedName name="_D001818">'Sch 6 - Reclassifications'!$I$38</definedName>
    <definedName name="_D001819">'Sch 6 - Reclassifications'!$I$39</definedName>
    <definedName name="_D001820">'Sch 6 - Reclassifications'!$I$40</definedName>
    <definedName name="_D001821">'Sch 6 - Reclassifications'!$I$41</definedName>
    <definedName name="_D001822">'Sch 6 - Reclassifications'!$I$42</definedName>
    <definedName name="_D001823">'Sch 6 - Reclassifications'!$I$43</definedName>
    <definedName name="_D001824">'Sch 6 - Reclassifications'!$I$44</definedName>
    <definedName name="_D001825">'Sch 6 - Reclassifications'!$I$45</definedName>
    <definedName name="_D001826">'Sch 6 - Reclassifications'!$I$46</definedName>
    <definedName name="_D001827">'Sch 6 - Reclassifications'!$I$47</definedName>
    <definedName name="_D001828">'Sch 6 - Reclassifications'!$I$48</definedName>
    <definedName name="_D001829">'Sch 6 - Reclassifications'!$I$49</definedName>
    <definedName name="_D001830">'Sch 6 - Reclassifications'!$I$50</definedName>
    <definedName name="_D001831">'Sch 6 - Reclassifications'!$I$51</definedName>
    <definedName name="_D001832">'Sch 6 - Reclassifications'!$I$52</definedName>
    <definedName name="_D001833">'Sch 6 - Reclassifications'!$I$53</definedName>
    <definedName name="_D001834">'Sch 6 - Reclassifications'!$I$54</definedName>
    <definedName name="_D001835">'Sch 6 - Reclassifications'!$I$55</definedName>
    <definedName name="_D001836">'Sch 6 - Reclassifications'!$I$56</definedName>
    <definedName name="_D001837">'Sch 6 - Reclassifications'!$I$57</definedName>
    <definedName name="_D001838">'Sch 6 - Reclassifications'!$I$58</definedName>
    <definedName name="_D001839">'Sch 6 - Reclassifications'!$I$59</definedName>
    <definedName name="_D001840">'Sch 6 - Reclassifications'!$I$60</definedName>
    <definedName name="_D001841">'Sch 6 - Reclassifications'!$I$61</definedName>
    <definedName name="_D001842">'Sch 6 - Reclassifications'!$I$62</definedName>
    <definedName name="_D001843">'Sch 6 - Reclassifications'!$I$63</definedName>
    <definedName name="_D001844">'Sch 6 - Reclassifications'!$I$64</definedName>
    <definedName name="_D001845">'Sch 6 - Reclassifications'!$I$65</definedName>
    <definedName name="_D001846">'Sch 6 - Reclassifications'!$I$66</definedName>
    <definedName name="_D001847">'Sch 6 - Reclassifications'!$I$67</definedName>
    <definedName name="_D001848">'Sch 6 - Reclassifications'!$I$68</definedName>
    <definedName name="_D001849">'Sch 6 - Reclassifications'!$I$69</definedName>
    <definedName name="_D001850">'Sch 6 - Reclassifications'!$I$70</definedName>
    <definedName name="_D001851">'Sch 6 - Reclassifications'!$J$11</definedName>
    <definedName name="_D001852">'Sch 6 - Reclassifications'!$J$12</definedName>
    <definedName name="_D001853">'Sch 6 - Reclassifications'!$J$13</definedName>
    <definedName name="_D001854">'Sch 6 - Reclassifications'!$J$14</definedName>
    <definedName name="_D001855">'Sch 6 - Reclassifications'!$J$15</definedName>
    <definedName name="_D001856">'Sch 6 - Reclassifications'!$J$16</definedName>
    <definedName name="_D001857">'Sch 6 - Reclassifications'!$J$17</definedName>
    <definedName name="_D001858">'Sch 6 - Reclassifications'!$J$18</definedName>
    <definedName name="_D001859">'Sch 6 - Reclassifications'!$J$19</definedName>
    <definedName name="_D001860">'Sch 6 - Reclassifications'!$J$20</definedName>
    <definedName name="_D001861">'Sch 6 - Reclassifications'!$J$21</definedName>
    <definedName name="_D001862">'Sch 6 - Reclassifications'!$J$22</definedName>
    <definedName name="_D001863">'Sch 6 - Reclassifications'!$J$23</definedName>
    <definedName name="_D001864">'Sch 6 - Reclassifications'!$J$24</definedName>
    <definedName name="_D001865">'Sch 6 - Reclassifications'!$J$25</definedName>
    <definedName name="_D001866">'Sch 6 - Reclassifications'!$J$26</definedName>
    <definedName name="_D001867">'Sch 6 - Reclassifications'!$J$27</definedName>
    <definedName name="_D001868">'Sch 6 - Reclassifications'!$J$28</definedName>
    <definedName name="_D001869">'Sch 6 - Reclassifications'!$J$29</definedName>
    <definedName name="_D001870">'Sch 6 - Reclassifications'!$J$30</definedName>
    <definedName name="_D001871">'Sch 6 - Reclassifications'!$J$31</definedName>
    <definedName name="_D001872">'Sch 6 - Reclassifications'!$J$32</definedName>
    <definedName name="_D001873">'Sch 6 - Reclassifications'!$J$33</definedName>
    <definedName name="_D001874">'Sch 6 - Reclassifications'!$J$34</definedName>
    <definedName name="_D001875">'Sch 6 - Reclassifications'!$J$35</definedName>
    <definedName name="_D001876">'Sch 6 - Reclassifications'!$J$36</definedName>
    <definedName name="_D001877">'Sch 6 - Reclassifications'!$J$37</definedName>
    <definedName name="_D001878">'Sch 6 - Reclassifications'!$J$38</definedName>
    <definedName name="_D001879">'Sch 6 - Reclassifications'!$J$39</definedName>
    <definedName name="_D001880">'Sch 6 - Reclassifications'!$J$40</definedName>
    <definedName name="_D001881">'Sch 6 - Reclassifications'!$J$41</definedName>
    <definedName name="_D001882">'Sch 6 - Reclassifications'!$J$42</definedName>
    <definedName name="_D001883">'Sch 6 - Reclassifications'!$J$43</definedName>
    <definedName name="_D001884">'Sch 6 - Reclassifications'!$J$44</definedName>
    <definedName name="_D001885">'Sch 6 - Reclassifications'!$J$45</definedName>
    <definedName name="_D001886">'Sch 6 - Reclassifications'!$J$46</definedName>
    <definedName name="_D001887">'Sch 6 - Reclassifications'!$J$47</definedName>
    <definedName name="_D001888">'Sch 6 - Reclassifications'!$J$48</definedName>
    <definedName name="_D001889">'Sch 6 - Reclassifications'!$J$49</definedName>
    <definedName name="_D001890">'Sch 6 - Reclassifications'!$J$50</definedName>
    <definedName name="_D001891">'Sch 6 - Reclassifications'!$J$51</definedName>
    <definedName name="_D001892">'Sch 6 - Reclassifications'!$J$52</definedName>
    <definedName name="_D001893">'Sch 6 - Reclassifications'!$J$53</definedName>
    <definedName name="_D001894">'Sch 6 - Reclassifications'!$J$54</definedName>
    <definedName name="_D001895">'Sch 6 - Reclassifications'!$J$55</definedName>
    <definedName name="_D001896">'Sch 6 - Reclassifications'!$J$56</definedName>
    <definedName name="_D001897">'Sch 6 - Reclassifications'!$J$57</definedName>
    <definedName name="_D001898">'Sch 6 - Reclassifications'!$J$58</definedName>
    <definedName name="_D001899">'Sch 6 - Reclassifications'!$J$59</definedName>
    <definedName name="_D001900">'Sch 6 - Reclassifications'!$J$60</definedName>
    <definedName name="_D001901">'Sch 6 - Reclassifications'!$J$61</definedName>
    <definedName name="_D001902">'Sch 6 - Reclassifications'!$J$62</definedName>
    <definedName name="_D001903">'Sch 6 - Reclassifications'!$J$63</definedName>
    <definedName name="_D001904">'Sch 6 - Reclassifications'!$J$64</definedName>
    <definedName name="_D001905">'Sch 6 - Reclassifications'!$J$65</definedName>
    <definedName name="_D001906">'Sch 6 - Reclassifications'!$J$66</definedName>
    <definedName name="_D001907">'Sch 6 - Reclassifications'!$J$67</definedName>
    <definedName name="_D001908">'Sch 6 - Reclassifications'!$J$68</definedName>
    <definedName name="_D001909">'Sch 6 - Reclassifications'!$J$69</definedName>
    <definedName name="_D001910">'Sch 6 - Reclassifications'!$J$70</definedName>
    <definedName name="_D001911">'Sch 6 - Reclassifications'!$K$11</definedName>
    <definedName name="_D001912">'Sch 6 - Reclassifications'!$K$12</definedName>
    <definedName name="_D001913">'Sch 6 - Reclassifications'!$K$13</definedName>
    <definedName name="_D001914">'Sch 6 - Reclassifications'!$K$14</definedName>
    <definedName name="_D001915">'Sch 6 - Reclassifications'!$K$15</definedName>
    <definedName name="_D001916">'Sch 6 - Reclassifications'!$K$16</definedName>
    <definedName name="_D001917">'Sch 6 - Reclassifications'!$K$17</definedName>
    <definedName name="_D001918">'Sch 6 - Reclassifications'!$K$18</definedName>
    <definedName name="_D001919">'Sch 6 - Reclassifications'!$K$19</definedName>
    <definedName name="_D001920">'Sch 6 - Reclassifications'!$K$20</definedName>
    <definedName name="_D001921">'Sch 6 - Reclassifications'!$K$21</definedName>
    <definedName name="_D001922">'Sch 6 - Reclassifications'!$K$22</definedName>
    <definedName name="_D001923">'Sch 6 - Reclassifications'!$K$23</definedName>
    <definedName name="_D001924">'Sch 6 - Reclassifications'!$K$24</definedName>
    <definedName name="_D001925">'Sch 6 - Reclassifications'!$K$25</definedName>
    <definedName name="_D001926">'Sch 6 - Reclassifications'!$K$26</definedName>
    <definedName name="_D001927">'Sch 6 - Reclassifications'!$K$27</definedName>
    <definedName name="_D001928">'Sch 6 - Reclassifications'!$K$28</definedName>
    <definedName name="_D001929">'Sch 6 - Reclassifications'!$K$29</definedName>
    <definedName name="_D001930">'Sch 6 - Reclassifications'!$K$30</definedName>
    <definedName name="_D001931">'Sch 6 - Reclassifications'!$K$31</definedName>
    <definedName name="_D001932">'Sch 6 - Reclassifications'!$K$32</definedName>
    <definedName name="_D001933">'Sch 6 - Reclassifications'!$K$33</definedName>
    <definedName name="_D001934">'Sch 6 - Reclassifications'!$K$34</definedName>
    <definedName name="_D001935">'Sch 6 - Reclassifications'!$K$35</definedName>
    <definedName name="_D001936">'Sch 6 - Reclassifications'!$K$36</definedName>
    <definedName name="_D001937">'Sch 6 - Reclassifications'!$K$37</definedName>
    <definedName name="_D001938">'Sch 6 - Reclassifications'!$K$38</definedName>
    <definedName name="_D001939">'Sch 6 - Reclassifications'!$K$39</definedName>
    <definedName name="_D001940">'Sch 6 - Reclassifications'!$K$40</definedName>
    <definedName name="_D001941">'Sch 6 - Reclassifications'!$K$41</definedName>
    <definedName name="_D001942">'Sch 6 - Reclassifications'!$K$42</definedName>
    <definedName name="_D001943">'Sch 6 - Reclassifications'!$K$43</definedName>
    <definedName name="_D001944">'Sch 6 - Reclassifications'!$K$44</definedName>
    <definedName name="_D001945">'Sch 6 - Reclassifications'!$K$45</definedName>
    <definedName name="_D001946">'Sch 6 - Reclassifications'!$K$46</definedName>
    <definedName name="_D001947">'Sch 6 - Reclassifications'!$K$47</definedName>
    <definedName name="_D001948">'Sch 6 - Reclassifications'!$K$48</definedName>
    <definedName name="_D001949">'Sch 6 - Reclassifications'!$K$49</definedName>
    <definedName name="_D001950">'Sch 6 - Reclassifications'!$K$50</definedName>
    <definedName name="_D001951">'Sch 6 - Reclassifications'!$K$51</definedName>
    <definedName name="_D001952">'Sch 6 - Reclassifications'!$K$52</definedName>
    <definedName name="_D001953">'Sch 6 - Reclassifications'!$K$53</definedName>
    <definedName name="_D001954">'Sch 6 - Reclassifications'!$K$54</definedName>
    <definedName name="_D001955">'Sch 6 - Reclassifications'!$K$55</definedName>
    <definedName name="_D001956">'Sch 6 - Reclassifications'!$K$56</definedName>
    <definedName name="_D001957">'Sch 6 - Reclassifications'!$K$57</definedName>
    <definedName name="_D001958">'Sch 6 - Reclassifications'!$K$58</definedName>
    <definedName name="_D001959">'Sch 6 - Reclassifications'!$K$59</definedName>
    <definedName name="_D001960">'Sch 6 - Reclassifications'!$K$60</definedName>
    <definedName name="_D001961">'Sch 6 - Reclassifications'!$K$61</definedName>
    <definedName name="_D001962">'Sch 6 - Reclassifications'!$K$62</definedName>
    <definedName name="_D001963">'Sch 6 - Reclassifications'!$K$63</definedName>
    <definedName name="_D001964">'Sch 6 - Reclassifications'!$K$64</definedName>
    <definedName name="_D001965">'Sch 6 - Reclassifications'!$K$65</definedName>
    <definedName name="_D001966">'Sch 6 - Reclassifications'!$K$66</definedName>
    <definedName name="_D001967">'Sch 6 - Reclassifications'!$K$67</definedName>
    <definedName name="_D001968">'Sch 6 - Reclassifications'!$K$68</definedName>
    <definedName name="_D001969">'Sch 6 - Reclassifications'!$K$69</definedName>
    <definedName name="_D001970">'Sch 6 - Reclassifications'!$K$70</definedName>
    <definedName name="_D001971">'Sch 6 - Reclassifications'!$L$11</definedName>
    <definedName name="_D001972">'Sch 6 - Reclassifications'!$L$12</definedName>
    <definedName name="_D001973">'Sch 6 - Reclassifications'!$L$13</definedName>
    <definedName name="_D001974">'Sch 6 - Reclassifications'!$L$14</definedName>
    <definedName name="_D001975">'Sch 6 - Reclassifications'!$L$15</definedName>
    <definedName name="_D001976">'Sch 6 - Reclassifications'!$L$16</definedName>
    <definedName name="_D001977">'Sch 6 - Reclassifications'!$L$17</definedName>
    <definedName name="_D001978">'Sch 6 - Reclassifications'!$L$18</definedName>
    <definedName name="_D001979">'Sch 6 - Reclassifications'!$L$19</definedName>
    <definedName name="_D001980">'Sch 6 - Reclassifications'!$L$20</definedName>
    <definedName name="_D001981">'Sch 6 - Reclassifications'!$L$21</definedName>
    <definedName name="_D001982">'Sch 6 - Reclassifications'!$L$22</definedName>
    <definedName name="_D001983">'Sch 6 - Reclassifications'!$L$23</definedName>
    <definedName name="_D001984">'Sch 6 - Reclassifications'!$L$24</definedName>
    <definedName name="_D001985">'Sch 6 - Reclassifications'!$L$25</definedName>
    <definedName name="_D001986">'Sch 6 - Reclassifications'!$L$26</definedName>
    <definedName name="_D001987">'Sch 6 - Reclassifications'!$L$27</definedName>
    <definedName name="_D001988">'Sch 6 - Reclassifications'!$L$28</definedName>
    <definedName name="_D001989">'Sch 6 - Reclassifications'!$L$29</definedName>
    <definedName name="_D001990">'Sch 6 - Reclassifications'!$L$30</definedName>
    <definedName name="_D001991">'Sch 6 - Reclassifications'!$L$31</definedName>
    <definedName name="_D001992">'Sch 6 - Reclassifications'!$L$32</definedName>
    <definedName name="_D001993">'Sch 6 - Reclassifications'!$L$33</definedName>
    <definedName name="_D001994">'Sch 6 - Reclassifications'!$L$34</definedName>
    <definedName name="_D001995">'Sch 6 - Reclassifications'!$L$35</definedName>
    <definedName name="_D001996">'Sch 6 - Reclassifications'!$L$36</definedName>
    <definedName name="_D001997">'Sch 6 - Reclassifications'!$L$37</definedName>
    <definedName name="_D001998">'Sch 6 - Reclassifications'!$L$38</definedName>
    <definedName name="_D001999">'Sch 6 - Reclassifications'!$L$39</definedName>
    <definedName name="_D002000">'Sch 6 - Reclassifications'!$L$40</definedName>
    <definedName name="_D002001">'Sch 6 - Reclassifications'!$L$41</definedName>
    <definedName name="_D002002">'Sch 6 - Reclassifications'!$L$42</definedName>
    <definedName name="_D002003">'Sch 6 - Reclassifications'!$L$43</definedName>
    <definedName name="_D002004">'Sch 6 - Reclassifications'!$L$44</definedName>
    <definedName name="_D002005">'Sch 6 - Reclassifications'!$L$45</definedName>
    <definedName name="_D002006">'Sch 6 - Reclassifications'!$L$46</definedName>
    <definedName name="_D002007">'Sch 6 - Reclassifications'!$L$47</definedName>
    <definedName name="_D002008">'Sch 6 - Reclassifications'!$L$48</definedName>
    <definedName name="_D002009">'Sch 6 - Reclassifications'!$L$49</definedName>
    <definedName name="_D002010">'Sch 6 - Reclassifications'!$L$50</definedName>
    <definedName name="_D002011">'Sch 6 - Reclassifications'!$L$51</definedName>
    <definedName name="_D002012">'Sch 6 - Reclassifications'!$L$52</definedName>
    <definedName name="_D002013">'Sch 6 - Reclassifications'!$L$53</definedName>
    <definedName name="_D002014">'Sch 6 - Reclassifications'!$L$54</definedName>
    <definedName name="_D002015">'Sch 6 - Reclassifications'!$L$55</definedName>
    <definedName name="_D002016">'Sch 6 - Reclassifications'!$L$56</definedName>
    <definedName name="_D002017">'Sch 6 - Reclassifications'!$L$57</definedName>
    <definedName name="_D002018">'Sch 6 - Reclassifications'!$L$58</definedName>
    <definedName name="_D002019">'Sch 6 - Reclassifications'!$L$59</definedName>
    <definedName name="_D002020">'Sch 6 - Reclassifications'!$L$60</definedName>
    <definedName name="_D002021">'Sch 6 - Reclassifications'!$L$61</definedName>
    <definedName name="_D002022">'Sch 6 - Reclassifications'!$L$62</definedName>
    <definedName name="_D002023">'Sch 6 - Reclassifications'!$L$63</definedName>
    <definedName name="_D002024">'Sch 6 - Reclassifications'!$L$64</definedName>
    <definedName name="_D002025">'Sch 6 - Reclassifications'!$L$65</definedName>
    <definedName name="_D002026">'Sch 6 - Reclassifications'!$L$66</definedName>
    <definedName name="_D002027">'Sch 6 - Reclassifications'!$L$67</definedName>
    <definedName name="_D002028">'Sch 6 - Reclassifications'!$L$68</definedName>
    <definedName name="_D002029">'Sch 6 - Reclassifications'!$L$69</definedName>
    <definedName name="_D002030">'Sch 6 - Reclassifications'!$L$70</definedName>
    <definedName name="_D002044">'ADJ Sch 6 - Reclassifications'!$B$11</definedName>
    <definedName name="_D002045">'ADJ Sch 6 - Reclassifications'!$B$12</definedName>
    <definedName name="_D002046">'ADJ Sch 6 - Reclassifications'!$B$13</definedName>
    <definedName name="_D002047">'ADJ Sch 6 - Reclassifications'!$B$14</definedName>
    <definedName name="_D002048">'ADJ Sch 6 - Reclassifications'!$B$15</definedName>
    <definedName name="_D002049">'ADJ Sch 6 - Reclassifications'!$B$16</definedName>
    <definedName name="_D002050">'ADJ Sch 6 - Reclassifications'!$B$17</definedName>
    <definedName name="_D002051">'ADJ Sch 6 - Reclassifications'!$B$18</definedName>
    <definedName name="_D002052">'ADJ Sch 6 - Reclassifications'!$B$19</definedName>
    <definedName name="_D002053">'ADJ Sch 6 - Reclassifications'!$B$20</definedName>
    <definedName name="_D002054">'ADJ Sch 6 - Reclassifications'!$B$21</definedName>
    <definedName name="_D002055">'ADJ Sch 6 - Reclassifications'!$B$22</definedName>
    <definedName name="_D002056">'ADJ Sch 6 - Reclassifications'!$B$23</definedName>
    <definedName name="_D002057">'ADJ Sch 6 - Reclassifications'!$B$24</definedName>
    <definedName name="_D002058">'ADJ Sch 6 - Reclassifications'!$B$25</definedName>
    <definedName name="_D002059">'ADJ Sch 6 - Reclassifications'!$B$26</definedName>
    <definedName name="_D002060">'ADJ Sch 6 - Reclassifications'!$B$27</definedName>
    <definedName name="_D002061">'ADJ Sch 6 - Reclassifications'!$B$28</definedName>
    <definedName name="_D002062">'ADJ Sch 6 - Reclassifications'!$B$29</definedName>
    <definedName name="_D002063">'ADJ Sch 6 - Reclassifications'!$B$30</definedName>
    <definedName name="_D002064">'ADJ Sch 6 - Reclassifications'!$B$31</definedName>
    <definedName name="_D002065">'ADJ Sch 6 - Reclassifications'!$B$32</definedName>
    <definedName name="_D002066">'ADJ Sch 6 - Reclassifications'!$B$33</definedName>
    <definedName name="_D002067">'ADJ Sch 6 - Reclassifications'!$B$34</definedName>
    <definedName name="_D002068">'ADJ Sch 6 - Reclassifications'!$B$35</definedName>
    <definedName name="_D002069">'ADJ Sch 6 - Reclassifications'!$B$36</definedName>
    <definedName name="_D002070">'ADJ Sch 6 - Reclassifications'!$B$37</definedName>
    <definedName name="_D002071">'ADJ Sch 6 - Reclassifications'!$B$38</definedName>
    <definedName name="_D002072">'ADJ Sch 6 - Reclassifications'!$B$39</definedName>
    <definedName name="_D002073">'ADJ Sch 6 - Reclassifications'!$B$40</definedName>
    <definedName name="_D002074">'ADJ Sch 6 - Reclassifications'!$B$41</definedName>
    <definedName name="_D002075">'ADJ Sch 6 - Reclassifications'!$B$42</definedName>
    <definedName name="_D002076">'ADJ Sch 6 - Reclassifications'!$B$43</definedName>
    <definedName name="_D002077">'ADJ Sch 6 - Reclassifications'!$B$44</definedName>
    <definedName name="_D002078">'ADJ Sch 6 - Reclassifications'!$B$45</definedName>
    <definedName name="_D002079">'ADJ Sch 6 - Reclassifications'!$B$46</definedName>
    <definedName name="_D002080">'ADJ Sch 6 - Reclassifications'!$B$47</definedName>
    <definedName name="_D002081">'ADJ Sch 6 - Reclassifications'!$B$48</definedName>
    <definedName name="_D002082">'ADJ Sch 6 - Reclassifications'!$B$49</definedName>
    <definedName name="_D002083">'ADJ Sch 6 - Reclassifications'!$B$50</definedName>
    <definedName name="_D002084">'ADJ Sch 6 - Reclassifications'!$B$51</definedName>
    <definedName name="_D002085">'ADJ Sch 6 - Reclassifications'!$B$52</definedName>
    <definedName name="_D002086">'ADJ Sch 6 - Reclassifications'!$B$53</definedName>
    <definedName name="_D002087">'ADJ Sch 6 - Reclassifications'!$B$54</definedName>
    <definedName name="_D002088">'ADJ Sch 6 - Reclassifications'!$B$55</definedName>
    <definedName name="_D002089">'ADJ Sch 6 - Reclassifications'!$B$56</definedName>
    <definedName name="_D002090">'ADJ Sch 6 - Reclassifications'!$B$57</definedName>
    <definedName name="_D002091">'ADJ Sch 6 - Reclassifications'!$B$58</definedName>
    <definedName name="_D002092">'ADJ Sch 6 - Reclassifications'!$B$59</definedName>
    <definedName name="_D002093">'ADJ Sch 6 - Reclassifications'!$B$60</definedName>
    <definedName name="_D002094">'ADJ Sch 6 - Reclassifications'!$B$61</definedName>
    <definedName name="_D002095">'ADJ Sch 6 - Reclassifications'!$B$62</definedName>
    <definedName name="_D002096">'ADJ Sch 6 - Reclassifications'!$B$63</definedName>
    <definedName name="_D002097">'ADJ Sch 6 - Reclassifications'!$B$64</definedName>
    <definedName name="_D002098">'ADJ Sch 6 - Reclassifications'!$B$65</definedName>
    <definedName name="_D002099">'ADJ Sch 6 - Reclassifications'!$B$66</definedName>
    <definedName name="_D002100">'ADJ Sch 6 - Reclassifications'!$B$67</definedName>
    <definedName name="_D002101">'ADJ Sch 6 - Reclassifications'!$B$68</definedName>
    <definedName name="_D002102">'ADJ Sch 6 - Reclassifications'!$B$69</definedName>
    <definedName name="_D002103">'ADJ Sch 6 - Reclassifications'!$B$70</definedName>
    <definedName name="_D002104">'ADJ Sch 6 - Reclassifications'!$D$11</definedName>
    <definedName name="_D002105">'ADJ Sch 6 - Reclassifications'!$D$12</definedName>
    <definedName name="_D002106">'ADJ Sch 6 - Reclassifications'!$D$13</definedName>
    <definedName name="_D002107">'ADJ Sch 6 - Reclassifications'!$D$14</definedName>
    <definedName name="_D002108">'ADJ Sch 6 - Reclassifications'!$D$15</definedName>
    <definedName name="_D002109">'ADJ Sch 6 - Reclassifications'!$D$16</definedName>
    <definedName name="_D002110">'ADJ Sch 6 - Reclassifications'!$D$17</definedName>
    <definedName name="_D002111">'ADJ Sch 6 - Reclassifications'!$D$18</definedName>
    <definedName name="_D002112">'ADJ Sch 6 - Reclassifications'!$D$19</definedName>
    <definedName name="_D002113">'ADJ Sch 6 - Reclassifications'!$D$20</definedName>
    <definedName name="_D002114">'ADJ Sch 6 - Reclassifications'!$D$21</definedName>
    <definedName name="_D002115">'ADJ Sch 6 - Reclassifications'!$D$22</definedName>
    <definedName name="_D002116">'ADJ Sch 6 - Reclassifications'!$D$23</definedName>
    <definedName name="_D002117">'ADJ Sch 6 - Reclassifications'!$D$24</definedName>
    <definedName name="_D002118">'ADJ Sch 6 - Reclassifications'!$D$25</definedName>
    <definedName name="_D002119">'ADJ Sch 6 - Reclassifications'!$D$26</definedName>
    <definedName name="_D002120">'ADJ Sch 6 - Reclassifications'!$D$27</definedName>
    <definedName name="_D002121">'ADJ Sch 6 - Reclassifications'!$D$28</definedName>
    <definedName name="_D002122">'ADJ Sch 6 - Reclassifications'!$D$29</definedName>
    <definedName name="_D002123">'ADJ Sch 6 - Reclassifications'!$D$30</definedName>
    <definedName name="_D002124">'ADJ Sch 6 - Reclassifications'!$D$31</definedName>
    <definedName name="_D002125">'ADJ Sch 6 - Reclassifications'!$D$32</definedName>
    <definedName name="_D002126">'ADJ Sch 6 - Reclassifications'!$D$33</definedName>
    <definedName name="_D002127">'ADJ Sch 6 - Reclassifications'!$D$34</definedName>
    <definedName name="_D002128">'ADJ Sch 6 - Reclassifications'!$D$35</definedName>
    <definedName name="_D002129">'ADJ Sch 6 - Reclassifications'!$D$36</definedName>
    <definedName name="_D002130">'ADJ Sch 6 - Reclassifications'!$D$37</definedName>
    <definedName name="_D002131">'ADJ Sch 6 - Reclassifications'!$D$38</definedName>
    <definedName name="_D002132">'ADJ Sch 6 - Reclassifications'!$D$39</definedName>
    <definedName name="_D002133">'ADJ Sch 6 - Reclassifications'!$D$40</definedName>
    <definedName name="_D002134">'ADJ Sch 6 - Reclassifications'!$D$41</definedName>
    <definedName name="_D002135">'ADJ Sch 6 - Reclassifications'!$D$42</definedName>
    <definedName name="_D002136">'ADJ Sch 6 - Reclassifications'!$D$43</definedName>
    <definedName name="_D002137">'ADJ Sch 6 - Reclassifications'!$D$44</definedName>
    <definedName name="_D002138">'ADJ Sch 6 - Reclassifications'!$D$45</definedName>
    <definedName name="_D002139">'ADJ Sch 6 - Reclassifications'!$D$46</definedName>
    <definedName name="_D002140">'ADJ Sch 6 - Reclassifications'!$D$47</definedName>
    <definedName name="_D002141">'ADJ Sch 6 - Reclassifications'!$D$48</definedName>
    <definedName name="_D002142">'ADJ Sch 6 - Reclassifications'!$D$49</definedName>
    <definedName name="_D002143">'ADJ Sch 6 - Reclassifications'!$D$50</definedName>
    <definedName name="_D002144">'ADJ Sch 6 - Reclassifications'!$D$51</definedName>
    <definedName name="_D002145">'ADJ Sch 6 - Reclassifications'!$D$52</definedName>
    <definedName name="_D002146">'ADJ Sch 6 - Reclassifications'!$D$53</definedName>
    <definedName name="_D002147">'ADJ Sch 6 - Reclassifications'!$D$54</definedName>
    <definedName name="_D002148">'ADJ Sch 6 - Reclassifications'!$D$55</definedName>
    <definedName name="_D002149">'ADJ Sch 6 - Reclassifications'!$D$56</definedName>
    <definedName name="_D002150">'ADJ Sch 6 - Reclassifications'!$D$57</definedName>
    <definedName name="_D002151">'ADJ Sch 6 - Reclassifications'!$D$58</definedName>
    <definedName name="_D002152">'ADJ Sch 6 - Reclassifications'!$D$59</definedName>
    <definedName name="_D002153">'ADJ Sch 6 - Reclassifications'!$D$60</definedName>
    <definedName name="_D002154">'ADJ Sch 6 - Reclassifications'!$D$61</definedName>
    <definedName name="_D002155">'ADJ Sch 6 - Reclassifications'!$D$62</definedName>
    <definedName name="_D002156">'ADJ Sch 6 - Reclassifications'!$D$63</definedName>
    <definedName name="_D002157">'ADJ Sch 6 - Reclassifications'!$D$64</definedName>
    <definedName name="_D002158">'ADJ Sch 6 - Reclassifications'!$D$65</definedName>
    <definedName name="_D002159">'ADJ Sch 6 - Reclassifications'!$D$66</definedName>
    <definedName name="_D002160">'ADJ Sch 6 - Reclassifications'!$D$67</definedName>
    <definedName name="_D002161">'ADJ Sch 6 - Reclassifications'!$D$68</definedName>
    <definedName name="_D002162">'ADJ Sch 6 - Reclassifications'!$D$69</definedName>
    <definedName name="_D002163">'ADJ Sch 6 - Reclassifications'!$D$70</definedName>
    <definedName name="_D002164">'ADJ Sch 6 - Reclassifications'!$E$11</definedName>
    <definedName name="_D002165">'ADJ Sch 6 - Reclassifications'!$E$12</definedName>
    <definedName name="_D002166">'ADJ Sch 6 - Reclassifications'!$E$13</definedName>
    <definedName name="_D002167">'ADJ Sch 6 - Reclassifications'!$E$14</definedName>
    <definedName name="_D002168">'ADJ Sch 6 - Reclassifications'!$E$15</definedName>
    <definedName name="_D002169">'ADJ Sch 6 - Reclassifications'!$E$16</definedName>
    <definedName name="_D002170">'ADJ Sch 6 - Reclassifications'!$E$17</definedName>
    <definedName name="_D002171">'ADJ Sch 6 - Reclassifications'!$E$18</definedName>
    <definedName name="_D002172">'ADJ Sch 6 - Reclassifications'!$E$19</definedName>
    <definedName name="_D002173">'ADJ Sch 6 - Reclassifications'!$E$20</definedName>
    <definedName name="_D002174">'ADJ Sch 6 - Reclassifications'!$E$21</definedName>
    <definedName name="_D002175">'ADJ Sch 6 - Reclassifications'!$E$22</definedName>
    <definedName name="_D002176">'ADJ Sch 6 - Reclassifications'!$E$23</definedName>
    <definedName name="_D002177">'ADJ Sch 6 - Reclassifications'!$E$24</definedName>
    <definedName name="_D002178">'ADJ Sch 6 - Reclassifications'!$E$25</definedName>
    <definedName name="_D002179">'ADJ Sch 6 - Reclassifications'!$E$26</definedName>
    <definedName name="_D002180">'ADJ Sch 6 - Reclassifications'!$E$27</definedName>
    <definedName name="_D002181">'ADJ Sch 6 - Reclassifications'!$E$28</definedName>
    <definedName name="_D002182">'ADJ Sch 6 - Reclassifications'!$E$29</definedName>
    <definedName name="_D002183">'ADJ Sch 6 - Reclassifications'!$E$30</definedName>
    <definedName name="_D002184">'ADJ Sch 6 - Reclassifications'!$E$31</definedName>
    <definedName name="_D002185">'ADJ Sch 6 - Reclassifications'!$E$32</definedName>
    <definedName name="_D002186">'ADJ Sch 6 - Reclassifications'!$E$33</definedName>
    <definedName name="_D002187">'ADJ Sch 6 - Reclassifications'!$E$34</definedName>
    <definedName name="_D002188">'ADJ Sch 6 - Reclassifications'!$E$35</definedName>
    <definedName name="_D002189">'ADJ Sch 6 - Reclassifications'!$E$36</definedName>
    <definedName name="_D002190">'ADJ Sch 6 - Reclassifications'!$E$37</definedName>
    <definedName name="_D002191">'ADJ Sch 6 - Reclassifications'!$E$38</definedName>
    <definedName name="_D002192">'ADJ Sch 6 - Reclassifications'!$E$39</definedName>
    <definedName name="_D002193">'ADJ Sch 6 - Reclassifications'!$E$40</definedName>
    <definedName name="_D002194">'ADJ Sch 6 - Reclassifications'!$E$41</definedName>
    <definedName name="_D002195">'ADJ Sch 6 - Reclassifications'!$E$42</definedName>
    <definedName name="_D002196">'ADJ Sch 6 - Reclassifications'!$E$43</definedName>
    <definedName name="_D002197">'ADJ Sch 6 - Reclassifications'!$E$44</definedName>
    <definedName name="_D002198">'ADJ Sch 6 - Reclassifications'!$E$45</definedName>
    <definedName name="_D002199">'ADJ Sch 6 - Reclassifications'!$E$46</definedName>
    <definedName name="_D002200">'ADJ Sch 6 - Reclassifications'!$E$47</definedName>
    <definedName name="_D002201">'ADJ Sch 6 - Reclassifications'!$E$48</definedName>
    <definedName name="_D002202">'ADJ Sch 6 - Reclassifications'!$E$49</definedName>
    <definedName name="_D002203">'ADJ Sch 6 - Reclassifications'!$E$50</definedName>
    <definedName name="_D002204">'ADJ Sch 6 - Reclassifications'!$E$51</definedName>
    <definedName name="_D002205">'ADJ Sch 6 - Reclassifications'!$E$52</definedName>
    <definedName name="_D002206">'ADJ Sch 6 - Reclassifications'!$E$53</definedName>
    <definedName name="_D002207">'ADJ Sch 6 - Reclassifications'!$E$54</definedName>
    <definedName name="_D002208">'ADJ Sch 6 - Reclassifications'!$E$55</definedName>
    <definedName name="_D002209">'ADJ Sch 6 - Reclassifications'!$E$56</definedName>
    <definedName name="_D002210">'ADJ Sch 6 - Reclassifications'!$E$57</definedName>
    <definedName name="_D002211">'ADJ Sch 6 - Reclassifications'!$E$58</definedName>
    <definedName name="_D002212">'ADJ Sch 6 - Reclassifications'!$E$59</definedName>
    <definedName name="_D002213">'ADJ Sch 6 - Reclassifications'!$E$60</definedName>
    <definedName name="_D002214">'ADJ Sch 6 - Reclassifications'!$E$61</definedName>
    <definedName name="_D002215">'ADJ Sch 6 - Reclassifications'!$E$62</definedName>
    <definedName name="_D002216">'ADJ Sch 6 - Reclassifications'!$E$63</definedName>
    <definedName name="_D002217">'ADJ Sch 6 - Reclassifications'!$E$64</definedName>
    <definedName name="_D002218">'ADJ Sch 6 - Reclassifications'!$E$65</definedName>
    <definedName name="_D002219">'ADJ Sch 6 - Reclassifications'!$E$66</definedName>
    <definedName name="_D002220">'ADJ Sch 6 - Reclassifications'!$E$67</definedName>
    <definedName name="_D002221">'ADJ Sch 6 - Reclassifications'!$E$68</definedName>
    <definedName name="_D002222">'ADJ Sch 6 - Reclassifications'!$E$69</definedName>
    <definedName name="_D002223">'ADJ Sch 6 - Reclassifications'!$E$70</definedName>
    <definedName name="_D002224">'ADJ Sch 6 - Reclassifications'!$F$11</definedName>
    <definedName name="_D002225">'ADJ Sch 6 - Reclassifications'!$F$12</definedName>
    <definedName name="_D002226">'ADJ Sch 6 - Reclassifications'!$F$13</definedName>
    <definedName name="_D002227">'ADJ Sch 6 - Reclassifications'!$F$14</definedName>
    <definedName name="_D002228">'ADJ Sch 6 - Reclassifications'!$F$15</definedName>
    <definedName name="_D002229">'ADJ Sch 6 - Reclassifications'!$F$16</definedName>
    <definedName name="_D002230">'ADJ Sch 6 - Reclassifications'!$F$17</definedName>
    <definedName name="_D002231">'ADJ Sch 6 - Reclassifications'!$F$18</definedName>
    <definedName name="_D002232">'ADJ Sch 6 - Reclassifications'!$F$19</definedName>
    <definedName name="_D002233">'ADJ Sch 6 - Reclassifications'!$F$20</definedName>
    <definedName name="_D002234">'ADJ Sch 6 - Reclassifications'!$F$21</definedName>
    <definedName name="_D002235">'ADJ Sch 6 - Reclassifications'!$F$22</definedName>
    <definedName name="_D002236">'ADJ Sch 6 - Reclassifications'!$F$23</definedName>
    <definedName name="_D002237">'ADJ Sch 6 - Reclassifications'!$F$24</definedName>
    <definedName name="_D002238">'ADJ Sch 6 - Reclassifications'!$F$25</definedName>
    <definedName name="_D002239">'ADJ Sch 6 - Reclassifications'!$F$26</definedName>
    <definedName name="_D002240">'ADJ Sch 6 - Reclassifications'!$F$27</definedName>
    <definedName name="_D002241">'ADJ Sch 6 - Reclassifications'!$F$28</definedName>
    <definedName name="_D002242">'ADJ Sch 6 - Reclassifications'!$F$29</definedName>
    <definedName name="_D002243">'ADJ Sch 6 - Reclassifications'!$F$30</definedName>
    <definedName name="_D002244">'ADJ Sch 6 - Reclassifications'!$F$31</definedName>
    <definedName name="_D002245">'ADJ Sch 6 - Reclassifications'!$F$32</definedName>
    <definedName name="_D002246">'ADJ Sch 6 - Reclassifications'!$F$33</definedName>
    <definedName name="_D002247">'ADJ Sch 6 - Reclassifications'!$F$34</definedName>
    <definedName name="_D002248">'ADJ Sch 6 - Reclassifications'!$F$35</definedName>
    <definedName name="_D002249">'ADJ Sch 6 - Reclassifications'!$F$36</definedName>
    <definedName name="_D002250">'ADJ Sch 6 - Reclassifications'!$F$37</definedName>
    <definedName name="_D002251">'ADJ Sch 6 - Reclassifications'!$F$38</definedName>
    <definedName name="_D002252">'ADJ Sch 6 - Reclassifications'!$F$39</definedName>
    <definedName name="_D002253">'ADJ Sch 6 - Reclassifications'!$F$40</definedName>
    <definedName name="_D002254">'ADJ Sch 6 - Reclassifications'!$F$41</definedName>
    <definedName name="_D002255">'ADJ Sch 6 - Reclassifications'!$F$42</definedName>
    <definedName name="_D002256">'ADJ Sch 6 - Reclassifications'!$F$43</definedName>
    <definedName name="_D002257">'ADJ Sch 6 - Reclassifications'!$F$44</definedName>
    <definedName name="_D002258">'ADJ Sch 6 - Reclassifications'!$F$45</definedName>
    <definedName name="_D002259">'ADJ Sch 6 - Reclassifications'!$F$46</definedName>
    <definedName name="_D002260">'ADJ Sch 6 - Reclassifications'!$F$47</definedName>
    <definedName name="_D002261">'ADJ Sch 6 - Reclassifications'!$F$48</definedName>
    <definedName name="_D002262">'ADJ Sch 6 - Reclassifications'!$F$49</definedName>
    <definedName name="_D002263">'ADJ Sch 6 - Reclassifications'!$F$50</definedName>
    <definedName name="_D002264">'ADJ Sch 6 - Reclassifications'!$F$51</definedName>
    <definedName name="_D002265">'ADJ Sch 6 - Reclassifications'!$F$52</definedName>
    <definedName name="_D002266">'ADJ Sch 6 - Reclassifications'!$F$53</definedName>
    <definedName name="_D002267">'ADJ Sch 6 - Reclassifications'!$F$54</definedName>
    <definedName name="_D002268">'ADJ Sch 6 - Reclassifications'!$F$55</definedName>
    <definedName name="_D002269">'ADJ Sch 6 - Reclassifications'!$F$56</definedName>
    <definedName name="_D002270">'ADJ Sch 6 - Reclassifications'!$F$57</definedName>
    <definedName name="_D002271">'ADJ Sch 6 - Reclassifications'!$F$58</definedName>
    <definedName name="_D002272">'ADJ Sch 6 - Reclassifications'!$F$59</definedName>
    <definedName name="_D002273">'ADJ Sch 6 - Reclassifications'!$F$60</definedName>
    <definedName name="_D002274">'ADJ Sch 6 - Reclassifications'!$F$61</definedName>
    <definedName name="_D002275">'ADJ Sch 6 - Reclassifications'!$F$62</definedName>
    <definedName name="_D002276">'ADJ Sch 6 - Reclassifications'!$F$63</definedName>
    <definedName name="_D002277">'ADJ Sch 6 - Reclassifications'!$F$64</definedName>
    <definedName name="_D002278">'ADJ Sch 6 - Reclassifications'!$F$65</definedName>
    <definedName name="_D002279">'ADJ Sch 6 - Reclassifications'!$F$66</definedName>
    <definedName name="_D002280">'ADJ Sch 6 - Reclassifications'!$F$67</definedName>
    <definedName name="_D002281">'ADJ Sch 6 - Reclassifications'!$F$68</definedName>
    <definedName name="_D002282">'ADJ Sch 6 - Reclassifications'!$F$69</definedName>
    <definedName name="_D002283">'ADJ Sch 6 - Reclassifications'!$F$70</definedName>
    <definedName name="_D002284">'ADJ Sch 6 - Reclassifications'!$G$11</definedName>
    <definedName name="_D002285">'ADJ Sch 6 - Reclassifications'!$G$12</definedName>
    <definedName name="_D002286">'ADJ Sch 6 - Reclassifications'!$G$13</definedName>
    <definedName name="_D002287">'ADJ Sch 6 - Reclassifications'!$G$14</definedName>
    <definedName name="_D002288">'ADJ Sch 6 - Reclassifications'!$G$15</definedName>
    <definedName name="_D002289">'ADJ Sch 6 - Reclassifications'!$G$16</definedName>
    <definedName name="_D002290">'ADJ Sch 6 - Reclassifications'!$G$17</definedName>
    <definedName name="_D002291">'ADJ Sch 6 - Reclassifications'!$G$18</definedName>
    <definedName name="_D002292">'ADJ Sch 6 - Reclassifications'!$G$19</definedName>
    <definedName name="_D002293">'ADJ Sch 6 - Reclassifications'!$G$20</definedName>
    <definedName name="_D002294">'ADJ Sch 6 - Reclassifications'!$G$21</definedName>
    <definedName name="_D002295">'ADJ Sch 6 - Reclassifications'!$G$22</definedName>
    <definedName name="_D002296">'ADJ Sch 6 - Reclassifications'!$G$23</definedName>
    <definedName name="_D002297">'ADJ Sch 6 - Reclassifications'!$G$24</definedName>
    <definedName name="_D002298">'ADJ Sch 6 - Reclassifications'!$G$25</definedName>
    <definedName name="_D002299">'ADJ Sch 6 - Reclassifications'!$G$26</definedName>
    <definedName name="_D002300">'ADJ Sch 6 - Reclassifications'!$G$27</definedName>
    <definedName name="_D002301">'ADJ Sch 6 - Reclassifications'!$G$28</definedName>
    <definedName name="_D002302">'ADJ Sch 6 - Reclassifications'!$G$29</definedName>
    <definedName name="_D002303">'ADJ Sch 6 - Reclassifications'!$G$30</definedName>
    <definedName name="_D002304">'ADJ Sch 6 - Reclassifications'!$G$31</definedName>
    <definedName name="_D002305">'ADJ Sch 6 - Reclassifications'!$G$32</definedName>
    <definedName name="_D002306">'ADJ Sch 6 - Reclassifications'!$G$33</definedName>
    <definedName name="_D002307">'ADJ Sch 6 - Reclassifications'!$G$34</definedName>
    <definedName name="_D002308">'ADJ Sch 6 - Reclassifications'!$G$35</definedName>
    <definedName name="_D002309">'ADJ Sch 6 - Reclassifications'!$G$36</definedName>
    <definedName name="_D002310">'ADJ Sch 6 - Reclassifications'!$G$37</definedName>
    <definedName name="_D002311">'ADJ Sch 6 - Reclassifications'!$G$38</definedName>
    <definedName name="_D002312">'ADJ Sch 6 - Reclassifications'!$G$39</definedName>
    <definedName name="_D002313">'ADJ Sch 6 - Reclassifications'!$G$40</definedName>
    <definedName name="_D002314">'ADJ Sch 6 - Reclassifications'!$G$41</definedName>
    <definedName name="_D002315">'ADJ Sch 6 - Reclassifications'!$G$42</definedName>
    <definedName name="_D002316">'ADJ Sch 6 - Reclassifications'!$G$43</definedName>
    <definedName name="_D002317">'ADJ Sch 6 - Reclassifications'!$G$44</definedName>
    <definedName name="_D002318">'ADJ Sch 6 - Reclassifications'!$G$45</definedName>
    <definedName name="_D002319">'ADJ Sch 6 - Reclassifications'!$G$46</definedName>
    <definedName name="_D002320">'ADJ Sch 6 - Reclassifications'!$G$47</definedName>
    <definedName name="_D002321">'ADJ Sch 6 - Reclassifications'!$G$48</definedName>
    <definedName name="_D002322">'ADJ Sch 6 - Reclassifications'!$G$49</definedName>
    <definedName name="_D002323">'ADJ Sch 6 - Reclassifications'!$G$50</definedName>
    <definedName name="_D002324">'ADJ Sch 6 - Reclassifications'!$G$51</definedName>
    <definedName name="_D002325">'ADJ Sch 6 - Reclassifications'!$G$52</definedName>
    <definedName name="_D002326">'ADJ Sch 6 - Reclassifications'!$G$53</definedName>
    <definedName name="_D002327">'ADJ Sch 6 - Reclassifications'!$G$54</definedName>
    <definedName name="_D002328">'ADJ Sch 6 - Reclassifications'!$G$55</definedName>
    <definedName name="_D002329">'ADJ Sch 6 - Reclassifications'!$G$56</definedName>
    <definedName name="_D002330">'ADJ Sch 6 - Reclassifications'!$G$57</definedName>
    <definedName name="_D002331">'ADJ Sch 6 - Reclassifications'!$G$58</definedName>
    <definedName name="_D002332">'ADJ Sch 6 - Reclassifications'!$G$59</definedName>
    <definedName name="_D002333">'ADJ Sch 6 - Reclassifications'!$G$60</definedName>
    <definedName name="_D002334">'ADJ Sch 6 - Reclassifications'!$G$61</definedName>
    <definedName name="_D002335">'ADJ Sch 6 - Reclassifications'!$G$62</definedName>
    <definedName name="_D002336">'ADJ Sch 6 - Reclassifications'!$G$63</definedName>
    <definedName name="_D002337">'ADJ Sch 6 - Reclassifications'!$G$64</definedName>
    <definedName name="_D002338">'ADJ Sch 6 - Reclassifications'!$G$65</definedName>
    <definedName name="_D002339">'ADJ Sch 6 - Reclassifications'!$G$66</definedName>
    <definedName name="_D002340">'ADJ Sch 6 - Reclassifications'!$G$67</definedName>
    <definedName name="_D002341">'ADJ Sch 6 - Reclassifications'!$G$68</definedName>
    <definedName name="_D002342">'ADJ Sch 6 - Reclassifications'!$G$69</definedName>
    <definedName name="_D002343">'ADJ Sch 6 - Reclassifications'!$G$70</definedName>
    <definedName name="_D002344">'ADJ Sch 6 - Reclassifications'!$H$11</definedName>
    <definedName name="_D002345">'ADJ Sch 6 - Reclassifications'!$H$12</definedName>
    <definedName name="_D002346">'ADJ Sch 6 - Reclassifications'!$H$13</definedName>
    <definedName name="_D002347">'ADJ Sch 6 - Reclassifications'!$H$14</definedName>
    <definedName name="_D002348">'ADJ Sch 6 - Reclassifications'!$H$15</definedName>
    <definedName name="_D002349">'ADJ Sch 6 - Reclassifications'!$H$16</definedName>
    <definedName name="_D002350">'ADJ Sch 6 - Reclassifications'!$H$17</definedName>
    <definedName name="_D002351">'ADJ Sch 6 - Reclassifications'!$H$18</definedName>
    <definedName name="_D002352">'ADJ Sch 6 - Reclassifications'!$H$19</definedName>
    <definedName name="_D002353">'ADJ Sch 6 - Reclassifications'!$H$20</definedName>
    <definedName name="_D002354">'ADJ Sch 6 - Reclassifications'!$H$21</definedName>
    <definedName name="_D002355">'ADJ Sch 6 - Reclassifications'!$H$22</definedName>
    <definedName name="_D002356">'ADJ Sch 6 - Reclassifications'!$H$23</definedName>
    <definedName name="_D002357">'ADJ Sch 6 - Reclassifications'!$H$24</definedName>
    <definedName name="_D002358">'ADJ Sch 6 - Reclassifications'!$H$25</definedName>
    <definedName name="_D002359">'ADJ Sch 6 - Reclassifications'!$H$26</definedName>
    <definedName name="_D002360">'ADJ Sch 6 - Reclassifications'!$H$27</definedName>
    <definedName name="_D002361">'ADJ Sch 6 - Reclassifications'!$H$28</definedName>
    <definedName name="_D002362">'ADJ Sch 6 - Reclassifications'!$H$29</definedName>
    <definedName name="_D002363">'ADJ Sch 6 - Reclassifications'!$H$30</definedName>
    <definedName name="_D002364">'ADJ Sch 6 - Reclassifications'!$H$31</definedName>
    <definedName name="_D002365">'ADJ Sch 6 - Reclassifications'!$H$32</definedName>
    <definedName name="_D002366">'ADJ Sch 6 - Reclassifications'!$H$33</definedName>
    <definedName name="_D002367">'ADJ Sch 6 - Reclassifications'!$H$34</definedName>
    <definedName name="_D002368">'ADJ Sch 6 - Reclassifications'!$H$35</definedName>
    <definedName name="_D002369">'ADJ Sch 6 - Reclassifications'!$H$36</definedName>
    <definedName name="_D002370">'ADJ Sch 6 - Reclassifications'!$H$37</definedName>
    <definedName name="_D002371">'ADJ Sch 6 - Reclassifications'!$H$38</definedName>
    <definedName name="_D002372">'ADJ Sch 6 - Reclassifications'!$H$39</definedName>
    <definedName name="_D002373">'ADJ Sch 6 - Reclassifications'!$H$40</definedName>
    <definedName name="_D002374">'ADJ Sch 6 - Reclassifications'!$H$41</definedName>
    <definedName name="_D002375">'ADJ Sch 6 - Reclassifications'!$H$42</definedName>
    <definedName name="_D002376">'ADJ Sch 6 - Reclassifications'!$H$43</definedName>
    <definedName name="_D002377">'ADJ Sch 6 - Reclassifications'!$H$44</definedName>
    <definedName name="_D002378">'ADJ Sch 6 - Reclassifications'!$H$45</definedName>
    <definedName name="_D002379">'ADJ Sch 6 - Reclassifications'!$H$46</definedName>
    <definedName name="_D002380">'ADJ Sch 6 - Reclassifications'!$H$47</definedName>
    <definedName name="_D002381">'ADJ Sch 6 - Reclassifications'!$H$48</definedName>
    <definedName name="_D002382">'ADJ Sch 6 - Reclassifications'!$H$49</definedName>
    <definedName name="_D002383">'ADJ Sch 6 - Reclassifications'!$H$50</definedName>
    <definedName name="_D002384">'ADJ Sch 6 - Reclassifications'!$H$51</definedName>
    <definedName name="_D002385">'ADJ Sch 6 - Reclassifications'!$H$52</definedName>
    <definedName name="_D002386">'ADJ Sch 6 - Reclassifications'!$H$53</definedName>
    <definedName name="_D002387">'ADJ Sch 6 - Reclassifications'!$H$54</definedName>
    <definedName name="_D002388">'ADJ Sch 6 - Reclassifications'!$H$55</definedName>
    <definedName name="_D002389">'ADJ Sch 6 - Reclassifications'!$H$56</definedName>
    <definedName name="_D002390">'ADJ Sch 6 - Reclassifications'!$H$57</definedName>
    <definedName name="_D002391">'ADJ Sch 6 - Reclassifications'!$H$58</definedName>
    <definedName name="_D002392">'ADJ Sch 6 - Reclassifications'!$H$59</definedName>
    <definedName name="_D002393">'ADJ Sch 6 - Reclassifications'!$H$60</definedName>
    <definedName name="_D002394">'ADJ Sch 6 - Reclassifications'!$H$61</definedName>
    <definedName name="_D002395">'ADJ Sch 6 - Reclassifications'!$H$62</definedName>
    <definedName name="_D002396">'ADJ Sch 6 - Reclassifications'!$H$63</definedName>
    <definedName name="_D002397">'ADJ Sch 6 - Reclassifications'!$H$64</definedName>
    <definedName name="_D002398">'ADJ Sch 6 - Reclassifications'!$H$65</definedName>
    <definedName name="_D002399">'ADJ Sch 6 - Reclassifications'!$H$66</definedName>
    <definedName name="_D002400">'ADJ Sch 6 - Reclassifications'!$H$67</definedName>
    <definedName name="_D002401">'ADJ Sch 6 - Reclassifications'!$H$68</definedName>
    <definedName name="_D002402">'ADJ Sch 6 - Reclassifications'!$H$69</definedName>
    <definedName name="_D002403">'ADJ Sch 6 - Reclassifications'!$H$70</definedName>
    <definedName name="_D002405">'ADJ Sch 6 - Reclassifications'!$I$11</definedName>
    <definedName name="_D002406">'ADJ Sch 6 - Reclassifications'!$I$12</definedName>
    <definedName name="_D002407">'ADJ Sch 6 - Reclassifications'!$I$13</definedName>
    <definedName name="_D002408">'ADJ Sch 6 - Reclassifications'!$I$14</definedName>
    <definedName name="_D002409">'ADJ Sch 6 - Reclassifications'!$I$15</definedName>
    <definedName name="_D002410">'ADJ Sch 6 - Reclassifications'!$I$16</definedName>
    <definedName name="_D002411">'ADJ Sch 6 - Reclassifications'!$I$17</definedName>
    <definedName name="_D002412">'ADJ Sch 6 - Reclassifications'!$I$18</definedName>
    <definedName name="_D002413">'ADJ Sch 6 - Reclassifications'!$I$19</definedName>
    <definedName name="_D002414">'ADJ Sch 6 - Reclassifications'!$I$20</definedName>
    <definedName name="_D002415">'ADJ Sch 6 - Reclassifications'!$I$21</definedName>
    <definedName name="_D002416">'ADJ Sch 6 - Reclassifications'!$I$22</definedName>
    <definedName name="_D002417">'ADJ Sch 6 - Reclassifications'!$I$23</definedName>
    <definedName name="_D002418">'ADJ Sch 6 - Reclassifications'!$I$24</definedName>
    <definedName name="_D002419">'ADJ Sch 6 - Reclassifications'!$I$25</definedName>
    <definedName name="_D002420">'ADJ Sch 6 - Reclassifications'!$I$26</definedName>
    <definedName name="_D002421">'ADJ Sch 6 - Reclassifications'!$I$27</definedName>
    <definedName name="_D002422">'ADJ Sch 6 - Reclassifications'!$I$28</definedName>
    <definedName name="_D002423">'ADJ Sch 6 - Reclassifications'!$I$29</definedName>
    <definedName name="_D002424">'ADJ Sch 6 - Reclassifications'!$I$30</definedName>
    <definedName name="_D002425">'ADJ Sch 6 - Reclassifications'!$I$31</definedName>
    <definedName name="_D002426">'ADJ Sch 6 - Reclassifications'!$I$32</definedName>
    <definedName name="_D002427">'ADJ Sch 6 - Reclassifications'!$I$33</definedName>
    <definedName name="_D002428">'ADJ Sch 6 - Reclassifications'!$I$34</definedName>
    <definedName name="_D002429">'ADJ Sch 6 - Reclassifications'!$I$35</definedName>
    <definedName name="_D002430">'ADJ Sch 6 - Reclassifications'!$I$36</definedName>
    <definedName name="_D002431">'ADJ Sch 6 - Reclassifications'!$I$37</definedName>
    <definedName name="_D002432">'ADJ Sch 6 - Reclassifications'!$I$38</definedName>
    <definedName name="_D002433">'ADJ Sch 6 - Reclassifications'!$I$39</definedName>
    <definedName name="_D002434">'ADJ Sch 6 - Reclassifications'!$I$40</definedName>
    <definedName name="_D002435">'ADJ Sch 6 - Reclassifications'!$I$41</definedName>
    <definedName name="_D002436">'ADJ Sch 6 - Reclassifications'!$I$42</definedName>
    <definedName name="_D002437">'ADJ Sch 6 - Reclassifications'!$I$43</definedName>
    <definedName name="_D002438">'ADJ Sch 6 - Reclassifications'!$I$44</definedName>
    <definedName name="_D002439">'ADJ Sch 6 - Reclassifications'!$I$45</definedName>
    <definedName name="_D002440">'ADJ Sch 6 - Reclassifications'!$I$46</definedName>
    <definedName name="_D002441">'ADJ Sch 6 - Reclassifications'!$I$47</definedName>
    <definedName name="_D002442">'ADJ Sch 6 - Reclassifications'!$I$48</definedName>
    <definedName name="_D002443">'ADJ Sch 6 - Reclassifications'!$I$49</definedName>
    <definedName name="_D002444">'ADJ Sch 6 - Reclassifications'!$I$50</definedName>
    <definedName name="_D002445">'ADJ Sch 6 - Reclassifications'!$I$51</definedName>
    <definedName name="_D002446">'ADJ Sch 6 - Reclassifications'!$I$52</definedName>
    <definedName name="_D002447">'ADJ Sch 6 - Reclassifications'!$I$53</definedName>
    <definedName name="_D002448">'ADJ Sch 6 - Reclassifications'!$I$54</definedName>
    <definedName name="_D002449">'ADJ Sch 6 - Reclassifications'!$I$55</definedName>
    <definedName name="_D002450">'ADJ Sch 6 - Reclassifications'!$I$56</definedName>
    <definedName name="_D002451">'ADJ Sch 6 - Reclassifications'!$I$57</definedName>
    <definedName name="_D002452">'ADJ Sch 6 - Reclassifications'!$I$58</definedName>
    <definedName name="_D002453">'ADJ Sch 6 - Reclassifications'!$I$59</definedName>
    <definedName name="_D002454">'ADJ Sch 6 - Reclassifications'!$I$60</definedName>
    <definedName name="_D002455">'ADJ Sch 6 - Reclassifications'!$I$61</definedName>
    <definedName name="_D002456">'ADJ Sch 6 - Reclassifications'!$I$62</definedName>
    <definedName name="_D002457">'ADJ Sch 6 - Reclassifications'!$I$63</definedName>
    <definedName name="_D002458">'ADJ Sch 6 - Reclassifications'!$I$64</definedName>
    <definedName name="_D002459">'ADJ Sch 6 - Reclassifications'!$I$65</definedName>
    <definedName name="_D002460">'ADJ Sch 6 - Reclassifications'!$I$66</definedName>
    <definedName name="_D002461">'ADJ Sch 6 - Reclassifications'!$I$67</definedName>
    <definedName name="_D002462">'ADJ Sch 6 - Reclassifications'!$I$68</definedName>
    <definedName name="_D002463">'ADJ Sch 6 - Reclassifications'!$I$69</definedName>
    <definedName name="_D002464">'ADJ Sch 6 - Reclassifications'!$I$70</definedName>
    <definedName name="_D002465">'ADJ Sch 6 - Reclassifications'!$J$11</definedName>
    <definedName name="_D002466">'ADJ Sch 6 - Reclassifications'!$J$12</definedName>
    <definedName name="_D002467">'ADJ Sch 6 - Reclassifications'!$J$13</definedName>
    <definedName name="_D002468">'ADJ Sch 6 - Reclassifications'!$J$14</definedName>
    <definedName name="_D002469">'ADJ Sch 6 - Reclassifications'!$J$15</definedName>
    <definedName name="_D002470">'ADJ Sch 6 - Reclassifications'!$J$16</definedName>
    <definedName name="_D002471">'ADJ Sch 6 - Reclassifications'!$J$17</definedName>
    <definedName name="_D002472">'ADJ Sch 6 - Reclassifications'!$J$18</definedName>
    <definedName name="_D002473">'ADJ Sch 6 - Reclassifications'!$J$19</definedName>
    <definedName name="_D002474">'ADJ Sch 6 - Reclassifications'!$J$20</definedName>
    <definedName name="_D002475">'ADJ Sch 6 - Reclassifications'!$J$21</definedName>
    <definedName name="_D002476">'ADJ Sch 6 - Reclassifications'!$J$22</definedName>
    <definedName name="_D002477">'ADJ Sch 6 - Reclassifications'!$J$23</definedName>
    <definedName name="_D002478">'ADJ Sch 6 - Reclassifications'!$J$24</definedName>
    <definedName name="_D002479">'ADJ Sch 6 - Reclassifications'!$J$25</definedName>
    <definedName name="_D002480">'ADJ Sch 6 - Reclassifications'!$J$26</definedName>
    <definedName name="_D002481">'ADJ Sch 6 - Reclassifications'!$J$27</definedName>
    <definedName name="_D002482">'ADJ Sch 6 - Reclassifications'!$J$28</definedName>
    <definedName name="_D002483">'ADJ Sch 6 - Reclassifications'!$J$29</definedName>
    <definedName name="_D002484">'ADJ Sch 6 - Reclassifications'!$J$30</definedName>
    <definedName name="_D002485">'ADJ Sch 6 - Reclassifications'!$J$31</definedName>
    <definedName name="_D002486">'ADJ Sch 6 - Reclassifications'!$J$32</definedName>
    <definedName name="_D002487">'ADJ Sch 6 - Reclassifications'!$J$33</definedName>
    <definedName name="_D002488">'ADJ Sch 6 - Reclassifications'!$J$34</definedName>
    <definedName name="_D002489">'ADJ Sch 6 - Reclassifications'!$J$35</definedName>
    <definedName name="_D002490">'ADJ Sch 6 - Reclassifications'!$J$36</definedName>
    <definedName name="_D002491">'ADJ Sch 6 - Reclassifications'!$J$37</definedName>
    <definedName name="_D002492">'ADJ Sch 6 - Reclassifications'!$J$38</definedName>
    <definedName name="_D002493">'ADJ Sch 6 - Reclassifications'!$J$39</definedName>
    <definedName name="_D002494">'ADJ Sch 6 - Reclassifications'!$J$40</definedName>
    <definedName name="_D002495">'ADJ Sch 6 - Reclassifications'!$J$41</definedName>
    <definedName name="_D002496">'ADJ Sch 6 - Reclassifications'!$J$42</definedName>
    <definedName name="_D002497">'ADJ Sch 6 - Reclassifications'!$J$43</definedName>
    <definedName name="_D002498">'ADJ Sch 6 - Reclassifications'!$J$44</definedName>
    <definedName name="_D002499">'ADJ Sch 6 - Reclassifications'!$J$45</definedName>
    <definedName name="_D002500">'ADJ Sch 6 - Reclassifications'!$J$46</definedName>
    <definedName name="_D002501">'ADJ Sch 6 - Reclassifications'!$J$47</definedName>
    <definedName name="_D002502">'ADJ Sch 6 - Reclassifications'!$J$48</definedName>
    <definedName name="_D002503">'ADJ Sch 6 - Reclassifications'!$J$49</definedName>
    <definedName name="_D002504">'ADJ Sch 6 - Reclassifications'!$J$50</definedName>
    <definedName name="_D002505">'ADJ Sch 6 - Reclassifications'!$J$51</definedName>
    <definedName name="_D002506">'ADJ Sch 6 - Reclassifications'!$J$52</definedName>
    <definedName name="_D002507">'ADJ Sch 6 - Reclassifications'!$J$53</definedName>
    <definedName name="_D002508">'ADJ Sch 6 - Reclassifications'!$J$54</definedName>
    <definedName name="_D002509">'ADJ Sch 6 - Reclassifications'!$J$55</definedName>
    <definedName name="_D002510">'ADJ Sch 6 - Reclassifications'!$J$56</definedName>
    <definedName name="_D002511">'ADJ Sch 6 - Reclassifications'!$J$57</definedName>
    <definedName name="_D002512">'ADJ Sch 6 - Reclassifications'!$J$58</definedName>
    <definedName name="_D002513">'ADJ Sch 6 - Reclassifications'!$J$59</definedName>
    <definedName name="_D002514">'ADJ Sch 6 - Reclassifications'!$J$60</definedName>
    <definedName name="_D002515">'ADJ Sch 6 - Reclassifications'!$J$61</definedName>
    <definedName name="_D002516">'ADJ Sch 6 - Reclassifications'!$J$62</definedName>
    <definedName name="_D002517">'ADJ Sch 6 - Reclassifications'!$J$63</definedName>
    <definedName name="_D002518">'ADJ Sch 6 - Reclassifications'!$J$64</definedName>
    <definedName name="_D002519">'ADJ Sch 6 - Reclassifications'!$J$65</definedName>
    <definedName name="_D002520">'ADJ Sch 6 - Reclassifications'!$J$66</definedName>
    <definedName name="_D002521">'ADJ Sch 6 - Reclassifications'!$J$67</definedName>
    <definedName name="_D002522">'ADJ Sch 6 - Reclassifications'!$J$68</definedName>
    <definedName name="_D002523">'ADJ Sch 6 - Reclassifications'!$J$69</definedName>
    <definedName name="_D002524">'ADJ Sch 6 - Reclassifications'!$J$70</definedName>
    <definedName name="_D002525">'ADJ Sch 6 - Reclassifications'!$K$11</definedName>
    <definedName name="_D002526">'ADJ Sch 6 - Reclassifications'!$K$12</definedName>
    <definedName name="_D002527">'ADJ Sch 6 - Reclassifications'!$K$13</definedName>
    <definedName name="_D002528">'ADJ Sch 6 - Reclassifications'!$K$14</definedName>
    <definedName name="_D002529">'ADJ Sch 6 - Reclassifications'!$K$15</definedName>
    <definedName name="_D002530">'ADJ Sch 6 - Reclassifications'!$K$16</definedName>
    <definedName name="_D002531">'ADJ Sch 6 - Reclassifications'!$K$17</definedName>
    <definedName name="_D002532">'ADJ Sch 6 - Reclassifications'!$K$18</definedName>
    <definedName name="_D002533">'ADJ Sch 6 - Reclassifications'!$K$19</definedName>
    <definedName name="_D002534">'ADJ Sch 6 - Reclassifications'!$K$20</definedName>
    <definedName name="_D002535">'ADJ Sch 6 - Reclassifications'!$K$21</definedName>
    <definedName name="_D002536">'ADJ Sch 6 - Reclassifications'!$K$22</definedName>
    <definedName name="_D002537">'ADJ Sch 6 - Reclassifications'!$K$23</definedName>
    <definedName name="_D002538">'ADJ Sch 6 - Reclassifications'!$K$24</definedName>
    <definedName name="_D002539">'ADJ Sch 6 - Reclassifications'!$K$25</definedName>
    <definedName name="_D002540">'ADJ Sch 6 - Reclassifications'!$K$26</definedName>
    <definedName name="_D002541">'ADJ Sch 6 - Reclassifications'!$K$27</definedName>
    <definedName name="_D002542">'ADJ Sch 6 - Reclassifications'!$K$28</definedName>
    <definedName name="_D002543">'ADJ Sch 6 - Reclassifications'!$K$29</definedName>
    <definedName name="_D002544">'ADJ Sch 6 - Reclassifications'!$K$30</definedName>
    <definedName name="_D002545">'ADJ Sch 6 - Reclassifications'!$K$31</definedName>
    <definedName name="_D002546">'ADJ Sch 6 - Reclassifications'!$K$32</definedName>
    <definedName name="_D002547">'ADJ Sch 6 - Reclassifications'!$K$33</definedName>
    <definedName name="_D002548">'ADJ Sch 6 - Reclassifications'!$K$34</definedName>
    <definedName name="_D002549">'ADJ Sch 6 - Reclassifications'!$K$35</definedName>
    <definedName name="_D002550">'ADJ Sch 6 - Reclassifications'!$K$36</definedName>
    <definedName name="_D002551">'ADJ Sch 6 - Reclassifications'!$K$37</definedName>
    <definedName name="_D002552">'ADJ Sch 6 - Reclassifications'!$K$38</definedName>
    <definedName name="_D002553">'ADJ Sch 6 - Reclassifications'!$K$39</definedName>
    <definedName name="_D002554">'ADJ Sch 6 - Reclassifications'!$K$40</definedName>
    <definedName name="_D002555">'ADJ Sch 6 - Reclassifications'!$K$41</definedName>
    <definedName name="_D002556">'ADJ Sch 6 - Reclassifications'!$K$42</definedName>
    <definedName name="_D002557">'ADJ Sch 6 - Reclassifications'!$K$43</definedName>
    <definedName name="_D002558">'ADJ Sch 6 - Reclassifications'!$K$44</definedName>
    <definedName name="_D002559">'ADJ Sch 6 - Reclassifications'!$K$45</definedName>
    <definedName name="_D002560">'ADJ Sch 6 - Reclassifications'!$K$46</definedName>
    <definedName name="_D002561">'ADJ Sch 6 - Reclassifications'!$K$47</definedName>
    <definedName name="_D002562">'ADJ Sch 6 - Reclassifications'!$K$48</definedName>
    <definedName name="_D002563">'ADJ Sch 6 - Reclassifications'!$K$49</definedName>
    <definedName name="_D002564">'ADJ Sch 6 - Reclassifications'!$K$50</definedName>
    <definedName name="_D002565">'ADJ Sch 6 - Reclassifications'!$K$51</definedName>
    <definedName name="_D002566">'ADJ Sch 6 - Reclassifications'!$K$52</definedName>
    <definedName name="_D002567">'ADJ Sch 6 - Reclassifications'!$K$53</definedName>
    <definedName name="_D002568">'ADJ Sch 6 - Reclassifications'!$K$54</definedName>
    <definedName name="_D002569">'ADJ Sch 6 - Reclassifications'!$K$55</definedName>
    <definedName name="_D002570">'ADJ Sch 6 - Reclassifications'!$K$56</definedName>
    <definedName name="_D002571">'ADJ Sch 6 - Reclassifications'!$K$57</definedName>
    <definedName name="_D002572">'ADJ Sch 6 - Reclassifications'!$K$58</definedName>
    <definedName name="_D002573">'ADJ Sch 6 - Reclassifications'!$K$59</definedName>
    <definedName name="_D002574">'ADJ Sch 6 - Reclassifications'!$K$60</definedName>
    <definedName name="_D002575">'ADJ Sch 6 - Reclassifications'!$K$61</definedName>
    <definedName name="_D002576">'ADJ Sch 6 - Reclassifications'!$K$62</definedName>
    <definedName name="_D002577">'ADJ Sch 6 - Reclassifications'!$K$63</definedName>
    <definedName name="_D002578">'ADJ Sch 6 - Reclassifications'!$K$64</definedName>
    <definedName name="_D002579">'ADJ Sch 6 - Reclassifications'!$K$65</definedName>
    <definedName name="_D002580">'ADJ Sch 6 - Reclassifications'!$K$66</definedName>
    <definedName name="_D002581">'ADJ Sch 6 - Reclassifications'!$K$67</definedName>
    <definedName name="_D002582">'ADJ Sch 6 - Reclassifications'!$K$68</definedName>
    <definedName name="_D002583">'ADJ Sch 6 - Reclassifications'!$K$69</definedName>
    <definedName name="_D002584">'ADJ Sch 6 - Reclassifications'!$K$70</definedName>
    <definedName name="_D002585">'ADJ Sch 6 - Reclassifications'!$L$11</definedName>
    <definedName name="_D002586">'ADJ Sch 6 - Reclassifications'!$L$12</definedName>
    <definedName name="_D002587">'ADJ Sch 6 - Reclassifications'!$L$13</definedName>
    <definedName name="_D002588">'ADJ Sch 6 - Reclassifications'!$L$14</definedName>
    <definedName name="_D002589">'ADJ Sch 6 - Reclassifications'!$L$15</definedName>
    <definedName name="_D002590">'ADJ Sch 6 - Reclassifications'!$L$16</definedName>
    <definedName name="_D002591">'ADJ Sch 6 - Reclassifications'!$L$17</definedName>
    <definedName name="_D002592">'ADJ Sch 6 - Reclassifications'!$L$18</definedName>
    <definedName name="_D002593">'ADJ Sch 6 - Reclassifications'!$L$19</definedName>
    <definedName name="_D002594">'ADJ Sch 6 - Reclassifications'!$L$20</definedName>
    <definedName name="_D002595">'ADJ Sch 6 - Reclassifications'!$L$21</definedName>
    <definedName name="_D002596">'ADJ Sch 6 - Reclassifications'!$L$22</definedName>
    <definedName name="_D002597">'ADJ Sch 6 - Reclassifications'!$L$23</definedName>
    <definedName name="_D002598">'ADJ Sch 6 - Reclassifications'!$L$24</definedName>
    <definedName name="_D002599">'ADJ Sch 6 - Reclassifications'!$L$25</definedName>
    <definedName name="_D002600">'ADJ Sch 6 - Reclassifications'!$L$26</definedName>
    <definedName name="_D002601">'ADJ Sch 6 - Reclassifications'!$L$27</definedName>
    <definedName name="_D002602">'ADJ Sch 6 - Reclassifications'!$L$28</definedName>
    <definedName name="_D002603">'ADJ Sch 6 - Reclassifications'!$L$29</definedName>
    <definedName name="_D002604">'ADJ Sch 6 - Reclassifications'!$L$30</definedName>
    <definedName name="_D002605">'ADJ Sch 6 - Reclassifications'!$L$31</definedName>
    <definedName name="_D002606">'ADJ Sch 6 - Reclassifications'!$L$32</definedName>
    <definedName name="_D002607">'ADJ Sch 6 - Reclassifications'!$L$33</definedName>
    <definedName name="_D002608">'ADJ Sch 6 - Reclassifications'!$L$34</definedName>
    <definedName name="_D002609">'ADJ Sch 6 - Reclassifications'!$L$35</definedName>
    <definedName name="_D002610">'ADJ Sch 6 - Reclassifications'!$L$36</definedName>
    <definedName name="_D002611">'ADJ Sch 6 - Reclassifications'!$L$37</definedName>
    <definedName name="_D002612">'ADJ Sch 6 - Reclassifications'!$L$38</definedName>
    <definedName name="_D002613">'ADJ Sch 6 - Reclassifications'!$L$39</definedName>
    <definedName name="_D002614">'ADJ Sch 6 - Reclassifications'!$L$40</definedName>
    <definedName name="_D002615">'ADJ Sch 6 - Reclassifications'!$L$41</definedName>
    <definedName name="_D002616">'ADJ Sch 6 - Reclassifications'!$L$42</definedName>
    <definedName name="_D002617">'ADJ Sch 6 - Reclassifications'!$L$43</definedName>
    <definedName name="_D002618">'ADJ Sch 6 - Reclassifications'!$L$44</definedName>
    <definedName name="_D002619">'ADJ Sch 6 - Reclassifications'!$L$45</definedName>
    <definedName name="_D002620">'ADJ Sch 6 - Reclassifications'!$L$46</definedName>
    <definedName name="_D002621">'ADJ Sch 6 - Reclassifications'!$L$47</definedName>
    <definedName name="_D002622">'ADJ Sch 6 - Reclassifications'!$L$48</definedName>
    <definedName name="_D002623">'ADJ Sch 6 - Reclassifications'!$L$49</definedName>
    <definedName name="_D002624">'ADJ Sch 6 - Reclassifications'!$L$50</definedName>
    <definedName name="_D002625">'ADJ Sch 6 - Reclassifications'!$L$51</definedName>
    <definedName name="_D002626">'ADJ Sch 6 - Reclassifications'!$L$52</definedName>
    <definedName name="_D002627">'ADJ Sch 6 - Reclassifications'!$L$53</definedName>
    <definedName name="_D002628">'ADJ Sch 6 - Reclassifications'!$L$54</definedName>
    <definedName name="_D002629">'ADJ Sch 6 - Reclassifications'!$L$55</definedName>
    <definedName name="_D002630">'ADJ Sch 6 - Reclassifications'!$L$56</definedName>
    <definedName name="_D002631">'ADJ Sch 6 - Reclassifications'!$L$57</definedName>
    <definedName name="_D002632">'ADJ Sch 6 - Reclassifications'!$L$58</definedName>
    <definedName name="_D002633">'ADJ Sch 6 - Reclassifications'!$L$59</definedName>
    <definedName name="_D002634">'ADJ Sch 6 - Reclassifications'!$L$60</definedName>
    <definedName name="_D002635">'ADJ Sch 6 - Reclassifications'!$L$61</definedName>
    <definedName name="_D002636">'ADJ Sch 6 - Reclassifications'!$L$62</definedName>
    <definedName name="_D002637">'ADJ Sch 6 - Reclassifications'!$L$63</definedName>
    <definedName name="_D002638">'ADJ Sch 6 - Reclassifications'!$L$64</definedName>
    <definedName name="_D002639">'ADJ Sch 6 - Reclassifications'!$L$65</definedName>
    <definedName name="_D002640">'ADJ Sch 6 - Reclassifications'!$L$66</definedName>
    <definedName name="_D002641">'ADJ Sch 6 - Reclassifications'!$L$67</definedName>
    <definedName name="_D002642">'ADJ Sch 6 - Reclassifications'!$L$68</definedName>
    <definedName name="_D002643">'ADJ Sch 6 - Reclassifications'!$L$69</definedName>
    <definedName name="_D002644">'ADJ Sch 6 - Reclassifications'!$L$70</definedName>
    <definedName name="_D002654">'Sch 7 - Adjustments'!$B$10</definedName>
    <definedName name="_D002655">'Sch 7 - Adjustments'!$B$11</definedName>
    <definedName name="_D002656">'Sch 7 - Adjustments'!$B$12</definedName>
    <definedName name="_D002657">'Sch 7 - Adjustments'!$B$13</definedName>
    <definedName name="_D002658">'Sch 7 - Adjustments'!$B$14</definedName>
    <definedName name="_D002659">'Sch 7 - Adjustments'!$B$15</definedName>
    <definedName name="_D002660">'Sch 7 - Adjustments'!$B$16</definedName>
    <definedName name="_D002661">'Sch 7 - Adjustments'!$B$17</definedName>
    <definedName name="_D002662">'Sch 7 - Adjustments'!$B$18</definedName>
    <definedName name="_D002663">'Sch 7 - Adjustments'!$B$19</definedName>
    <definedName name="_D002664">'Sch 7 - Adjustments'!$B$20</definedName>
    <definedName name="_D002665">'Sch 7 - Adjustments'!$B$21</definedName>
    <definedName name="_D002666">'Sch 7 - Adjustments'!$B$22</definedName>
    <definedName name="_D002667">'Sch 7 - Adjustments'!$B$23</definedName>
    <definedName name="_D002668">'Sch 7 - Adjustments'!$B$24</definedName>
    <definedName name="_D002669">'Sch 7 - Adjustments'!$B$25</definedName>
    <definedName name="_D002670">'Sch 7 - Adjustments'!$B$26</definedName>
    <definedName name="_D002671">'Sch 7 - Adjustments'!$B$27</definedName>
    <definedName name="_D002672">'Sch 7 - Adjustments'!$B$28</definedName>
    <definedName name="_D002673">'Sch 7 - Adjustments'!$B$29</definedName>
    <definedName name="_D002674">'Sch 7 - Adjustments'!$B$30</definedName>
    <definedName name="_D002675">'Sch 7 - Adjustments'!$B$31</definedName>
    <definedName name="_D002676">'Sch 7 - Adjustments'!$B$32</definedName>
    <definedName name="_D002677">'Sch 7 - Adjustments'!$B$33</definedName>
    <definedName name="_D002678">'Sch 7 - Adjustments'!$B$34</definedName>
    <definedName name="_D002679">'Sch 7 - Adjustments'!$B$35</definedName>
    <definedName name="_D002680">'Sch 7 - Adjustments'!$B$36</definedName>
    <definedName name="_D002681">'Sch 7 - Adjustments'!$B$37</definedName>
    <definedName name="_D002682">'Sch 7 - Adjustments'!$B$38</definedName>
    <definedName name="_D002683">'Sch 7 - Adjustments'!$B$39</definedName>
    <definedName name="_D002684">'Sch 7 - Adjustments'!$D$10</definedName>
    <definedName name="_D002685">'Sch 7 - Adjustments'!$D$11</definedName>
    <definedName name="_D002686">'Sch 7 - Adjustments'!$D$12</definedName>
    <definedName name="_D002687">'Sch 7 - Adjustments'!$D$13</definedName>
    <definedName name="_D002688">'Sch 7 - Adjustments'!$D$14</definedName>
    <definedName name="_D002689">'Sch 7 - Adjustments'!$D$15</definedName>
    <definedName name="_D002690">'Sch 7 - Adjustments'!$D$16</definedName>
    <definedName name="_D002691">'Sch 7 - Adjustments'!$D$17</definedName>
    <definedName name="_D002692">'Sch 7 - Adjustments'!$D$18</definedName>
    <definedName name="_D002693">'Sch 7 - Adjustments'!$D$19</definedName>
    <definedName name="_D002694">'Sch 7 - Adjustments'!$D$20</definedName>
    <definedName name="_D002695">'Sch 7 - Adjustments'!$D$21</definedName>
    <definedName name="_D002696">'Sch 7 - Adjustments'!$D$22</definedName>
    <definedName name="_D002697">'Sch 7 - Adjustments'!$D$23</definedName>
    <definedName name="_D002698">'Sch 7 - Adjustments'!$D$24</definedName>
    <definedName name="_D002699">'Sch 7 - Adjustments'!$D$25</definedName>
    <definedName name="_D002700">'Sch 7 - Adjustments'!$D$26</definedName>
    <definedName name="_D002701">'Sch 7 - Adjustments'!$D$27</definedName>
    <definedName name="_D002702">'Sch 7 - Adjustments'!$D$28</definedName>
    <definedName name="_D002703">'Sch 7 - Adjustments'!$D$29</definedName>
    <definedName name="_D002704">'Sch 7 - Adjustments'!$D$30</definedName>
    <definedName name="_D002705">'Sch 7 - Adjustments'!$D$31</definedName>
    <definedName name="_D002706">'Sch 7 - Adjustments'!$D$32</definedName>
    <definedName name="_D002707">'Sch 7 - Adjustments'!$D$33</definedName>
    <definedName name="_D002708">'Sch 7 - Adjustments'!$D$34</definedName>
    <definedName name="_D002709">'Sch 7 - Adjustments'!$D$35</definedName>
    <definedName name="_D002710">'Sch 7 - Adjustments'!$D$36</definedName>
    <definedName name="_D002711">'Sch 7 - Adjustments'!$D$37</definedName>
    <definedName name="_D002712">'Sch 7 - Adjustments'!$D$38</definedName>
    <definedName name="_D002713">'Sch 7 - Adjustments'!$D$39</definedName>
    <definedName name="_D002714">'Sch 7 - Adjustments'!$E$10</definedName>
    <definedName name="_D002715">'Sch 7 - Adjustments'!$E$11</definedName>
    <definedName name="_D002716">'Sch 7 - Adjustments'!$E$12</definedName>
    <definedName name="_D002717">'Sch 7 - Adjustments'!$E$13</definedName>
    <definedName name="_D002718">'Sch 7 - Adjustments'!$E$14</definedName>
    <definedName name="_D002719">'Sch 7 - Adjustments'!$E$15</definedName>
    <definedName name="_D002720">'Sch 7 - Adjustments'!$E$16</definedName>
    <definedName name="_D002721">'Sch 7 - Adjustments'!$E$17</definedName>
    <definedName name="_D002722">'Sch 7 - Adjustments'!$E$18</definedName>
    <definedName name="_D002723">'Sch 7 - Adjustments'!$E$19</definedName>
    <definedName name="_D002724">'Sch 7 - Adjustments'!$E$20</definedName>
    <definedName name="_D002725">'Sch 7 - Adjustments'!$E$21</definedName>
    <definedName name="_D002726">'Sch 7 - Adjustments'!$E$22</definedName>
    <definedName name="_D002727">'Sch 7 - Adjustments'!$E$23</definedName>
    <definedName name="_D002728">'Sch 7 - Adjustments'!$E$24</definedName>
    <definedName name="_D002729">'Sch 7 - Adjustments'!$E$25</definedName>
    <definedName name="_D002730">'Sch 7 - Adjustments'!$E$26</definedName>
    <definedName name="_D002731">'Sch 7 - Adjustments'!$E$27</definedName>
    <definedName name="_D002732">'Sch 7 - Adjustments'!$E$28</definedName>
    <definedName name="_D002733">'Sch 7 - Adjustments'!$E$29</definedName>
    <definedName name="_D002734">'Sch 7 - Adjustments'!$E$30</definedName>
    <definedName name="_D002735">'Sch 7 - Adjustments'!$E$31</definedName>
    <definedName name="_D002736">'Sch 7 - Adjustments'!$E$32</definedName>
    <definedName name="_D002737">'Sch 7 - Adjustments'!$E$33</definedName>
    <definedName name="_D002738">'Sch 7 - Adjustments'!$E$34</definedName>
    <definedName name="_D002739">'Sch 7 - Adjustments'!$E$35</definedName>
    <definedName name="_D002740">'Sch 7 - Adjustments'!$E$36</definedName>
    <definedName name="_D002741">'Sch 7 - Adjustments'!$E$37</definedName>
    <definedName name="_D002742">'Sch 7 - Adjustments'!$E$38</definedName>
    <definedName name="_D002743">'Sch 7 - Adjustments'!$E$39</definedName>
    <definedName name="_D002745">'Sch 7 - Adjustments'!$F$10</definedName>
    <definedName name="_D002746">'Sch 7 - Adjustments'!$F$11</definedName>
    <definedName name="_D002747">'Sch 7 - Adjustments'!$F$12</definedName>
    <definedName name="_D002748">'Sch 7 - Adjustments'!$F$13</definedName>
    <definedName name="_D002749">'Sch 7 - Adjustments'!$F$14</definedName>
    <definedName name="_D002750">'Sch 7 - Adjustments'!$F$15</definedName>
    <definedName name="_D002751">'Sch 7 - Adjustments'!$F$16</definedName>
    <definedName name="_D002752">'Sch 7 - Adjustments'!$F$17</definedName>
    <definedName name="_D002753">'Sch 7 - Adjustments'!$F$18</definedName>
    <definedName name="_D002754">'Sch 7 - Adjustments'!$F$19</definedName>
    <definedName name="_D002755">'Sch 7 - Adjustments'!$F$20</definedName>
    <definedName name="_D002756">'Sch 7 - Adjustments'!$F$21</definedName>
    <definedName name="_D002757">'Sch 7 - Adjustments'!$F$22</definedName>
    <definedName name="_D002758">'Sch 7 - Adjustments'!$F$23</definedName>
    <definedName name="_D002759">'Sch 7 - Adjustments'!$F$24</definedName>
    <definedName name="_D002760">'Sch 7 - Adjustments'!$F$25</definedName>
    <definedName name="_D002761">'Sch 7 - Adjustments'!$F$26</definedName>
    <definedName name="_D002762">'Sch 7 - Adjustments'!$F$27</definedName>
    <definedName name="_D002763">'Sch 7 - Adjustments'!$F$28</definedName>
    <definedName name="_D002764">'Sch 7 - Adjustments'!$F$29</definedName>
    <definedName name="_D002765">'Sch 7 - Adjustments'!$F$30</definedName>
    <definedName name="_D002766">'Sch 7 - Adjustments'!$F$31</definedName>
    <definedName name="_D002767">'Sch 7 - Adjustments'!$F$32</definedName>
    <definedName name="_D002768">'Sch 7 - Adjustments'!$F$33</definedName>
    <definedName name="_D002769">'Sch 7 - Adjustments'!$F$34</definedName>
    <definedName name="_D002770">'Sch 7 - Adjustments'!$F$35</definedName>
    <definedName name="_D002771">'Sch 7 - Adjustments'!$F$36</definedName>
    <definedName name="_D002772">'Sch 7 - Adjustments'!$F$37</definedName>
    <definedName name="_D002773">'Sch 7 - Adjustments'!$F$38</definedName>
    <definedName name="_D002774">'Sch 7 - Adjustments'!$F$39</definedName>
    <definedName name="_D002775">'Sch 7 - Adjustments'!$H$10</definedName>
    <definedName name="_D002776">'Sch 7 - Adjustments'!$H$11</definedName>
    <definedName name="_D002777">'Sch 7 - Adjustments'!$H$12</definedName>
    <definedName name="_D002778">'Sch 7 - Adjustments'!$H$13</definedName>
    <definedName name="_D002779">'Sch 7 - Adjustments'!$H$14</definedName>
    <definedName name="_D002780">'Sch 7 - Adjustments'!$H$15</definedName>
    <definedName name="_D002781">'Sch 7 - Adjustments'!$H$16</definedName>
    <definedName name="_D002782">'Sch 7 - Adjustments'!$H$17</definedName>
    <definedName name="_D002783">'Sch 7 - Adjustments'!$H$18</definedName>
    <definedName name="_D002784">'Sch 7 - Adjustments'!$H$19</definedName>
    <definedName name="_D002785">'Sch 7 - Adjustments'!$H$20</definedName>
    <definedName name="_D002786">'Sch 7 - Adjustments'!$H$21</definedName>
    <definedName name="_D002787">'Sch 7 - Adjustments'!$H$22</definedName>
    <definedName name="_D002788">'Sch 7 - Adjustments'!$H$23</definedName>
    <definedName name="_D002789">'Sch 7 - Adjustments'!$H$24</definedName>
    <definedName name="_D002790">'Sch 7 - Adjustments'!$H$25</definedName>
    <definedName name="_D002791">'Sch 7 - Adjustments'!$H$26</definedName>
    <definedName name="_D002792">'Sch 7 - Adjustments'!$H$27</definedName>
    <definedName name="_D002793">'Sch 7 - Adjustments'!$H$28</definedName>
    <definedName name="_D002794">'Sch 7 - Adjustments'!$H$29</definedName>
    <definedName name="_D002795">'Sch 7 - Adjustments'!$H$30</definedName>
    <definedName name="_D002796">'Sch 7 - Adjustments'!$H$31</definedName>
    <definedName name="_D002797">'Sch 7 - Adjustments'!$H$32</definedName>
    <definedName name="_D002798">'Sch 7 - Adjustments'!$H$33</definedName>
    <definedName name="_D002799">'Sch 7 - Adjustments'!$H$34</definedName>
    <definedName name="_D002800">'Sch 7 - Adjustments'!$H$35</definedName>
    <definedName name="_D002801">'Sch 7 - Adjustments'!$H$36</definedName>
    <definedName name="_D002802">'Sch 7 - Adjustments'!$H$37</definedName>
    <definedName name="_D002803">'Sch 7 - Adjustments'!$H$38</definedName>
    <definedName name="_D002804">'Sch 7 - Adjustments'!$H$39</definedName>
    <definedName name="_D002805">'Sch 7 - Adjustments'!$I$10</definedName>
    <definedName name="_D002806">'Sch 7 - Adjustments'!$I$11</definedName>
    <definedName name="_D002807">'Sch 7 - Adjustments'!$I$12</definedName>
    <definedName name="_D002808">'Sch 7 - Adjustments'!$I$13</definedName>
    <definedName name="_D002809">'Sch 7 - Adjustments'!$I$14</definedName>
    <definedName name="_D002810">'Sch 7 - Adjustments'!$I$15</definedName>
    <definedName name="_D002811">'Sch 7 - Adjustments'!$I$16</definedName>
    <definedName name="_D002812">'Sch 7 - Adjustments'!$I$17</definedName>
    <definedName name="_D002813">'Sch 7 - Adjustments'!$I$18</definedName>
    <definedName name="_D002814">'Sch 7 - Adjustments'!$I$19</definedName>
    <definedName name="_D002815">'Sch 7 - Adjustments'!$I$20</definedName>
    <definedName name="_D002816">'Sch 7 - Adjustments'!$I$21</definedName>
    <definedName name="_D002817">'Sch 7 - Adjustments'!$I$22</definedName>
    <definedName name="_D002818">'Sch 7 - Adjustments'!$I$23</definedName>
    <definedName name="_D002819">'Sch 7 - Adjustments'!$I$24</definedName>
    <definedName name="_D002820">'Sch 7 - Adjustments'!$I$25</definedName>
    <definedName name="_D002821">'Sch 7 - Adjustments'!$I$26</definedName>
    <definedName name="_D002822">'Sch 7 - Adjustments'!$I$27</definedName>
    <definedName name="_D002823">'Sch 7 - Adjustments'!$I$28</definedName>
    <definedName name="_D002824">'Sch 7 - Adjustments'!$I$29</definedName>
    <definedName name="_D002825">'Sch 7 - Adjustments'!$I$30</definedName>
    <definedName name="_D002826">'Sch 7 - Adjustments'!$I$31</definedName>
    <definedName name="_D002827">'Sch 7 - Adjustments'!$I$32</definedName>
    <definedName name="_D002828">'Sch 7 - Adjustments'!$I$33</definedName>
    <definedName name="_D002829">'Sch 7 - Adjustments'!$I$34</definedName>
    <definedName name="_D002830">'Sch 7 - Adjustments'!$I$35</definedName>
    <definedName name="_D002831">'Sch 7 - Adjustments'!$I$36</definedName>
    <definedName name="_D002832">'Sch 7 - Adjustments'!$I$37</definedName>
    <definedName name="_D002833">'Sch 7 - Adjustments'!$I$38</definedName>
    <definedName name="_D002834">'Sch 7 - Adjustments'!$I$39</definedName>
    <definedName name="_D002843">'ADJ Sch 7 - Adjustments'!$B$10</definedName>
    <definedName name="_D002844">'ADJ Sch 7 - Adjustments'!$B$11</definedName>
    <definedName name="_D002845">'ADJ Sch 7 - Adjustments'!$B$12</definedName>
    <definedName name="_D002846">'ADJ Sch 7 - Adjustments'!$B$13</definedName>
    <definedName name="_D002847">'ADJ Sch 7 - Adjustments'!$B$14</definedName>
    <definedName name="_D002848">'ADJ Sch 7 - Adjustments'!$B$15</definedName>
    <definedName name="_D002849">'ADJ Sch 7 - Adjustments'!$B$16</definedName>
    <definedName name="_D002850">'ADJ Sch 7 - Adjustments'!$B$17</definedName>
    <definedName name="_D002851">'ADJ Sch 7 - Adjustments'!$B$18</definedName>
    <definedName name="_D002852">'ADJ Sch 7 - Adjustments'!$B$19</definedName>
    <definedName name="_D002853">'ADJ Sch 7 - Adjustments'!$B$20</definedName>
    <definedName name="_D002854">'ADJ Sch 7 - Adjustments'!$B$21</definedName>
    <definedName name="_D002855">'ADJ Sch 7 - Adjustments'!$B$22</definedName>
    <definedName name="_D002856">'ADJ Sch 7 - Adjustments'!$B$23</definedName>
    <definedName name="_D002857">'ADJ Sch 7 - Adjustments'!$B$24</definedName>
    <definedName name="_D002858">'ADJ Sch 7 - Adjustments'!$B$25</definedName>
    <definedName name="_D002859">'ADJ Sch 7 - Adjustments'!$B$26</definedName>
    <definedName name="_D002860">'ADJ Sch 7 - Adjustments'!$B$27</definedName>
    <definedName name="_D002861">'ADJ Sch 7 - Adjustments'!$B$28</definedName>
    <definedName name="_D002862">'ADJ Sch 7 - Adjustments'!$B$29</definedName>
    <definedName name="_D002863">'ADJ Sch 7 - Adjustments'!$B$30</definedName>
    <definedName name="_D002864">'ADJ Sch 7 - Adjustments'!$B$31</definedName>
    <definedName name="_D002865">'ADJ Sch 7 - Adjustments'!$B$32</definedName>
    <definedName name="_D002866">'ADJ Sch 7 - Adjustments'!$B$33</definedName>
    <definedName name="_D002867">'ADJ Sch 7 - Adjustments'!$B$34</definedName>
    <definedName name="_D002868">'ADJ Sch 7 - Adjustments'!$B$35</definedName>
    <definedName name="_D002869">'ADJ Sch 7 - Adjustments'!$B$36</definedName>
    <definedName name="_D002870">'ADJ Sch 7 - Adjustments'!$B$37</definedName>
    <definedName name="_D002871">'ADJ Sch 7 - Adjustments'!$B$38</definedName>
    <definedName name="_D002872">'ADJ Sch 7 - Adjustments'!$B$39</definedName>
    <definedName name="_D002873">'ADJ Sch 7 - Adjustments'!$D$10</definedName>
    <definedName name="_D002874">'ADJ Sch 7 - Adjustments'!$D$11</definedName>
    <definedName name="_D002875">'ADJ Sch 7 - Adjustments'!$D$12</definedName>
    <definedName name="_D002876">'ADJ Sch 7 - Adjustments'!$D$13</definedName>
    <definedName name="_D002877">'ADJ Sch 7 - Adjustments'!$D$14</definedName>
    <definedName name="_D002878">'ADJ Sch 7 - Adjustments'!$D$15</definedName>
    <definedName name="_D002879">'ADJ Sch 7 - Adjustments'!$D$16</definedName>
    <definedName name="_D002880">'ADJ Sch 7 - Adjustments'!$D$17</definedName>
    <definedName name="_D002881">'ADJ Sch 7 - Adjustments'!$D$18</definedName>
    <definedName name="_D002882">'ADJ Sch 7 - Adjustments'!$D$19</definedName>
    <definedName name="_D002883">'ADJ Sch 7 - Adjustments'!$D$20</definedName>
    <definedName name="_D002884">'ADJ Sch 7 - Adjustments'!$D$21</definedName>
    <definedName name="_D002885">'ADJ Sch 7 - Adjustments'!$D$22</definedName>
    <definedName name="_D002886">'ADJ Sch 7 - Adjustments'!$D$23</definedName>
    <definedName name="_D002887">'ADJ Sch 7 - Adjustments'!$D$24</definedName>
    <definedName name="_D002888">'ADJ Sch 7 - Adjustments'!$D$25</definedName>
    <definedName name="_D002889">'ADJ Sch 7 - Adjustments'!$D$26</definedName>
    <definedName name="_D002890">'ADJ Sch 7 - Adjustments'!$D$27</definedName>
    <definedName name="_D002891">'ADJ Sch 7 - Adjustments'!$D$28</definedName>
    <definedName name="_D002892">'ADJ Sch 7 - Adjustments'!$D$29</definedName>
    <definedName name="_D002893">'ADJ Sch 7 - Adjustments'!$D$30</definedName>
    <definedName name="_D002894">'ADJ Sch 7 - Adjustments'!$D$31</definedName>
    <definedName name="_D002895">'ADJ Sch 7 - Adjustments'!$D$32</definedName>
    <definedName name="_D002896">'ADJ Sch 7 - Adjustments'!$D$33</definedName>
    <definedName name="_D002897">'ADJ Sch 7 - Adjustments'!$D$34</definedName>
    <definedName name="_D002898">'ADJ Sch 7 - Adjustments'!$D$35</definedName>
    <definedName name="_D002899">'ADJ Sch 7 - Adjustments'!$D$36</definedName>
    <definedName name="_D002900">'ADJ Sch 7 - Adjustments'!$D$37</definedName>
    <definedName name="_D002901">'ADJ Sch 7 - Adjustments'!$D$38</definedName>
    <definedName name="_D002902">'ADJ Sch 7 - Adjustments'!$D$39</definedName>
    <definedName name="_D002903">'ADJ Sch 7 - Adjustments'!$E$10</definedName>
    <definedName name="_D002904">'ADJ Sch 7 - Adjustments'!$E$11</definedName>
    <definedName name="_D002905">'ADJ Sch 7 - Adjustments'!$E$12</definedName>
    <definedName name="_D002906">'ADJ Sch 7 - Adjustments'!$E$13</definedName>
    <definedName name="_D002907">'ADJ Sch 7 - Adjustments'!$E$14</definedName>
    <definedName name="_D002908">'ADJ Sch 7 - Adjustments'!$E$15</definedName>
    <definedName name="_D002909">'ADJ Sch 7 - Adjustments'!$E$16</definedName>
    <definedName name="_D002910">'ADJ Sch 7 - Adjustments'!$E$17</definedName>
    <definedName name="_D002911">'ADJ Sch 7 - Adjustments'!$E$18</definedName>
    <definedName name="_D002912">'ADJ Sch 7 - Adjustments'!$E$19</definedName>
    <definedName name="_D002913">'ADJ Sch 7 - Adjustments'!$E$20</definedName>
    <definedName name="_D002914">'ADJ Sch 7 - Adjustments'!$E$21</definedName>
    <definedName name="_D002915">'ADJ Sch 7 - Adjustments'!$E$22</definedName>
    <definedName name="_D002916">'ADJ Sch 7 - Adjustments'!$E$23</definedName>
    <definedName name="_D002917">'ADJ Sch 7 - Adjustments'!$E$24</definedName>
    <definedName name="_D002918">'ADJ Sch 7 - Adjustments'!$E$25</definedName>
    <definedName name="_D002919">'ADJ Sch 7 - Adjustments'!$E$26</definedName>
    <definedName name="_D002920">'ADJ Sch 7 - Adjustments'!$E$27</definedName>
    <definedName name="_D002921">'ADJ Sch 7 - Adjustments'!$E$28</definedName>
    <definedName name="_D002922">'ADJ Sch 7 - Adjustments'!$E$29</definedName>
    <definedName name="_D002923">'ADJ Sch 7 - Adjustments'!$E$30</definedName>
    <definedName name="_D002924">'ADJ Sch 7 - Adjustments'!$E$31</definedName>
    <definedName name="_D002925">'ADJ Sch 7 - Adjustments'!$E$32</definedName>
    <definedName name="_D002926">'ADJ Sch 7 - Adjustments'!$E$33</definedName>
    <definedName name="_D002927">'ADJ Sch 7 - Adjustments'!$E$34</definedName>
    <definedName name="_D002928">'ADJ Sch 7 - Adjustments'!$E$35</definedName>
    <definedName name="_D002929">'ADJ Sch 7 - Adjustments'!$E$36</definedName>
    <definedName name="_D002930">'ADJ Sch 7 - Adjustments'!$E$37</definedName>
    <definedName name="_D002931">'ADJ Sch 7 - Adjustments'!$E$38</definedName>
    <definedName name="_D002932">'ADJ Sch 7 - Adjustments'!$E$39</definedName>
    <definedName name="_D002934">'ADJ Sch 7 - Adjustments'!$F$10</definedName>
    <definedName name="_D002935">'ADJ Sch 7 - Adjustments'!$F$11</definedName>
    <definedName name="_D002936">'ADJ Sch 7 - Adjustments'!$F$12</definedName>
    <definedName name="_D002937">'ADJ Sch 7 - Adjustments'!$F$13</definedName>
    <definedName name="_D002938">'ADJ Sch 7 - Adjustments'!$F$14</definedName>
    <definedName name="_D002939">'ADJ Sch 7 - Adjustments'!$F$15</definedName>
    <definedName name="_D002940">'ADJ Sch 7 - Adjustments'!$F$16</definedName>
    <definedName name="_D002941">'ADJ Sch 7 - Adjustments'!$F$17</definedName>
    <definedName name="_D002942">'ADJ Sch 7 - Adjustments'!$F$18</definedName>
    <definedName name="_D002943">'ADJ Sch 7 - Adjustments'!$F$19</definedName>
    <definedName name="_D002944">'ADJ Sch 7 - Adjustments'!$F$20</definedName>
    <definedName name="_D002945">'ADJ Sch 7 - Adjustments'!$F$21</definedName>
    <definedName name="_D002946">'ADJ Sch 7 - Adjustments'!$F$22</definedName>
    <definedName name="_D002947">'ADJ Sch 7 - Adjustments'!$F$23</definedName>
    <definedName name="_D002948">'ADJ Sch 7 - Adjustments'!$F$24</definedName>
    <definedName name="_D002949">'ADJ Sch 7 - Adjustments'!$F$25</definedName>
    <definedName name="_D002950">'ADJ Sch 7 - Adjustments'!$F$26</definedName>
    <definedName name="_D002951">'ADJ Sch 7 - Adjustments'!$F$27</definedName>
    <definedName name="_D002952">'ADJ Sch 7 - Adjustments'!$F$28</definedName>
    <definedName name="_D002953">'ADJ Sch 7 - Adjustments'!$F$29</definedName>
    <definedName name="_D002954">'ADJ Sch 7 - Adjustments'!$F$30</definedName>
    <definedName name="_D002955">'ADJ Sch 7 - Adjustments'!$F$31</definedName>
    <definedName name="_D002956">'ADJ Sch 7 - Adjustments'!$F$32</definedName>
    <definedName name="_D002957">'ADJ Sch 7 - Adjustments'!$F$33</definedName>
    <definedName name="_D002958">'ADJ Sch 7 - Adjustments'!$F$34</definedName>
    <definedName name="_D002959">'ADJ Sch 7 - Adjustments'!$F$35</definedName>
    <definedName name="_D002960">'ADJ Sch 7 - Adjustments'!$F$36</definedName>
    <definedName name="_D002961">'ADJ Sch 7 - Adjustments'!$F$37</definedName>
    <definedName name="_D002962">'ADJ Sch 7 - Adjustments'!$F$38</definedName>
    <definedName name="_D002963">'ADJ Sch 7 - Adjustments'!$F$39</definedName>
    <definedName name="_D002964">'ADJ Sch 7 - Adjustments'!$H$10</definedName>
    <definedName name="_D002965">'ADJ Sch 7 - Adjustments'!$H$11</definedName>
    <definedName name="_D002966">'ADJ Sch 7 - Adjustments'!$H$12</definedName>
    <definedName name="_D002967">'ADJ Sch 7 - Adjustments'!$H$13</definedName>
    <definedName name="_D002968">'ADJ Sch 7 - Adjustments'!$H$14</definedName>
    <definedName name="_D002969">'ADJ Sch 7 - Adjustments'!$H$15</definedName>
    <definedName name="_D002970">'ADJ Sch 7 - Adjustments'!$H$16</definedName>
    <definedName name="_D002971">'ADJ Sch 7 - Adjustments'!$H$17</definedName>
    <definedName name="_D002972">'ADJ Sch 7 - Adjustments'!$H$18</definedName>
    <definedName name="_D002973">'ADJ Sch 7 - Adjustments'!$H$19</definedName>
    <definedName name="_D002974">'ADJ Sch 7 - Adjustments'!$H$20</definedName>
    <definedName name="_D002975">'ADJ Sch 7 - Adjustments'!$H$21</definedName>
    <definedName name="_D002976">'ADJ Sch 7 - Adjustments'!$H$22</definedName>
    <definedName name="_D002977">'ADJ Sch 7 - Adjustments'!$H$23</definedName>
    <definedName name="_D002978">'ADJ Sch 7 - Adjustments'!$H$24</definedName>
    <definedName name="_D002979">'ADJ Sch 7 - Adjustments'!$H$25</definedName>
    <definedName name="_D002980">'ADJ Sch 7 - Adjustments'!$H$26</definedName>
    <definedName name="_D002981">'ADJ Sch 7 - Adjustments'!$H$27</definedName>
    <definedName name="_D002982">'ADJ Sch 7 - Adjustments'!$H$28</definedName>
    <definedName name="_D002983">'ADJ Sch 7 - Adjustments'!$H$29</definedName>
    <definedName name="_D002984">'ADJ Sch 7 - Adjustments'!$H$30</definedName>
    <definedName name="_D002985">'ADJ Sch 7 - Adjustments'!$H$31</definedName>
    <definedName name="_D002986">'ADJ Sch 7 - Adjustments'!$H$32</definedName>
    <definedName name="_D002987">'ADJ Sch 7 - Adjustments'!$H$33</definedName>
    <definedName name="_D002988">'ADJ Sch 7 - Adjustments'!$H$34</definedName>
    <definedName name="_D002989">'ADJ Sch 7 - Adjustments'!$H$35</definedName>
    <definedName name="_D002990">'ADJ Sch 7 - Adjustments'!$H$36</definedName>
    <definedName name="_D002991">'ADJ Sch 7 - Adjustments'!$H$37</definedName>
    <definedName name="_D002992">'ADJ Sch 7 - Adjustments'!$H$38</definedName>
    <definedName name="_D002993">'ADJ Sch 7 - Adjustments'!$H$39</definedName>
    <definedName name="_D002994">'ADJ Sch 7 - Adjustments'!$I$10</definedName>
    <definedName name="_D002995">'ADJ Sch 7 - Adjustments'!$I$11</definedName>
    <definedName name="_D002996">'ADJ Sch 7 - Adjustments'!$I$12</definedName>
    <definedName name="_D002997">'ADJ Sch 7 - Adjustments'!$I$13</definedName>
    <definedName name="_D002998">'ADJ Sch 7 - Adjustments'!$I$14</definedName>
    <definedName name="_D002999">'ADJ Sch 7 - Adjustments'!$I$15</definedName>
    <definedName name="_D003000">'ADJ Sch 7 - Adjustments'!$I$16</definedName>
    <definedName name="_D003001">'ADJ Sch 7 - Adjustments'!$I$17</definedName>
    <definedName name="_D003002">'ADJ Sch 7 - Adjustments'!$I$18</definedName>
    <definedName name="_D003003">'ADJ Sch 7 - Adjustments'!$I$19</definedName>
    <definedName name="_D003004">'ADJ Sch 7 - Adjustments'!$I$20</definedName>
    <definedName name="_D003005">'ADJ Sch 7 - Adjustments'!$I$21</definedName>
    <definedName name="_D003006">'ADJ Sch 7 - Adjustments'!$I$22</definedName>
    <definedName name="_D003007">'ADJ Sch 7 - Adjustments'!$I$23</definedName>
    <definedName name="_D003008">'ADJ Sch 7 - Adjustments'!$I$24</definedName>
    <definedName name="_D003009">'ADJ Sch 7 - Adjustments'!$I$25</definedName>
    <definedName name="_D003010">'ADJ Sch 7 - Adjustments'!$I$26</definedName>
    <definedName name="_D003011">'ADJ Sch 7 - Adjustments'!$I$27</definedName>
    <definedName name="_D003012">'ADJ Sch 7 - Adjustments'!$I$28</definedName>
    <definedName name="_D003013">'ADJ Sch 7 - Adjustments'!$I$29</definedName>
    <definedName name="_D003014">'ADJ Sch 7 - Adjustments'!$I$30</definedName>
    <definedName name="_D003015">'ADJ Sch 7 - Adjustments'!$I$31</definedName>
    <definedName name="_D003016">'ADJ Sch 7 - Adjustments'!$I$32</definedName>
    <definedName name="_D003017">'ADJ Sch 7 - Adjustments'!$I$33</definedName>
    <definedName name="_D003018">'ADJ Sch 7 - Adjustments'!$I$34</definedName>
    <definedName name="_D003019">'ADJ Sch 7 - Adjustments'!$I$35</definedName>
    <definedName name="_D003020">'ADJ Sch 7 - Adjustments'!$I$36</definedName>
    <definedName name="_D003021">'ADJ Sch 7 - Adjustments'!$I$37</definedName>
    <definedName name="_D003022">'ADJ Sch 7 - Adjustments'!$I$38</definedName>
    <definedName name="_D003023">'ADJ Sch 7 - Adjustments'!$I$39</definedName>
    <definedName name="_D003044">'Sch 8 - Revenues'!$G$12</definedName>
    <definedName name="_D003045">'Sch 8 - Revenues'!$H$12</definedName>
    <definedName name="_D003046">'Sch 8 - Revenues'!$J$12</definedName>
    <definedName name="_D003047">'Sch 8 - Revenues'!$K$12</definedName>
    <definedName name="_D003048">'Sch 8 - Revenues'!$G$13</definedName>
    <definedName name="_D003049">'Sch 8 - Revenues'!$H$13</definedName>
    <definedName name="_D003050">'Sch 8 - Revenues'!$J$13</definedName>
    <definedName name="_D003051">'Sch 8 - Revenues'!$K$13</definedName>
    <definedName name="_D003052">'Sch 8 - Revenues'!$G$14</definedName>
    <definedName name="_D003053">'Sch 8 - Revenues'!$H$14</definedName>
    <definedName name="_D003054">'Sch 8 - Revenues'!$J$14</definedName>
    <definedName name="_D003055">'Sch 8 - Revenues'!$K$14</definedName>
    <definedName name="_D003056">'Sch 8 - Revenues'!$G$15</definedName>
    <definedName name="_D003057">'Sch 8 - Revenues'!$H$15</definedName>
    <definedName name="_D003058">'Sch 8 - Revenues'!$J$15</definedName>
    <definedName name="_D003059">'Sch 8 - Revenues'!$K$15</definedName>
    <definedName name="_D003060">'Sch 8 - Revenues'!$G$16</definedName>
    <definedName name="_D003061">'Sch 8 - Revenues'!$H$16</definedName>
    <definedName name="_D003062">'Sch 8 - Revenues'!$J$16</definedName>
    <definedName name="_D003063">'Sch 8 - Revenues'!$K$16</definedName>
    <definedName name="_D003064">'Sch 8 - Revenues'!$G$17</definedName>
    <definedName name="_D003065">'Sch 8 - Revenues'!$H$17</definedName>
    <definedName name="_D003066">'Sch 8 - Revenues'!$J$17</definedName>
    <definedName name="_D003067">'Sch 8 - Revenues'!$K$17</definedName>
    <definedName name="_D003073">'Sch 8 - Revenues'!$L$12</definedName>
    <definedName name="_D003074">'Sch 8 - Revenues'!$L$13</definedName>
    <definedName name="_D003075">'Sch 8 - Revenues'!$L$14</definedName>
    <definedName name="_D003076">'Sch 8 - Revenues'!$L$15</definedName>
    <definedName name="_D003077">'Sch 8 - Revenues'!$L$16</definedName>
    <definedName name="_D003078">'Sch 8 - Revenues'!$L$17</definedName>
    <definedName name="_D003079">'Sch 8 - Revenues'!$G$24</definedName>
    <definedName name="_D003080">'Sch 8 - Revenues'!$H$24</definedName>
    <definedName name="_D003081">'Sch 8 - Revenues'!$J$24</definedName>
    <definedName name="_D003082">'Sch 8 - Revenues'!$K$24</definedName>
    <definedName name="_D003083">'Sch 8 - Revenues'!$G$25</definedName>
    <definedName name="_D003084">'Sch 8 - Revenues'!$H$25</definedName>
    <definedName name="_D003085">'Sch 8 - Revenues'!$J$25</definedName>
    <definedName name="_D003086">'Sch 8 - Revenues'!$K$25</definedName>
    <definedName name="_D003087">'Sch 8 - Revenues'!$G$26</definedName>
    <definedName name="_D003088">'Sch 8 - Revenues'!$H$26</definedName>
    <definedName name="_D003089">'Sch 8 - Revenues'!$J$26</definedName>
    <definedName name="_D003090">'Sch 8 - Revenues'!$K$26</definedName>
    <definedName name="_D003091">'Sch 8 - Revenues'!$G$27</definedName>
    <definedName name="_D003092">'Sch 8 - Revenues'!$H$27</definedName>
    <definedName name="_D003093">'Sch 8 - Revenues'!$J$27</definedName>
    <definedName name="_D003094">'Sch 8 - Revenues'!$K$27</definedName>
    <definedName name="_D003095">'Sch 8 - Revenues'!$G$28</definedName>
    <definedName name="_D003096">'Sch 8 - Revenues'!$H$28</definedName>
    <definedName name="_D003097">'Sch 8 - Revenues'!$J$28</definedName>
    <definedName name="_D003098">'Sch 8 - Revenues'!$K$28</definedName>
    <definedName name="_D003099">'Sch 8 - Revenues'!$G$29</definedName>
    <definedName name="_D003100">'Sch 8 - Revenues'!$H$29</definedName>
    <definedName name="_D003101">'Sch 8 - Revenues'!$J$29</definedName>
    <definedName name="_D003102">'Sch 8 - Revenues'!$K$29</definedName>
    <definedName name="_D003108">'Sch 8 - Revenues'!$L$24</definedName>
    <definedName name="_D003109">'Sch 8 - Revenues'!$L$25</definedName>
    <definedName name="_D003110">'Sch 8 - Revenues'!$L$26</definedName>
    <definedName name="_D003111">'Sch 8 - Revenues'!$L$27</definedName>
    <definedName name="_D003112">'Sch 8 - Revenues'!$L$28</definedName>
    <definedName name="_D003113">'Sch 8 - Revenues'!$L$29</definedName>
    <definedName name="_D003114">'Sch 8 - Revenues'!$B$35</definedName>
    <definedName name="_D003115">'Sch 8 - Revenues'!$B$36</definedName>
    <definedName name="_D003116">'Sch 8 - Revenues'!$B$37</definedName>
    <definedName name="_D003117">'Sch 8 - Revenues'!$B$38</definedName>
    <definedName name="_D003118">'Sch 8 - Revenues'!$B$39</definedName>
    <definedName name="_D003119">'Sch 8 - Revenues'!$B$40</definedName>
    <definedName name="_D003120">'Sch 8 - Revenues'!$B$41</definedName>
    <definedName name="_D003121">'Sch 8 - Revenues'!$B$42</definedName>
    <definedName name="_D003122">'Sch 8 - Revenues'!$B$43</definedName>
    <definedName name="_D003123">'Sch 8 - Revenues'!$B$44</definedName>
    <definedName name="_D003124">'Sch 8 - Revenues'!$B$45</definedName>
    <definedName name="_D003125">'Sch 8 - Revenues'!$B$46</definedName>
    <definedName name="_D003126">'Sch 8 - Revenues'!$B$47</definedName>
    <definedName name="_D003127">'Sch 8 - Revenues'!$B$48</definedName>
    <definedName name="_D003128">'Sch 8 - Revenues'!$B$49</definedName>
    <definedName name="_D003129">'Sch 8 - Revenues'!$B$50</definedName>
    <definedName name="_D003130">'Sch 8 - Revenues'!$B$51</definedName>
    <definedName name="_D003131">'Sch 8 - Revenues'!$B$52</definedName>
    <definedName name="_D003132">'Sch 8 - Revenues'!$B$53</definedName>
    <definedName name="_D003133">'Sch 8 - Revenues'!$B$54</definedName>
    <definedName name="_D003134">'Sch 8 - Revenues'!$B$55</definedName>
    <definedName name="_D003135">'Sch 8 - Revenues'!$B$56</definedName>
    <definedName name="_D003136">'Sch 8 - Revenues'!$B$57</definedName>
    <definedName name="_D003137">'Sch 8 - Revenues'!$B$58</definedName>
    <definedName name="_D003138">'Sch 8 - Revenues'!$B$59</definedName>
    <definedName name="_D003139">'Sch 8 - Revenues'!$B$60</definedName>
    <definedName name="_D003140">'Sch 8 - Revenues'!$B$61</definedName>
    <definedName name="_D003141">'Sch 8 - Revenues'!$B$62</definedName>
    <definedName name="_D003142">'Sch 8 - Revenues'!$J$35</definedName>
    <definedName name="_D003143">'Sch 8 - Revenues'!$K$35</definedName>
    <definedName name="_D003144">'Sch 8 - Revenues'!$J$36</definedName>
    <definedName name="_D003145">'Sch 8 - Revenues'!$K$36</definedName>
    <definedName name="_D003146">'Sch 8 - Revenues'!$J$37</definedName>
    <definedName name="_D003147">'Sch 8 - Revenues'!$K$37</definedName>
    <definedName name="_D003148">'Sch 8 - Revenues'!$J$38</definedName>
    <definedName name="_D003149">'Sch 8 - Revenues'!$K$38</definedName>
    <definedName name="_D003150">'Sch 8 - Revenues'!$J$39</definedName>
    <definedName name="_D003151">'Sch 8 - Revenues'!$K$39</definedName>
    <definedName name="_D003152">'Sch 8 - Revenues'!$J$41</definedName>
    <definedName name="_D003153">'Sch 8 - Revenues'!$K$40</definedName>
    <definedName name="_D003155">'Sch 8 - Revenues'!$K$41</definedName>
    <definedName name="_D003156">'Sch 8 - Revenues'!$J$42</definedName>
    <definedName name="_D003157">'Sch 8 - Revenues'!$K$42</definedName>
    <definedName name="_D003158">'Sch 8 - Revenues'!$J$43</definedName>
    <definedName name="_D003159">'Sch 8 - Revenues'!$K$43</definedName>
    <definedName name="_D003160">'Sch 8 - Revenues'!$J$44</definedName>
    <definedName name="_D003161">'Sch 8 - Revenues'!$K$44</definedName>
    <definedName name="_D003162">'Sch 8 - Revenues'!$J$45</definedName>
    <definedName name="_D003163">'Sch 8 - Revenues'!$K$45</definedName>
    <definedName name="_D003164">'Sch 8 - Revenues'!$J$46</definedName>
    <definedName name="_D003165">'Sch 8 - Revenues'!$K$46</definedName>
    <definedName name="_D003166">'Sch 8 - Revenues'!$J$47</definedName>
    <definedName name="_D003167">'Sch 8 - Revenues'!$K$47</definedName>
    <definedName name="_D003168">'Sch 8 - Revenues'!$J$48</definedName>
    <definedName name="_D003169">'Sch 8 - Revenues'!$K$48</definedName>
    <definedName name="_D003170">'Sch 8 - Revenues'!$J$49</definedName>
    <definedName name="_D003171">'Sch 8 - Revenues'!$K$49</definedName>
    <definedName name="_D003172">'Sch 8 - Revenues'!$J$50</definedName>
    <definedName name="_D003173">'Sch 8 - Revenues'!$K$50</definedName>
    <definedName name="_D003174">'Sch 8 - Revenues'!$J$51</definedName>
    <definedName name="_D003175">'Sch 8 - Revenues'!$K$51</definedName>
    <definedName name="_D003176">'Sch 8 - Revenues'!$J$52</definedName>
    <definedName name="_D003177">'Sch 8 - Revenues'!$K$52</definedName>
    <definedName name="_D003178">'Sch 8 - Revenues'!$J$53</definedName>
    <definedName name="_D003179">'Sch 8 - Revenues'!$K$53</definedName>
    <definedName name="_D003180">'Sch 8 - Revenues'!$J$54</definedName>
    <definedName name="_D003181">'Sch 8 - Revenues'!$K$54</definedName>
    <definedName name="_D003182">'Sch 8 - Revenues'!$J$55</definedName>
    <definedName name="_D003183">'Sch 8 - Revenues'!$K$55</definedName>
    <definedName name="_D003184">'Sch 8 - Revenues'!$J$56</definedName>
    <definedName name="_D003185">'Sch 8 - Revenues'!$K$56</definedName>
    <definedName name="_D003186">'Sch 8 - Revenues'!$J$57</definedName>
    <definedName name="_D003187">'Sch 8 - Revenues'!$K$57</definedName>
    <definedName name="_D003188">'Sch 8 - Revenues'!$J$58</definedName>
    <definedName name="_D003189">'Sch 8 - Revenues'!$K$58</definedName>
    <definedName name="_D003190">'Sch 8 - Revenues'!$J$59</definedName>
    <definedName name="_D003191">'Sch 8 - Revenues'!$K$59</definedName>
    <definedName name="_D003192">'Sch 8 - Revenues'!$J$60</definedName>
    <definedName name="_D003193">'Sch 8 - Revenues'!$K$60</definedName>
    <definedName name="_D003194">'Sch 8 - Revenues'!$J$61</definedName>
    <definedName name="_D003195">'Sch 8 - Revenues'!$K$61</definedName>
    <definedName name="_D003196">'Sch 8 - Revenues'!$J$62</definedName>
    <definedName name="_D003197">'Sch 8 - Revenues'!$K$62</definedName>
    <definedName name="_D003200">'Sch 8 - Revenues'!$L$35</definedName>
    <definedName name="_D003201">'Sch 8 - Revenues'!$L$36</definedName>
    <definedName name="_D003202">'Sch 8 - Revenues'!$L$37</definedName>
    <definedName name="_D003203">'Sch 8 - Revenues'!$L$38</definedName>
    <definedName name="_D003204">'Sch 8 - Revenues'!$L$39</definedName>
    <definedName name="_D003205">'Sch 8 - Revenues'!$L$40</definedName>
    <definedName name="_D003206">'Sch 8 - Revenues'!$L$41</definedName>
    <definedName name="_D003207">'Sch 8 - Revenues'!$L$42</definedName>
    <definedName name="_D003208">'Sch 8 - Revenues'!$L$43</definedName>
    <definedName name="_D003209">'Sch 8 - Revenues'!$L$44</definedName>
    <definedName name="_D003210">'Sch 8 - Revenues'!$L$45</definedName>
    <definedName name="_D003211">'Sch 8 - Revenues'!$L$46</definedName>
    <definedName name="_D003212">'Sch 8 - Revenues'!$L$47</definedName>
    <definedName name="_D003213">'Sch 8 - Revenues'!$L$48</definedName>
    <definedName name="_D003214">'Sch 8 - Revenues'!$L$49</definedName>
    <definedName name="_D003215">'Sch 8 - Revenues'!$L$50</definedName>
    <definedName name="_D003216">'Sch 8 - Revenues'!$L$51</definedName>
    <definedName name="_D003217">'Sch 8 - Revenues'!$L$52</definedName>
    <definedName name="_D003218">'Sch 8 - Revenues'!$L$53</definedName>
    <definedName name="_D003219">'Sch 8 - Revenues'!$L$54</definedName>
    <definedName name="_D003220">'Sch 8 - Revenues'!$L$55</definedName>
    <definedName name="_D003221">'Sch 8 - Revenues'!$L$56</definedName>
    <definedName name="_D003222">'Sch 8 - Revenues'!$L$57</definedName>
    <definedName name="_D003223">'Sch 8 - Revenues'!$L$58</definedName>
    <definedName name="_D003224">'Sch 8 - Revenues'!$L$59</definedName>
    <definedName name="_D003225">'Sch 8 - Revenues'!$L$60</definedName>
    <definedName name="_D003226">'Sch 8 - Revenues'!$L$61</definedName>
    <definedName name="_D003227">'Sch 8 - Revenues'!$L$62</definedName>
    <definedName name="_D003250">'ADJ Sch 8 - Revenues'!$G$12</definedName>
    <definedName name="_D003251">'ADJ Sch 8 - Revenues'!$H$12</definedName>
    <definedName name="_D003252">'ADJ Sch 8 - Revenues'!$G$13</definedName>
    <definedName name="_D003253">'ADJ Sch 8 - Revenues'!$H$13</definedName>
    <definedName name="_D003254">'ADJ Sch 8 - Revenues'!$G$14</definedName>
    <definedName name="_D003255">'ADJ Sch 8 - Revenues'!$H$14</definedName>
    <definedName name="_D003256">'ADJ Sch 8 - Revenues'!$G$15</definedName>
    <definedName name="_D003257">'ADJ Sch 8 - Revenues'!$H$15</definedName>
    <definedName name="_D003258">'ADJ Sch 8 - Revenues'!$G$16</definedName>
    <definedName name="_D003259">'ADJ Sch 8 - Revenues'!$H$16</definedName>
    <definedName name="_D003260">'ADJ Sch 8 - Revenues'!$G$17</definedName>
    <definedName name="_D003261">'ADJ Sch 8 - Revenues'!$H$17</definedName>
    <definedName name="_D003262">'ADJ Sch 8 - Revenues'!$J$12</definedName>
    <definedName name="_D003263">'ADJ Sch 8 - Revenues'!$K$12</definedName>
    <definedName name="_D003264">'ADJ Sch 8 - Revenues'!$L$12</definedName>
    <definedName name="_D003265">'ADJ Sch 8 - Revenues'!$J$13</definedName>
    <definedName name="_D003266">'ADJ Sch 8 - Revenues'!$K$13</definedName>
    <definedName name="_D003267">'ADJ Sch 8 - Revenues'!$L$13</definedName>
    <definedName name="_D003268">'ADJ Sch 8 - Revenues'!$J$14</definedName>
    <definedName name="_D003269">'ADJ Sch 8 - Revenues'!$K$14</definedName>
    <definedName name="_D003270">'ADJ Sch 8 - Revenues'!$L$14</definedName>
    <definedName name="_D003271">'ADJ Sch 8 - Revenues'!$J$15</definedName>
    <definedName name="_D003272">'ADJ Sch 8 - Revenues'!$K$15</definedName>
    <definedName name="_D003273">'ADJ Sch 8 - Revenues'!$L$15</definedName>
    <definedName name="_D003274">'ADJ Sch 8 - Revenues'!$J$16</definedName>
    <definedName name="_D003275">'ADJ Sch 8 - Revenues'!$K$16</definedName>
    <definedName name="_D003276">'ADJ Sch 8 - Revenues'!$L$16</definedName>
    <definedName name="_D003277">'ADJ Sch 8 - Revenues'!$J$17</definedName>
    <definedName name="_D003278">'ADJ Sch 8 - Revenues'!$K$17</definedName>
    <definedName name="_D003279">'ADJ Sch 8 - Revenues'!$L$17</definedName>
    <definedName name="_D003286">'ADJ Sch 8 - Revenues'!$G$24</definedName>
    <definedName name="_D003287">'ADJ Sch 8 - Revenues'!$H$24</definedName>
    <definedName name="_D003288">'ADJ Sch 8 - Revenues'!$G$25</definedName>
    <definedName name="_D003289">'ADJ Sch 8 - Revenues'!$H$25</definedName>
    <definedName name="_D003290">'ADJ Sch 8 - Revenues'!$G$26</definedName>
    <definedName name="_D003291">'ADJ Sch 8 - Revenues'!$H$26</definedName>
    <definedName name="_D003292">'ADJ Sch 8 - Revenues'!$G$27</definedName>
    <definedName name="_D003293">'ADJ Sch 8 - Revenues'!$H$27</definedName>
    <definedName name="_D003294">'ADJ Sch 8 - Revenues'!$G$28</definedName>
    <definedName name="_D003295">'ADJ Sch 8 - Revenues'!$H$28</definedName>
    <definedName name="_D003296">'ADJ Sch 8 - Revenues'!$G$29</definedName>
    <definedName name="_D003297">'ADJ Sch 8 - Revenues'!$H$29</definedName>
    <definedName name="_D003298">'ADJ Sch 8 - Revenues'!$J$24</definedName>
    <definedName name="_D003299">'ADJ Sch 8 - Revenues'!$K$24</definedName>
    <definedName name="_D003300">'ADJ Sch 8 - Revenues'!$J$25</definedName>
    <definedName name="_D003301">'ADJ Sch 8 - Revenues'!$K$25</definedName>
    <definedName name="_D003302">'ADJ Sch 8 - Revenues'!$J$26</definedName>
    <definedName name="_D003303">'ADJ Sch 8 - Revenues'!$K$26</definedName>
    <definedName name="_D003304">'ADJ Sch 8 - Revenues'!$J$27</definedName>
    <definedName name="_D003305">'ADJ Sch 8 - Revenues'!$K$27</definedName>
    <definedName name="_D003306">'ADJ Sch 8 - Revenues'!$J$28</definedName>
    <definedName name="_D003307">'ADJ Sch 8 - Revenues'!$K$28</definedName>
    <definedName name="_D003308">'ADJ Sch 8 - Revenues'!$J$29</definedName>
    <definedName name="_D003309">'ADJ Sch 8 - Revenues'!$K$29</definedName>
    <definedName name="_D003310">'ADJ Sch 8 - Revenues'!$L$24</definedName>
    <definedName name="_D003311">'ADJ Sch 8 - Revenues'!$L$25</definedName>
    <definedName name="_D003312">'ADJ Sch 8 - Revenues'!$L$26</definedName>
    <definedName name="_D003313">'ADJ Sch 8 - Revenues'!$L$27</definedName>
    <definedName name="_D003314">'ADJ Sch 8 - Revenues'!$L$28</definedName>
    <definedName name="_D003315">'ADJ Sch 8 - Revenues'!$L$29</definedName>
    <definedName name="_D003321">'ADJ Sch 8 - Revenues'!$B$35</definedName>
    <definedName name="_D003322">'ADJ Sch 8 - Revenues'!$B$36</definedName>
    <definedName name="_D003323">'ADJ Sch 8 - Revenues'!$B$37</definedName>
    <definedName name="_D003324">'ADJ Sch 8 - Revenues'!$B$38</definedName>
    <definedName name="_D003325">'ADJ Sch 8 - Revenues'!$B$39</definedName>
    <definedName name="_D003326">'ADJ Sch 8 - Revenues'!$B$40</definedName>
    <definedName name="_D003327">'ADJ Sch 8 - Revenues'!$B$41</definedName>
    <definedName name="_D003328">'ADJ Sch 8 - Revenues'!$B$42</definedName>
    <definedName name="_D003329">'ADJ Sch 8 - Revenues'!$B$43</definedName>
    <definedName name="_D003330">'ADJ Sch 8 - Revenues'!$B$44</definedName>
    <definedName name="_D003331">'ADJ Sch 8 - Revenues'!$B$45</definedName>
    <definedName name="_D003332">'ADJ Sch 8 - Revenues'!$B$46</definedName>
    <definedName name="_D003333">'ADJ Sch 8 - Revenues'!$B$47</definedName>
    <definedName name="_D003334">'ADJ Sch 8 - Revenues'!$B$48</definedName>
    <definedName name="_D003335">'ADJ Sch 8 - Revenues'!$B$49</definedName>
    <definedName name="_D003336">'ADJ Sch 8 - Revenues'!$B$50</definedName>
    <definedName name="_D003337">'ADJ Sch 8 - Revenues'!$B$51</definedName>
    <definedName name="_D003338">'ADJ Sch 8 - Revenues'!$B$52</definedName>
    <definedName name="_D003339">'ADJ Sch 8 - Revenues'!$B$53</definedName>
    <definedName name="_D003340">'ADJ Sch 8 - Revenues'!$B$54</definedName>
    <definedName name="_D003341">'ADJ Sch 8 - Revenues'!$B$55</definedName>
    <definedName name="_D003342">'ADJ Sch 8 - Revenues'!$B$56</definedName>
    <definedName name="_D003343">'ADJ Sch 8 - Revenues'!$B$57</definedName>
    <definedName name="_D003344">'ADJ Sch 8 - Revenues'!$B$58</definedName>
    <definedName name="_D003345">'ADJ Sch 8 - Revenues'!$B$59</definedName>
    <definedName name="_D003346">'ADJ Sch 8 - Revenues'!$B$60</definedName>
    <definedName name="_D003347">'ADJ Sch 8 - Revenues'!$B$61</definedName>
    <definedName name="_D003348">'ADJ Sch 8 - Revenues'!$B$62</definedName>
    <definedName name="_D003349">'ADJ Sch 8 - Revenues'!$J$35</definedName>
    <definedName name="_D003350">'ADJ Sch 8 - Revenues'!$K$35</definedName>
    <definedName name="_D003351">'ADJ Sch 8 - Revenues'!$J$36</definedName>
    <definedName name="_D003352">'ADJ Sch 8 - Revenues'!$K$36</definedName>
    <definedName name="_D003353">'ADJ Sch 8 - Revenues'!$J$37</definedName>
    <definedName name="_D003354">'ADJ Sch 8 - Revenues'!$K$37</definedName>
    <definedName name="_D003355">'ADJ Sch 8 - Revenues'!$J$38</definedName>
    <definedName name="_D003356">'ADJ Sch 8 - Revenues'!$K$38</definedName>
    <definedName name="_D003357">'ADJ Sch 8 - Revenues'!$J$39</definedName>
    <definedName name="_D003358">'ADJ Sch 8 - Revenues'!$K$39</definedName>
    <definedName name="_D003359">'ADJ Sch 8 - Revenues'!$J$40</definedName>
    <definedName name="_D003360">'ADJ Sch 8 - Revenues'!$K$40</definedName>
    <definedName name="_D003361">'ADJ Sch 8 - Revenues'!$J$41</definedName>
    <definedName name="_D003362">'ADJ Sch 8 - Revenues'!$K$41</definedName>
    <definedName name="_D003363">'ADJ Sch 8 - Revenues'!$J$42</definedName>
    <definedName name="_D003364">'ADJ Sch 8 - Revenues'!$K$42</definedName>
    <definedName name="_D003365">'ADJ Sch 8 - Revenues'!$J$43</definedName>
    <definedName name="_D003366">'ADJ Sch 8 - Revenues'!$K$43</definedName>
    <definedName name="_D003367">'ADJ Sch 8 - Revenues'!$J$44</definedName>
    <definedName name="_D003368">'ADJ Sch 8 - Revenues'!$K$44</definedName>
    <definedName name="_D003369">'ADJ Sch 8 - Revenues'!$J$45</definedName>
    <definedName name="_D003370">'ADJ Sch 8 - Revenues'!$K$45</definedName>
    <definedName name="_D003371">'ADJ Sch 8 - Revenues'!$J$46</definedName>
    <definedName name="_D003372">'ADJ Sch 8 - Revenues'!$K$46</definedName>
    <definedName name="_D003373">'ADJ Sch 8 - Revenues'!$J$47</definedName>
    <definedName name="_D003374">'ADJ Sch 8 - Revenues'!$K$47</definedName>
    <definedName name="_D003375">'ADJ Sch 8 - Revenues'!$J$48</definedName>
    <definedName name="_D003376">'ADJ Sch 8 - Revenues'!$K$48</definedName>
    <definedName name="_D003377">'ADJ Sch 8 - Revenues'!$J$49</definedName>
    <definedName name="_D003378">'ADJ Sch 8 - Revenues'!$K$49</definedName>
    <definedName name="_D003379">'ADJ Sch 8 - Revenues'!$J$50</definedName>
    <definedName name="_D003380">'ADJ Sch 8 - Revenues'!$K$50</definedName>
    <definedName name="_D003381">'ADJ Sch 8 - Revenues'!$J$51</definedName>
    <definedName name="_D003382">'ADJ Sch 8 - Revenues'!$K$51</definedName>
    <definedName name="_D003383">'ADJ Sch 8 - Revenues'!$J$52</definedName>
    <definedName name="_D003384">'ADJ Sch 8 - Revenues'!$K$52</definedName>
    <definedName name="_D003385">'ADJ Sch 8 - Revenues'!$J$53</definedName>
    <definedName name="_D003386">'ADJ Sch 8 - Revenues'!$K$53</definedName>
    <definedName name="_D003387">'ADJ Sch 8 - Revenues'!$J$54</definedName>
    <definedName name="_D003388">'ADJ Sch 8 - Revenues'!$K$54</definedName>
    <definedName name="_D003389">'ADJ Sch 8 - Revenues'!$J$55</definedName>
    <definedName name="_D003390">'ADJ Sch 8 - Revenues'!$K$55</definedName>
    <definedName name="_D003391">'ADJ Sch 8 - Revenues'!$J$56</definedName>
    <definedName name="_D003392">'ADJ Sch 8 - Revenues'!$K$56</definedName>
    <definedName name="_D003393">'ADJ Sch 8 - Revenues'!$J$57</definedName>
    <definedName name="_D003394">'ADJ Sch 8 - Revenues'!$K$57</definedName>
    <definedName name="_D003395">'ADJ Sch 8 - Revenues'!$J$58</definedName>
    <definedName name="_D003396">'ADJ Sch 8 - Revenues'!$K$58</definedName>
    <definedName name="_D003397">'ADJ Sch 8 - Revenues'!$J$59</definedName>
    <definedName name="_D003398">'ADJ Sch 8 - Revenues'!$K$59</definedName>
    <definedName name="_D003399">'ADJ Sch 8 - Revenues'!$J$60</definedName>
    <definedName name="_D003400">'ADJ Sch 8 - Revenues'!$K$60</definedName>
    <definedName name="_D003401">'ADJ Sch 8 - Revenues'!$J$61</definedName>
    <definedName name="_D003402">'ADJ Sch 8 - Revenues'!$K$61</definedName>
    <definedName name="_D003403">'ADJ Sch 8 - Revenues'!$J$62</definedName>
    <definedName name="_D003404">'ADJ Sch 8 - Revenues'!$K$62</definedName>
    <definedName name="_D003407">'ADJ Sch 8 - Revenues'!$L$35</definedName>
    <definedName name="_D003408">'ADJ Sch 8 - Revenues'!$L$36</definedName>
    <definedName name="_D003409">'ADJ Sch 8 - Revenues'!$L$37</definedName>
    <definedName name="_D003410">'ADJ Sch 8 - Revenues'!$L$38</definedName>
    <definedName name="_D003411">'ADJ Sch 8 - Revenues'!$L$39</definedName>
    <definedName name="_D003412">'ADJ Sch 8 - Revenues'!$L$40</definedName>
    <definedName name="_D003413">'ADJ Sch 8 - Revenues'!$L$41</definedName>
    <definedName name="_D003414">'ADJ Sch 8 - Revenues'!$L$42</definedName>
    <definedName name="_D003415">'ADJ Sch 8 - Revenues'!$L$43</definedName>
    <definedName name="_D003416">'ADJ Sch 8 - Revenues'!$L$44</definedName>
    <definedName name="_D003417">'ADJ Sch 8 - Revenues'!$L$45</definedName>
    <definedName name="_D003418">'ADJ Sch 8 - Revenues'!$L$46</definedName>
    <definedName name="_D003419">'ADJ Sch 8 - Revenues'!$L$47</definedName>
    <definedName name="_D003420">'ADJ Sch 8 - Revenues'!$L$48</definedName>
    <definedName name="_D003421">'ADJ Sch 8 - Revenues'!$L$49</definedName>
    <definedName name="_D003422">'ADJ Sch 8 - Revenues'!$L$50</definedName>
    <definedName name="_D003423">'ADJ Sch 8 - Revenues'!$L$51</definedName>
    <definedName name="_D003424">'ADJ Sch 8 - Revenues'!$L$52</definedName>
    <definedName name="_D003425">'ADJ Sch 8 - Revenues'!$L$53</definedName>
    <definedName name="_D003426">'ADJ Sch 8 - Revenues'!$L$54</definedName>
    <definedName name="_D003427">'ADJ Sch 8 - Revenues'!$L$55</definedName>
    <definedName name="_D003428">'ADJ Sch 8 - Revenues'!$L$56</definedName>
    <definedName name="_D003429">'ADJ Sch 8 - Revenues'!$L$57</definedName>
    <definedName name="_D003430">'ADJ Sch 8 - Revenues'!$L$58</definedName>
    <definedName name="_D003431">'ADJ Sch 8 - Revenues'!$L$59</definedName>
    <definedName name="_D003432">'ADJ Sch 8 - Revenues'!$L$60</definedName>
    <definedName name="_D003433">'ADJ Sch 8 - Revenues'!$L$61</definedName>
    <definedName name="_D003434">'ADJ Sch 8 - Revenues'!$L$62</definedName>
    <definedName name="_D003463">'Sch 9 - Prospective Rate'!$G$9</definedName>
    <definedName name="_D003492">'Sch 9 - Prospective Rate'!$D$34</definedName>
    <definedName name="_D003493">'Sch 9 - Prospective Rate'!$E$34</definedName>
    <definedName name="_D003494">'Sch 9 - Prospective Rate'!$F$34</definedName>
    <definedName name="_D003495">'Sch 9 - Prospective Rate'!$G$34</definedName>
    <definedName name="_D003496">'Sch 9 - Prospective Rate'!$H$34</definedName>
    <definedName name="_D003497">'Sch 9 - Prospective Rate'!$D$35</definedName>
    <definedName name="_D003498">'Sch 9 - Prospective Rate'!$E$35</definedName>
    <definedName name="_D003499">'Sch 9 - Prospective Rate'!$F$35</definedName>
    <definedName name="_D003500">'Sch 9 - Prospective Rate'!$G$35</definedName>
    <definedName name="_D003501">'Sch 9 - Prospective Rate'!$H$35</definedName>
    <definedName name="_D003502">'Sch 9 - Prospective Rate'!$D$36</definedName>
    <definedName name="_D003503">'Sch 9 - Prospective Rate'!$E$36</definedName>
    <definedName name="_D003504">'Sch 9 - Prospective Rate'!$F$36</definedName>
    <definedName name="_D003505">'Sch 9 - Prospective Rate'!$G$36</definedName>
    <definedName name="_D003506">'Sch 9 - Prospective Rate'!$H$36</definedName>
    <definedName name="_D003545">'ADJ Sch 9 - Prospective Rate'!$G$9</definedName>
    <definedName name="_D003575">'ADJ Sch 9 - Prospective Rate'!$D$34</definedName>
    <definedName name="_D003576">'ADJ Sch 9 - Prospective Rate'!$E$34</definedName>
    <definedName name="_D003577">'ADJ Sch 9 - Prospective Rate'!$F$34</definedName>
    <definedName name="_D003578">'ADJ Sch 9 - Prospective Rate'!$G$34</definedName>
    <definedName name="_D003579">'ADJ Sch 9 - Prospective Rate'!$H$34</definedName>
    <definedName name="_D003580">'ADJ Sch 9 - Prospective Rate'!$D$35</definedName>
    <definedName name="_D003581">'ADJ Sch 9 - Prospective Rate'!$E$35</definedName>
    <definedName name="_D003582">'ADJ Sch 9 - Prospective Rate'!$F$35</definedName>
    <definedName name="_D003583">'ADJ Sch 9 - Prospective Rate'!$G$35</definedName>
    <definedName name="_D003584">'ADJ Sch 9 - Prospective Rate'!$H$35</definedName>
    <definedName name="_D003585">'ADJ Sch 9 - Prospective Rate'!$D$36</definedName>
    <definedName name="_D003586">'ADJ Sch 9 - Prospective Rate'!$E$36</definedName>
    <definedName name="_D003587">'ADJ Sch 9 - Prospective Rate'!$F$36</definedName>
    <definedName name="_D003588">'ADJ Sch 9 - Prospective Rate'!$G$36</definedName>
    <definedName name="_D003589">'ADJ Sch 9 - Prospective Rate'!$H$36</definedName>
    <definedName name="_D003621">'Sch 10 - Notes'!$A$10</definedName>
    <definedName name="_D003622">'Sch 10 - Notes'!$A$11</definedName>
    <definedName name="_D003623">'Sch 10 - Notes'!$A$12</definedName>
    <definedName name="_D003624">'Sch 10 - Notes'!$A$13</definedName>
    <definedName name="_D003625">'Sch 10 - Notes'!$A$14</definedName>
    <definedName name="_D003626">'Sch 10 - Notes'!$A$15</definedName>
    <definedName name="_D003627">'Sch 10 - Notes'!$A$16</definedName>
    <definedName name="_D003628">'Sch 10 - Notes'!$A$17</definedName>
    <definedName name="_D003629">'Sch 10 - Notes'!$A$18</definedName>
    <definedName name="_D003630">'Sch 10 - Notes'!$A$19</definedName>
    <definedName name="_D003631">'Sch 10 - Notes'!$A$20</definedName>
    <definedName name="_D003632">'Sch 10 - Notes'!$A$21</definedName>
    <definedName name="_D003633">'Sch 10 - Notes'!$A$22</definedName>
    <definedName name="_D003634">'Sch 10 - Notes'!$A$23</definedName>
    <definedName name="_D003635">'Sch 10 - Notes'!$B$10</definedName>
    <definedName name="_D003636">'Sch 10 - Notes'!$B$11</definedName>
    <definedName name="_D003637">'Sch 10 - Notes'!$B$12</definedName>
    <definedName name="_D003638">'Sch 10 - Notes'!$B$13</definedName>
    <definedName name="_D003639">'Sch 10 - Notes'!$B$14</definedName>
    <definedName name="_D003640">'Sch 10 - Notes'!$B$15</definedName>
    <definedName name="_D003641">'Sch 10 - Notes'!$B$16</definedName>
    <definedName name="_D003642">'Sch 10 - Notes'!$B$17</definedName>
    <definedName name="_D003643">'Sch 10 - Notes'!$B$18</definedName>
    <definedName name="_D003644">'Sch 10 - Notes'!$B$19</definedName>
    <definedName name="_D003645">'Sch 10 - Notes'!$B$20</definedName>
    <definedName name="_D003646">'Sch 10 - Notes'!$B$21</definedName>
    <definedName name="_D003647">'Sch 10 - Notes'!$B$22</definedName>
    <definedName name="_D003648">'Sch 10 - Notes'!$B$23</definedName>
    <definedName name="_D003649">'Sch 10 - Notes'!$C$10</definedName>
    <definedName name="_D003650">'Sch 10 - Notes'!$C$11</definedName>
    <definedName name="_D003651">'Sch 10 - Notes'!$C$12</definedName>
    <definedName name="_D003652">'Sch 10 - Notes'!$C$13</definedName>
    <definedName name="_D003653">'Sch 10 - Notes'!$C$14</definedName>
    <definedName name="_D003654">'Sch 10 - Notes'!$C$15</definedName>
    <definedName name="_D003655">'Sch 10 - Notes'!$C$16</definedName>
    <definedName name="_D003656">'Sch 10 - Notes'!$C$17</definedName>
    <definedName name="_D003657">'Sch 10 - Notes'!$C$18</definedName>
    <definedName name="_D003658">'Sch 10 - Notes'!$C$19</definedName>
    <definedName name="_D003659">'Sch 10 - Notes'!$C$20</definedName>
    <definedName name="_D003660">'Sch 10 - Notes'!$C$21</definedName>
    <definedName name="_D003661">'Sch 10 - Notes'!$C$22</definedName>
    <definedName name="_D003662">'Sch 10 - Notes'!$C$23</definedName>
    <definedName name="_D003663">'Sch 10 - Notes'!$I$10</definedName>
    <definedName name="_D003664">'Sch 10 - Notes'!$I$11</definedName>
    <definedName name="_D003665">'Sch 10 - Notes'!$I$12</definedName>
    <definedName name="_D003666">'Sch 10 - Notes'!$I$13</definedName>
    <definedName name="_D003667">'Sch 10 - Notes'!$I$14</definedName>
    <definedName name="_D003668">'Sch 10 - Notes'!$I$15</definedName>
    <definedName name="_D003669">'Sch 10 - Notes'!$I$16</definedName>
    <definedName name="_D003670">'Sch 10 - Notes'!$I$17</definedName>
    <definedName name="_D003671">'Sch 10 - Notes'!$I$18</definedName>
    <definedName name="_D003672">'Sch 10 - Notes'!$I$19</definedName>
    <definedName name="_D003673">'Sch 10 - Notes'!$I$20</definedName>
    <definedName name="_D003674">'Sch 10 - Notes'!$I$21</definedName>
    <definedName name="_D003675">'Sch 10 - Notes'!$I$22</definedName>
    <definedName name="_D003676">'Sch 10 - Notes'!$I$23</definedName>
    <definedName name="_D003677">'Sch 10 - Notes'!$I$29</definedName>
    <definedName name="_D003678">'Sch 10 - Notes'!$I$30</definedName>
    <definedName name="_D003679">'Sch 10 - Notes'!$I$31</definedName>
    <definedName name="_D003680">'Sch 10 - Notes'!$I$32</definedName>
    <definedName name="_D003681">'Sch 10 - Notes'!$I$33</definedName>
    <definedName name="_D003682">'Sch 10 - Notes'!$I$34</definedName>
    <definedName name="_D003683">'Sch 10 - Notes'!$I$35</definedName>
    <definedName name="_D003684">'Sch 10 - Notes'!$I$36</definedName>
    <definedName name="_D003685">'Sch 10 - Notes'!$I$37</definedName>
    <definedName name="_D003686">'Sch 10 - Notes'!$I$38</definedName>
    <definedName name="_D003687">'Sch 10 - Notes'!$I$39</definedName>
    <definedName name="_D003688">'Sch 10 - Notes'!$I$40</definedName>
    <definedName name="_D003689">'Sch 10 - Notes'!$I$41</definedName>
    <definedName name="_D003690">'Sch 10 - Notes'!$A$29</definedName>
    <definedName name="_D003691">'Sch 10 - Notes'!$A$30</definedName>
    <definedName name="_D003692">'Sch 10 - Notes'!$A$31</definedName>
    <definedName name="_D003693">'Sch 10 - Notes'!$A$32</definedName>
    <definedName name="_D003694">'Sch 10 - Notes'!$A$33</definedName>
    <definedName name="_D003695">'Sch 10 - Notes'!$A$34</definedName>
    <definedName name="_D003696">'Sch 10 - Notes'!$A$35</definedName>
    <definedName name="_D003697">'Sch 10 - Notes'!$A$36</definedName>
    <definedName name="_D003698">'Sch 10 - Notes'!$A$37</definedName>
    <definedName name="_D003699">'Sch 10 - Notes'!$A$38</definedName>
    <definedName name="_D003700">'Sch 10 - Notes'!$A$39</definedName>
    <definedName name="_D003701">'Sch 10 - Notes'!$A$40</definedName>
    <definedName name="_D003702">'Sch 10 - Notes'!$A$41</definedName>
    <definedName name="_D003703">'Sch 10 - Notes'!$B$29</definedName>
    <definedName name="_D003704">'Sch 10 - Notes'!$B$30</definedName>
    <definedName name="_D003705">'Sch 10 - Notes'!$B$31</definedName>
    <definedName name="_D003706">'Sch 10 - Notes'!$B$32</definedName>
    <definedName name="_D003707">'Sch 10 - Notes'!$B$33</definedName>
    <definedName name="_D003708">'Sch 10 - Notes'!$B$34</definedName>
    <definedName name="_D003709">'Sch 10 - Notes'!$B$35</definedName>
    <definedName name="_D003710">'Sch 10 - Notes'!$B$36</definedName>
    <definedName name="_D003711">'Sch 10 - Notes'!$B$37</definedName>
    <definedName name="_D003712">'Sch 10 - Notes'!$B$38</definedName>
    <definedName name="_D003713">'Sch 10 - Notes'!$B$39</definedName>
    <definedName name="_D003714">'Sch 10 - Notes'!$B$40</definedName>
    <definedName name="_D003715">'Sch 10 - Notes'!$B$41</definedName>
    <definedName name="_D003716">'Sch 10 - Notes'!$C$29</definedName>
    <definedName name="_D003717">'Sch 10 - Notes'!$C$30</definedName>
    <definedName name="_D003718">'Sch 10 - Notes'!$C$31</definedName>
    <definedName name="_D003719">'Sch 10 - Notes'!$C$32</definedName>
    <definedName name="_D003720">'Sch 10 - Notes'!$C$33</definedName>
    <definedName name="_D003721">'Sch 10 - Notes'!$C$34</definedName>
    <definedName name="_D003722">'Sch 10 - Notes'!$C$35</definedName>
    <definedName name="_D003723">'Sch 10 - Notes'!$C$36</definedName>
    <definedName name="_D003724">'Sch 10 - Notes'!$C$37</definedName>
    <definedName name="_D003725">'Sch 10 - Notes'!$C$38</definedName>
    <definedName name="_D003726">'Sch 10 - Notes'!$C$39</definedName>
    <definedName name="_D003727">'Sch 10 - Notes'!$C$40</definedName>
    <definedName name="_D003728">'Sch 10 - Notes'!$C$41</definedName>
    <definedName name="_D003729">'Sch 10 - Notes'!$A$47</definedName>
    <definedName name="_D003730">'Sch 10 - Notes'!$C$47</definedName>
    <definedName name="_D003731">'Sch 10 - Notes'!$A$48</definedName>
    <definedName name="_D003732">'Sch 10 - Notes'!$C$48</definedName>
    <definedName name="_D003733">'Sch 10 - Notes'!$A$49</definedName>
    <definedName name="_D003734">'Sch 10 - Notes'!$C$49</definedName>
    <definedName name="_D003735">'Sch 10 - Notes'!$A$50</definedName>
    <definedName name="_D003736">'Sch 10 - Notes'!$C$50</definedName>
    <definedName name="_D003737">'Sch 10 - Notes'!$A$51</definedName>
    <definedName name="_D003738">'Sch 10 - Notes'!$C$51</definedName>
    <definedName name="_D003739">'Sch 10 - Notes'!$A$52</definedName>
    <definedName name="_D003740">'Sch 10 - Notes'!$C$52</definedName>
    <definedName name="_D003757">'ADJ Sch 10 - Notes'!$A$10</definedName>
    <definedName name="_D003758">'ADJ Sch 10 - Notes'!$B$10</definedName>
    <definedName name="_D003759">'ADJ Sch 10 - Notes'!$C$10</definedName>
    <definedName name="_D003760">'ADJ Sch 10 - Notes'!$A$11</definedName>
    <definedName name="_D003761">'ADJ Sch 10 - Notes'!$B$11</definedName>
    <definedName name="_D003762">'ADJ Sch 10 - Notes'!$C$11</definedName>
    <definedName name="_D003763">'ADJ Sch 10 - Notes'!$A$12</definedName>
    <definedName name="_D003764">'ADJ Sch 10 - Notes'!$B$12</definedName>
    <definedName name="_D003765">'ADJ Sch 10 - Notes'!$C$12</definedName>
    <definedName name="_D003766">'ADJ Sch 10 - Notes'!$A$13</definedName>
    <definedName name="_D003767">'ADJ Sch 10 - Notes'!$B$13</definedName>
    <definedName name="_D003768">'ADJ Sch 10 - Notes'!$C$13</definedName>
    <definedName name="_D003769">'ADJ Sch 10 - Notes'!$A$14</definedName>
    <definedName name="_D003770">'ADJ Sch 10 - Notes'!$B$14</definedName>
    <definedName name="_D003771">'ADJ Sch 10 - Notes'!$C$14</definedName>
    <definedName name="_D003772">'ADJ Sch 10 - Notes'!$A$15</definedName>
    <definedName name="_D003773">'ADJ Sch 10 - Notes'!$B$15</definedName>
    <definedName name="_D003774">'ADJ Sch 10 - Notes'!$C$15</definedName>
    <definedName name="_D003775">'ADJ Sch 10 - Notes'!$A$16</definedName>
    <definedName name="_D003776">'ADJ Sch 10 - Notes'!$B$16</definedName>
    <definedName name="_D003777">'ADJ Sch 10 - Notes'!$C$16</definedName>
    <definedName name="_D003778">'ADJ Sch 10 - Notes'!$A$17</definedName>
    <definedName name="_D003779">'ADJ Sch 10 - Notes'!$B$17</definedName>
    <definedName name="_D003780">'ADJ Sch 10 - Notes'!$C$17</definedName>
    <definedName name="_D003781">'ADJ Sch 10 - Notes'!$A$18</definedName>
    <definedName name="_D003782">'ADJ Sch 10 - Notes'!$B$18</definedName>
    <definedName name="_D003783">'ADJ Sch 10 - Notes'!$C$18</definedName>
    <definedName name="_D003784">'ADJ Sch 10 - Notes'!$A$19</definedName>
    <definedName name="_D003785">'ADJ Sch 10 - Notes'!$B$19</definedName>
    <definedName name="_D003786">'ADJ Sch 10 - Notes'!$C$19</definedName>
    <definedName name="_D003787">'ADJ Sch 10 - Notes'!$A$20</definedName>
    <definedName name="_D003788">'ADJ Sch 10 - Notes'!$B$20</definedName>
    <definedName name="_D003789">'ADJ Sch 10 - Notes'!$C$20</definedName>
    <definedName name="_D003790">'ADJ Sch 10 - Notes'!$A$21</definedName>
    <definedName name="_D003791">'ADJ Sch 10 - Notes'!$B$21</definedName>
    <definedName name="_D003792">'ADJ Sch 10 - Notes'!$C$21</definedName>
    <definedName name="_D003793">'ADJ Sch 10 - Notes'!$A$22</definedName>
    <definedName name="_D003794">'ADJ Sch 10 - Notes'!$B$22</definedName>
    <definedName name="_D003795">'ADJ Sch 10 - Notes'!$C$22</definedName>
    <definedName name="_D003796">'ADJ Sch 10 - Notes'!$A$23</definedName>
    <definedName name="_D003797">'ADJ Sch 10 - Notes'!$B$23</definedName>
    <definedName name="_D003798">'ADJ Sch 10 - Notes'!$C$23</definedName>
    <definedName name="_D003799">'ADJ Sch 10 - Notes'!$I$10</definedName>
    <definedName name="_D003800">'ADJ Sch 10 - Notes'!$I$11</definedName>
    <definedName name="_D003801">'ADJ Sch 10 - Notes'!$I$12</definedName>
    <definedName name="_D003802">'ADJ Sch 10 - Notes'!$I$13</definedName>
    <definedName name="_D003803">'ADJ Sch 10 - Notes'!$I$14</definedName>
    <definedName name="_D003804">'ADJ Sch 10 - Notes'!$I$15</definedName>
    <definedName name="_D003805">'ADJ Sch 10 - Notes'!$I$16</definedName>
    <definedName name="_D003806">'ADJ Sch 10 - Notes'!$I$17</definedName>
    <definedName name="_D003807">'ADJ Sch 10 - Notes'!$I$18</definedName>
    <definedName name="_D003808">'ADJ Sch 10 - Notes'!$I$19</definedName>
    <definedName name="_D003809">'ADJ Sch 10 - Notes'!$I$20</definedName>
    <definedName name="_D003810">'ADJ Sch 10 - Notes'!$I$21</definedName>
    <definedName name="_D003811">'ADJ Sch 10 - Notes'!$I$22</definedName>
    <definedName name="_D003812">'ADJ Sch 10 - Notes'!$I$23</definedName>
    <definedName name="_D003813">'ADJ Sch 10 - Notes'!$A$29</definedName>
    <definedName name="_D003814">'ADJ Sch 10 - Notes'!$B$29</definedName>
    <definedName name="_D003815">'ADJ Sch 10 - Notes'!$C$29</definedName>
    <definedName name="_D003816">'ADJ Sch 10 - Notes'!$A$30</definedName>
    <definedName name="_D003817">'ADJ Sch 10 - Notes'!$B$30</definedName>
    <definedName name="_D003818">'ADJ Sch 10 - Notes'!$C$30</definedName>
    <definedName name="_D003819">'ADJ Sch 10 - Notes'!$A$31</definedName>
    <definedName name="_D003820">'ADJ Sch 10 - Notes'!$B$31</definedName>
    <definedName name="_D003821">'ADJ Sch 10 - Notes'!$C$31</definedName>
    <definedName name="_D003822">'ADJ Sch 10 - Notes'!$A$32</definedName>
    <definedName name="_D003823">'ADJ Sch 10 - Notes'!$B$32</definedName>
    <definedName name="_D003824">'ADJ Sch 10 - Notes'!$C$32</definedName>
    <definedName name="_D003825">'ADJ Sch 10 - Notes'!$A$33</definedName>
    <definedName name="_D003826">'ADJ Sch 10 - Notes'!$B$33</definedName>
    <definedName name="_D003827">'ADJ Sch 10 - Notes'!$C$33</definedName>
    <definedName name="_D003828">'ADJ Sch 10 - Notes'!$A$34</definedName>
    <definedName name="_D003829">'ADJ Sch 10 - Notes'!$B$34</definedName>
    <definedName name="_D003830">'ADJ Sch 10 - Notes'!$C$34</definedName>
    <definedName name="_D003831">'ADJ Sch 10 - Notes'!$A$35</definedName>
    <definedName name="_D003832">'ADJ Sch 10 - Notes'!$B$35</definedName>
    <definedName name="_D003833">'ADJ Sch 10 - Notes'!$C$35</definedName>
    <definedName name="_D003834">'ADJ Sch 10 - Notes'!$A$36</definedName>
    <definedName name="_D003835">'ADJ Sch 10 - Notes'!$B$36</definedName>
    <definedName name="_D003836">'ADJ Sch 10 - Notes'!$C$36</definedName>
    <definedName name="_D003837">'ADJ Sch 10 - Notes'!$A$37</definedName>
    <definedName name="_D003838">'ADJ Sch 10 - Notes'!$B$37</definedName>
    <definedName name="_D003839">'ADJ Sch 10 - Notes'!$C$37</definedName>
    <definedName name="_D003840">'ADJ Sch 10 - Notes'!$A$38</definedName>
    <definedName name="_D003841">'ADJ Sch 10 - Notes'!$B$38</definedName>
    <definedName name="_D003842">'ADJ Sch 10 - Notes'!$C$38</definedName>
    <definedName name="_D003843">'ADJ Sch 10 - Notes'!$A$39</definedName>
    <definedName name="_D003844">'ADJ Sch 10 - Notes'!$B$39</definedName>
    <definedName name="_D003845">'ADJ Sch 10 - Notes'!$C$39</definedName>
    <definedName name="_D003846">'ADJ Sch 10 - Notes'!$A$40</definedName>
    <definedName name="_D003847">'ADJ Sch 10 - Notes'!$B$40</definedName>
    <definedName name="_D003848">'ADJ Sch 10 - Notes'!$C$40</definedName>
    <definedName name="_D003849">'ADJ Sch 10 - Notes'!$A$41</definedName>
    <definedName name="_D003850">'ADJ Sch 10 - Notes'!$B$41</definedName>
    <definedName name="_D003851">'ADJ Sch 10 - Notes'!$C$41</definedName>
    <definedName name="_D003852">'ADJ Sch 10 - Notes'!$I$29</definedName>
    <definedName name="_D003853">'ADJ Sch 10 - Notes'!$I$30</definedName>
    <definedName name="_D003854">'ADJ Sch 10 - Notes'!$I$31</definedName>
    <definedName name="_D003855">'ADJ Sch 10 - Notes'!$I$32</definedName>
    <definedName name="_D003856">'ADJ Sch 10 - Notes'!$I$33</definedName>
    <definedName name="_D003857">'ADJ Sch 10 - Notes'!$I$34</definedName>
    <definedName name="_D003858">'ADJ Sch 10 - Notes'!$I$35</definedName>
    <definedName name="_D003859">'ADJ Sch 10 - Notes'!$I$36</definedName>
    <definedName name="_D003860">'ADJ Sch 10 - Notes'!$I$37</definedName>
    <definedName name="_D003861">'ADJ Sch 10 - Notes'!$I$38</definedName>
    <definedName name="_D003862">'ADJ Sch 10 - Notes'!$I$39</definedName>
    <definedName name="_D003863">'ADJ Sch 10 - Notes'!$I$40</definedName>
    <definedName name="_D003864">'ADJ Sch 10 - Notes'!$I$41</definedName>
    <definedName name="_D003865">'ADJ Sch 10 - Notes'!$A$47</definedName>
    <definedName name="_D003866">'ADJ Sch 10 - Notes'!$C$47</definedName>
    <definedName name="_D003867">'ADJ Sch 10 - Notes'!$A$48</definedName>
    <definedName name="_D003868">'ADJ Sch 10 - Notes'!$C$48</definedName>
    <definedName name="_D003869">'ADJ Sch 10 - Notes'!$A$49</definedName>
    <definedName name="_D003870">'ADJ Sch 10 - Notes'!$C$49</definedName>
    <definedName name="_D003871">'ADJ Sch 10 - Notes'!$A$50</definedName>
    <definedName name="_D003872">'ADJ Sch 10 - Notes'!$C$50</definedName>
    <definedName name="_D003873">'ADJ Sch 10 - Notes'!$A$51</definedName>
    <definedName name="_D003874">'ADJ Sch 10 - Notes'!$C$51</definedName>
    <definedName name="_D003875">'ADJ Sch 10 - Notes'!$A$52</definedName>
    <definedName name="_D003876">'ADJ Sch 10 - Notes'!$C$52</definedName>
    <definedName name="_D003877">'Sch 1 - Total Expense'!$B$42</definedName>
    <definedName name="_D003878">'Sch 1 - Total Expense'!$B$43</definedName>
    <definedName name="_D003879">'Sch 1 - Total Expense'!$B$44</definedName>
    <definedName name="_D003880">'Sch 1 - Total Expense'!$B$80</definedName>
    <definedName name="_D003881">'Sch 1 - Total Expense'!$B$81</definedName>
    <definedName name="_D003882">'Sch 1 - Total Expense'!$B$82</definedName>
    <definedName name="_D003955">'Sch 8 - Revenues'!$J$40</definedName>
    <definedName name="_xlnm._FilterDatabase" localSheetId="25" hidden="1">Adjustments!$A$10:$M$1077</definedName>
    <definedName name="_R000002">Certification!$A$2:$J$69</definedName>
    <definedName name="_R000070">'Sch 1 - Total Expense'!$A$5:$K$21</definedName>
    <definedName name="_R000074">'Sch 1 - Total Expense'!$A$23:$K$33</definedName>
    <definedName name="_R000082">'Sch 1 - Total Expense'!$A$35:$K$48</definedName>
    <definedName name="_R000086">'Sch 1 - Total Expense'!$A$50:$K$85</definedName>
    <definedName name="_R000159">'ADJ Certification'!$A$2:$J$67</definedName>
    <definedName name="_R000228">'ADJ Sch 1 - Total Expense'!$A$5:$K$21</definedName>
    <definedName name="_R000232">'ADJ Sch 1 - Total Expense'!$A$23:$K$33</definedName>
    <definedName name="_R000236">'ADJ Sch 1 - Total Expense'!$A$35:$K$48</definedName>
    <definedName name="_R000240">'ADJ Sch 1 - Total Expense'!$A$50:$K$85</definedName>
    <definedName name="_R000319">'Sch 2 - GEMT Expense'!$A$5:$L$21</definedName>
    <definedName name="_R000327">'Sch 2 - GEMT Expense'!$A$23:$L$33</definedName>
    <definedName name="_R000334">'Sch 2 - GEMT Expense'!$A$35:$L$48</definedName>
    <definedName name="_R000342">'Sch 2 - GEMT Expense'!$A$50:$L$85</definedName>
    <definedName name="_R000499">'ADJ Sch 2 - GEMT Expense'!$A$5:$L$21</definedName>
    <definedName name="_R000507">'ADJ Sch 2 - GEMT Expense'!$A$23:$L$33</definedName>
    <definedName name="_R000515">'ADJ Sch 2 - GEMT Expense'!$A$35:$L$48</definedName>
    <definedName name="_R000523">'ADJ Sch 2 - GEMT Expense'!$A$50:$L$85</definedName>
    <definedName name="_R000679">'Sch 3 - NON-GEMT Expense'!$A$5:$L$21</definedName>
    <definedName name="_R000687">'Sch 3 - NON-GEMT Expense'!$A$23:$L$33</definedName>
    <definedName name="_R000695">'Sch 3 - NON-GEMT Expense'!$A$35:$L$48</definedName>
    <definedName name="_R000703">'Sch 3 - NON-GEMT Expense'!$A$50:$L$85</definedName>
    <definedName name="_R000859">'ADJ Sch 3 - NON-GEMT Expense'!$A$5:$L$21</definedName>
    <definedName name="_R000867">'ADJ Sch 3 - NON-GEMT Expense'!$A$23:$L$33</definedName>
    <definedName name="_R000875">'ADJ Sch 3 - NON-GEMT Expense'!$A$35:$L$48</definedName>
    <definedName name="_R000883">'ADJ Sch 3 - NON-GEMT Expense'!$A$50:$L$85</definedName>
    <definedName name="_R001040">'Sch 4 - CRSB'!$A$5:$M$22</definedName>
    <definedName name="_R001049">'Sch 4 - CRSB'!$A$24:$M$30</definedName>
    <definedName name="_R001053">'Sch 4 - CRSB'!$A$32:$M$46</definedName>
    <definedName name="_R001062">'Sch 4 - CRSB'!$A$48:$M$59</definedName>
    <definedName name="_R001071">'Sch 4 - CRSB'!$A$62:$M$67</definedName>
    <definedName name="_R001163">'ADJ Sch 4 - CRSB'!$A$5:$M$22</definedName>
    <definedName name="_R001172">'ADJ Sch 4 - CRSB'!$A$24:$M$30</definedName>
    <definedName name="_R001176">'ADJ Sch 4 - CRSB'!$A$32:$M$46</definedName>
    <definedName name="_R001185">'ADJ Sch 4 - CRSB'!$A$48:$M$60</definedName>
    <definedName name="_R001194">'ADJ Sch 4 - CRSB'!$A$62:$M$67</definedName>
    <definedName name="_R001287">'Sch 5 - A&amp;G'!$A$5:$M$43</definedName>
    <definedName name="_R001353">'ADJ Sch 5 - A&amp;G'!$A$5:$M$42</definedName>
    <definedName name="_R001419">'Sch 6 - Reclassifications'!$A$6:$N$71</definedName>
    <definedName name="_R002033">'ADJ Sch 6 - Reclassifications'!$A$6:$N$71</definedName>
    <definedName name="_R002647">'Sch 7 - Adjustments'!$A$5:$K$40</definedName>
    <definedName name="_R002836">'ADJ Sch 7 - Adjustments'!$A$5:$K$40</definedName>
    <definedName name="_R003025">'Sch 8 - Revenues'!$A$6:$N$18</definedName>
    <definedName name="_R003032">'Sch 8 - Revenues'!$A$20:$N$30</definedName>
    <definedName name="_R003039">'Sch 8 - Revenues'!$A$32:$N$64</definedName>
    <definedName name="_R003233">'ADJ Sch 8 - Revenues'!$A$6:$N$18</definedName>
    <definedName name="_R003234">'ADJ Sch 8 - Revenues'!$A$20:$N$30</definedName>
    <definedName name="_R003235">'ADJ Sch 8 - Revenues'!$A$32:$N$64</definedName>
    <definedName name="_R003440">'Sch 9 - Prospective Rate'!$A$7:$J$14</definedName>
    <definedName name="_R003445">'Sch 9 - Prospective Rate'!$A$16:$J$24</definedName>
    <definedName name="_R003452">'Sch 9 - Prospective Rate'!$A$26:$J$27</definedName>
    <definedName name="_R003455">'Sch 9 - Prospective Rate'!$A$32:$J$39</definedName>
    <definedName name="_R003523">'ADJ Sch 9 - Prospective Rate'!$A$7:$J$14</definedName>
    <definedName name="_R003528">'ADJ Sch 9 - Prospective Rate'!$A$16:$J$24</definedName>
    <definedName name="_R003535">'ADJ Sch 9 - Prospective Rate'!$A$26:$J$27</definedName>
    <definedName name="_R003538">'ADJ Sch 9 - Prospective Rate'!$A$32:$J$39</definedName>
    <definedName name="_R003606">'Sch 10 - Notes'!$A$8:$K$23</definedName>
    <definedName name="_R003612">'Sch 10 - Notes'!$A$27:$K$41</definedName>
    <definedName name="_R003618">'Sch 10 - Notes'!$A$45:$K$52</definedName>
    <definedName name="_R003742">'ADJ Sch 10 - Notes'!$A$8:$K$23</definedName>
    <definedName name="_R003748">'ADJ Sch 10 - Notes'!$A$27:$K$41</definedName>
    <definedName name="_R003754">'ADJ Sch 10 - Notes'!$A$45:$K$52</definedName>
    <definedName name="_R003958">'Sch 9 - Prospective Rate'!#REF!</definedName>
    <definedName name="_R003962">'ADJ Sch 9 - Prospective Rate'!#REF!</definedName>
    <definedName name="_S000001">Certification!$A$1:$J$69</definedName>
    <definedName name="_S000069">'Sch 1 - Total Expense'!$A$1:$K$21</definedName>
    <definedName name="_S000073">'Sch 1 - Total Expense'!$A$22:$K$33</definedName>
    <definedName name="_S000081">'Sch 1 - Total Expense'!$A$34:$K$48</definedName>
    <definedName name="_S000085">'Sch 1 - Total Expense'!$A$49:$K$85</definedName>
    <definedName name="_S000158">'ADJ Certification'!$A$1:$J$67</definedName>
    <definedName name="_S000227">'ADJ Sch 1 - Total Expense'!$A$1:$K$21</definedName>
    <definedName name="_S000231">'ADJ Sch 1 - Total Expense'!$A$22:$K$33</definedName>
    <definedName name="_S000235">'ADJ Sch 1 - Total Expense'!$A$34:$K$48</definedName>
    <definedName name="_S000239">'ADJ Sch 1 - Total Expense'!$A$49:$K$85</definedName>
    <definedName name="_S000318">'Sch 2 - GEMT Expense'!$A$1:$L$21</definedName>
    <definedName name="_S000326">'Sch 2 - GEMT Expense'!$A$22:$L$33</definedName>
    <definedName name="_S000333">'Sch 2 - GEMT Expense'!$A$34:$L$48</definedName>
    <definedName name="_S000341">'Sch 2 - GEMT Expense'!$A$49:$L$85</definedName>
    <definedName name="_S000498">'ADJ Sch 2 - GEMT Expense'!$A$1:$L$21</definedName>
    <definedName name="_S000506">'ADJ Sch 2 - GEMT Expense'!$A$22:$L$33</definedName>
    <definedName name="_S000514">'ADJ Sch 2 - GEMT Expense'!$A$34:$L$48</definedName>
    <definedName name="_S000522">'ADJ Sch 2 - GEMT Expense'!$A$49:$L$85</definedName>
    <definedName name="_S000678">'Sch 3 - NON-GEMT Expense'!$A$1:$L$21</definedName>
    <definedName name="_S000686">'Sch 3 - NON-GEMT Expense'!$A$22:$L$33</definedName>
    <definedName name="_S000694">'Sch 3 - NON-GEMT Expense'!$A$34:$L$48</definedName>
    <definedName name="_S000702">'Sch 3 - NON-GEMT Expense'!$A$49:$L$85</definedName>
    <definedName name="_S000858">'ADJ Sch 3 - NON-GEMT Expense'!$A$1:$L$21</definedName>
    <definedName name="_S000866">'ADJ Sch 3 - NON-GEMT Expense'!$A$22:$L$33</definedName>
    <definedName name="_S000874">'ADJ Sch 3 - NON-GEMT Expense'!$A$34:$L$48</definedName>
    <definedName name="_S000882">'ADJ Sch 3 - NON-GEMT Expense'!$A$49:$L$85</definedName>
    <definedName name="_S001039">'Sch 4 - CRSB'!$A$1:$M$22</definedName>
    <definedName name="_S001048">'Sch 4 - CRSB'!$A$23:$M$30</definedName>
    <definedName name="_S001052">'Sch 4 - CRSB'!$A$31:$M$46</definedName>
    <definedName name="_S001061">'Sch 4 - CRSB'!$A$47:$M$60</definedName>
    <definedName name="_S001070">'Sch 4 - CRSB'!$A$61:$M$67</definedName>
    <definedName name="_S001162">'ADJ Sch 4 - CRSB'!$A$1:$M$22</definedName>
    <definedName name="_S001171">'ADJ Sch 4 - CRSB'!$A$23:$M$30</definedName>
    <definedName name="_S001175">'ADJ Sch 4 - CRSB'!$A$31:$M$46</definedName>
    <definedName name="_S001184">'ADJ Sch 4 - CRSB'!$A$47:$M$60</definedName>
    <definedName name="_S001193">'ADJ Sch 4 - CRSB'!$A$61:$M$67</definedName>
    <definedName name="_S001286">'Sch 5 - A&amp;G'!$A$1:$M$55</definedName>
    <definedName name="_S001352">'ADJ Sch 5 - A&amp;G'!$A$1:$M$43</definedName>
    <definedName name="_S001418">'Sch 6 - Reclassifications'!$A$1:$N$71</definedName>
    <definedName name="_S002032">'ADJ Sch 6 - Reclassifications'!$A$1:$N$71</definedName>
    <definedName name="_S002646">'Sch 7 - Adjustments'!$A$1:$K$40</definedName>
    <definedName name="_S002835">'ADJ Sch 7 - Adjustments'!$A$1:$K$40</definedName>
    <definedName name="_S003024">'Sch 8 - Revenues'!$A$1:$N$18</definedName>
    <definedName name="_S003031">'Sch 8 - Revenues'!$A$19:$N$30</definedName>
    <definedName name="_S003038">'Sch 8 - Revenues'!$A$31:$N$64</definedName>
    <definedName name="_S003230">'ADJ Sch 8 - Revenues'!$A$1:$N$18</definedName>
    <definedName name="_S003231">'ADJ Sch 8 - Revenues'!$A$19:$N$30</definedName>
    <definedName name="_S003232">'ADJ Sch 8 - Revenues'!$A$31:$N$64</definedName>
    <definedName name="_S003439">'Sch 9 - Prospective Rate'!$A$1:$J$14</definedName>
    <definedName name="_S003444">'Sch 9 - Prospective Rate'!$A$15:$J$24</definedName>
    <definedName name="_S003451">'Sch 9 - Prospective Rate'!$A$25:$J$27</definedName>
    <definedName name="_S003454">'Sch 9 - Prospective Rate'!$A$31:$J$39</definedName>
    <definedName name="_S003522">'ADJ Sch 9 - Prospective Rate'!$A$1:$J$14</definedName>
    <definedName name="_S003527">'ADJ Sch 9 - Prospective Rate'!$A$15:$J$24</definedName>
    <definedName name="_S003534">'ADJ Sch 9 - Prospective Rate'!$A$25:$J$27</definedName>
    <definedName name="_S003537">'ADJ Sch 9 - Prospective Rate'!$A$31:$J$39</definedName>
    <definedName name="_S003605">'Sch 10 - Notes'!$A$1:$K$23</definedName>
    <definedName name="_S003611">'Sch 10 - Notes'!$A$26:$K$41</definedName>
    <definedName name="_S003617">'Sch 10 - Notes'!$A$44:$K$52</definedName>
    <definedName name="_S003741">'ADJ Sch 10 - Notes'!$A$1:$K$23</definedName>
    <definedName name="_S003747">'ADJ Sch 10 - Notes'!$A$26:$K$41</definedName>
    <definedName name="_S003753">'ADJ Sch 10 - Notes'!$A$44:$K$52</definedName>
    <definedName name="_S003957">'Sch 9 - Prospective Rate'!#REF!</definedName>
    <definedName name="_S003961">'ADJ Sch 9 - Prospective Rate'!$A$44:$J$44</definedName>
    <definedName name="AccumCostEMR">'Sch 5 - A&amp;G'!$F$51</definedName>
    <definedName name="AccumCostEMR_ADJ">'ADJ Sch 5 - A&amp;G'!$F$51</definedName>
    <definedName name="AccumCostEMRPercent">'Sch 5 - A&amp;G'!$G$51</definedName>
    <definedName name="AccumCostEMRPercent_ADJ">'ADJ Sch 5 - A&amp;G'!$G$51</definedName>
    <definedName name="AccumCostNonEMR">'Sch 5 - A&amp;G'!$F$52</definedName>
    <definedName name="AccumCostNonEMR_ADJ">'ADJ Sch 5 - A&amp;G'!$F$52</definedName>
    <definedName name="AccumCostNonEMRPercent">'Sch 5 - A&amp;G'!$G$52</definedName>
    <definedName name="AccumCostNonEMRPercent_ADJ">'ADJ Sch 5 - A&amp;G'!$G$52</definedName>
    <definedName name="AccumCostTotal">'Sch 5 - A&amp;G'!$F$53</definedName>
    <definedName name="AccumCostTotal_ADJ">'ADJ Sch 5 - A&amp;G'!$F$53</definedName>
    <definedName name="AddressLine1">Certification!$C$55</definedName>
    <definedName name="AddressLine1_ADJ">'ADJ Certification'!$C$55</definedName>
    <definedName name="AddressLine2">Certification!$C$56</definedName>
    <definedName name="AddressLine2_ADJ">'ADJ Certification'!$C$56</definedName>
    <definedName name="AddressLine3">Certification!$C$57</definedName>
    <definedName name="AddressLine3_ADJ">'ADJ Certification'!$C$57</definedName>
    <definedName name="AdjustmentsRange">'Sch 7 - Adjustments'!$B$10:$I$39</definedName>
    <definedName name="AdjustmentsRange_ADJ">'ADJ Sch 7 - Adjustments'!$B$10:$I$39</definedName>
    <definedName name="AdminGen">'Sch 1 - Total Expense'!$I$83</definedName>
    <definedName name="AdminGen_ADJ">'ADJ Sch 1 - Total Expense'!$I$83</definedName>
    <definedName name="AGAdjustments">'Sch 5 - A&amp;G'!$H$42</definedName>
    <definedName name="AGAdjustments_ADJ">'ADJ Sch 5 - A&amp;G'!$H$42</definedName>
    <definedName name="AGCostfromSch5">'Sch 9 - Prospective Rate'!$G$12</definedName>
    <definedName name="AGCostfromSch5_ADJ">'ADJ Sch 9 - Prospective Rate'!$G$12</definedName>
    <definedName name="AGCosttoInclude">'Sch 9 - Prospective Rate'!$H$13</definedName>
    <definedName name="AGCosttoInclude_ADJ">'ADJ Sch 9 - Prospective Rate'!$H$13</definedName>
    <definedName name="AGEMRAlloc">'Sch 5 - A&amp;G'!$J$42</definedName>
    <definedName name="AGEMRAlloc_ADJ">'ADJ Sch 5 - A&amp;G'!$J$42</definedName>
    <definedName name="AgencyAddress">Certification!$A$14</definedName>
    <definedName name="AgencyAddress_ADJ">'ADJ Certification'!$A$14</definedName>
    <definedName name="AgencyCity">Certification!$B$14</definedName>
    <definedName name="AgencyCity_ADJ">'ADJ Certification'!$B$14</definedName>
    <definedName name="AgencyZip">Certification!$F$14</definedName>
    <definedName name="AgencyZip_ADJ">'ADJ Certification'!$F$14</definedName>
    <definedName name="AGNetExpensetoAllocate">'Sch 5 - A&amp;G'!$I$42</definedName>
    <definedName name="AGNetExpensetoAllocate_ADJ">'ADJ Sch 5 - A&amp;G'!$I$42</definedName>
    <definedName name="AGNonEMRAlloc">'Sch 5 - A&amp;G'!$K$42</definedName>
    <definedName name="AGNonEMRAlloc_ADJ">'ADJ Sch 5 - A&amp;G'!$K$42</definedName>
    <definedName name="AGReclasses">'Sch 5 - A&amp;G'!$G$42</definedName>
    <definedName name="AGReclasses_ADJ">'ADJ Sch 5 - A&amp;G'!$G$42</definedName>
    <definedName name="AGtoAllocateRange">'Sch 5 - A&amp;G'!$F$11:$F$41</definedName>
    <definedName name="AGtoAllocateRange_ADJ">'ADJ Sch 5 - A&amp;G'!$F$11:$F$41</definedName>
    <definedName name="AllocationBasisRange">'Sch 10 - Notes'!$A$29:$I$41</definedName>
    <definedName name="AllocationBasisRange_ADJ">'ADJ Sch 10 - Notes'!$A$29:$I$41</definedName>
    <definedName name="AlternateBillingArrangement">Certification!$D$33</definedName>
    <definedName name="AlternateBillingArrangement_ADJ">'ADJ Certification'!$D$33</definedName>
    <definedName name="AlternateBillingEntity">Certification!$A$33</definedName>
    <definedName name="AlternateBillingEntity_ADJ">'ADJ Certification'!$A$33</definedName>
    <definedName name="AlternateEntityDateRange">Certification!$D$31</definedName>
    <definedName name="AlternateEntityDateRange_ADJ">'ADJ Certification'!$D$31</definedName>
    <definedName name="AlternateEntityResponse">Certification!$A$31</definedName>
    <definedName name="AlternateEntityResponse_ADJ">'ADJ Certification'!$A$31</definedName>
    <definedName name="AvgCostPerAmbTransport">'Sch 9 - Prospective Rate'!$H$27</definedName>
    <definedName name="AvgCostPerAmbTransport_ADJ">'ADJ Sch 9 - Prospective Rate'!$H$27</definedName>
    <definedName name="CapitalExptoAllocateRange">'Sch 4 - CRSB'!$F$11:$F$20</definedName>
    <definedName name="CapitalExptoAllocateRange_ADJ">'ADJ Sch 4 - CRSB'!$F$11:$F$20</definedName>
    <definedName name="ContractArrangementsRange">'Sch 10 - Notes'!$A$10:$I$23</definedName>
    <definedName name="ContractArrangementsRange_ADJ">'ADJ Sch 10 - Notes'!$A$10:$I$23</definedName>
    <definedName name="CostofAmbServices">'Sch 9 - Prospective Rate'!$H$8</definedName>
    <definedName name="CostofAmbServices_ADJ">'ADJ Sch 9 - Prospective Rate'!$H$8</definedName>
    <definedName name="CRSBCapitalAdjustments">'Sch 4 - CRSB'!$H$21</definedName>
    <definedName name="CRSBCapitalAdjustments_ADJ">'ADJ Sch 4 - CRSB'!$H$21</definedName>
    <definedName name="CRSBCapitalEMRAlloc">'Sch 4 - CRSB'!$J$21</definedName>
    <definedName name="CRSBCapitalEMRAlloc_ADJ">'ADJ Sch 4 - CRSB'!$J$21</definedName>
    <definedName name="CRSBCapitalNetExptoApportion">'Sch 4 - CRSB'!$I$21</definedName>
    <definedName name="CRSBCapitalNetExptoApportion_ADJ">'ADJ Sch 4 - CRSB'!$I$21</definedName>
    <definedName name="CRSBCapitalNonEMRAlloc">'Sch 4 - CRSB'!$K$21</definedName>
    <definedName name="CRSBCapitalNonEMRAlloc_ADJ">'ADJ Sch 4 - CRSB'!$K$21</definedName>
    <definedName name="CRSBCapitalReclasses">'Sch 4 - CRSB'!$G$21</definedName>
    <definedName name="CRSBCapitalReclasses_ADJ">'ADJ Sch 4 - CRSB'!$G$21</definedName>
    <definedName name="CRSBFringeAdjustments">'Sch 4 - CRSB'!$H$58</definedName>
    <definedName name="CRSBFringeAdjustments_ADJ">'ADJ Sch 4 - CRSB'!$H$58</definedName>
    <definedName name="CRSBFringeEMRAlloc">'Sch 4 - CRSB'!$J$58</definedName>
    <definedName name="CRSBFringeEMRAlloc_ADJ">'ADJ Sch 4 - CRSB'!$J$58</definedName>
    <definedName name="CRSBFringeNetExptoApportion">'Sch 4 - CRSB'!$I$58</definedName>
    <definedName name="CRSBFringeNetExptoApportion_ADJ">'ADJ Sch 4 - CRSB'!$I$58</definedName>
    <definedName name="CRSBFringeNonEMRAlloc">'Sch 4 - CRSB'!$K$58</definedName>
    <definedName name="CRSBFringeNonEMRAlloc_ADJ">'ADJ Sch 4 - CRSB'!$K$58</definedName>
    <definedName name="CRSBFringeReclasses">'Sch 4 - CRSB'!$G$58</definedName>
    <definedName name="CRSBFringeReclasses_ADJ">'ADJ Sch 4 - CRSB'!$G$58</definedName>
    <definedName name="CRSBSalariesAdjustments">'Sch 4 - CRSB'!$H$46</definedName>
    <definedName name="CRSBSalariesAdjustments_ADJ">'ADJ Sch 4 - CRSB'!$H$46</definedName>
    <definedName name="CRSBSalariesEMRAlloc">'Sch 4 - CRSB'!$J$46</definedName>
    <definedName name="CRSBSalariesEMRAlloc_ADJ">'ADJ Sch 4 - CRSB'!$J$46</definedName>
    <definedName name="CRSBSalariesNetExptoApportion">'Sch 4 - CRSB'!$I$46</definedName>
    <definedName name="CRSBSalariesNetExptoApportion_ADJ">'ADJ Sch 4 - CRSB'!$I$46</definedName>
    <definedName name="CRSBSalariesNonEMRAlloc">'Sch 4 - CRSB'!$K$46</definedName>
    <definedName name="CRSBSalariesNonEMRAlloc_ADJ">'ADJ Sch 4 - CRSB'!$K$46</definedName>
    <definedName name="CRSBSalariesReclasses">'Sch 4 - CRSB'!$G$46</definedName>
    <definedName name="CRSBSalariesReclasses_ADJ">'ADJ Sch 4 - CRSB'!$G$46</definedName>
    <definedName name="CRSBSalFringeAdjustments">'Sch 4 - CRSB'!$H$59</definedName>
    <definedName name="CRSBSalFringeAdjustments_ADJ">'ADJ Sch 4 - CRSB'!$H$59</definedName>
    <definedName name="CRSBSalFringeEMRAlloc">'Sch 4 - CRSB'!$J$59</definedName>
    <definedName name="CRSBSalFringeEMRAlloc_ADJ">'ADJ Sch 4 - CRSB'!$J$59</definedName>
    <definedName name="CRSBSalFringeNetExptoApportion">'Sch 4 - CRSB'!$I$59</definedName>
    <definedName name="CRSBSalFringeNetExptoApportion_ADJ">'ADJ Sch 4 - CRSB'!$I$59</definedName>
    <definedName name="CRSBSalFringeNonEMRAlloc">'Sch 4 - CRSB'!$K$59</definedName>
    <definedName name="CRSBSalFringeNonEMRAlloc_ADJ">'ADJ Sch 4 - CRSB'!$K$59</definedName>
    <definedName name="CRSBSalFringeReclasses">'Sch 4 - CRSB'!$G$59</definedName>
    <definedName name="CRSBSalFringeReclasses_ADJ">'ADJ Sch 4 - CRSB'!$G$59</definedName>
    <definedName name="DateofChange">Certification!$G$28</definedName>
    <definedName name="DateofChange_ADJ">'ADJ Certification'!$G$28</definedName>
    <definedName name="DBA">Certification!$A$11</definedName>
    <definedName name="DBA_ADJ">'ADJ Certification'!$A$11</definedName>
    <definedName name="EIN">Certification!$D$8</definedName>
    <definedName name="EIN_ADJ">'ADJ Certification'!$D$8</definedName>
    <definedName name="Email">Certification!$C$58</definedName>
    <definedName name="Email_ADJ">'ADJ Certification'!$C$58</definedName>
    <definedName name="EMRAdjustments">'Sch 2 - GEMT Expense'!$I$85</definedName>
    <definedName name="EMRAdjustments_ADJ">'ADJ Sch 2 - GEMT Expense'!$I$85</definedName>
    <definedName name="EMRAdminGen">'Sch 1 - Total Expense'!$G$83</definedName>
    <definedName name="EMRAdminGen_ADJ">'ADJ Sch 1 - Total Expense'!$G$83</definedName>
    <definedName name="EMRAG">'Sch 2 - GEMT Expense'!$F$83</definedName>
    <definedName name="EMRAG_ADJ">'ADJ Sch 2 - GEMT Expense'!$F$83</definedName>
    <definedName name="EMRAGRange">'Sch 2 - GEMT Expense'!$F$52:$F$82</definedName>
    <definedName name="EMRAGRange_ADJ">'ADJ Sch 2 - GEMT Expense'!$F$52:$F$82</definedName>
    <definedName name="EMRAllocatedDirect">'Sch 2 - GEMT Expense'!$G$85</definedName>
    <definedName name="EMRAllocatedDirect_ADJ">'ADJ Sch 2 - GEMT Expense'!$G$85</definedName>
    <definedName name="EMRCapitalExpense">'Sch 1 - Total Expense'!$G$21</definedName>
    <definedName name="EMRCapitalExpense_ADJ">'ADJ Sch 1 - Total Expense'!$G$21</definedName>
    <definedName name="EMRCapitalExpRange">'Sch 2 - GEMT Expense'!$F$11:$F$20</definedName>
    <definedName name="EMRCapitalExpRange_ADJ">'ADJ Sch 2 - GEMT Expense'!$F$11:$F$20</definedName>
    <definedName name="EMRCapSalFringeBenExp">'Sch 1 - Total Expense'!$G$48</definedName>
    <definedName name="EMRCapSalFringeBenExp_ADJ">'ADJ Sch 1 - Total Expense'!$G$48</definedName>
    <definedName name="EMRCRSB">'Sch 2 - GEMT Expense'!$F$48</definedName>
    <definedName name="EMRCRSB_ADJ">'ADJ Sch 2 - GEMT Expense'!$F$48</definedName>
    <definedName name="EMRFringeBenefitsExpense">'Sch 1 - Total Expense'!$G$45</definedName>
    <definedName name="EMRFringeBenefitsExpense_ADJ">'ADJ Sch 1 - Total Expense'!$G$45</definedName>
    <definedName name="EMRFringeRange">'Sch 2 - GEMT Expense'!$F$37:$F$44</definedName>
    <definedName name="EMRFringeRange_ADJ">'ADJ Sch 2 - GEMT Expense'!$F$37:$F$44</definedName>
    <definedName name="EMRHrsLogged">'Sch 4 - CRSB'!$E$65</definedName>
    <definedName name="EMRHrsLogged_ADJ">'ADJ Sch 4 - CRSB'!$E$65</definedName>
    <definedName name="EMRHrsLoggedPercent">'Sch 4 - CRSB'!$F$65</definedName>
    <definedName name="EMRHrsLoggedPercent_ADJ">'ADJ Sch 4 - CRSB'!$F$65</definedName>
    <definedName name="EMRReclasses">'Sch 2 - GEMT Expense'!$H$85</definedName>
    <definedName name="EMRReclasses_ADJ">'ADJ Sch 2 - GEMT Expense'!$H$85</definedName>
    <definedName name="EMRSalariesExpense">'Sch 1 - Total Expense'!$G$33</definedName>
    <definedName name="EMRSalariesExpense_ADJ">'ADJ Sch 1 - Total Expense'!$G$33</definedName>
    <definedName name="EMRSalariesFringeBenExp">'Sch 1 - Total Expense'!$G$46</definedName>
    <definedName name="EMRSalariesFringeBenExp_ADJ">'ADJ Sch 1 - Total Expense'!$G$46</definedName>
    <definedName name="EMRSalariesRange">'Sch 2 - GEMT Expense'!$F$25:$F$32</definedName>
    <definedName name="EMRSalariesRange_ADJ">'ADJ Sch 2 - GEMT Expense'!$F$25:$F$32</definedName>
    <definedName name="EMRSalFringeBen">'Sch 2 - GEMT Expense'!$F$46</definedName>
    <definedName name="EMRSalFringeBen_ADJ">'ADJ Sch 2 - GEMT Expense'!$F$46</definedName>
    <definedName name="EMRSqFt">'Sch 4 - CRSB'!$E$27</definedName>
    <definedName name="EMRSqFt_ADJ">'ADJ Sch 4 - CRSB'!$E$27</definedName>
    <definedName name="EMRSqFtPercent">'Sch 4 - CRSB'!$F$27</definedName>
    <definedName name="EMRSqFtPercent_ADJ">'ADJ Sch 4 - CRSB'!$F$27</definedName>
    <definedName name="EMRTotalCapital">'Sch 2 - GEMT Expense'!$F$21</definedName>
    <definedName name="EMRTotalCapital_ADJ">'ADJ Sch 2 - GEMT Expense'!$F$21</definedName>
    <definedName name="EMRTotalFringe">'Sch 2 - GEMT Expense'!$F$45</definedName>
    <definedName name="EMRTotalFringe_ADJ">'ADJ Sch 2 - GEMT Expense'!$F$45</definedName>
    <definedName name="EMRTotalSalaries">'Sch 2 - GEMT Expense'!$F$33</definedName>
    <definedName name="EMRTotalSalaries_ADJ">'ADJ Sch 2 - GEMT Expense'!$F$33</definedName>
    <definedName name="EntityName">Certification!$C$48</definedName>
    <definedName name="EntityName_ADJ">'ADJ Certification'!$C$48</definedName>
    <definedName name="ExplanationRange">'Sch 10 - Notes'!$A$47:$I$52</definedName>
    <definedName name="ExplanationRange_ADJ">'ADJ Sch 10 - Notes'!$A$47:$I$52</definedName>
    <definedName name="FacilityPhone">Certification!$F$11</definedName>
    <definedName name="FacilityPhone_ADJ">'ADJ Certification'!$F$11</definedName>
    <definedName name="FFSAmbRevQ1">'Sch 8 - Revenues'!$G$18</definedName>
    <definedName name="FFSAmbRevQ1_ADJ">'ADJ Sch 8 - Revenues'!$G$18</definedName>
    <definedName name="FFSAmbRevQ1Range">'Sch 8 - Revenues'!$G$12:$G$17</definedName>
    <definedName name="FFSAmbRevQ1Range_ADJ">'ADJ Sch 8 - Revenues'!$G$12:$G$17</definedName>
    <definedName name="FFSAmbRevQ2">'Sch 8 - Revenues'!$H$18</definedName>
    <definedName name="FFSAmbRevQ2_ADJ">'ADJ Sch 8 - Revenues'!$H$18</definedName>
    <definedName name="FFSAmbRevQ2Range">'Sch 8 - Revenues'!$H$12:$H$17</definedName>
    <definedName name="FFSAmbRevQ2Range_ADJ">'ADJ Sch 8 - Revenues'!$H$12:$H$17</definedName>
    <definedName name="FFSAmbRevQ3">'Sch 8 - Revenues'!$J$18</definedName>
    <definedName name="FFSAmbRevQ3_ADJ">'ADJ Sch 8 - Revenues'!$J$18</definedName>
    <definedName name="FFSAmbRevQ3Range">'Sch 8 - Revenues'!$J$12:$J$17</definedName>
    <definedName name="FFSAmbRevQ3Range_ADJ">'ADJ Sch 8 - Revenues'!$J$12:$J$17</definedName>
    <definedName name="FFSAmbRevQ4">'Sch 8 - Revenues'!$K$18</definedName>
    <definedName name="FFSAmbRevQ4_ADJ">'ADJ Sch 8 - Revenues'!$K$18</definedName>
    <definedName name="FFSAmbRevQ4Range">'Sch 8 - Revenues'!$K$12:$K$17</definedName>
    <definedName name="FFSAmbRevQ4Range_ADJ">'ADJ Sch 8 - Revenues'!$K$12:$K$17</definedName>
    <definedName name="FFSAmbRevTotal">'Sch 8 - Revenues'!$L$18</definedName>
    <definedName name="FFSAmbRevTotal_ADJ">'ADJ Sch 8 - Revenues'!$L$18</definedName>
    <definedName name="FFSAmbRevTotalRange">'Sch 8 - Revenues'!$L$12:$L$17</definedName>
    <definedName name="FFSAmbRevTotalRange_ADJ">'ADJ Sch 8 - Revenues'!$L$12:$L$17</definedName>
    <definedName name="FFSQ1Transports">'Sch 9 - Prospective Rate'!$F$19</definedName>
    <definedName name="FFSQ1Transports_ADJ">'ADJ Sch 9 - Prospective Rate'!$F$19</definedName>
    <definedName name="FFSQ2Transports">'Sch 9 - Prospective Rate'!$F$20</definedName>
    <definedName name="FFSQ2Transports_ADJ">'ADJ Sch 9 - Prospective Rate'!$F$20</definedName>
    <definedName name="FFSQ3Transports">'Sch 9 - Prospective Rate'!$F$21</definedName>
    <definedName name="FFSQ3Transports_ADJ">'ADJ Sch 9 - Prospective Rate'!$F$21</definedName>
    <definedName name="FFSQ4Transports">'Sch 9 - Prospective Rate'!$F$22</definedName>
    <definedName name="FFSQ4Transports_ADJ">'ADJ Sch 9 - Prospective Rate'!$F$22</definedName>
    <definedName name="FFSTotalTransports">'Sch 9 - Prospective Rate'!$F$23</definedName>
    <definedName name="FFSTotalTransports_ADJ">'ADJ Sch 9 - Prospective Rate'!$F$23</definedName>
    <definedName name="Fire_District_Name">Certification!$A$8</definedName>
    <definedName name="Fire_District_Name_ADJ">'ADJ Certification'!$A$8</definedName>
    <definedName name="FMAP_Qtr1">'Sch 9 - Prospective Rate'!#REF!</definedName>
    <definedName name="FMAP_Qtr1_ADJ">'ADJ Sch 9 - Prospective Rate'!#REF!</definedName>
    <definedName name="FMAP_Qtrs2_3_4">'Sch 9 - Prospective Rate'!#REF!</definedName>
    <definedName name="FMAP_Qtrs2_3_4_ADJ">'ADJ Sch 9 - Prospective Rate'!#REF!</definedName>
    <definedName name="FringeBenExptoAllocateRange">'Sch 4 - CRSB'!$F$50:$F$57</definedName>
    <definedName name="FringeBenExptoAllocateRange_ADJ">'ADJ Sch 4 - CRSB'!$F$50:$F$57</definedName>
    <definedName name="FYB">Certification!$A$36</definedName>
    <definedName name="FYB_ADJ">'ADJ Certification'!$A$36</definedName>
    <definedName name="FYE">Certification!$C$36</definedName>
    <definedName name="FYE_ADJ">'ADJ Certification'!$C$36</definedName>
    <definedName name="GrandTotalAmbExp">'Sch 9 - Prospective Rate'!$H$14</definedName>
    <definedName name="GrandTotalAmbExp_ADJ">'ADJ Sch 9 - Prospective Rate'!$H$14</definedName>
    <definedName name="GrandTotalAmbTransports">'Sch 9 - Prospective Rate'!$H$24</definedName>
    <definedName name="GrandTotalAmbTransports_ADJ">'ADJ Sch 9 - Prospective Rate'!$H$24</definedName>
    <definedName name="GrandTotalEMR">'Sch 2 - GEMT Expense'!$J$85</definedName>
    <definedName name="GrandTotalEMR_ADJ">'ADJ Sch 2 - GEMT Expense'!$J$85</definedName>
    <definedName name="GrandTotalRevenues">'Sch 8 - Revenues'!$L$64</definedName>
    <definedName name="GrandTotalRevenues_ADJ">'ADJ Sch 8 - Revenues'!$L$64</definedName>
    <definedName name="IndCostFactorResponse">'Sch 9 - Prospective Rate'!$F$9</definedName>
    <definedName name="IndCostFactorResponse_ADJ">'ADJ Sch 9 - Prospective Rate'!$F$9</definedName>
    <definedName name="IndirectCost">'Sch 9 - Prospective Rate'!$G$11</definedName>
    <definedName name="IndirectCost_ADJ">'ADJ Sch 9 - Prospective Rate'!$G$11</definedName>
    <definedName name="IndirectCostFactor">'Sch 9 - Prospective Rate'!$F$11</definedName>
    <definedName name="IndirectCostFactor_ADJ">'ADJ Sch 9 - Prospective Rate'!$F$11</definedName>
    <definedName name="IndirectCostInput">'Sch 9 - Prospective Rate'!$F$10</definedName>
    <definedName name="IndirectCostInput_ADJ">'ADJ Sch 9 - Prospective Rate'!$F$10</definedName>
    <definedName name="LastRangeID">‡‡MappingConfig‡‡!$B$5</definedName>
    <definedName name="MailingAddress">Certification!$A$16</definedName>
    <definedName name="MailingAddress_ADJ">'ADJ Certification'!$A$16</definedName>
    <definedName name="MailingCity">Certification!$B$16</definedName>
    <definedName name="MailingCity_ADJ">'ADJ Certification'!$B$16</definedName>
    <definedName name="MailingZip">Certification!$F$16</definedName>
    <definedName name="MailingZip_ADJ">'ADJ Certification'!$F$16</definedName>
    <definedName name="MCOQ1Transports">'Sch 9 - Prospective Rate'!$D$19</definedName>
    <definedName name="MCOQ1Transports_ADJ">'ADJ Sch 9 - Prospective Rate'!$D$19</definedName>
    <definedName name="MCOQ2Transports">'Sch 9 - Prospective Rate'!$D$20</definedName>
    <definedName name="MCOQ2Transports_ADJ">'ADJ Sch 9 - Prospective Rate'!$D$20</definedName>
    <definedName name="MCOQ3Transports">'Sch 9 - Prospective Rate'!$D$21</definedName>
    <definedName name="MCOQ3Transports_ADJ">'ADJ Sch 9 - Prospective Rate'!$D$21</definedName>
    <definedName name="MCOQ4Transports">'Sch 9 - Prospective Rate'!$D$22</definedName>
    <definedName name="MCOQ4Transports_ADJ">'ADJ Sch 9 - Prospective Rate'!$D$22</definedName>
    <definedName name="MCOTotalTransports">'Sch 9 - Prospective Rate'!$D$23</definedName>
    <definedName name="MCOTotalTransports_ADJ">'ADJ Sch 9 - Prospective Rate'!$D$23</definedName>
    <definedName name="MedicaidNum">Certification!$H$4</definedName>
    <definedName name="MedicaidNumAdj">'ADJ Certification'!$H$4</definedName>
    <definedName name="NameCertifying">Certification!$A$19</definedName>
    <definedName name="NameCertifying_ADJ">'ADJ Certification'!$A$19</definedName>
    <definedName name="NetCostofTransports">Certification!$A$38</definedName>
    <definedName name="NetCostofTransports_ADJ">'ADJ Certification'!$A$38</definedName>
    <definedName name="NetCostQ1Transports">'Sch 9 - Prospective Rate'!$D$37</definedName>
    <definedName name="NetCostQ1Transports_ADJ">'ADJ Sch 9 - Prospective Rate'!$D$37</definedName>
    <definedName name="NetCostQ2Transports">'Sch 9 - Prospective Rate'!$E$37</definedName>
    <definedName name="NetCostQ2Transports_ADJ">'ADJ Sch 9 - Prospective Rate'!$E$37</definedName>
    <definedName name="NetCostQ3Transports">'Sch 9 - Prospective Rate'!$F$37</definedName>
    <definedName name="NetCostQ3Transports_ADJ">'ADJ Sch 9 - Prospective Rate'!$F$37</definedName>
    <definedName name="NetCostQ4Transports">'Sch 9 - Prospective Rate'!$G$37</definedName>
    <definedName name="NetCostQ4Transports_ADJ">'ADJ Sch 9 - Prospective Rate'!$G$37</definedName>
    <definedName name="NetCostTotalTransports">'Sch 9 - Prospective Rate'!$H$37</definedName>
    <definedName name="NetCostTotalTransports_ADJ">'ADJ Sch 9 - Prospective Rate'!$H$37</definedName>
    <definedName name="NetFedParticipationQ1Transports">'Sch 9 - Prospective Rate'!$D$39</definedName>
    <definedName name="NetFedParticipationQ1Transports_ADJ">'ADJ Sch 9 - Prospective Rate'!$D$39</definedName>
    <definedName name="NetFedParticipationQ2Transports">'Sch 9 - Prospective Rate'!$E$39</definedName>
    <definedName name="NetFedParticipationQ2Transports_ADJ">'ADJ Sch 9 - Prospective Rate'!$E$39</definedName>
    <definedName name="NetFedParticipationQ3Transports">'Sch 9 - Prospective Rate'!$F$39</definedName>
    <definedName name="NetFedParticipationQ3Transports_ADJ">'ADJ Sch 9 - Prospective Rate'!$F$39</definedName>
    <definedName name="NetFedParticipationQ4Transports">'Sch 9 - Prospective Rate'!$G$39</definedName>
    <definedName name="NetFedParticipationQ4Transports_ADJ">'ADJ Sch 9 - Prospective Rate'!$G$39</definedName>
    <definedName name="NetFedParticipationTotalTransports">'Sch 9 - Prospective Rate'!$H$39</definedName>
    <definedName name="NetFedParticipationTotalTransports_ADJ">'ADJ Sch 9 - Prospective Rate'!$H$39</definedName>
    <definedName name="NonEMRAdjustments">'Sch 3 - NON-GEMT Expense'!$I$85</definedName>
    <definedName name="NonEMRAdjustments_ADJ">'ADJ Sch 3 - NON-GEMT Expense'!$I$85</definedName>
    <definedName name="NonEMRAdminGen">'Sch 1 - Total Expense'!$H$83</definedName>
    <definedName name="NonEMRAdminGen_ADJ">'ADJ Sch 1 - Total Expense'!$H$83</definedName>
    <definedName name="NonEMRAG">'Sch 3 - NON-GEMT Expense'!$F$83</definedName>
    <definedName name="NonEMRAG_ADJ">'ADJ Sch 3 - NON-GEMT Expense'!$F$83</definedName>
    <definedName name="NonEMRAGRange">'Sch 3 - NON-GEMT Expense'!$F$52:$F$82</definedName>
    <definedName name="NonEMRAGRange_ADJ">'ADJ Sch 3 - NON-GEMT Expense'!$F$52:$F$82</definedName>
    <definedName name="NonEMRAllocatedDirect">'Sch 3 - NON-GEMT Expense'!$G$85</definedName>
    <definedName name="NonEMRAllocatedDirect_ADJ">'ADJ Sch 3 - NON-GEMT Expense'!$G$85</definedName>
    <definedName name="NonEMRCapitalExpense">'Sch 1 - Total Expense'!$H$21</definedName>
    <definedName name="NonEMRCapitalExpense_ADJ">'ADJ Sch 1 - Total Expense'!$H$21</definedName>
    <definedName name="NonEMRCapitalExpRange">'Sch 3 - NON-GEMT Expense'!$F$11:$F$20</definedName>
    <definedName name="NonEMRCapitalExpRange_ADJ">'ADJ Sch 3 - NON-GEMT Expense'!$F$11:$F$20</definedName>
    <definedName name="NonEMRCapSalFringeBenExp">'Sch 1 - Total Expense'!$H$48</definedName>
    <definedName name="NonEMRCapSalFringeBenExp_ADJ">'ADJ Sch 1 - Total Expense'!$H$48</definedName>
    <definedName name="NonEMRCRSB">'Sch 3 - NON-GEMT Expense'!$F$48</definedName>
    <definedName name="NonEMRCRSB_ADJ">'ADJ Sch 3 - NON-GEMT Expense'!$F$48</definedName>
    <definedName name="NonEMRFringeBenefitsExpense">'Sch 1 - Total Expense'!$H$45</definedName>
    <definedName name="NonEMRFringeBenefitsExpense_ADJ">'ADJ Sch 1 - Total Expense'!$H$45</definedName>
    <definedName name="NonEMRFringeRange">'Sch 3 - NON-GEMT Expense'!$F$37:$F$44</definedName>
    <definedName name="NonEMRFringeRange_ADJ">'ADJ Sch 3 - NON-GEMT Expense'!$F$37:$F$44</definedName>
    <definedName name="NonEMRHrsLogged">'Sch 4 - CRSB'!$E$66</definedName>
    <definedName name="NonEMRHrsLogged_ADJ">'ADJ Sch 4 - CRSB'!$E$66</definedName>
    <definedName name="NonEMRHrsLoggedPercent">'Sch 4 - CRSB'!$F$66</definedName>
    <definedName name="NonEMRHrsLoggedPercent_ADJ">'ADJ Sch 4 - CRSB'!$F$66</definedName>
    <definedName name="NonEMRReclasses">'Sch 3 - NON-GEMT Expense'!$H$85</definedName>
    <definedName name="NonEMRReclasses_ADJ">'ADJ Sch 3 - NON-GEMT Expense'!$H$85</definedName>
    <definedName name="NonEMRSalariesExpense">'Sch 1 - Total Expense'!$H$33</definedName>
    <definedName name="NonEMRSalariesExpense_ADJ">'ADJ Sch 1 - Total Expense'!$H$33</definedName>
    <definedName name="NonEMRSalariesFringeBenExp">'Sch 1 - Total Expense'!$H$46</definedName>
    <definedName name="NonEMRSalariesFringeBenExp_ADJ">'ADJ Sch 1 - Total Expense'!$H$46</definedName>
    <definedName name="NonEMRSalariesRange">'Sch 3 - NON-GEMT Expense'!$F$25:$F$32</definedName>
    <definedName name="NonEMRSalariesRange_ADJ">'ADJ Sch 3 - NON-GEMT Expense'!$F$25:$F$32</definedName>
    <definedName name="NonEMRSalFringeBen">'Sch 3 - NON-GEMT Expense'!$F$46</definedName>
    <definedName name="NonEMRSalFringeBen_ADJ">'ADJ Sch 3 - NON-GEMT Expense'!$F$46</definedName>
    <definedName name="NonEMRSqFt">'Sch 4 - CRSB'!$E$28</definedName>
    <definedName name="NonEMRSqFt_ADJ">'ADJ Sch 4 - CRSB'!$E$28</definedName>
    <definedName name="NonEMRSqFtPercent">'Sch 4 - CRSB'!$F$28</definedName>
    <definedName name="NonEMRSqFtPercent_ADJ">'ADJ Sch 4 - CRSB'!$F$28</definedName>
    <definedName name="NonEMRTotalCapital">'Sch 3 - NON-GEMT Expense'!$F$21</definedName>
    <definedName name="NonEMRTotalCapital_ADJ">'ADJ Sch 3 - NON-GEMT Expense'!$F$21</definedName>
    <definedName name="NonEMRTotalFringe">'Sch 3 - NON-GEMT Expense'!$F$45</definedName>
    <definedName name="NonEMRTotalFringe_ADJ">'ADJ Sch 3 - NON-GEMT Expense'!$F$45</definedName>
    <definedName name="NonEMRTotalSalaries">'Sch 3 - NON-GEMT Expense'!$F$33</definedName>
    <definedName name="NonEMRTotalSalaries_ADJ">'ADJ Sch 3 - NON-GEMT Expense'!$F$33</definedName>
    <definedName name="NonFedShareReductQ1Transports">'Sch 9 - Prospective Rate'!$D$38</definedName>
    <definedName name="NonFedShareReductQ1Transports_ADJ">'ADJ Sch 9 - Prospective Rate'!$D$38</definedName>
    <definedName name="NonFedShareReductQ2Transports">'Sch 9 - Prospective Rate'!$E$38</definedName>
    <definedName name="NonFedShareReductQ2Transports_ADJ">'ADJ Sch 9 - Prospective Rate'!$E$38</definedName>
    <definedName name="NonFedShareReductQ3Transports">'Sch 9 - Prospective Rate'!$F$38</definedName>
    <definedName name="NonFedShareReductQ3Transports_ADJ">'ADJ Sch 9 - Prospective Rate'!$F$38</definedName>
    <definedName name="NonFedShareReductQ4Transports">'Sch 9 - Prospective Rate'!$G$38</definedName>
    <definedName name="NonFedShareReductQ4Transports_ADJ">'ADJ Sch 9 - Prospective Rate'!$G$38</definedName>
    <definedName name="NonFedShareReductTotalTransports">'Sch 9 - Prospective Rate'!$H$38</definedName>
    <definedName name="NonFedShareReductTotalTransports_ADJ">'ADJ Sch 9 - Prospective Rate'!$H$38</definedName>
    <definedName name="NonGrandTotalEMR">'Sch 3 - NON-GEMT Expense'!$J$85</definedName>
    <definedName name="NonGrandTotalEMR_ADJ">'ADJ Sch 3 - NON-GEMT Expense'!$J$85</definedName>
    <definedName name="NPI">Certification!$F$8</definedName>
    <definedName name="NPI_ADJ">'ADJ Certification'!$F$8</definedName>
    <definedName name="OthAmbEMRRevTotal">'Sch 8 - Revenues'!$J$63</definedName>
    <definedName name="OthAmbEMRRevTotal_ADJ">'ADJ Sch 8 - Revenues'!$J$63</definedName>
    <definedName name="OthAmbNonEMRRevTotal">'Sch 8 - Revenues'!$K$63</definedName>
    <definedName name="OthAmbNonEMRRevTotal_ADJ">'ADJ Sch 8 - Revenues'!$K$63</definedName>
    <definedName name="OthAmbRevQ1">'Sch 8 - Revenues'!$G$30</definedName>
    <definedName name="OthAmbRevQ1_ADJ">'ADJ Sch 8 - Revenues'!$G$30</definedName>
    <definedName name="OthAmbRevQ1Range">'Sch 8 - Revenues'!$G$24:$G$29</definedName>
    <definedName name="OthAmbRevQ1Range_ADJ">'ADJ Sch 8 - Revenues'!$G$24:$G$29</definedName>
    <definedName name="OthAmbRevQ2">'Sch 8 - Revenues'!$H$30</definedName>
    <definedName name="OthAmbRevQ2_ADJ">'ADJ Sch 8 - Revenues'!$H$30</definedName>
    <definedName name="OthAmbRevQ2Range">'Sch 8 - Revenues'!$H$24:$H$29</definedName>
    <definedName name="OthAmbRevQ2Range_ADJ">'ADJ Sch 8 - Revenues'!$H$24:$H$29</definedName>
    <definedName name="OthAmbRevQ3">'Sch 8 - Revenues'!$J$30</definedName>
    <definedName name="OthAmbRevQ3_ADJ">'ADJ Sch 8 - Revenues'!$J$30</definedName>
    <definedName name="OthAmbRevQ3Range">'Sch 8 - Revenues'!$J$24:$J$29</definedName>
    <definedName name="OthAmbRevQ3Range_ADJ">'ADJ Sch 8 - Revenues'!$J$24:$J$29</definedName>
    <definedName name="OthAmbRevQ4">'Sch 8 - Revenues'!$K$30</definedName>
    <definedName name="OthAmbRevQ4_ADJ">'ADJ Sch 8 - Revenues'!$K$30</definedName>
    <definedName name="OthAmbRevQ4Range">'Sch 8 - Revenues'!$K$24:$K$29</definedName>
    <definedName name="OthAmbRevQ4Range_ADJ">'ADJ Sch 8 - Revenues'!$K$24:$K$29</definedName>
    <definedName name="OthAmbRevTotal">'Sch 8 - Revenues'!$L$30</definedName>
    <definedName name="OthAmbRevTotal_ADJ">'ADJ Sch 8 - Revenues'!$L$30</definedName>
    <definedName name="OthAmbRevTotalRange">'Sch 8 - Revenues'!$L$24:$L$29</definedName>
    <definedName name="OthAmbRevTotalRange_ADJ">'ADJ Sch 8 - Revenues'!$L$24:$L$29</definedName>
    <definedName name="OthAmbTotalRevTotal">'Sch 8 - Revenues'!$L$63</definedName>
    <definedName name="OthAmbTotalRevTotal_ADJ">'ADJ Sch 8 - Revenues'!$L$63</definedName>
    <definedName name="OtherPayerQ1Transports">'Sch 9 - Prospective Rate'!$G$19</definedName>
    <definedName name="OtherPayerQ1Transports_ADJ">'ADJ Sch 9 - Prospective Rate'!$G$19</definedName>
    <definedName name="OtherPayerQ2Transports">'Sch 9 - Prospective Rate'!$G$20</definedName>
    <definedName name="OtherPayerQ2Transports_ADJ">'ADJ Sch 9 - Prospective Rate'!$G$20</definedName>
    <definedName name="OtherPayerQ3Transports">'Sch 9 - Prospective Rate'!$G$21</definedName>
    <definedName name="OtherPayerQ3Transports_ADJ">'ADJ Sch 9 - Prospective Rate'!$G$21</definedName>
    <definedName name="OtherPayerQ4Transports">'Sch 9 - Prospective Rate'!$G$22</definedName>
    <definedName name="OtherPayerQ4Transports_ADJ">'ADJ Sch 9 - Prospective Rate'!$G$22</definedName>
    <definedName name="OtherPayerTotalTransports">'Sch 9 - Prospective Rate'!$G$23</definedName>
    <definedName name="OtherPayerTotalTransports_ADJ">'ADJ Sch 9 - Prospective Rate'!$G$23</definedName>
    <definedName name="OthRevRange">'Sch 8 - Revenues'!$B$35:$L$63</definedName>
    <definedName name="PreviousAgencyName">Certification!$A$28</definedName>
    <definedName name="PreviousAgencyName_ADJ">'ADJ Certification'!$A$28</definedName>
    <definedName name="_xlnm.Print_Area" localSheetId="14">'ADJ Certification'!$A$3:$H$69</definedName>
    <definedName name="_xlnm.Print_Area" localSheetId="15">'ADJ Sch 1 - Total Expense'!$A$1:$I$85</definedName>
    <definedName name="_xlnm.Print_Area" localSheetId="16">'ADJ Sch 2 - GEMT Expense'!$A$1:$J$88</definedName>
    <definedName name="_xlnm.Print_Area" localSheetId="17">'ADJ Sch 3 - NON-GEMT Expense'!$A$1:$J$88</definedName>
    <definedName name="_xlnm.Print_Area" localSheetId="18">'ADJ Sch 4 - CRSB'!$A$1:$K$71</definedName>
    <definedName name="_xlnm.Print_Area" localSheetId="19">'ADJ Sch 5 - A&amp;G'!$A$1:$K$55</definedName>
    <definedName name="_xlnm.Print_Area" localSheetId="21">'ADJ Sch 7 - Adjustments'!$A$1:$I$44</definedName>
    <definedName name="_xlnm.Print_Area" localSheetId="22">'ADJ Sch 8 - Revenues'!$A$1:$L$68</definedName>
    <definedName name="_xlnm.Print_Area" localSheetId="3">Certification!$A$3:$H$69</definedName>
    <definedName name="_xlnm.Print_Area" localSheetId="4">'Sch 1 - Total Expense'!$A$1:$I$85</definedName>
    <definedName name="_xlnm.Print_Area" localSheetId="5">'Sch 2 - GEMT Expense'!$A$1:$J$88</definedName>
    <definedName name="_xlnm.Print_Area" localSheetId="6">'Sch 3 - NON-GEMT Expense'!$A$1:$J$88</definedName>
    <definedName name="_xlnm.Print_Area" localSheetId="7">'Sch 4 - CRSB'!$A$1:$K$71</definedName>
    <definedName name="_xlnm.Print_Area" localSheetId="8">'Sch 5 - A&amp;G'!$A$1:$K$55</definedName>
    <definedName name="_xlnm.Print_Area" localSheetId="10">'Sch 7 - Adjustments'!$A$1:$I$44</definedName>
    <definedName name="_xlnm.Print_Area" localSheetId="11">'Sch 8 - Revenues'!$A$1:$L$68</definedName>
    <definedName name="_xlnm.Print_Titles" localSheetId="15">'ADJ Sch 1 - Total Expense'!$1:$9</definedName>
    <definedName name="_xlnm.Print_Titles" localSheetId="24">'ADJ Sch 10 - Notes'!$1:$5</definedName>
    <definedName name="_xlnm.Print_Titles" localSheetId="16">'ADJ Sch 2 - GEMT Expense'!$1:$9</definedName>
    <definedName name="_xlnm.Print_Titles" localSheetId="17">'ADJ Sch 3 - NON-GEMT Expense'!$1:$9</definedName>
    <definedName name="_xlnm.Print_Titles" localSheetId="20">'ADJ Sch 6 - Reclassifications'!$1:$10</definedName>
    <definedName name="_xlnm.Print_Titles" localSheetId="25">Adjustments!$1:$10</definedName>
    <definedName name="_xlnm.Print_Titles" localSheetId="4">'Sch 1 - Total Expense'!$1:$9</definedName>
    <definedName name="_xlnm.Print_Titles" localSheetId="13">'Sch 10 - Notes'!$1:$5</definedName>
    <definedName name="_xlnm.Print_Titles" localSheetId="5">'Sch 2 - GEMT Expense'!$1:$9</definedName>
    <definedName name="_xlnm.Print_Titles" localSheetId="6">'Sch 3 - NON-GEMT Expense'!$1:$9</definedName>
    <definedName name="_xlnm.Print_Titles" localSheetId="9">'Sch 6 - Reclassifications'!$1:$10</definedName>
    <definedName name="ReclassificationsRange">'Sch 6 - Reclassifications'!$B$11:$L$70</definedName>
    <definedName name="ReclassificationsRange_ADJ">'ADJ Sch 6 - Reclassifications'!$B$11:$L$70</definedName>
    <definedName name="ReclassificationsTotalDecrease">'Sch 6 - Reclassifications'!$L$71</definedName>
    <definedName name="ReclassificationsTotalDecrease_ADJ">'ADJ Sch 6 - Reclassifications'!$L$71</definedName>
    <definedName name="ReclassificationsTotalIncrease">'Sch 6 - Reclassifications'!$H$71</definedName>
    <definedName name="ReclassificationsTotalIncrease_ADJ">'ADJ Sch 6 - Reclassifications'!$H$71</definedName>
    <definedName name="ReportContactExt">Certification!$G$22</definedName>
    <definedName name="ReportContactExt_ADJ">'ADJ Certification'!$G$22</definedName>
    <definedName name="ReportContactMailingAddress">Certification!$A$25</definedName>
    <definedName name="ReportContactMailingAddress_ADJ">'ADJ Certification'!$A$25</definedName>
    <definedName name="ReportContactMailingCity">Certification!$B$25</definedName>
    <definedName name="ReportContactMailingCity_ADJ">'ADJ Certification'!$B$25</definedName>
    <definedName name="ReportContactMailingState">Certification!$F$25</definedName>
    <definedName name="ReportContactMailingState_ADJ">'ADJ Certification'!$F$25</definedName>
    <definedName name="ReportContactMailingZip">Certification!$G$25</definedName>
    <definedName name="ReportContactMailingZip_ADJ">'ADJ Certification'!$G$25</definedName>
    <definedName name="ReportContactName">Certification!$A$22</definedName>
    <definedName name="ReportContactName_ADJ">'ADJ Certification'!$A$22</definedName>
    <definedName name="ReportContactPhone">Certification!$D$22</definedName>
    <definedName name="ReportContactPhone_ADJ">'ADJ Certification'!$D$22</definedName>
    <definedName name="SalariesExptoAllocateRange">'Sch 4 - CRSB'!$F$38:$F$45</definedName>
    <definedName name="SalariesExptoAllocateRange_ADJ">'ADJ Sch 4 - CRSB'!$F$38:$F$45</definedName>
    <definedName name="SigDate">Certification!$A$48</definedName>
    <definedName name="SigDate_ADJ">'ADJ Certification'!$A$48</definedName>
    <definedName name="Signature">Certification!$C$52</definedName>
    <definedName name="Signature_ADJ">'ADJ Certification'!$C$52</definedName>
    <definedName name="TemplateKey">‡‡MappingConfig‡‡!$B$2</definedName>
    <definedName name="Title">Certification!$C$54</definedName>
    <definedName name="Title_ADJ">'ADJ Certification'!$C$54</definedName>
    <definedName name="TotalAdjustments">'Sch 7 - Adjustments'!$E$40</definedName>
    <definedName name="TotalAdjustments_ADJ">'ADJ Sch 7 - Adjustments'!$E$40</definedName>
    <definedName name="TotalAdminGen">'Sch 1 - Total Expense'!$F$83</definedName>
    <definedName name="TotalAdminGen_ADJ">'ADJ Sch 1 - Total Expense'!$F$83</definedName>
    <definedName name="TotalAdminGenExpense">'Sch 1 - Total Expense'!$I$85</definedName>
    <definedName name="TotalAdminGenExpense_ADJ">'ADJ Sch 1 - Total Expense'!$I$85</definedName>
    <definedName name="TotalAGtoAllocate">'Sch 5 - A&amp;G'!$F$42</definedName>
    <definedName name="TotalAGtoAllocate_ADJ">'ADJ Sch 5 - A&amp;G'!$F$42</definedName>
    <definedName name="TotalCapitalExpense">'Sch 1 - Total Expense'!$F$21</definedName>
    <definedName name="TotalCapitalExpense_ADJ">'ADJ Sch 1 - Total Expense'!$F$21</definedName>
    <definedName name="TotalCapSalFringeBenExp">'Sch 1 - Total Expense'!$F$48</definedName>
    <definedName name="TotalCapSalFringeBenExp_ADJ">'ADJ Sch 1 - Total Expense'!$F$48</definedName>
    <definedName name="TotalEMR">'Sch 2 - GEMT Expense'!$F$85</definedName>
    <definedName name="TotalEMR_ADJ">'ADJ Sch 2 - GEMT Expense'!$F$85</definedName>
    <definedName name="TotalEMRExpense">'Sch 1 - Total Expense'!$G$85</definedName>
    <definedName name="TotalEMRExpense_ADJ">'ADJ Sch 1 - Total Expense'!$G$85</definedName>
    <definedName name="TotalExpense">'Sch 1 - Total Expense'!$F$85</definedName>
    <definedName name="TotalExpense_ADJ">'ADJ Sch 1 - Total Expense'!$F$85</definedName>
    <definedName name="TotalFringeBenefitsExpense">'Sch 1 - Total Expense'!$F$45</definedName>
    <definedName name="TotalFringeBenefitsExpense_ADJ">'ADJ Sch 1 - Total Expense'!$F$45</definedName>
    <definedName name="TotalHrsLogged">'Sch 4 - CRSB'!$E$67</definedName>
    <definedName name="TotalHrsLogged_ADJ">'ADJ Sch 4 - CRSB'!$E$67</definedName>
    <definedName name="TotalNonEMR">'Sch 3 - NON-GEMT Expense'!$F$85</definedName>
    <definedName name="TotalNonEMR_ADJ">'ADJ Sch 3 - NON-GEMT Expense'!$F$85</definedName>
    <definedName name="TotalNonEMRExpense">'Sch 1 - Total Expense'!$H$85</definedName>
    <definedName name="TotalNonEMRExpense_ADJ">'ADJ Sch 1 - Total Expense'!$H$85</definedName>
    <definedName name="TotalSalariesExpense">'Sch 1 - Total Expense'!$F$33</definedName>
    <definedName name="TotalSalariesExpense_ADJ">'ADJ Sch 1 - Total Expense'!$F$33</definedName>
    <definedName name="TotalSalariesFringeBenExp">'Sch 1 - Total Expense'!$F$46</definedName>
    <definedName name="TotalSalariesFringeBenExp_ADJ">'ADJ Sch 1 - Total Expense'!$F$46</definedName>
    <definedName name="TotalSalFringeBentoAllocate">'Sch 4 - CRSB'!$F$59</definedName>
    <definedName name="TotalSalFringeBentoAllocate_ADJ">'ADJ Sch 4 - CRSB'!$F$59</definedName>
    <definedName name="TotalSqFt">'Sch 4 - CRSB'!$E$29</definedName>
    <definedName name="TotalSqFt_ADJ">'ADJ Sch 4 - CRSB'!$E$29</definedName>
    <definedName name="TotCapitalExptoAllocate">'Sch 4 - CRSB'!$F$21</definedName>
    <definedName name="TotCapitalExptoAllocate_ADJ">'ADJ Sch 4 - CRSB'!$F$21</definedName>
    <definedName name="TotExpAfterAllocation">Certification!$E$66</definedName>
    <definedName name="TotExpAfterAllocation_ADJ">'ADJ Certification'!$E$66</definedName>
    <definedName name="TotExpBeforeAllocation">Certification!$E$65</definedName>
    <definedName name="TotExpBeforeAllocation_ADJ">'ADJ Certification'!$E$65</definedName>
    <definedName name="TotFringeBenExptoAllocate">'Sch 4 - CRSB'!$F$58</definedName>
    <definedName name="TotFringeBenExptoAllocate_ADJ">'ADJ Sch 4 - CRSB'!$F$58</definedName>
    <definedName name="TotSalariesExptoAllocate">'Sch 4 - CRSB'!$F$46</definedName>
    <definedName name="TotSalariesExptoAllocate_ADJ">'ADJ Sch 4 - CRSB'!$F$46</definedName>
    <definedName name="Variance">Certification!$E$67</definedName>
    <definedName name="Variance_ADJ">'ADJ Certification'!$E$67</definedName>
    <definedName name="Version">Certification!$H$3</definedName>
    <definedName name="Version_ADJ">'ADJ Certification'!$H$3</definedName>
    <definedName name="Version_Name">‡‡MappingConfig‡‡!$B$3</definedName>
    <definedName name="Version_Stamp">‡‡MappingConfig‡‡!$B$4</definedName>
    <definedName name="XOQ1Transports">'Sch 9 - Prospective Rate'!$E$19</definedName>
    <definedName name="XOQ1Transports_ADJ">'ADJ Sch 9 - Prospective Rate'!$E$19</definedName>
    <definedName name="XOQ2Transports">'Sch 9 - Prospective Rate'!$E$20</definedName>
    <definedName name="XOQ2Transports_ADJ">'ADJ Sch 9 - Prospective Rate'!$E$20</definedName>
    <definedName name="XOQ3Transports">'Sch 9 - Prospective Rate'!$E$21</definedName>
    <definedName name="XOQ3Transports_ADJ">'ADJ Sch 9 - Prospective Rate'!$E$21</definedName>
    <definedName name="XOQ4Transports">'Sch 9 - Prospective Rate'!$E$22</definedName>
    <definedName name="XOQ4Transports_ADJ">'ADJ Sch 9 - Prospective Rate'!$E$22</definedName>
    <definedName name="XOTotalTransports">'Sch 9 - Prospective Rate'!$E$23</definedName>
    <definedName name="XOTotalTransports_ADJ">'ADJ Sch 9 - Prospective Rate'!$E$23</definedName>
    <definedName name="Z_582105C9_F33C_4050_B826_7CABFA66D58D_.wvu.PrintArea" localSheetId="16" hidden="1">'ADJ Sch 2 - GEMT Expense'!$A$1:$J$85</definedName>
    <definedName name="Z_582105C9_F33C_4050_B826_7CABFA66D58D_.wvu.PrintArea" localSheetId="17" hidden="1">'ADJ Sch 3 - NON-GEMT Expense'!$A$1:$J$85</definedName>
    <definedName name="Z_582105C9_F33C_4050_B826_7CABFA66D58D_.wvu.PrintArea" localSheetId="18" hidden="1">'ADJ Sch 4 - CRSB'!$A$1:$K$60</definedName>
    <definedName name="Z_582105C9_F33C_4050_B826_7CABFA66D58D_.wvu.PrintArea" localSheetId="19" hidden="1">'ADJ Sch 5 - A&amp;G'!$A$1:$K$43</definedName>
    <definedName name="Z_582105C9_F33C_4050_B826_7CABFA66D58D_.wvu.PrintArea" localSheetId="5" hidden="1">'Sch 2 - GEMT Expense'!$A$1:$J$85</definedName>
    <definedName name="Z_582105C9_F33C_4050_B826_7CABFA66D58D_.wvu.PrintArea" localSheetId="6" hidden="1">'Sch 3 - NON-GEMT Expense'!$A$1:$J$85</definedName>
    <definedName name="Z_582105C9_F33C_4050_B826_7CABFA66D58D_.wvu.PrintArea" localSheetId="7" hidden="1">'Sch 4 - CRSB'!$A$1:$K$60</definedName>
    <definedName name="Z_582105C9_F33C_4050_B826_7CABFA66D58D_.wvu.PrintArea" localSheetId="8" hidden="1">'Sch 5 - A&amp;G'!$A$1:$K$43</definedName>
    <definedName name="Z_70902B1F_7260_4365_9C5D_64135BAF0273_.wvu.PrintArea" localSheetId="14" hidden="1">'ADJ Certification'!$A$3:$H$69</definedName>
    <definedName name="Z_70902B1F_7260_4365_9C5D_64135BAF0273_.wvu.PrintArea" localSheetId="15" hidden="1">'ADJ Sch 1 - Total Expense'!$A$1:$I$85</definedName>
    <definedName name="Z_70902B1F_7260_4365_9C5D_64135BAF0273_.wvu.PrintArea" localSheetId="16" hidden="1">'ADJ Sch 2 - GEMT Expense'!$A$1:$J$85</definedName>
    <definedName name="Z_70902B1F_7260_4365_9C5D_64135BAF0273_.wvu.PrintArea" localSheetId="17" hidden="1">'ADJ Sch 3 - NON-GEMT Expense'!$A$1:$J$85</definedName>
    <definedName name="Z_70902B1F_7260_4365_9C5D_64135BAF0273_.wvu.PrintArea" localSheetId="18" hidden="1">'ADJ Sch 4 - CRSB'!$A$1:$K$60</definedName>
    <definedName name="Z_70902B1F_7260_4365_9C5D_64135BAF0273_.wvu.PrintArea" localSheetId="19" hidden="1">'ADJ Sch 5 - A&amp;G'!$A$1:$K$43</definedName>
    <definedName name="Z_70902B1F_7260_4365_9C5D_64135BAF0273_.wvu.PrintArea" localSheetId="21" hidden="1">'ADJ Sch 7 - Adjustments'!$A$1:$I$44</definedName>
    <definedName name="Z_70902B1F_7260_4365_9C5D_64135BAF0273_.wvu.PrintArea" localSheetId="3" hidden="1">Certification!$A$3:$H$69</definedName>
    <definedName name="Z_70902B1F_7260_4365_9C5D_64135BAF0273_.wvu.PrintArea" localSheetId="4" hidden="1">'Sch 1 - Total Expense'!$A$1:$I$85</definedName>
    <definedName name="Z_70902B1F_7260_4365_9C5D_64135BAF0273_.wvu.PrintArea" localSheetId="5" hidden="1">'Sch 2 - GEMT Expense'!$A$1:$J$85</definedName>
    <definedName name="Z_70902B1F_7260_4365_9C5D_64135BAF0273_.wvu.PrintArea" localSheetId="6" hidden="1">'Sch 3 - NON-GEMT Expense'!$A$1:$J$85</definedName>
    <definedName name="Z_70902B1F_7260_4365_9C5D_64135BAF0273_.wvu.PrintArea" localSheetId="7" hidden="1">'Sch 4 - CRSB'!$A$1:$K$60</definedName>
    <definedName name="Z_70902B1F_7260_4365_9C5D_64135BAF0273_.wvu.PrintArea" localSheetId="8" hidden="1">'Sch 5 - A&amp;G'!$A$1:$K$43</definedName>
    <definedName name="Z_70902B1F_7260_4365_9C5D_64135BAF0273_.wvu.PrintArea" localSheetId="10" hidden="1">'Sch 7 - Adjustments'!$A$1:$I$44</definedName>
  </definedNames>
  <calcPr calcId="162913"/>
</workbook>
</file>

<file path=xl/calcChain.xml><?xml version="1.0" encoding="utf-8"?>
<calcChain xmlns="http://schemas.openxmlformats.org/spreadsheetml/2006/main">
  <c r="J62" i="27" l="1"/>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G36" i="28" l="1"/>
  <c r="F36" i="28"/>
  <c r="E36" i="28"/>
  <c r="D36" i="28"/>
  <c r="H39" i="28" l="1"/>
  <c r="G39" i="28"/>
  <c r="F39" i="28"/>
  <c r="E39" i="28"/>
  <c r="D39" i="28"/>
  <c r="H38" i="28"/>
  <c r="G38" i="28"/>
  <c r="F38" i="28"/>
  <c r="E38" i="28"/>
  <c r="D38" i="28"/>
  <c r="H35" i="28"/>
  <c r="H34" i="28"/>
  <c r="G34" i="28"/>
  <c r="F34" i="28"/>
  <c r="E34" i="28"/>
  <c r="D34" i="28"/>
  <c r="A42" i="19"/>
  <c r="H39" i="11"/>
  <c r="G39" i="11"/>
  <c r="F39" i="11"/>
  <c r="E39" i="11"/>
  <c r="D39" i="11"/>
  <c r="H38" i="11"/>
  <c r="H37" i="11"/>
  <c r="H36" i="11"/>
  <c r="H35" i="11"/>
  <c r="H34" i="11"/>
  <c r="G38" i="11"/>
  <c r="F38" i="11"/>
  <c r="E38" i="11"/>
  <c r="D38" i="11"/>
  <c r="G36" i="11"/>
  <c r="F36" i="11"/>
  <c r="E36" i="11"/>
  <c r="D36" i="11"/>
  <c r="G34" i="11"/>
  <c r="F34" i="11"/>
  <c r="E34" i="11"/>
  <c r="D34" i="11"/>
  <c r="H36" i="28" l="1"/>
  <c r="A38" i="19"/>
  <c r="B25" i="27"/>
  <c r="B41" i="20"/>
  <c r="B29" i="20"/>
  <c r="J969" i="30" l="1"/>
  <c r="J970" i="30"/>
  <c r="J971" i="30"/>
  <c r="J972" i="30"/>
  <c r="J973" i="30"/>
  <c r="J974" i="30"/>
  <c r="J975" i="30"/>
  <c r="J976" i="30"/>
  <c r="J977" i="30"/>
  <c r="J63" i="9" l="1"/>
  <c r="H3" i="1" l="1"/>
  <c r="D66" i="14"/>
  <c r="D67" i="14"/>
  <c r="D65" i="14"/>
  <c r="D28" i="14"/>
  <c r="D29" i="14"/>
  <c r="D27" i="14"/>
  <c r="B24" i="28" l="1"/>
  <c r="B23" i="28"/>
  <c r="E15" i="28"/>
  <c r="F15" i="28"/>
  <c r="G15" i="28"/>
  <c r="D15" i="28"/>
  <c r="G5" i="28"/>
  <c r="H5" i="28"/>
  <c r="F5" i="28"/>
  <c r="D67" i="23"/>
  <c r="D66" i="23"/>
  <c r="D65" i="23"/>
  <c r="D29" i="23"/>
  <c r="D28" i="23"/>
  <c r="D27" i="23"/>
  <c r="A85" i="22"/>
  <c r="A85" i="21"/>
  <c r="A85" i="20"/>
  <c r="A21" i="20"/>
  <c r="B20" i="20"/>
  <c r="B20" i="21" s="1"/>
  <c r="D83" i="2" l="1"/>
  <c r="D46" i="2"/>
  <c r="D45" i="2"/>
  <c r="D33" i="2"/>
  <c r="D21" i="2"/>
  <c r="J10" i="18" l="1"/>
  <c r="J48" i="18" l="1"/>
  <c r="J49" i="18"/>
  <c r="J50" i="18"/>
  <c r="J51" i="18"/>
  <c r="J52" i="18"/>
  <c r="J47" i="18"/>
  <c r="J30" i="18"/>
  <c r="J31" i="18"/>
  <c r="J32" i="18"/>
  <c r="J33" i="18"/>
  <c r="J34" i="18"/>
  <c r="J35" i="18"/>
  <c r="J36" i="18"/>
  <c r="J37" i="18"/>
  <c r="J38" i="18"/>
  <c r="J39" i="18"/>
  <c r="J40" i="18"/>
  <c r="J41" i="18"/>
  <c r="J29" i="18"/>
  <c r="J11" i="18"/>
  <c r="J12" i="18"/>
  <c r="J13" i="18"/>
  <c r="J14" i="18"/>
  <c r="J15" i="18"/>
  <c r="J16" i="18"/>
  <c r="J17" i="18"/>
  <c r="J18" i="18"/>
  <c r="J19" i="18"/>
  <c r="J20" i="18"/>
  <c r="J21" i="18"/>
  <c r="J22" i="18"/>
  <c r="J23" i="18"/>
  <c r="F12" i="27" l="1"/>
  <c r="F12" i="9"/>
  <c r="F10" i="26"/>
  <c r="D53" i="20" l="1"/>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52" i="20"/>
  <c r="D38" i="20"/>
  <c r="D39" i="20"/>
  <c r="D40" i="20"/>
  <c r="D41" i="20"/>
  <c r="D37" i="20"/>
  <c r="D26" i="20"/>
  <c r="D27" i="20"/>
  <c r="D28" i="20"/>
  <c r="D29" i="20"/>
  <c r="D25" i="20"/>
  <c r="D12" i="20"/>
  <c r="D13" i="20"/>
  <c r="D14" i="20"/>
  <c r="D15" i="20"/>
  <c r="D16" i="20"/>
  <c r="D17" i="20"/>
  <c r="D18" i="20"/>
  <c r="D11" i="20"/>
  <c r="D11"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52" i="2"/>
  <c r="D38" i="2"/>
  <c r="D39" i="2"/>
  <c r="D40" i="2"/>
  <c r="D41" i="2"/>
  <c r="D42" i="2"/>
  <c r="D43" i="2"/>
  <c r="D44" i="2"/>
  <c r="D37" i="2"/>
  <c r="D26" i="2"/>
  <c r="D27" i="2"/>
  <c r="D28" i="2"/>
  <c r="D29" i="2"/>
  <c r="D30" i="2"/>
  <c r="D31" i="2"/>
  <c r="D32" i="2"/>
  <c r="D25" i="2"/>
  <c r="D12" i="2"/>
  <c r="D13" i="2"/>
  <c r="D14" i="2"/>
  <c r="D15" i="2"/>
  <c r="D16" i="2"/>
  <c r="D17" i="2"/>
  <c r="D18" i="2"/>
  <c r="D19" i="2"/>
  <c r="D20" i="2"/>
  <c r="H17" i="26" l="1"/>
  <c r="L809" i="30" s="1"/>
  <c r="I17" i="26"/>
  <c r="F17" i="26"/>
  <c r="L808" i="30" s="1"/>
  <c r="D17" i="26"/>
  <c r="L806" i="30" s="1"/>
  <c r="E17" i="26"/>
  <c r="L807" i="30" s="1"/>
  <c r="B16" i="26"/>
  <c r="B17" i="26"/>
  <c r="L11" i="25"/>
  <c r="L711" i="30" s="1"/>
  <c r="K11" i="25"/>
  <c r="L651" i="30" s="1"/>
  <c r="J11" i="25"/>
  <c r="L591" i="30" s="1"/>
  <c r="I11" i="25"/>
  <c r="L531" i="30" s="1"/>
  <c r="H11" i="25"/>
  <c r="L471" i="30" s="1"/>
  <c r="G11" i="25"/>
  <c r="L411" i="30" s="1"/>
  <c r="F11" i="25"/>
  <c r="L351" i="30" s="1"/>
  <c r="E11" i="25"/>
  <c r="L291" i="30" s="1"/>
  <c r="D11" i="25"/>
  <c r="L231" i="30" s="1"/>
  <c r="B11" i="25"/>
  <c r="L810" i="30"/>
  <c r="L47" i="30"/>
  <c r="L48" i="30"/>
  <c r="L49" i="30"/>
  <c r="J1064" i="30"/>
  <c r="J1065" i="30"/>
  <c r="J1066" i="30"/>
  <c r="J1067" i="30"/>
  <c r="J1068" i="30"/>
  <c r="J1069" i="30"/>
  <c r="J1070" i="30"/>
  <c r="J1071" i="30"/>
  <c r="J1072" i="30"/>
  <c r="J1073" i="30"/>
  <c r="J1074" i="30"/>
  <c r="J1075" i="30"/>
  <c r="J1076" i="30"/>
  <c r="J1050" i="30"/>
  <c r="J1051" i="30"/>
  <c r="J1052" i="30"/>
  <c r="J1053" i="30"/>
  <c r="J1054" i="30"/>
  <c r="J1055" i="30"/>
  <c r="J1056" i="30"/>
  <c r="J1057" i="30"/>
  <c r="J1058" i="30"/>
  <c r="J1059" i="30"/>
  <c r="J1060" i="30"/>
  <c r="J1061" i="30"/>
  <c r="J1062" i="30"/>
  <c r="J1063" i="30"/>
  <c r="J1026" i="30"/>
  <c r="J1028" i="30"/>
  <c r="J1029" i="30"/>
  <c r="J1034" i="30"/>
  <c r="J1035" i="30"/>
  <c r="J1036" i="30"/>
  <c r="J1037" i="30"/>
  <c r="J1038" i="30"/>
  <c r="J1039" i="30"/>
  <c r="J1040" i="30"/>
  <c r="J1041" i="30"/>
  <c r="J1042" i="30"/>
  <c r="J1043" i="30"/>
  <c r="J1044" i="30"/>
  <c r="J1045" i="30"/>
  <c r="J1046" i="30"/>
  <c r="J1047" i="30"/>
  <c r="J1048" i="30"/>
  <c r="J1049" i="30"/>
  <c r="J997" i="30"/>
  <c r="J998" i="30"/>
  <c r="J999" i="30"/>
  <c r="J1000" i="30"/>
  <c r="J1001" i="30"/>
  <c r="J1002" i="30"/>
  <c r="J1003" i="30"/>
  <c r="J1004" i="30"/>
  <c r="J1005" i="30"/>
  <c r="J1006" i="30"/>
  <c r="J1007" i="30"/>
  <c r="J1008" i="30"/>
  <c r="J1009" i="30"/>
  <c r="J1010" i="30"/>
  <c r="J1011" i="30"/>
  <c r="J1012" i="30"/>
  <c r="J1013" i="30"/>
  <c r="J1014" i="30"/>
  <c r="J1015" i="30"/>
  <c r="J1016" i="30"/>
  <c r="J1017" i="30"/>
  <c r="J1018" i="30"/>
  <c r="J1019" i="30"/>
  <c r="J1020" i="30"/>
  <c r="J1021" i="30"/>
  <c r="J1022" i="30"/>
  <c r="J1023" i="30"/>
  <c r="J1024" i="30"/>
  <c r="J978" i="30"/>
  <c r="J979" i="30"/>
  <c r="J980" i="30"/>
  <c r="J981" i="30"/>
  <c r="J982" i="30"/>
  <c r="J983" i="30"/>
  <c r="J984" i="30"/>
  <c r="J985" i="30"/>
  <c r="J986" i="30"/>
  <c r="J987" i="30"/>
  <c r="J988" i="30"/>
  <c r="J989" i="30"/>
  <c r="J990" i="30"/>
  <c r="J991" i="30"/>
  <c r="J992" i="30"/>
  <c r="J993" i="30"/>
  <c r="J994" i="30"/>
  <c r="J995" i="30"/>
  <c r="J996" i="30"/>
  <c r="J963" i="30"/>
  <c r="J964" i="30"/>
  <c r="J965" i="30"/>
  <c r="J966" i="30"/>
  <c r="J967" i="30"/>
  <c r="J968" i="30"/>
  <c r="J957" i="30"/>
  <c r="J958" i="30"/>
  <c r="J959" i="30"/>
  <c r="J960" i="30"/>
  <c r="J961" i="30"/>
  <c r="J962" i="30"/>
  <c r="J951" i="30"/>
  <c r="J952" i="30"/>
  <c r="J953" i="30"/>
  <c r="J954" i="30"/>
  <c r="J955" i="30"/>
  <c r="J956" i="30"/>
  <c r="J945" i="30"/>
  <c r="J946" i="30"/>
  <c r="J947" i="30"/>
  <c r="J948" i="30"/>
  <c r="J949" i="30"/>
  <c r="J950" i="30"/>
  <c r="J939" i="30"/>
  <c r="J940" i="30"/>
  <c r="J941" i="30"/>
  <c r="J942" i="30"/>
  <c r="J943" i="30"/>
  <c r="J944" i="30"/>
  <c r="J933" i="30"/>
  <c r="J934" i="30"/>
  <c r="J935" i="30"/>
  <c r="J936" i="30"/>
  <c r="J937" i="30"/>
  <c r="J938" i="30"/>
  <c r="J927" i="30"/>
  <c r="J928" i="30"/>
  <c r="J929" i="30"/>
  <c r="J930" i="30"/>
  <c r="J931" i="30"/>
  <c r="J932" i="30"/>
  <c r="J921" i="30"/>
  <c r="J922" i="30"/>
  <c r="J923" i="30"/>
  <c r="J924" i="30"/>
  <c r="J925" i="30"/>
  <c r="J926" i="30"/>
  <c r="J771" i="30"/>
  <c r="J772" i="30"/>
  <c r="J773" i="30"/>
  <c r="J774" i="30"/>
  <c r="J775" i="30"/>
  <c r="J776" i="30"/>
  <c r="J777" i="30"/>
  <c r="J778" i="30"/>
  <c r="J779" i="30"/>
  <c r="J780" i="30"/>
  <c r="J781" i="30"/>
  <c r="J782" i="30"/>
  <c r="J783" i="30"/>
  <c r="J784" i="30"/>
  <c r="J785" i="30"/>
  <c r="J786" i="30"/>
  <c r="J787" i="30"/>
  <c r="J788" i="30"/>
  <c r="J789" i="30"/>
  <c r="J790" i="30"/>
  <c r="J791" i="30"/>
  <c r="J792" i="30"/>
  <c r="J793" i="30"/>
  <c r="J794" i="30"/>
  <c r="J795" i="30"/>
  <c r="J796" i="30"/>
  <c r="J797" i="30"/>
  <c r="J798" i="30"/>
  <c r="J799" i="30"/>
  <c r="J800" i="30"/>
  <c r="J801" i="30"/>
  <c r="J802" i="30"/>
  <c r="J803" i="30"/>
  <c r="J804" i="30"/>
  <c r="J805" i="30"/>
  <c r="J806" i="30"/>
  <c r="J807" i="30"/>
  <c r="J808" i="30"/>
  <c r="J809" i="30"/>
  <c r="J810" i="30"/>
  <c r="J811" i="30"/>
  <c r="J812" i="30"/>
  <c r="J813" i="30"/>
  <c r="J814" i="30"/>
  <c r="J815" i="30"/>
  <c r="J816" i="30"/>
  <c r="J817" i="30"/>
  <c r="J818" i="30"/>
  <c r="J819" i="30"/>
  <c r="J820" i="30"/>
  <c r="J821" i="30"/>
  <c r="J822" i="30"/>
  <c r="J823" i="30"/>
  <c r="J824" i="30"/>
  <c r="J825" i="30"/>
  <c r="J826" i="30"/>
  <c r="J827" i="30"/>
  <c r="J828" i="30"/>
  <c r="J829" i="30"/>
  <c r="J830" i="30"/>
  <c r="J831" i="30"/>
  <c r="J832" i="30"/>
  <c r="J833" i="30"/>
  <c r="J834" i="30"/>
  <c r="J835" i="30"/>
  <c r="J836" i="30"/>
  <c r="J837" i="30"/>
  <c r="J838" i="30"/>
  <c r="J839" i="30"/>
  <c r="J840" i="30"/>
  <c r="J841" i="30"/>
  <c r="J842" i="30"/>
  <c r="J843" i="30"/>
  <c r="J844" i="30"/>
  <c r="J845" i="30"/>
  <c r="J846" i="30"/>
  <c r="J847" i="30"/>
  <c r="J848" i="30"/>
  <c r="J849" i="30"/>
  <c r="J850" i="30"/>
  <c r="J851" i="30"/>
  <c r="J852" i="30"/>
  <c r="J853" i="30"/>
  <c r="J854" i="30"/>
  <c r="J855" i="30"/>
  <c r="J856" i="30"/>
  <c r="J857" i="30"/>
  <c r="J858" i="30"/>
  <c r="J859" i="30"/>
  <c r="J860" i="30"/>
  <c r="J861" i="30"/>
  <c r="J862" i="30"/>
  <c r="J863" i="30"/>
  <c r="J864" i="30"/>
  <c r="J865" i="30"/>
  <c r="J866" i="30"/>
  <c r="J867" i="30"/>
  <c r="J868" i="30"/>
  <c r="J869" i="30"/>
  <c r="J870" i="30"/>
  <c r="J871" i="30"/>
  <c r="J872" i="30"/>
  <c r="J873" i="30"/>
  <c r="J874" i="30"/>
  <c r="J875" i="30"/>
  <c r="J876" i="30"/>
  <c r="J877" i="30"/>
  <c r="J878" i="30"/>
  <c r="J879" i="30"/>
  <c r="J880" i="30"/>
  <c r="J881" i="30"/>
  <c r="J882" i="30"/>
  <c r="J883" i="30"/>
  <c r="J884" i="30"/>
  <c r="J885" i="30"/>
  <c r="J886" i="30"/>
  <c r="J887" i="30"/>
  <c r="J888" i="30"/>
  <c r="J889" i="30"/>
  <c r="J890" i="30"/>
  <c r="J891" i="30"/>
  <c r="J892" i="30"/>
  <c r="J893" i="30"/>
  <c r="J894" i="30"/>
  <c r="J895" i="30"/>
  <c r="J896" i="30"/>
  <c r="J897" i="30"/>
  <c r="J898" i="30"/>
  <c r="J899" i="30"/>
  <c r="J900" i="30"/>
  <c r="J901" i="30"/>
  <c r="J902" i="30"/>
  <c r="J903" i="30"/>
  <c r="J904" i="30"/>
  <c r="J905" i="30"/>
  <c r="J906" i="30"/>
  <c r="J907" i="30"/>
  <c r="J908" i="30"/>
  <c r="J909" i="30"/>
  <c r="J910" i="30"/>
  <c r="J911" i="30"/>
  <c r="J912" i="30"/>
  <c r="J913" i="30"/>
  <c r="J914" i="30"/>
  <c r="J915" i="30"/>
  <c r="J916" i="30"/>
  <c r="J917" i="30"/>
  <c r="J918" i="30"/>
  <c r="J919" i="30"/>
  <c r="J920" i="30"/>
  <c r="J231" i="30"/>
  <c r="J232" i="30"/>
  <c r="J233" i="30"/>
  <c r="J234" i="30"/>
  <c r="J235" i="30"/>
  <c r="J236" i="30"/>
  <c r="J237" i="30"/>
  <c r="J238" i="30"/>
  <c r="J239" i="30"/>
  <c r="J240" i="30"/>
  <c r="J241" i="30"/>
  <c r="J242" i="30"/>
  <c r="J243" i="30"/>
  <c r="J244" i="30"/>
  <c r="J245" i="30"/>
  <c r="J246" i="30"/>
  <c r="J247" i="30"/>
  <c r="J248" i="30"/>
  <c r="J249" i="30"/>
  <c r="J250" i="30"/>
  <c r="J251" i="30"/>
  <c r="J252" i="30"/>
  <c r="J253" i="30"/>
  <c r="J254" i="30"/>
  <c r="J255" i="30"/>
  <c r="J256" i="30"/>
  <c r="J257" i="30"/>
  <c r="J258" i="30"/>
  <c r="J259" i="30"/>
  <c r="J260" i="30"/>
  <c r="J261" i="30"/>
  <c r="J262" i="30"/>
  <c r="J263" i="30"/>
  <c r="J264" i="30"/>
  <c r="J265" i="30"/>
  <c r="J266" i="30"/>
  <c r="J267" i="30"/>
  <c r="J268" i="30"/>
  <c r="J269" i="30"/>
  <c r="J270" i="30"/>
  <c r="J271" i="30"/>
  <c r="J272" i="30"/>
  <c r="J273" i="30"/>
  <c r="J274" i="30"/>
  <c r="J275" i="30"/>
  <c r="J276" i="30"/>
  <c r="J277" i="30"/>
  <c r="J278" i="30"/>
  <c r="J279" i="30"/>
  <c r="J280" i="30"/>
  <c r="J281" i="30"/>
  <c r="J282" i="30"/>
  <c r="J283" i="30"/>
  <c r="J284" i="30"/>
  <c r="J285" i="30"/>
  <c r="J286" i="30"/>
  <c r="J287" i="30"/>
  <c r="J288" i="30"/>
  <c r="J289" i="30"/>
  <c r="J290" i="30"/>
  <c r="J291" i="30"/>
  <c r="J292" i="30"/>
  <c r="J293" i="30"/>
  <c r="J294" i="30"/>
  <c r="J295" i="30"/>
  <c r="J296" i="30"/>
  <c r="J297" i="30"/>
  <c r="J298" i="30"/>
  <c r="J299" i="30"/>
  <c r="J300" i="30"/>
  <c r="J301" i="30"/>
  <c r="J302" i="30"/>
  <c r="J303" i="30"/>
  <c r="J304" i="30"/>
  <c r="J305" i="30"/>
  <c r="J306" i="30"/>
  <c r="J307" i="30"/>
  <c r="J308" i="30"/>
  <c r="J309" i="30"/>
  <c r="J310" i="30"/>
  <c r="J311" i="30"/>
  <c r="J312" i="30"/>
  <c r="J313" i="30"/>
  <c r="J314" i="30"/>
  <c r="J315" i="30"/>
  <c r="J316" i="30"/>
  <c r="J317" i="30"/>
  <c r="J318" i="30"/>
  <c r="J319" i="30"/>
  <c r="J320" i="30"/>
  <c r="J321" i="30"/>
  <c r="J322" i="30"/>
  <c r="J323" i="30"/>
  <c r="J324" i="30"/>
  <c r="J325" i="30"/>
  <c r="J326" i="30"/>
  <c r="J327" i="30"/>
  <c r="J328" i="30"/>
  <c r="J329" i="30"/>
  <c r="J330" i="30"/>
  <c r="J331" i="30"/>
  <c r="J332" i="30"/>
  <c r="J333" i="30"/>
  <c r="J334" i="30"/>
  <c r="J335" i="30"/>
  <c r="J336" i="30"/>
  <c r="J337" i="30"/>
  <c r="J338" i="30"/>
  <c r="J339" i="30"/>
  <c r="J340" i="30"/>
  <c r="J341" i="30"/>
  <c r="J342" i="30"/>
  <c r="J343" i="30"/>
  <c r="J344" i="30"/>
  <c r="J345" i="30"/>
  <c r="J346" i="30"/>
  <c r="J347" i="30"/>
  <c r="J348" i="30"/>
  <c r="J349" i="30"/>
  <c r="J350" i="30"/>
  <c r="J351" i="30"/>
  <c r="J352" i="30"/>
  <c r="J353" i="30"/>
  <c r="J354" i="30"/>
  <c r="J355" i="30"/>
  <c r="J356" i="30"/>
  <c r="J357" i="30"/>
  <c r="J358" i="30"/>
  <c r="J359" i="30"/>
  <c r="J360" i="30"/>
  <c r="J361" i="30"/>
  <c r="J362" i="30"/>
  <c r="J363" i="30"/>
  <c r="J364" i="30"/>
  <c r="J365" i="30"/>
  <c r="J366" i="30"/>
  <c r="J367" i="30"/>
  <c r="J368" i="30"/>
  <c r="J369" i="30"/>
  <c r="J370" i="30"/>
  <c r="J371" i="30"/>
  <c r="J372" i="30"/>
  <c r="J373" i="30"/>
  <c r="J374" i="30"/>
  <c r="J375" i="30"/>
  <c r="J376" i="30"/>
  <c r="J377" i="30"/>
  <c r="J378" i="30"/>
  <c r="J379" i="30"/>
  <c r="J380" i="30"/>
  <c r="J381" i="30"/>
  <c r="J382" i="30"/>
  <c r="J383" i="30"/>
  <c r="J384" i="30"/>
  <c r="J385" i="30"/>
  <c r="J386" i="30"/>
  <c r="J387" i="30"/>
  <c r="J388" i="30"/>
  <c r="J389" i="30"/>
  <c r="J390" i="30"/>
  <c r="J391" i="30"/>
  <c r="J392" i="30"/>
  <c r="J393" i="30"/>
  <c r="J394" i="30"/>
  <c r="J395" i="30"/>
  <c r="J396" i="30"/>
  <c r="J397" i="30"/>
  <c r="J398" i="30"/>
  <c r="J399" i="30"/>
  <c r="J400" i="30"/>
  <c r="J401" i="30"/>
  <c r="J402" i="30"/>
  <c r="J403" i="30"/>
  <c r="J404" i="30"/>
  <c r="J405" i="30"/>
  <c r="J406" i="30"/>
  <c r="J407" i="30"/>
  <c r="J408" i="30"/>
  <c r="J409" i="30"/>
  <c r="J410" i="30"/>
  <c r="J411" i="30"/>
  <c r="J412" i="30"/>
  <c r="J413" i="30"/>
  <c r="J414" i="30"/>
  <c r="J415" i="30"/>
  <c r="J416" i="30"/>
  <c r="J417" i="30"/>
  <c r="J418" i="30"/>
  <c r="J419" i="30"/>
  <c r="J420" i="30"/>
  <c r="J421" i="30"/>
  <c r="J422" i="30"/>
  <c r="J423" i="30"/>
  <c r="J424" i="30"/>
  <c r="J425" i="30"/>
  <c r="J426" i="30"/>
  <c r="J427" i="30"/>
  <c r="J428" i="30"/>
  <c r="J429" i="30"/>
  <c r="J430" i="30"/>
  <c r="J431" i="30"/>
  <c r="J432" i="30"/>
  <c r="J433" i="30"/>
  <c r="J434" i="30"/>
  <c r="J435" i="30"/>
  <c r="J436" i="30"/>
  <c r="J437" i="30"/>
  <c r="J438" i="30"/>
  <c r="J439" i="30"/>
  <c r="J440" i="30"/>
  <c r="J441" i="30"/>
  <c r="J442" i="30"/>
  <c r="J443" i="30"/>
  <c r="J444" i="30"/>
  <c r="J445" i="30"/>
  <c r="J446" i="30"/>
  <c r="J447" i="30"/>
  <c r="J448" i="30"/>
  <c r="J449" i="30"/>
  <c r="J450" i="30"/>
  <c r="J451" i="30"/>
  <c r="J452" i="30"/>
  <c r="J453" i="30"/>
  <c r="J454" i="30"/>
  <c r="J455" i="30"/>
  <c r="J456" i="30"/>
  <c r="J457" i="30"/>
  <c r="J458" i="30"/>
  <c r="J459" i="30"/>
  <c r="J460" i="30"/>
  <c r="J461" i="30"/>
  <c r="J462" i="30"/>
  <c r="J463" i="30"/>
  <c r="J464" i="30"/>
  <c r="J465" i="30"/>
  <c r="J466" i="30"/>
  <c r="J467" i="30"/>
  <c r="J468" i="30"/>
  <c r="J469" i="30"/>
  <c r="J470" i="30"/>
  <c r="J471" i="30"/>
  <c r="J472" i="30"/>
  <c r="J473" i="30"/>
  <c r="J474" i="30"/>
  <c r="J475" i="30"/>
  <c r="J476" i="30"/>
  <c r="J477" i="30"/>
  <c r="J478" i="30"/>
  <c r="J479" i="30"/>
  <c r="J480" i="30"/>
  <c r="J481" i="30"/>
  <c r="J482" i="30"/>
  <c r="J483" i="30"/>
  <c r="J484" i="30"/>
  <c r="J485" i="30"/>
  <c r="J486" i="30"/>
  <c r="J487" i="30"/>
  <c r="J488" i="30"/>
  <c r="J489" i="30"/>
  <c r="J490" i="30"/>
  <c r="J491" i="30"/>
  <c r="J492" i="30"/>
  <c r="J493" i="30"/>
  <c r="J494" i="30"/>
  <c r="J495" i="30"/>
  <c r="J496" i="30"/>
  <c r="J497" i="30"/>
  <c r="J498" i="30"/>
  <c r="J499" i="30"/>
  <c r="J500" i="30"/>
  <c r="J501" i="30"/>
  <c r="J502" i="30"/>
  <c r="J503" i="30"/>
  <c r="J504" i="30"/>
  <c r="J505" i="30"/>
  <c r="J506" i="30"/>
  <c r="J507" i="30"/>
  <c r="J508" i="30"/>
  <c r="J509" i="30"/>
  <c r="J510" i="30"/>
  <c r="J511" i="30"/>
  <c r="J512" i="30"/>
  <c r="J513" i="30"/>
  <c r="J514" i="30"/>
  <c r="J515" i="30"/>
  <c r="J516" i="30"/>
  <c r="J517" i="30"/>
  <c r="J518" i="30"/>
  <c r="J519" i="30"/>
  <c r="J520" i="30"/>
  <c r="J521" i="30"/>
  <c r="J522" i="30"/>
  <c r="J523" i="30"/>
  <c r="J524" i="30"/>
  <c r="J525" i="30"/>
  <c r="J526" i="30"/>
  <c r="J527" i="30"/>
  <c r="J528" i="30"/>
  <c r="J529" i="30"/>
  <c r="J530" i="30"/>
  <c r="J531" i="30"/>
  <c r="J532" i="30"/>
  <c r="J533" i="30"/>
  <c r="J534" i="30"/>
  <c r="J535" i="30"/>
  <c r="J536" i="30"/>
  <c r="J537" i="30"/>
  <c r="J538" i="30"/>
  <c r="J539" i="30"/>
  <c r="J540" i="30"/>
  <c r="J541" i="30"/>
  <c r="J542" i="30"/>
  <c r="J543" i="30"/>
  <c r="J544" i="30"/>
  <c r="J545" i="30"/>
  <c r="J546" i="30"/>
  <c r="J547" i="30"/>
  <c r="J548" i="30"/>
  <c r="J549" i="30"/>
  <c r="J550" i="30"/>
  <c r="J551" i="30"/>
  <c r="J552" i="30"/>
  <c r="J553" i="30"/>
  <c r="J554" i="30"/>
  <c r="J555" i="30"/>
  <c r="J556" i="30"/>
  <c r="J557" i="30"/>
  <c r="J558" i="30"/>
  <c r="J559" i="30"/>
  <c r="J560" i="30"/>
  <c r="J561" i="30"/>
  <c r="J562" i="30"/>
  <c r="J563" i="30"/>
  <c r="J564" i="30"/>
  <c r="J565" i="30"/>
  <c r="J566" i="30"/>
  <c r="J567" i="30"/>
  <c r="J568" i="30"/>
  <c r="J569" i="30"/>
  <c r="J570" i="30"/>
  <c r="J571" i="30"/>
  <c r="J572" i="30"/>
  <c r="J573" i="30"/>
  <c r="J574" i="30"/>
  <c r="J575" i="30"/>
  <c r="J576" i="30"/>
  <c r="J577" i="30"/>
  <c r="J578" i="30"/>
  <c r="J579" i="30"/>
  <c r="J580" i="30"/>
  <c r="J581" i="30"/>
  <c r="J582" i="30"/>
  <c r="J583" i="30"/>
  <c r="J584" i="30"/>
  <c r="J585" i="30"/>
  <c r="J586" i="30"/>
  <c r="J587" i="30"/>
  <c r="J588" i="30"/>
  <c r="J589" i="30"/>
  <c r="J590" i="30"/>
  <c r="J591" i="30"/>
  <c r="J592" i="30"/>
  <c r="J593" i="30"/>
  <c r="J594" i="30"/>
  <c r="J595" i="30"/>
  <c r="J596" i="30"/>
  <c r="J597" i="30"/>
  <c r="J598" i="30"/>
  <c r="J599" i="30"/>
  <c r="J600" i="30"/>
  <c r="J601" i="30"/>
  <c r="J602" i="30"/>
  <c r="J603" i="30"/>
  <c r="J604" i="30"/>
  <c r="J605" i="30"/>
  <c r="J606" i="30"/>
  <c r="J607" i="30"/>
  <c r="J608" i="30"/>
  <c r="J609" i="30"/>
  <c r="J610" i="30"/>
  <c r="J611" i="30"/>
  <c r="J612" i="30"/>
  <c r="J613" i="30"/>
  <c r="J614" i="30"/>
  <c r="J615" i="30"/>
  <c r="J616" i="30"/>
  <c r="J617" i="30"/>
  <c r="J618" i="30"/>
  <c r="J619" i="30"/>
  <c r="J620" i="30"/>
  <c r="J621" i="30"/>
  <c r="J622" i="30"/>
  <c r="J623" i="30"/>
  <c r="J624" i="30"/>
  <c r="J625" i="30"/>
  <c r="J626" i="30"/>
  <c r="J627" i="30"/>
  <c r="J628" i="30"/>
  <c r="J629" i="30"/>
  <c r="J630" i="30"/>
  <c r="J631" i="30"/>
  <c r="J632" i="30"/>
  <c r="J633" i="30"/>
  <c r="J634" i="30"/>
  <c r="J635" i="30"/>
  <c r="J636" i="30"/>
  <c r="J637" i="30"/>
  <c r="J638" i="30"/>
  <c r="J639" i="30"/>
  <c r="J640" i="30"/>
  <c r="J641" i="30"/>
  <c r="J642" i="30"/>
  <c r="J643" i="30"/>
  <c r="J644" i="30"/>
  <c r="J645" i="30"/>
  <c r="J646" i="30"/>
  <c r="J647" i="30"/>
  <c r="J648" i="30"/>
  <c r="J649" i="30"/>
  <c r="J650" i="30"/>
  <c r="J651" i="30"/>
  <c r="J652" i="30"/>
  <c r="J653" i="30"/>
  <c r="J654" i="30"/>
  <c r="J655" i="30"/>
  <c r="J656" i="30"/>
  <c r="J657" i="30"/>
  <c r="J658" i="30"/>
  <c r="J659" i="30"/>
  <c r="J660" i="30"/>
  <c r="J661" i="30"/>
  <c r="J662" i="30"/>
  <c r="J663" i="30"/>
  <c r="J664" i="30"/>
  <c r="J665" i="30"/>
  <c r="J666" i="30"/>
  <c r="J667" i="30"/>
  <c r="J668" i="30"/>
  <c r="J669" i="30"/>
  <c r="J670" i="30"/>
  <c r="J671" i="30"/>
  <c r="J672" i="30"/>
  <c r="J673" i="30"/>
  <c r="J674" i="30"/>
  <c r="J675" i="30"/>
  <c r="J676" i="30"/>
  <c r="J677" i="30"/>
  <c r="J678" i="30"/>
  <c r="J679" i="30"/>
  <c r="J680" i="30"/>
  <c r="J681" i="30"/>
  <c r="J682" i="30"/>
  <c r="J683" i="30"/>
  <c r="J684" i="30"/>
  <c r="J685" i="30"/>
  <c r="J686" i="30"/>
  <c r="J687" i="30"/>
  <c r="J688" i="30"/>
  <c r="J689" i="30"/>
  <c r="J690" i="30"/>
  <c r="J691" i="30"/>
  <c r="J692" i="30"/>
  <c r="J693" i="30"/>
  <c r="J694" i="30"/>
  <c r="J695" i="30"/>
  <c r="J696" i="30"/>
  <c r="J697" i="30"/>
  <c r="J698" i="30"/>
  <c r="J699" i="30"/>
  <c r="J700" i="30"/>
  <c r="J701" i="30"/>
  <c r="J702" i="30"/>
  <c r="J703" i="30"/>
  <c r="J704" i="30"/>
  <c r="J705" i="30"/>
  <c r="J706" i="30"/>
  <c r="J707" i="30"/>
  <c r="J708" i="30"/>
  <c r="J709" i="30"/>
  <c r="J710" i="30"/>
  <c r="J711" i="30"/>
  <c r="J712" i="30"/>
  <c r="J713" i="30"/>
  <c r="J714" i="30"/>
  <c r="J715" i="30"/>
  <c r="J716" i="30"/>
  <c r="J717" i="30"/>
  <c r="J718" i="30"/>
  <c r="J719" i="30"/>
  <c r="J720" i="30"/>
  <c r="J721" i="30"/>
  <c r="J722" i="30"/>
  <c r="J723" i="30"/>
  <c r="J724" i="30"/>
  <c r="J725" i="30"/>
  <c r="J726" i="30"/>
  <c r="J727" i="30"/>
  <c r="J728" i="30"/>
  <c r="J729" i="30"/>
  <c r="J730" i="30"/>
  <c r="J731" i="30"/>
  <c r="J732" i="30"/>
  <c r="J733" i="30"/>
  <c r="J734" i="30"/>
  <c r="J735" i="30"/>
  <c r="J736" i="30"/>
  <c r="J737" i="30"/>
  <c r="J738" i="30"/>
  <c r="J739" i="30"/>
  <c r="J740" i="30"/>
  <c r="J741" i="30"/>
  <c r="J742" i="30"/>
  <c r="J743" i="30"/>
  <c r="J744" i="30"/>
  <c r="J745" i="30"/>
  <c r="J746" i="30"/>
  <c r="J747" i="30"/>
  <c r="J748" i="30"/>
  <c r="J749" i="30"/>
  <c r="J750" i="30"/>
  <c r="J751" i="30"/>
  <c r="J752" i="30"/>
  <c r="J753" i="30"/>
  <c r="J754" i="30"/>
  <c r="J755" i="30"/>
  <c r="J756" i="30"/>
  <c r="J757" i="30"/>
  <c r="J758" i="30"/>
  <c r="J759" i="30"/>
  <c r="J760" i="30"/>
  <c r="J761" i="30"/>
  <c r="J762" i="30"/>
  <c r="J763" i="30"/>
  <c r="J764" i="30"/>
  <c r="J765" i="30"/>
  <c r="J766" i="30"/>
  <c r="J767" i="30"/>
  <c r="J768" i="30"/>
  <c r="J769" i="30"/>
  <c r="J770" i="30"/>
  <c r="J198" i="30"/>
  <c r="J199" i="30"/>
  <c r="J200" i="30"/>
  <c r="J201" i="30"/>
  <c r="J202" i="30"/>
  <c r="J203" i="30"/>
  <c r="J204" i="30"/>
  <c r="J205" i="30"/>
  <c r="J206" i="30"/>
  <c r="J207" i="30"/>
  <c r="J208" i="30"/>
  <c r="J209" i="30"/>
  <c r="J210" i="30"/>
  <c r="J211" i="30"/>
  <c r="J212" i="30"/>
  <c r="J213" i="30"/>
  <c r="J214" i="30"/>
  <c r="J215" i="30"/>
  <c r="J216" i="30"/>
  <c r="J217" i="30"/>
  <c r="J218" i="30"/>
  <c r="J219" i="30"/>
  <c r="J220" i="30"/>
  <c r="J221" i="30"/>
  <c r="J222" i="30"/>
  <c r="J223" i="30"/>
  <c r="J224" i="30"/>
  <c r="J225" i="30"/>
  <c r="J226" i="30"/>
  <c r="J227" i="30"/>
  <c r="J228" i="30"/>
  <c r="J194" i="30"/>
  <c r="J195" i="30"/>
  <c r="J178" i="30"/>
  <c r="J179" i="30"/>
  <c r="J180" i="30"/>
  <c r="J181" i="30"/>
  <c r="J182" i="30"/>
  <c r="J183" i="30"/>
  <c r="J184" i="30"/>
  <c r="J185" i="30"/>
  <c r="J186" i="30"/>
  <c r="J187" i="30"/>
  <c r="J188" i="30"/>
  <c r="J189" i="30"/>
  <c r="J190" i="30"/>
  <c r="J191" i="30"/>
  <c r="J192" i="30"/>
  <c r="J193" i="30"/>
  <c r="J174" i="30"/>
  <c r="J175" i="30"/>
  <c r="J164" i="30"/>
  <c r="J165" i="30"/>
  <c r="J166" i="30"/>
  <c r="J167" i="30"/>
  <c r="J168" i="30"/>
  <c r="J169" i="30"/>
  <c r="J170" i="30"/>
  <c r="J171" i="30"/>
  <c r="J172" i="30"/>
  <c r="J173" i="30"/>
  <c r="J107" i="30"/>
  <c r="J108" i="30"/>
  <c r="J109" i="30"/>
  <c r="J110" i="30"/>
  <c r="J111" i="30"/>
  <c r="J112" i="30"/>
  <c r="J113" i="30"/>
  <c r="J114" i="30"/>
  <c r="J115" i="30"/>
  <c r="J116" i="30"/>
  <c r="J117" i="30"/>
  <c r="J118" i="30"/>
  <c r="J119" i="30"/>
  <c r="J120" i="30"/>
  <c r="J121" i="30"/>
  <c r="J122" i="30"/>
  <c r="J123" i="30"/>
  <c r="J124" i="30"/>
  <c r="J125" i="30"/>
  <c r="J126" i="30"/>
  <c r="J127" i="30"/>
  <c r="J128" i="30"/>
  <c r="J129" i="30"/>
  <c r="J130" i="30"/>
  <c r="J131" i="30"/>
  <c r="J132" i="30"/>
  <c r="J133" i="30"/>
  <c r="J134" i="30"/>
  <c r="J135" i="30"/>
  <c r="J136" i="30"/>
  <c r="J137" i="30"/>
  <c r="J138" i="30"/>
  <c r="J139" i="30"/>
  <c r="J140" i="30"/>
  <c r="J141" i="30"/>
  <c r="J142" i="30"/>
  <c r="J143" i="30"/>
  <c r="J144" i="30"/>
  <c r="J145" i="30"/>
  <c r="J146" i="30"/>
  <c r="J147" i="30"/>
  <c r="J148" i="30"/>
  <c r="J149" i="30"/>
  <c r="J150" i="30"/>
  <c r="J151" i="30"/>
  <c r="J152" i="30"/>
  <c r="J153" i="30"/>
  <c r="J154" i="30"/>
  <c r="J155" i="30"/>
  <c r="J156" i="30"/>
  <c r="J157" i="30"/>
  <c r="J158" i="30"/>
  <c r="J159" i="30"/>
  <c r="J160" i="30"/>
  <c r="J161" i="30"/>
  <c r="J162" i="30"/>
  <c r="J163" i="30"/>
  <c r="J50" i="30"/>
  <c r="J51" i="30"/>
  <c r="J52" i="30"/>
  <c r="J53" i="30"/>
  <c r="J54" i="30"/>
  <c r="J55" i="30"/>
  <c r="J56" i="30"/>
  <c r="J57" i="30"/>
  <c r="J58" i="30"/>
  <c r="J59" i="30"/>
  <c r="J60" i="30"/>
  <c r="J61" i="30"/>
  <c r="J62" i="30"/>
  <c r="J63" i="30"/>
  <c r="J64" i="30"/>
  <c r="J65" i="30"/>
  <c r="J66" i="30"/>
  <c r="J67" i="30"/>
  <c r="J68" i="30"/>
  <c r="J69" i="30"/>
  <c r="J70" i="30"/>
  <c r="J71" i="30"/>
  <c r="J72" i="30"/>
  <c r="J73" i="30"/>
  <c r="J74" i="30"/>
  <c r="J75" i="30"/>
  <c r="J76" i="30"/>
  <c r="J77" i="30"/>
  <c r="J78" i="30"/>
  <c r="J79" i="30"/>
  <c r="J80" i="30"/>
  <c r="J81" i="30"/>
  <c r="J82" i="30"/>
  <c r="J83" i="30"/>
  <c r="J84" i="30"/>
  <c r="J85" i="30"/>
  <c r="J86" i="30"/>
  <c r="J87" i="30"/>
  <c r="J88" i="30"/>
  <c r="J89" i="30"/>
  <c r="J90" i="30"/>
  <c r="J91" i="30"/>
  <c r="J92" i="30"/>
  <c r="J93" i="30"/>
  <c r="J94" i="30"/>
  <c r="J95" i="30"/>
  <c r="J96" i="30"/>
  <c r="J97" i="30"/>
  <c r="J98" i="30"/>
  <c r="J99" i="30"/>
  <c r="J100" i="30"/>
  <c r="J101" i="30"/>
  <c r="J102" i="30"/>
  <c r="J103" i="30"/>
  <c r="J104" i="30"/>
  <c r="J105" i="30"/>
  <c r="J106"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9" i="30"/>
  <c r="J40" i="30"/>
  <c r="J41" i="30"/>
  <c r="J42" i="30"/>
  <c r="J43" i="30"/>
  <c r="J44" i="30"/>
  <c r="J45" i="30"/>
  <c r="J46" i="30"/>
  <c r="J47" i="30"/>
  <c r="J48" i="30"/>
  <c r="J49" i="30"/>
  <c r="I10" i="26"/>
  <c r="L775" i="30" s="1"/>
  <c r="H10" i="26"/>
  <c r="L774" i="30" s="1"/>
  <c r="L773" i="30"/>
  <c r="E10" i="26"/>
  <c r="L772" i="30" s="1"/>
  <c r="D10" i="26"/>
  <c r="L771" i="30" s="1"/>
  <c r="B10" i="26"/>
  <c r="C11" i="29" l="1"/>
  <c r="F9" i="28"/>
  <c r="L1026" i="30" s="1"/>
  <c r="G12" i="27"/>
  <c r="L921" i="30" s="1"/>
  <c r="B15" i="25"/>
  <c r="B16" i="25"/>
  <c r="J19" i="25"/>
  <c r="L599" i="30" s="1"/>
  <c r="J20" i="25"/>
  <c r="L600" i="30" s="1"/>
  <c r="J21" i="25"/>
  <c r="L601" i="30" s="1"/>
  <c r="J22" i="25"/>
  <c r="L602" i="30" s="1"/>
  <c r="E11" i="24"/>
  <c r="E12" i="23"/>
  <c r="E11" i="22"/>
  <c r="F16" i="21"/>
  <c r="L55" i="30" s="1"/>
  <c r="F17" i="21"/>
  <c r="L56" i="30" s="1"/>
  <c r="F18" i="21"/>
  <c r="L57" i="30" s="1"/>
  <c r="E11" i="21"/>
  <c r="D8" i="19"/>
  <c r="L12" i="30" s="1"/>
  <c r="A8" i="19"/>
  <c r="L11" i="30" s="1"/>
  <c r="B19" i="20"/>
  <c r="D19" i="20" l="1"/>
  <c r="B19" i="21"/>
  <c r="H3" i="19"/>
  <c r="I30" i="29" l="1"/>
  <c r="L1065" i="30" s="1"/>
  <c r="I31" i="29"/>
  <c r="L1066" i="30" s="1"/>
  <c r="I32" i="29"/>
  <c r="L1067" i="30" s="1"/>
  <c r="I33" i="29"/>
  <c r="L1068" i="30" s="1"/>
  <c r="I34" i="29"/>
  <c r="L1069" i="30" s="1"/>
  <c r="I35" i="29"/>
  <c r="L1070" i="30" s="1"/>
  <c r="I36" i="29"/>
  <c r="L1071" i="30" s="1"/>
  <c r="I37" i="29"/>
  <c r="L1072" i="30" s="1"/>
  <c r="I38" i="29"/>
  <c r="L1073" i="30" s="1"/>
  <c r="I39" i="29"/>
  <c r="L1074" i="30" s="1"/>
  <c r="I40" i="29"/>
  <c r="L1075" i="30" s="1"/>
  <c r="I41" i="29"/>
  <c r="L1076" i="30" s="1"/>
  <c r="I29" i="29"/>
  <c r="L1064" i="30" s="1"/>
  <c r="I11" i="29"/>
  <c r="L1051" i="30" s="1"/>
  <c r="I12" i="29"/>
  <c r="L1052" i="30" s="1"/>
  <c r="I13" i="29"/>
  <c r="L1053" i="30" s="1"/>
  <c r="I14" i="29"/>
  <c r="L1054" i="30" s="1"/>
  <c r="I15" i="29"/>
  <c r="L1055" i="30" s="1"/>
  <c r="I16" i="29"/>
  <c r="L1056" i="30" s="1"/>
  <c r="I17" i="29"/>
  <c r="L1057" i="30" s="1"/>
  <c r="I18" i="29"/>
  <c r="L1058" i="30" s="1"/>
  <c r="I19" i="29"/>
  <c r="L1059" i="30" s="1"/>
  <c r="I20" i="29"/>
  <c r="L1060" i="30" s="1"/>
  <c r="I21" i="29"/>
  <c r="L1061" i="30" s="1"/>
  <c r="I22" i="29"/>
  <c r="L1062" i="30" s="1"/>
  <c r="I23" i="29"/>
  <c r="L1063" i="30" s="1"/>
  <c r="I10" i="29"/>
  <c r="L1050" i="30" s="1"/>
  <c r="F11" i="28"/>
  <c r="L1029" i="30" s="1"/>
  <c r="F10" i="28"/>
  <c r="L1028" i="30" s="1"/>
  <c r="E19" i="28"/>
  <c r="L1038" i="30" s="1"/>
  <c r="F19" i="28"/>
  <c r="L1042" i="30" s="1"/>
  <c r="G19" i="28"/>
  <c r="L1046" i="30" s="1"/>
  <c r="E20" i="28"/>
  <c r="L1039" i="30" s="1"/>
  <c r="F20" i="28"/>
  <c r="L1043" i="30" s="1"/>
  <c r="G20" i="28"/>
  <c r="L1047" i="30" s="1"/>
  <c r="E21" i="28"/>
  <c r="L1040" i="30" s="1"/>
  <c r="F21" i="28"/>
  <c r="L1044" i="30" s="1"/>
  <c r="G21" i="28"/>
  <c r="L1048" i="30" s="1"/>
  <c r="E22" i="28"/>
  <c r="L1041" i="30" s="1"/>
  <c r="F22" i="28"/>
  <c r="L1045" i="30" s="1"/>
  <c r="G22" i="28"/>
  <c r="L1049" i="30" s="1"/>
  <c r="D20" i="28"/>
  <c r="L1035" i="30" s="1"/>
  <c r="D21" i="28"/>
  <c r="L1036" i="30" s="1"/>
  <c r="D22" i="28"/>
  <c r="L1037" i="30" s="1"/>
  <c r="D19" i="28"/>
  <c r="L1034" i="30" s="1"/>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35" i="27"/>
  <c r="K35" i="27"/>
  <c r="L997" i="30" s="1"/>
  <c r="K36" i="27"/>
  <c r="L998" i="30" s="1"/>
  <c r="K37" i="27"/>
  <c r="L999" i="30" s="1"/>
  <c r="K38" i="27"/>
  <c r="L1000" i="30" s="1"/>
  <c r="K39" i="27"/>
  <c r="L1001" i="30" s="1"/>
  <c r="K40" i="27"/>
  <c r="L1002" i="30" s="1"/>
  <c r="K41" i="27"/>
  <c r="L1003" i="30" s="1"/>
  <c r="K42" i="27"/>
  <c r="L1004" i="30" s="1"/>
  <c r="K43" i="27"/>
  <c r="L1005" i="30" s="1"/>
  <c r="K44" i="27"/>
  <c r="L1006" i="30" s="1"/>
  <c r="K45" i="27"/>
  <c r="L1007" i="30" s="1"/>
  <c r="K46" i="27"/>
  <c r="L1008" i="30" s="1"/>
  <c r="K47" i="27"/>
  <c r="L1009" i="30" s="1"/>
  <c r="K48" i="27"/>
  <c r="L1010" i="30" s="1"/>
  <c r="K49" i="27"/>
  <c r="L1011" i="30" s="1"/>
  <c r="K50" i="27"/>
  <c r="L1012" i="30" s="1"/>
  <c r="K51" i="27"/>
  <c r="L1013" i="30" s="1"/>
  <c r="K52" i="27"/>
  <c r="L1014" i="30" s="1"/>
  <c r="K53" i="27"/>
  <c r="L1015" i="30" s="1"/>
  <c r="K54" i="27"/>
  <c r="L1016" i="30" s="1"/>
  <c r="K55" i="27"/>
  <c r="L1017" i="30" s="1"/>
  <c r="K56" i="27"/>
  <c r="L1018" i="30" s="1"/>
  <c r="K57" i="27"/>
  <c r="L1019" i="30" s="1"/>
  <c r="K58" i="27"/>
  <c r="L1020" i="30" s="1"/>
  <c r="K59" i="27"/>
  <c r="L1021" i="30" s="1"/>
  <c r="K60" i="27"/>
  <c r="L1022" i="30" s="1"/>
  <c r="K61" i="27"/>
  <c r="L1023" i="30" s="1"/>
  <c r="K62" i="27"/>
  <c r="L1024" i="30" s="1"/>
  <c r="L970" i="30"/>
  <c r="L971" i="30"/>
  <c r="L972" i="30"/>
  <c r="L973" i="30"/>
  <c r="L974" i="30"/>
  <c r="L975" i="30"/>
  <c r="L976" i="30"/>
  <c r="L977" i="30"/>
  <c r="L978" i="30"/>
  <c r="L979" i="30"/>
  <c r="L980" i="30"/>
  <c r="L981" i="30"/>
  <c r="L982" i="30"/>
  <c r="L983" i="30"/>
  <c r="L984" i="30"/>
  <c r="L985" i="30"/>
  <c r="L986" i="30"/>
  <c r="L987" i="30"/>
  <c r="L988" i="30"/>
  <c r="L989" i="30"/>
  <c r="L990" i="30"/>
  <c r="L991" i="30"/>
  <c r="L992" i="30"/>
  <c r="L993" i="30"/>
  <c r="L994" i="30"/>
  <c r="L995" i="30"/>
  <c r="L996" i="30"/>
  <c r="J35" i="27"/>
  <c r="L969" i="30" s="1"/>
  <c r="K29" i="27"/>
  <c r="L968" i="30" s="1"/>
  <c r="J29" i="27"/>
  <c r="L962" i="30" s="1"/>
  <c r="H29" i="27"/>
  <c r="L956" i="30" s="1"/>
  <c r="G29" i="27"/>
  <c r="L950" i="30" s="1"/>
  <c r="K28" i="27"/>
  <c r="L967" i="30" s="1"/>
  <c r="J28" i="27"/>
  <c r="L961" i="30" s="1"/>
  <c r="H28" i="27"/>
  <c r="L955" i="30" s="1"/>
  <c r="G28" i="27"/>
  <c r="L949" i="30" s="1"/>
  <c r="K27" i="27"/>
  <c r="L966" i="30" s="1"/>
  <c r="J27" i="27"/>
  <c r="L960" i="30" s="1"/>
  <c r="H27" i="27"/>
  <c r="L954" i="30" s="1"/>
  <c r="G27" i="27"/>
  <c r="L948" i="30" s="1"/>
  <c r="K26" i="27"/>
  <c r="L965" i="30" s="1"/>
  <c r="J26" i="27"/>
  <c r="L959" i="30" s="1"/>
  <c r="H26" i="27"/>
  <c r="L953" i="30" s="1"/>
  <c r="G26" i="27"/>
  <c r="L947" i="30" s="1"/>
  <c r="K25" i="27"/>
  <c r="L964" i="30" s="1"/>
  <c r="J25" i="27"/>
  <c r="L958" i="30" s="1"/>
  <c r="H25" i="27"/>
  <c r="L952" i="30" s="1"/>
  <c r="G25" i="27"/>
  <c r="L946" i="30" s="1"/>
  <c r="K24" i="27"/>
  <c r="L963" i="30" s="1"/>
  <c r="J24" i="27"/>
  <c r="L957" i="30" s="1"/>
  <c r="H24" i="27"/>
  <c r="L951" i="30" s="1"/>
  <c r="G24" i="27"/>
  <c r="L945" i="30" s="1"/>
  <c r="H12" i="27"/>
  <c r="L927" i="30" s="1"/>
  <c r="J12" i="27"/>
  <c r="L933" i="30" s="1"/>
  <c r="K12" i="27"/>
  <c r="L939" i="30" s="1"/>
  <c r="H13" i="27"/>
  <c r="L928" i="30" s="1"/>
  <c r="J13" i="27"/>
  <c r="L934" i="30" s="1"/>
  <c r="K13" i="27"/>
  <c r="L940" i="30" s="1"/>
  <c r="H14" i="27"/>
  <c r="L929" i="30" s="1"/>
  <c r="J14" i="27"/>
  <c r="L935" i="30" s="1"/>
  <c r="K14" i="27"/>
  <c r="L941" i="30" s="1"/>
  <c r="H15" i="27"/>
  <c r="L930" i="30" s="1"/>
  <c r="J15" i="27"/>
  <c r="L936" i="30" s="1"/>
  <c r="K15" i="27"/>
  <c r="L942" i="30" s="1"/>
  <c r="H16" i="27"/>
  <c r="L931" i="30" s="1"/>
  <c r="J16" i="27"/>
  <c r="L937" i="30" s="1"/>
  <c r="K16" i="27"/>
  <c r="L943" i="30" s="1"/>
  <c r="H17" i="27"/>
  <c r="L932" i="30" s="1"/>
  <c r="J17" i="27"/>
  <c r="L938" i="30" s="1"/>
  <c r="K17" i="27"/>
  <c r="L944" i="30" s="1"/>
  <c r="G13" i="27"/>
  <c r="L922" i="30" s="1"/>
  <c r="G14" i="27"/>
  <c r="L923" i="30" s="1"/>
  <c r="G15" i="27"/>
  <c r="L924" i="30" s="1"/>
  <c r="G16" i="27"/>
  <c r="L925" i="30" s="1"/>
  <c r="G17" i="27"/>
  <c r="L926" i="30" s="1"/>
  <c r="I11" i="26"/>
  <c r="L780" i="30" s="1"/>
  <c r="I12" i="26"/>
  <c r="L785" i="30" s="1"/>
  <c r="I13" i="26"/>
  <c r="L790" i="30" s="1"/>
  <c r="I14" i="26"/>
  <c r="L795" i="30" s="1"/>
  <c r="I15" i="26"/>
  <c r="L800" i="30" s="1"/>
  <c r="I16" i="26"/>
  <c r="L805" i="30" s="1"/>
  <c r="I18" i="26"/>
  <c r="L815" i="30" s="1"/>
  <c r="I19" i="26"/>
  <c r="L820" i="30" s="1"/>
  <c r="I20" i="26"/>
  <c r="L825" i="30" s="1"/>
  <c r="I21" i="26"/>
  <c r="L830" i="30" s="1"/>
  <c r="I22" i="26"/>
  <c r="L835" i="30" s="1"/>
  <c r="I23" i="26"/>
  <c r="L840" i="30" s="1"/>
  <c r="I24" i="26"/>
  <c r="L845" i="30" s="1"/>
  <c r="I25" i="26"/>
  <c r="L850" i="30" s="1"/>
  <c r="I26" i="26"/>
  <c r="L855" i="30" s="1"/>
  <c r="I27" i="26"/>
  <c r="L860" i="30" s="1"/>
  <c r="I28" i="26"/>
  <c r="L865" i="30" s="1"/>
  <c r="I29" i="26"/>
  <c r="L870" i="30" s="1"/>
  <c r="I30" i="26"/>
  <c r="L875" i="30" s="1"/>
  <c r="I31" i="26"/>
  <c r="L880" i="30" s="1"/>
  <c r="I32" i="26"/>
  <c r="L885" i="30" s="1"/>
  <c r="I33" i="26"/>
  <c r="L890" i="30" s="1"/>
  <c r="I34" i="26"/>
  <c r="L895" i="30" s="1"/>
  <c r="I35" i="26"/>
  <c r="L900" i="30" s="1"/>
  <c r="I36" i="26"/>
  <c r="L905" i="30" s="1"/>
  <c r="I37" i="26"/>
  <c r="L910" i="30" s="1"/>
  <c r="I38" i="26"/>
  <c r="L915" i="30" s="1"/>
  <c r="I39" i="26"/>
  <c r="L920" i="30" s="1"/>
  <c r="H11" i="26"/>
  <c r="L779" i="30" s="1"/>
  <c r="H12" i="26"/>
  <c r="L784" i="30" s="1"/>
  <c r="H13" i="26"/>
  <c r="L789" i="30" s="1"/>
  <c r="H14" i="26"/>
  <c r="L794" i="30" s="1"/>
  <c r="H15" i="26"/>
  <c r="L799" i="30" s="1"/>
  <c r="H16" i="26"/>
  <c r="L804" i="30" s="1"/>
  <c r="H18" i="26"/>
  <c r="L814" i="30" s="1"/>
  <c r="H19" i="26"/>
  <c r="L819" i="30" s="1"/>
  <c r="H20" i="26"/>
  <c r="L824" i="30" s="1"/>
  <c r="H21" i="26"/>
  <c r="L829" i="30" s="1"/>
  <c r="H22" i="26"/>
  <c r="L834" i="30" s="1"/>
  <c r="H23" i="26"/>
  <c r="L839" i="30" s="1"/>
  <c r="H24" i="26"/>
  <c r="L844" i="30" s="1"/>
  <c r="H25" i="26"/>
  <c r="L849" i="30" s="1"/>
  <c r="H26" i="26"/>
  <c r="L854" i="30" s="1"/>
  <c r="H27" i="26"/>
  <c r="L859" i="30" s="1"/>
  <c r="H28" i="26"/>
  <c r="L864" i="30" s="1"/>
  <c r="H29" i="26"/>
  <c r="L869" i="30" s="1"/>
  <c r="H30" i="26"/>
  <c r="L874" i="30" s="1"/>
  <c r="H31" i="26"/>
  <c r="L879" i="30" s="1"/>
  <c r="H32" i="26"/>
  <c r="L884" i="30" s="1"/>
  <c r="H33" i="26"/>
  <c r="L889" i="30" s="1"/>
  <c r="H34" i="26"/>
  <c r="L894" i="30" s="1"/>
  <c r="H35" i="26"/>
  <c r="L899" i="30" s="1"/>
  <c r="H36" i="26"/>
  <c r="L904" i="30" s="1"/>
  <c r="H37" i="26"/>
  <c r="L909" i="30" s="1"/>
  <c r="H38" i="26"/>
  <c r="L914" i="30" s="1"/>
  <c r="H39" i="26"/>
  <c r="L919" i="30" s="1"/>
  <c r="F11" i="26"/>
  <c r="L778" i="30" s="1"/>
  <c r="F12" i="26"/>
  <c r="L783" i="30" s="1"/>
  <c r="F13" i="26"/>
  <c r="L788" i="30" s="1"/>
  <c r="F14" i="26"/>
  <c r="L793" i="30" s="1"/>
  <c r="F15" i="26"/>
  <c r="L798" i="30" s="1"/>
  <c r="F16" i="26"/>
  <c r="L803" i="30" s="1"/>
  <c r="F18" i="26"/>
  <c r="L813" i="30" s="1"/>
  <c r="F19" i="26"/>
  <c r="L818" i="30" s="1"/>
  <c r="F20" i="26"/>
  <c r="L823" i="30" s="1"/>
  <c r="F21" i="26"/>
  <c r="L828" i="30" s="1"/>
  <c r="F22" i="26"/>
  <c r="L833" i="30" s="1"/>
  <c r="F23" i="26"/>
  <c r="L838" i="30" s="1"/>
  <c r="F24" i="26"/>
  <c r="L843" i="30" s="1"/>
  <c r="F25" i="26"/>
  <c r="L848" i="30" s="1"/>
  <c r="F26" i="26"/>
  <c r="L853" i="30" s="1"/>
  <c r="F27" i="26"/>
  <c r="L858" i="30" s="1"/>
  <c r="F28" i="26"/>
  <c r="L863" i="30" s="1"/>
  <c r="F29" i="26"/>
  <c r="L868" i="30" s="1"/>
  <c r="F30" i="26"/>
  <c r="L873" i="30" s="1"/>
  <c r="F31" i="26"/>
  <c r="L878" i="30" s="1"/>
  <c r="F32" i="26"/>
  <c r="L883" i="30" s="1"/>
  <c r="F33" i="26"/>
  <c r="L888" i="30" s="1"/>
  <c r="F34" i="26"/>
  <c r="L893" i="30" s="1"/>
  <c r="F35" i="26"/>
  <c r="L898" i="30" s="1"/>
  <c r="F36" i="26"/>
  <c r="L903" i="30" s="1"/>
  <c r="F37" i="26"/>
  <c r="L908" i="30" s="1"/>
  <c r="F38" i="26"/>
  <c r="L913" i="30" s="1"/>
  <c r="F39" i="26"/>
  <c r="L918" i="30" s="1"/>
  <c r="E11" i="26"/>
  <c r="L777" i="30" s="1"/>
  <c r="E12" i="26"/>
  <c r="L782" i="30" s="1"/>
  <c r="E13" i="26"/>
  <c r="L787" i="30" s="1"/>
  <c r="E14" i="26"/>
  <c r="L792" i="30" s="1"/>
  <c r="E15" i="26"/>
  <c r="L797" i="30" s="1"/>
  <c r="E16" i="26"/>
  <c r="L802" i="30" s="1"/>
  <c r="E18" i="26"/>
  <c r="L812" i="30" s="1"/>
  <c r="E19" i="26"/>
  <c r="L817" i="30" s="1"/>
  <c r="E20" i="26"/>
  <c r="L822" i="30" s="1"/>
  <c r="E21" i="26"/>
  <c r="L827" i="30" s="1"/>
  <c r="E22" i="26"/>
  <c r="L832" i="30" s="1"/>
  <c r="E23" i="26"/>
  <c r="L837" i="30" s="1"/>
  <c r="E24" i="26"/>
  <c r="L842" i="30" s="1"/>
  <c r="E25" i="26"/>
  <c r="L847" i="30" s="1"/>
  <c r="E26" i="26"/>
  <c r="L852" i="30" s="1"/>
  <c r="E27" i="26"/>
  <c r="L857" i="30" s="1"/>
  <c r="E28" i="26"/>
  <c r="L862" i="30" s="1"/>
  <c r="E29" i="26"/>
  <c r="L867" i="30" s="1"/>
  <c r="E30" i="26"/>
  <c r="L872" i="30" s="1"/>
  <c r="E31" i="26"/>
  <c r="L877" i="30" s="1"/>
  <c r="E32" i="26"/>
  <c r="L882" i="30" s="1"/>
  <c r="E33" i="26"/>
  <c r="L887" i="30" s="1"/>
  <c r="E34" i="26"/>
  <c r="L892" i="30" s="1"/>
  <c r="E35" i="26"/>
  <c r="L897" i="30" s="1"/>
  <c r="E36" i="26"/>
  <c r="L902" i="30" s="1"/>
  <c r="E37" i="26"/>
  <c r="L907" i="30" s="1"/>
  <c r="E38" i="26"/>
  <c r="L912" i="30" s="1"/>
  <c r="E39" i="26"/>
  <c r="L917" i="30" s="1"/>
  <c r="D11" i="26"/>
  <c r="L776" i="30" s="1"/>
  <c r="D12" i="26"/>
  <c r="L781" i="30" s="1"/>
  <c r="D13" i="26"/>
  <c r="L786" i="30" s="1"/>
  <c r="D14" i="26"/>
  <c r="L791" i="30" s="1"/>
  <c r="D15" i="26"/>
  <c r="L796" i="30" s="1"/>
  <c r="D16" i="26"/>
  <c r="L801" i="30" s="1"/>
  <c r="D18" i="26"/>
  <c r="L811" i="30" s="1"/>
  <c r="D19" i="26"/>
  <c r="L816" i="30" s="1"/>
  <c r="D20" i="26"/>
  <c r="L821" i="30" s="1"/>
  <c r="D21" i="26"/>
  <c r="L826" i="30" s="1"/>
  <c r="D22" i="26"/>
  <c r="L831" i="30" s="1"/>
  <c r="D23" i="26"/>
  <c r="L836" i="30" s="1"/>
  <c r="D24" i="26"/>
  <c r="L841" i="30" s="1"/>
  <c r="D25" i="26"/>
  <c r="L846" i="30" s="1"/>
  <c r="D26" i="26"/>
  <c r="L851" i="30" s="1"/>
  <c r="D27" i="26"/>
  <c r="L856" i="30" s="1"/>
  <c r="D28" i="26"/>
  <c r="L861" i="30" s="1"/>
  <c r="D29" i="26"/>
  <c r="L866" i="30" s="1"/>
  <c r="D30" i="26"/>
  <c r="L871" i="30" s="1"/>
  <c r="D31" i="26"/>
  <c r="L876" i="30" s="1"/>
  <c r="D32" i="26"/>
  <c r="L881" i="30" s="1"/>
  <c r="D33" i="26"/>
  <c r="L886" i="30" s="1"/>
  <c r="D34" i="26"/>
  <c r="L891" i="30" s="1"/>
  <c r="D35" i="26"/>
  <c r="L896" i="30" s="1"/>
  <c r="D36" i="26"/>
  <c r="L901" i="30" s="1"/>
  <c r="D37" i="26"/>
  <c r="L906" i="30" s="1"/>
  <c r="D38" i="26"/>
  <c r="L911" i="30" s="1"/>
  <c r="D39" i="26"/>
  <c r="L916" i="30" s="1"/>
  <c r="B11" i="26"/>
  <c r="B12" i="26"/>
  <c r="B13" i="26"/>
  <c r="B14" i="26"/>
  <c r="B15" i="26"/>
  <c r="B18" i="26"/>
  <c r="B19" i="26"/>
  <c r="B20" i="26"/>
  <c r="B21" i="26"/>
  <c r="B22" i="26"/>
  <c r="B23" i="26"/>
  <c r="B24" i="26"/>
  <c r="B25" i="26"/>
  <c r="B26" i="26"/>
  <c r="B27" i="26"/>
  <c r="B28" i="26"/>
  <c r="B29" i="26"/>
  <c r="B30" i="26"/>
  <c r="B31" i="26"/>
  <c r="B32" i="26"/>
  <c r="B33" i="26"/>
  <c r="B34" i="26"/>
  <c r="B35" i="26"/>
  <c r="B36" i="26"/>
  <c r="B37" i="26"/>
  <c r="B38" i="26"/>
  <c r="B39" i="26"/>
  <c r="L12" i="25"/>
  <c r="L712" i="30" s="1"/>
  <c r="K712" i="30" s="1"/>
  <c r="L13" i="25"/>
  <c r="L713" i="30" s="1"/>
  <c r="K713" i="30" s="1"/>
  <c r="L14" i="25"/>
  <c r="L714" i="30" s="1"/>
  <c r="K714" i="30" s="1"/>
  <c r="L15" i="25"/>
  <c r="L715" i="30" s="1"/>
  <c r="K715" i="30" s="1"/>
  <c r="L16" i="25"/>
  <c r="L716" i="30" s="1"/>
  <c r="K716" i="30" s="1"/>
  <c r="L17" i="25"/>
  <c r="L717" i="30" s="1"/>
  <c r="K717" i="30" s="1"/>
  <c r="L18" i="25"/>
  <c r="L718" i="30" s="1"/>
  <c r="K718" i="30" s="1"/>
  <c r="L19" i="25"/>
  <c r="L719" i="30" s="1"/>
  <c r="K719" i="30" s="1"/>
  <c r="L20" i="25"/>
  <c r="L720" i="30" s="1"/>
  <c r="K720" i="30" s="1"/>
  <c r="L21" i="25"/>
  <c r="L721" i="30" s="1"/>
  <c r="K721" i="30" s="1"/>
  <c r="L22" i="25"/>
  <c r="L722" i="30" s="1"/>
  <c r="K722" i="30" s="1"/>
  <c r="L23" i="25"/>
  <c r="L723" i="30" s="1"/>
  <c r="K723" i="30" s="1"/>
  <c r="L24" i="25"/>
  <c r="L724" i="30" s="1"/>
  <c r="K724" i="30" s="1"/>
  <c r="L25" i="25"/>
  <c r="L725" i="30" s="1"/>
  <c r="K725" i="30" s="1"/>
  <c r="L26" i="25"/>
  <c r="L726" i="30" s="1"/>
  <c r="K726" i="30" s="1"/>
  <c r="L27" i="25"/>
  <c r="L727" i="30" s="1"/>
  <c r="K727" i="30" s="1"/>
  <c r="L28" i="25"/>
  <c r="L728" i="30" s="1"/>
  <c r="K728" i="30" s="1"/>
  <c r="L29" i="25"/>
  <c r="L729" i="30" s="1"/>
  <c r="K729" i="30" s="1"/>
  <c r="L30" i="25"/>
  <c r="L730" i="30" s="1"/>
  <c r="K730" i="30" s="1"/>
  <c r="L31" i="25"/>
  <c r="L731" i="30" s="1"/>
  <c r="K731" i="30" s="1"/>
  <c r="L32" i="25"/>
  <c r="L732" i="30" s="1"/>
  <c r="K732" i="30" s="1"/>
  <c r="L33" i="25"/>
  <c r="L733" i="30" s="1"/>
  <c r="K733" i="30" s="1"/>
  <c r="L34" i="25"/>
  <c r="L734" i="30" s="1"/>
  <c r="K734" i="30" s="1"/>
  <c r="L35" i="25"/>
  <c r="L735" i="30" s="1"/>
  <c r="K735" i="30" s="1"/>
  <c r="L36" i="25"/>
  <c r="L736" i="30" s="1"/>
  <c r="K736" i="30" s="1"/>
  <c r="L37" i="25"/>
  <c r="L737" i="30" s="1"/>
  <c r="K737" i="30" s="1"/>
  <c r="L38" i="25"/>
  <c r="L738" i="30" s="1"/>
  <c r="K738" i="30" s="1"/>
  <c r="L39" i="25"/>
  <c r="L739" i="30" s="1"/>
  <c r="K739" i="30" s="1"/>
  <c r="L40" i="25"/>
  <c r="L740" i="30" s="1"/>
  <c r="K740" i="30" s="1"/>
  <c r="L41" i="25"/>
  <c r="L741" i="30" s="1"/>
  <c r="K741" i="30" s="1"/>
  <c r="L42" i="25"/>
  <c r="L742" i="30" s="1"/>
  <c r="K742" i="30" s="1"/>
  <c r="L43" i="25"/>
  <c r="L743" i="30" s="1"/>
  <c r="K743" i="30" s="1"/>
  <c r="L44" i="25"/>
  <c r="L744" i="30" s="1"/>
  <c r="K744" i="30" s="1"/>
  <c r="L45" i="25"/>
  <c r="L745" i="30" s="1"/>
  <c r="K745" i="30" s="1"/>
  <c r="L46" i="25"/>
  <c r="L746" i="30" s="1"/>
  <c r="K746" i="30" s="1"/>
  <c r="L47" i="25"/>
  <c r="L747" i="30" s="1"/>
  <c r="K747" i="30" s="1"/>
  <c r="L48" i="25"/>
  <c r="L748" i="30" s="1"/>
  <c r="K748" i="30" s="1"/>
  <c r="L49" i="25"/>
  <c r="L749" i="30" s="1"/>
  <c r="K749" i="30" s="1"/>
  <c r="L50" i="25"/>
  <c r="L750" i="30" s="1"/>
  <c r="K750" i="30" s="1"/>
  <c r="L51" i="25"/>
  <c r="L751" i="30" s="1"/>
  <c r="K751" i="30" s="1"/>
  <c r="L52" i="25"/>
  <c r="L752" i="30" s="1"/>
  <c r="K752" i="30" s="1"/>
  <c r="L53" i="25"/>
  <c r="L753" i="30" s="1"/>
  <c r="K753" i="30" s="1"/>
  <c r="L54" i="25"/>
  <c r="L754" i="30" s="1"/>
  <c r="K754" i="30" s="1"/>
  <c r="L55" i="25"/>
  <c r="L755" i="30" s="1"/>
  <c r="K755" i="30" s="1"/>
  <c r="L56" i="25"/>
  <c r="L756" i="30" s="1"/>
  <c r="K756" i="30" s="1"/>
  <c r="L57" i="25"/>
  <c r="L757" i="30" s="1"/>
  <c r="K757" i="30" s="1"/>
  <c r="L58" i="25"/>
  <c r="L758" i="30" s="1"/>
  <c r="K758" i="30" s="1"/>
  <c r="L59" i="25"/>
  <c r="L759" i="30" s="1"/>
  <c r="K759" i="30" s="1"/>
  <c r="L60" i="25"/>
  <c r="L760" i="30" s="1"/>
  <c r="K760" i="30" s="1"/>
  <c r="L61" i="25"/>
  <c r="L761" i="30" s="1"/>
  <c r="K761" i="30" s="1"/>
  <c r="L62" i="25"/>
  <c r="L762" i="30" s="1"/>
  <c r="K762" i="30" s="1"/>
  <c r="L63" i="25"/>
  <c r="L763" i="30" s="1"/>
  <c r="K763" i="30" s="1"/>
  <c r="L64" i="25"/>
  <c r="L764" i="30" s="1"/>
  <c r="K764" i="30" s="1"/>
  <c r="L65" i="25"/>
  <c r="L765" i="30" s="1"/>
  <c r="K765" i="30" s="1"/>
  <c r="L66" i="25"/>
  <c r="L766" i="30" s="1"/>
  <c r="K766" i="30" s="1"/>
  <c r="L67" i="25"/>
  <c r="L767" i="30" s="1"/>
  <c r="K767" i="30" s="1"/>
  <c r="L68" i="25"/>
  <c r="L768" i="30" s="1"/>
  <c r="K768" i="30" s="1"/>
  <c r="L69" i="25"/>
  <c r="L769" i="30" s="1"/>
  <c r="K769" i="30" s="1"/>
  <c r="L70" i="25"/>
  <c r="L770" i="30" s="1"/>
  <c r="K770" i="30" s="1"/>
  <c r="K12" i="25"/>
  <c r="L652" i="30" s="1"/>
  <c r="K13" i="25"/>
  <c r="L653" i="30" s="1"/>
  <c r="K14" i="25"/>
  <c r="L654" i="30" s="1"/>
  <c r="K15" i="25"/>
  <c r="L655" i="30" s="1"/>
  <c r="K16" i="25"/>
  <c r="L656" i="30" s="1"/>
  <c r="K17" i="25"/>
  <c r="L657" i="30" s="1"/>
  <c r="K18" i="25"/>
  <c r="L658" i="30" s="1"/>
  <c r="K19" i="25"/>
  <c r="L659" i="30" s="1"/>
  <c r="K20" i="25"/>
  <c r="L660" i="30" s="1"/>
  <c r="K21" i="25"/>
  <c r="L661" i="30" s="1"/>
  <c r="K22" i="25"/>
  <c r="L662" i="30" s="1"/>
  <c r="K23" i="25"/>
  <c r="L663" i="30" s="1"/>
  <c r="K24" i="25"/>
  <c r="L664" i="30" s="1"/>
  <c r="K25" i="25"/>
  <c r="L665" i="30" s="1"/>
  <c r="K26" i="25"/>
  <c r="L666" i="30" s="1"/>
  <c r="K27" i="25"/>
  <c r="L667" i="30" s="1"/>
  <c r="K28" i="25"/>
  <c r="L668" i="30" s="1"/>
  <c r="K29" i="25"/>
  <c r="L669" i="30" s="1"/>
  <c r="K30" i="25"/>
  <c r="L670" i="30" s="1"/>
  <c r="K31" i="25"/>
  <c r="L671" i="30" s="1"/>
  <c r="K32" i="25"/>
  <c r="L672" i="30" s="1"/>
  <c r="K33" i="25"/>
  <c r="L673" i="30" s="1"/>
  <c r="K34" i="25"/>
  <c r="L674" i="30" s="1"/>
  <c r="K35" i="25"/>
  <c r="L675" i="30" s="1"/>
  <c r="K36" i="25"/>
  <c r="L676" i="30" s="1"/>
  <c r="K37" i="25"/>
  <c r="L677" i="30" s="1"/>
  <c r="K38" i="25"/>
  <c r="L678" i="30" s="1"/>
  <c r="K39" i="25"/>
  <c r="L679" i="30" s="1"/>
  <c r="K40" i="25"/>
  <c r="L680" i="30" s="1"/>
  <c r="K41" i="25"/>
  <c r="L681" i="30" s="1"/>
  <c r="K42" i="25"/>
  <c r="L682" i="30" s="1"/>
  <c r="K43" i="25"/>
  <c r="L683" i="30" s="1"/>
  <c r="K44" i="25"/>
  <c r="L684" i="30" s="1"/>
  <c r="K45" i="25"/>
  <c r="L685" i="30" s="1"/>
  <c r="K46" i="25"/>
  <c r="L686" i="30" s="1"/>
  <c r="K47" i="25"/>
  <c r="L687" i="30" s="1"/>
  <c r="K48" i="25"/>
  <c r="L688" i="30" s="1"/>
  <c r="K49" i="25"/>
  <c r="L689" i="30" s="1"/>
  <c r="K50" i="25"/>
  <c r="L690" i="30" s="1"/>
  <c r="K51" i="25"/>
  <c r="L691" i="30" s="1"/>
  <c r="K52" i="25"/>
  <c r="L692" i="30" s="1"/>
  <c r="K53" i="25"/>
  <c r="L693" i="30" s="1"/>
  <c r="K54" i="25"/>
  <c r="L694" i="30" s="1"/>
  <c r="K55" i="25"/>
  <c r="L695" i="30" s="1"/>
  <c r="K56" i="25"/>
  <c r="L696" i="30" s="1"/>
  <c r="K57" i="25"/>
  <c r="L697" i="30" s="1"/>
  <c r="K58" i="25"/>
  <c r="L698" i="30" s="1"/>
  <c r="K59" i="25"/>
  <c r="L699" i="30" s="1"/>
  <c r="K60" i="25"/>
  <c r="L700" i="30" s="1"/>
  <c r="K61" i="25"/>
  <c r="L701" i="30" s="1"/>
  <c r="K62" i="25"/>
  <c r="L702" i="30" s="1"/>
  <c r="K63" i="25"/>
  <c r="L703" i="30" s="1"/>
  <c r="K64" i="25"/>
  <c r="L704" i="30" s="1"/>
  <c r="K65" i="25"/>
  <c r="L705" i="30" s="1"/>
  <c r="K66" i="25"/>
  <c r="L706" i="30" s="1"/>
  <c r="K67" i="25"/>
  <c r="L707" i="30" s="1"/>
  <c r="K68" i="25"/>
  <c r="L708" i="30" s="1"/>
  <c r="K69" i="25"/>
  <c r="L709" i="30" s="1"/>
  <c r="K70" i="25"/>
  <c r="L710" i="30" s="1"/>
  <c r="J12" i="25"/>
  <c r="L592" i="30" s="1"/>
  <c r="J13" i="25"/>
  <c r="L593" i="30" s="1"/>
  <c r="J14" i="25"/>
  <c r="L594" i="30" s="1"/>
  <c r="J15" i="25"/>
  <c r="L595" i="30" s="1"/>
  <c r="J16" i="25"/>
  <c r="L596" i="30" s="1"/>
  <c r="J17" i="25"/>
  <c r="L597" i="30" s="1"/>
  <c r="J18" i="25"/>
  <c r="L598" i="30" s="1"/>
  <c r="J23" i="25"/>
  <c r="L603" i="30" s="1"/>
  <c r="J24" i="25"/>
  <c r="L604" i="30" s="1"/>
  <c r="J25" i="25"/>
  <c r="L605" i="30" s="1"/>
  <c r="J26" i="25"/>
  <c r="L606" i="30" s="1"/>
  <c r="J27" i="25"/>
  <c r="L607" i="30" s="1"/>
  <c r="J28" i="25"/>
  <c r="L608" i="30" s="1"/>
  <c r="J29" i="25"/>
  <c r="L609" i="30" s="1"/>
  <c r="J30" i="25"/>
  <c r="L610" i="30" s="1"/>
  <c r="J31" i="25"/>
  <c r="L611" i="30" s="1"/>
  <c r="J32" i="25"/>
  <c r="L612" i="30" s="1"/>
  <c r="J33" i="25"/>
  <c r="L613" i="30" s="1"/>
  <c r="J34" i="25"/>
  <c r="L614" i="30" s="1"/>
  <c r="J35" i="25"/>
  <c r="L615" i="30" s="1"/>
  <c r="J36" i="25"/>
  <c r="L616" i="30" s="1"/>
  <c r="J37" i="25"/>
  <c r="L617" i="30" s="1"/>
  <c r="J38" i="25"/>
  <c r="L618" i="30" s="1"/>
  <c r="J39" i="25"/>
  <c r="L619" i="30" s="1"/>
  <c r="J40" i="25"/>
  <c r="L620" i="30" s="1"/>
  <c r="J41" i="25"/>
  <c r="L621" i="30" s="1"/>
  <c r="J42" i="25"/>
  <c r="L622" i="30" s="1"/>
  <c r="J43" i="25"/>
  <c r="L623" i="30" s="1"/>
  <c r="J44" i="25"/>
  <c r="L624" i="30" s="1"/>
  <c r="J45" i="25"/>
  <c r="L625" i="30" s="1"/>
  <c r="J46" i="25"/>
  <c r="L626" i="30" s="1"/>
  <c r="J47" i="25"/>
  <c r="L627" i="30" s="1"/>
  <c r="J48" i="25"/>
  <c r="L628" i="30" s="1"/>
  <c r="J49" i="25"/>
  <c r="L629" i="30" s="1"/>
  <c r="J50" i="25"/>
  <c r="L630" i="30" s="1"/>
  <c r="J51" i="25"/>
  <c r="L631" i="30" s="1"/>
  <c r="J52" i="25"/>
  <c r="L632" i="30" s="1"/>
  <c r="J53" i="25"/>
  <c r="L633" i="30" s="1"/>
  <c r="J54" i="25"/>
  <c r="L634" i="30" s="1"/>
  <c r="J55" i="25"/>
  <c r="L635" i="30" s="1"/>
  <c r="J56" i="25"/>
  <c r="L636" i="30" s="1"/>
  <c r="J57" i="25"/>
  <c r="L637" i="30" s="1"/>
  <c r="J58" i="25"/>
  <c r="L638" i="30" s="1"/>
  <c r="J59" i="25"/>
  <c r="L639" i="30" s="1"/>
  <c r="J60" i="25"/>
  <c r="L640" i="30" s="1"/>
  <c r="J61" i="25"/>
  <c r="L641" i="30" s="1"/>
  <c r="J62" i="25"/>
  <c r="L642" i="30" s="1"/>
  <c r="J63" i="25"/>
  <c r="L643" i="30" s="1"/>
  <c r="J64" i="25"/>
  <c r="L644" i="30" s="1"/>
  <c r="J65" i="25"/>
  <c r="L645" i="30" s="1"/>
  <c r="J66" i="25"/>
  <c r="L646" i="30" s="1"/>
  <c r="J67" i="25"/>
  <c r="L647" i="30" s="1"/>
  <c r="J68" i="25"/>
  <c r="L648" i="30" s="1"/>
  <c r="J69" i="25"/>
  <c r="L649" i="30" s="1"/>
  <c r="J70" i="25"/>
  <c r="L650" i="30" s="1"/>
  <c r="I12" i="25"/>
  <c r="L532" i="30" s="1"/>
  <c r="I13" i="25"/>
  <c r="L533" i="30" s="1"/>
  <c r="I14" i="25"/>
  <c r="L534" i="30" s="1"/>
  <c r="I15" i="25"/>
  <c r="L535" i="30" s="1"/>
  <c r="I16" i="25"/>
  <c r="L536" i="30" s="1"/>
  <c r="I17" i="25"/>
  <c r="L537" i="30" s="1"/>
  <c r="I18" i="25"/>
  <c r="L538" i="30" s="1"/>
  <c r="I19" i="25"/>
  <c r="L539" i="30" s="1"/>
  <c r="I20" i="25"/>
  <c r="L540" i="30" s="1"/>
  <c r="I21" i="25"/>
  <c r="L541" i="30" s="1"/>
  <c r="I22" i="25"/>
  <c r="L542" i="30" s="1"/>
  <c r="I23" i="25"/>
  <c r="L543" i="30" s="1"/>
  <c r="I24" i="25"/>
  <c r="L544" i="30" s="1"/>
  <c r="I25" i="25"/>
  <c r="L545" i="30" s="1"/>
  <c r="I26" i="25"/>
  <c r="L546" i="30" s="1"/>
  <c r="I27" i="25"/>
  <c r="L547" i="30" s="1"/>
  <c r="I28" i="25"/>
  <c r="L548" i="30" s="1"/>
  <c r="I29" i="25"/>
  <c r="L549" i="30" s="1"/>
  <c r="I30" i="25"/>
  <c r="L550" i="30" s="1"/>
  <c r="I31" i="25"/>
  <c r="L551" i="30" s="1"/>
  <c r="I32" i="25"/>
  <c r="L552" i="30" s="1"/>
  <c r="I33" i="25"/>
  <c r="L553" i="30" s="1"/>
  <c r="I34" i="25"/>
  <c r="L554" i="30" s="1"/>
  <c r="I35" i="25"/>
  <c r="L555" i="30" s="1"/>
  <c r="I36" i="25"/>
  <c r="L556" i="30" s="1"/>
  <c r="I37" i="25"/>
  <c r="L557" i="30" s="1"/>
  <c r="I38" i="25"/>
  <c r="L558" i="30" s="1"/>
  <c r="I39" i="25"/>
  <c r="L559" i="30" s="1"/>
  <c r="I40" i="25"/>
  <c r="L560" i="30" s="1"/>
  <c r="I41" i="25"/>
  <c r="L561" i="30" s="1"/>
  <c r="I42" i="25"/>
  <c r="L562" i="30" s="1"/>
  <c r="I43" i="25"/>
  <c r="L563" i="30" s="1"/>
  <c r="I44" i="25"/>
  <c r="L564" i="30" s="1"/>
  <c r="I45" i="25"/>
  <c r="L565" i="30" s="1"/>
  <c r="I46" i="25"/>
  <c r="L566" i="30" s="1"/>
  <c r="I47" i="25"/>
  <c r="L567" i="30" s="1"/>
  <c r="I48" i="25"/>
  <c r="L568" i="30" s="1"/>
  <c r="I49" i="25"/>
  <c r="L569" i="30" s="1"/>
  <c r="I50" i="25"/>
  <c r="L570" i="30" s="1"/>
  <c r="I51" i="25"/>
  <c r="L571" i="30" s="1"/>
  <c r="I52" i="25"/>
  <c r="L572" i="30" s="1"/>
  <c r="I53" i="25"/>
  <c r="L573" i="30" s="1"/>
  <c r="I54" i="25"/>
  <c r="L574" i="30" s="1"/>
  <c r="I55" i="25"/>
  <c r="L575" i="30" s="1"/>
  <c r="I56" i="25"/>
  <c r="L576" i="30" s="1"/>
  <c r="I57" i="25"/>
  <c r="L577" i="30" s="1"/>
  <c r="I58" i="25"/>
  <c r="L578" i="30" s="1"/>
  <c r="I59" i="25"/>
  <c r="L579" i="30" s="1"/>
  <c r="I60" i="25"/>
  <c r="L580" i="30" s="1"/>
  <c r="I61" i="25"/>
  <c r="L581" i="30" s="1"/>
  <c r="I62" i="25"/>
  <c r="L582" i="30" s="1"/>
  <c r="I63" i="25"/>
  <c r="L583" i="30" s="1"/>
  <c r="I64" i="25"/>
  <c r="L584" i="30" s="1"/>
  <c r="I65" i="25"/>
  <c r="L585" i="30" s="1"/>
  <c r="I66" i="25"/>
  <c r="L586" i="30" s="1"/>
  <c r="I67" i="25"/>
  <c r="L587" i="30" s="1"/>
  <c r="I68" i="25"/>
  <c r="L588" i="30" s="1"/>
  <c r="I69" i="25"/>
  <c r="L589" i="30" s="1"/>
  <c r="I70" i="25"/>
  <c r="L590" i="30" s="1"/>
  <c r="H12" i="25"/>
  <c r="L472" i="30" s="1"/>
  <c r="H13" i="25"/>
  <c r="L473" i="30" s="1"/>
  <c r="H14" i="25"/>
  <c r="L474" i="30" s="1"/>
  <c r="H15" i="25"/>
  <c r="L475" i="30" s="1"/>
  <c r="H16" i="25"/>
  <c r="L476" i="30" s="1"/>
  <c r="H17" i="25"/>
  <c r="L477" i="30" s="1"/>
  <c r="H18" i="25"/>
  <c r="L478" i="30" s="1"/>
  <c r="H19" i="25"/>
  <c r="L479" i="30" s="1"/>
  <c r="H20" i="25"/>
  <c r="L480" i="30" s="1"/>
  <c r="H21" i="25"/>
  <c r="L481" i="30" s="1"/>
  <c r="H22" i="25"/>
  <c r="L482" i="30" s="1"/>
  <c r="H23" i="25"/>
  <c r="L483" i="30" s="1"/>
  <c r="H24" i="25"/>
  <c r="L484" i="30" s="1"/>
  <c r="H25" i="25"/>
  <c r="L485" i="30" s="1"/>
  <c r="H26" i="25"/>
  <c r="L486" i="30" s="1"/>
  <c r="H27" i="25"/>
  <c r="L487" i="30" s="1"/>
  <c r="H28" i="25"/>
  <c r="L488" i="30" s="1"/>
  <c r="H29" i="25"/>
  <c r="L489" i="30" s="1"/>
  <c r="H30" i="25"/>
  <c r="L490" i="30" s="1"/>
  <c r="H31" i="25"/>
  <c r="L491" i="30" s="1"/>
  <c r="H32" i="25"/>
  <c r="L492" i="30" s="1"/>
  <c r="H33" i="25"/>
  <c r="L493" i="30" s="1"/>
  <c r="H34" i="25"/>
  <c r="L494" i="30" s="1"/>
  <c r="H35" i="25"/>
  <c r="L495" i="30" s="1"/>
  <c r="H36" i="25"/>
  <c r="L496" i="30" s="1"/>
  <c r="H37" i="25"/>
  <c r="L497" i="30" s="1"/>
  <c r="H38" i="25"/>
  <c r="L498" i="30" s="1"/>
  <c r="H39" i="25"/>
  <c r="L499" i="30" s="1"/>
  <c r="H40" i="25"/>
  <c r="L500" i="30" s="1"/>
  <c r="H41" i="25"/>
  <c r="L501" i="30" s="1"/>
  <c r="H42" i="25"/>
  <c r="L502" i="30" s="1"/>
  <c r="H43" i="25"/>
  <c r="L503" i="30" s="1"/>
  <c r="H44" i="25"/>
  <c r="L504" i="30" s="1"/>
  <c r="H45" i="25"/>
  <c r="L505" i="30" s="1"/>
  <c r="H46" i="25"/>
  <c r="L506" i="30" s="1"/>
  <c r="H47" i="25"/>
  <c r="L507" i="30" s="1"/>
  <c r="H48" i="25"/>
  <c r="L508" i="30" s="1"/>
  <c r="H49" i="25"/>
  <c r="L509" i="30" s="1"/>
  <c r="H50" i="25"/>
  <c r="L510" i="30" s="1"/>
  <c r="H51" i="25"/>
  <c r="L511" i="30" s="1"/>
  <c r="H52" i="25"/>
  <c r="L512" i="30" s="1"/>
  <c r="H53" i="25"/>
  <c r="L513" i="30" s="1"/>
  <c r="H54" i="25"/>
  <c r="L514" i="30" s="1"/>
  <c r="H55" i="25"/>
  <c r="L515" i="30" s="1"/>
  <c r="H56" i="25"/>
  <c r="L516" i="30" s="1"/>
  <c r="H57" i="25"/>
  <c r="L517" i="30" s="1"/>
  <c r="H58" i="25"/>
  <c r="L518" i="30" s="1"/>
  <c r="H59" i="25"/>
  <c r="L519" i="30" s="1"/>
  <c r="H60" i="25"/>
  <c r="L520" i="30" s="1"/>
  <c r="H61" i="25"/>
  <c r="L521" i="30" s="1"/>
  <c r="H62" i="25"/>
  <c r="L522" i="30" s="1"/>
  <c r="H63" i="25"/>
  <c r="L523" i="30" s="1"/>
  <c r="H64" i="25"/>
  <c r="L524" i="30" s="1"/>
  <c r="H65" i="25"/>
  <c r="L525" i="30" s="1"/>
  <c r="H66" i="25"/>
  <c r="L526" i="30" s="1"/>
  <c r="H67" i="25"/>
  <c r="L527" i="30" s="1"/>
  <c r="H68" i="25"/>
  <c r="L528" i="30" s="1"/>
  <c r="H69" i="25"/>
  <c r="L529" i="30" s="1"/>
  <c r="H70" i="25"/>
  <c r="L530" i="30" s="1"/>
  <c r="G12" i="25"/>
  <c r="L412" i="30" s="1"/>
  <c r="G13" i="25"/>
  <c r="L413" i="30" s="1"/>
  <c r="G14" i="25"/>
  <c r="L414" i="30" s="1"/>
  <c r="G15" i="25"/>
  <c r="L415" i="30" s="1"/>
  <c r="G16" i="25"/>
  <c r="L416" i="30" s="1"/>
  <c r="G17" i="25"/>
  <c r="L417" i="30" s="1"/>
  <c r="G18" i="25"/>
  <c r="L418" i="30" s="1"/>
  <c r="G19" i="25"/>
  <c r="L419" i="30" s="1"/>
  <c r="G20" i="25"/>
  <c r="L420" i="30" s="1"/>
  <c r="G21" i="25"/>
  <c r="L421" i="30" s="1"/>
  <c r="G22" i="25"/>
  <c r="L422" i="30" s="1"/>
  <c r="G23" i="25"/>
  <c r="L423" i="30" s="1"/>
  <c r="G24" i="25"/>
  <c r="L424" i="30" s="1"/>
  <c r="G25" i="25"/>
  <c r="L425" i="30" s="1"/>
  <c r="G26" i="25"/>
  <c r="L426" i="30" s="1"/>
  <c r="G27" i="25"/>
  <c r="L427" i="30" s="1"/>
  <c r="G28" i="25"/>
  <c r="L428" i="30" s="1"/>
  <c r="G29" i="25"/>
  <c r="L429" i="30" s="1"/>
  <c r="G30" i="25"/>
  <c r="L430" i="30" s="1"/>
  <c r="G31" i="25"/>
  <c r="L431" i="30" s="1"/>
  <c r="G32" i="25"/>
  <c r="L432" i="30" s="1"/>
  <c r="G33" i="25"/>
  <c r="L433" i="30" s="1"/>
  <c r="G34" i="25"/>
  <c r="L434" i="30" s="1"/>
  <c r="G35" i="25"/>
  <c r="L435" i="30" s="1"/>
  <c r="G36" i="25"/>
  <c r="L436" i="30" s="1"/>
  <c r="G37" i="25"/>
  <c r="L437" i="30" s="1"/>
  <c r="G38" i="25"/>
  <c r="L438" i="30" s="1"/>
  <c r="G39" i="25"/>
  <c r="L439" i="30" s="1"/>
  <c r="G40" i="25"/>
  <c r="L440" i="30" s="1"/>
  <c r="G41" i="25"/>
  <c r="L441" i="30" s="1"/>
  <c r="G42" i="25"/>
  <c r="L442" i="30" s="1"/>
  <c r="G43" i="25"/>
  <c r="L443" i="30" s="1"/>
  <c r="G44" i="25"/>
  <c r="L444" i="30" s="1"/>
  <c r="G45" i="25"/>
  <c r="L445" i="30" s="1"/>
  <c r="G46" i="25"/>
  <c r="L446" i="30" s="1"/>
  <c r="G47" i="25"/>
  <c r="L447" i="30" s="1"/>
  <c r="G48" i="25"/>
  <c r="L448" i="30" s="1"/>
  <c r="G49" i="25"/>
  <c r="L449" i="30" s="1"/>
  <c r="G50" i="25"/>
  <c r="L450" i="30" s="1"/>
  <c r="G51" i="25"/>
  <c r="L451" i="30" s="1"/>
  <c r="G52" i="25"/>
  <c r="L452" i="30" s="1"/>
  <c r="G53" i="25"/>
  <c r="L453" i="30" s="1"/>
  <c r="G54" i="25"/>
  <c r="L454" i="30" s="1"/>
  <c r="G55" i="25"/>
  <c r="L455" i="30" s="1"/>
  <c r="G56" i="25"/>
  <c r="L456" i="30" s="1"/>
  <c r="G57" i="25"/>
  <c r="L457" i="30" s="1"/>
  <c r="G58" i="25"/>
  <c r="L458" i="30" s="1"/>
  <c r="G59" i="25"/>
  <c r="L459" i="30" s="1"/>
  <c r="G60" i="25"/>
  <c r="L460" i="30" s="1"/>
  <c r="G61" i="25"/>
  <c r="L461" i="30" s="1"/>
  <c r="G62" i="25"/>
  <c r="L462" i="30" s="1"/>
  <c r="G63" i="25"/>
  <c r="L463" i="30" s="1"/>
  <c r="G64" i="25"/>
  <c r="L464" i="30" s="1"/>
  <c r="G65" i="25"/>
  <c r="L465" i="30" s="1"/>
  <c r="G66" i="25"/>
  <c r="L466" i="30" s="1"/>
  <c r="G67" i="25"/>
  <c r="L467" i="30" s="1"/>
  <c r="G68" i="25"/>
  <c r="L468" i="30" s="1"/>
  <c r="G69" i="25"/>
  <c r="L469" i="30" s="1"/>
  <c r="G70" i="25"/>
  <c r="L470" i="30" s="1"/>
  <c r="F12" i="25"/>
  <c r="L352" i="30" s="1"/>
  <c r="F13" i="25"/>
  <c r="L353" i="30" s="1"/>
  <c r="F14" i="25"/>
  <c r="L354" i="30" s="1"/>
  <c r="F15" i="25"/>
  <c r="L355" i="30" s="1"/>
  <c r="F16" i="25"/>
  <c r="L356" i="30" s="1"/>
  <c r="F17" i="25"/>
  <c r="L357" i="30" s="1"/>
  <c r="F18" i="25"/>
  <c r="L358" i="30" s="1"/>
  <c r="F19" i="25"/>
  <c r="L359" i="30" s="1"/>
  <c r="F20" i="25"/>
  <c r="L360" i="30" s="1"/>
  <c r="F21" i="25"/>
  <c r="L361" i="30" s="1"/>
  <c r="F22" i="25"/>
  <c r="L362" i="30" s="1"/>
  <c r="F23" i="25"/>
  <c r="L363" i="30" s="1"/>
  <c r="F24" i="25"/>
  <c r="L364" i="30" s="1"/>
  <c r="F25" i="25"/>
  <c r="L365" i="30" s="1"/>
  <c r="F26" i="25"/>
  <c r="L366" i="30" s="1"/>
  <c r="F27" i="25"/>
  <c r="L367" i="30" s="1"/>
  <c r="F28" i="25"/>
  <c r="L368" i="30" s="1"/>
  <c r="F29" i="25"/>
  <c r="L369" i="30" s="1"/>
  <c r="F30" i="25"/>
  <c r="L370" i="30" s="1"/>
  <c r="F31" i="25"/>
  <c r="L371" i="30" s="1"/>
  <c r="F32" i="25"/>
  <c r="L372" i="30" s="1"/>
  <c r="F33" i="25"/>
  <c r="L373" i="30" s="1"/>
  <c r="F34" i="25"/>
  <c r="L374" i="30" s="1"/>
  <c r="F35" i="25"/>
  <c r="L375" i="30" s="1"/>
  <c r="F36" i="25"/>
  <c r="L376" i="30" s="1"/>
  <c r="F37" i="25"/>
  <c r="L377" i="30" s="1"/>
  <c r="F38" i="25"/>
  <c r="L378" i="30" s="1"/>
  <c r="F39" i="25"/>
  <c r="L379" i="30" s="1"/>
  <c r="F40" i="25"/>
  <c r="L380" i="30" s="1"/>
  <c r="F41" i="25"/>
  <c r="L381" i="30" s="1"/>
  <c r="F42" i="25"/>
  <c r="L382" i="30" s="1"/>
  <c r="F43" i="25"/>
  <c r="L383" i="30" s="1"/>
  <c r="F44" i="25"/>
  <c r="L384" i="30" s="1"/>
  <c r="F45" i="25"/>
  <c r="L385" i="30" s="1"/>
  <c r="F46" i="25"/>
  <c r="L386" i="30" s="1"/>
  <c r="F47" i="25"/>
  <c r="L387" i="30" s="1"/>
  <c r="F48" i="25"/>
  <c r="L388" i="30" s="1"/>
  <c r="F49" i="25"/>
  <c r="L389" i="30" s="1"/>
  <c r="F50" i="25"/>
  <c r="L390" i="30" s="1"/>
  <c r="F51" i="25"/>
  <c r="L391" i="30" s="1"/>
  <c r="F52" i="25"/>
  <c r="L392" i="30" s="1"/>
  <c r="F53" i="25"/>
  <c r="L393" i="30" s="1"/>
  <c r="F54" i="25"/>
  <c r="L394" i="30" s="1"/>
  <c r="F55" i="25"/>
  <c r="L395" i="30" s="1"/>
  <c r="F56" i="25"/>
  <c r="L396" i="30" s="1"/>
  <c r="F57" i="25"/>
  <c r="L397" i="30" s="1"/>
  <c r="F58" i="25"/>
  <c r="L398" i="30" s="1"/>
  <c r="F59" i="25"/>
  <c r="L399" i="30" s="1"/>
  <c r="F60" i="25"/>
  <c r="L400" i="30" s="1"/>
  <c r="F61" i="25"/>
  <c r="L401" i="30" s="1"/>
  <c r="F62" i="25"/>
  <c r="L402" i="30" s="1"/>
  <c r="F63" i="25"/>
  <c r="L403" i="30" s="1"/>
  <c r="F64" i="25"/>
  <c r="L404" i="30" s="1"/>
  <c r="F65" i="25"/>
  <c r="L405" i="30" s="1"/>
  <c r="F66" i="25"/>
  <c r="L406" i="30" s="1"/>
  <c r="F67" i="25"/>
  <c r="L407" i="30" s="1"/>
  <c r="F68" i="25"/>
  <c r="L408" i="30" s="1"/>
  <c r="F69" i="25"/>
  <c r="L409" i="30" s="1"/>
  <c r="F70" i="25"/>
  <c r="L410" i="30" s="1"/>
  <c r="E12" i="25"/>
  <c r="L292" i="30" s="1"/>
  <c r="E13" i="25"/>
  <c r="L293" i="30" s="1"/>
  <c r="E14" i="25"/>
  <c r="L294" i="30" s="1"/>
  <c r="E15" i="25"/>
  <c r="L295" i="30" s="1"/>
  <c r="E16" i="25"/>
  <c r="L296" i="30" s="1"/>
  <c r="E17" i="25"/>
  <c r="L297" i="30" s="1"/>
  <c r="E18" i="25"/>
  <c r="L298" i="30" s="1"/>
  <c r="E19" i="25"/>
  <c r="L299" i="30" s="1"/>
  <c r="E20" i="25"/>
  <c r="L300" i="30" s="1"/>
  <c r="E21" i="25"/>
  <c r="L301" i="30" s="1"/>
  <c r="E22" i="25"/>
  <c r="L302" i="30" s="1"/>
  <c r="E23" i="25"/>
  <c r="L303" i="30" s="1"/>
  <c r="E24" i="25"/>
  <c r="L304" i="30" s="1"/>
  <c r="E25" i="25"/>
  <c r="L305" i="30" s="1"/>
  <c r="E26" i="25"/>
  <c r="L306" i="30" s="1"/>
  <c r="E27" i="25"/>
  <c r="L307" i="30" s="1"/>
  <c r="E28" i="25"/>
  <c r="L308" i="30" s="1"/>
  <c r="E29" i="25"/>
  <c r="L309" i="30" s="1"/>
  <c r="E30" i="25"/>
  <c r="L310" i="30" s="1"/>
  <c r="E31" i="25"/>
  <c r="L311" i="30" s="1"/>
  <c r="E32" i="25"/>
  <c r="L312" i="30" s="1"/>
  <c r="E33" i="25"/>
  <c r="L313" i="30" s="1"/>
  <c r="E34" i="25"/>
  <c r="L314" i="30" s="1"/>
  <c r="E35" i="25"/>
  <c r="L315" i="30" s="1"/>
  <c r="E36" i="25"/>
  <c r="L316" i="30" s="1"/>
  <c r="E37" i="25"/>
  <c r="L317" i="30" s="1"/>
  <c r="E38" i="25"/>
  <c r="L318" i="30" s="1"/>
  <c r="E39" i="25"/>
  <c r="L319" i="30" s="1"/>
  <c r="E40" i="25"/>
  <c r="L320" i="30" s="1"/>
  <c r="E41" i="25"/>
  <c r="L321" i="30" s="1"/>
  <c r="E42" i="25"/>
  <c r="L322" i="30" s="1"/>
  <c r="E43" i="25"/>
  <c r="L323" i="30" s="1"/>
  <c r="E44" i="25"/>
  <c r="L324" i="30" s="1"/>
  <c r="E45" i="25"/>
  <c r="L325" i="30" s="1"/>
  <c r="E46" i="25"/>
  <c r="L326" i="30" s="1"/>
  <c r="E47" i="25"/>
  <c r="L327" i="30" s="1"/>
  <c r="E48" i="25"/>
  <c r="L328" i="30" s="1"/>
  <c r="E49" i="25"/>
  <c r="L329" i="30" s="1"/>
  <c r="E50" i="25"/>
  <c r="L330" i="30" s="1"/>
  <c r="E51" i="25"/>
  <c r="L331" i="30" s="1"/>
  <c r="E52" i="25"/>
  <c r="L332" i="30" s="1"/>
  <c r="E53" i="25"/>
  <c r="L333" i="30" s="1"/>
  <c r="E54" i="25"/>
  <c r="L334" i="30" s="1"/>
  <c r="E55" i="25"/>
  <c r="L335" i="30" s="1"/>
  <c r="E56" i="25"/>
  <c r="L336" i="30" s="1"/>
  <c r="E57" i="25"/>
  <c r="L337" i="30" s="1"/>
  <c r="E58" i="25"/>
  <c r="L338" i="30" s="1"/>
  <c r="E59" i="25"/>
  <c r="L339" i="30" s="1"/>
  <c r="E60" i="25"/>
  <c r="L340" i="30" s="1"/>
  <c r="E61" i="25"/>
  <c r="L341" i="30" s="1"/>
  <c r="E62" i="25"/>
  <c r="L342" i="30" s="1"/>
  <c r="E63" i="25"/>
  <c r="L343" i="30" s="1"/>
  <c r="E64" i="25"/>
  <c r="L344" i="30" s="1"/>
  <c r="E65" i="25"/>
  <c r="L345" i="30" s="1"/>
  <c r="E66" i="25"/>
  <c r="L346" i="30" s="1"/>
  <c r="E67" i="25"/>
  <c r="L347" i="30" s="1"/>
  <c r="E68" i="25"/>
  <c r="L348" i="30" s="1"/>
  <c r="E69" i="25"/>
  <c r="L349" i="30" s="1"/>
  <c r="E70" i="25"/>
  <c r="L350" i="30" s="1"/>
  <c r="D12" i="25"/>
  <c r="L232" i="30" s="1"/>
  <c r="D13" i="25"/>
  <c r="L233" i="30" s="1"/>
  <c r="D14" i="25"/>
  <c r="L234" i="30" s="1"/>
  <c r="D15" i="25"/>
  <c r="L235" i="30" s="1"/>
  <c r="D16" i="25"/>
  <c r="L236" i="30" s="1"/>
  <c r="D17" i="25"/>
  <c r="L237" i="30" s="1"/>
  <c r="D18" i="25"/>
  <c r="L238" i="30" s="1"/>
  <c r="D19" i="25"/>
  <c r="L239" i="30" s="1"/>
  <c r="D20" i="25"/>
  <c r="L240" i="30" s="1"/>
  <c r="D21" i="25"/>
  <c r="L241" i="30" s="1"/>
  <c r="D22" i="25"/>
  <c r="L242" i="30" s="1"/>
  <c r="D23" i="25"/>
  <c r="L243" i="30" s="1"/>
  <c r="D24" i="25"/>
  <c r="L244" i="30" s="1"/>
  <c r="D25" i="25"/>
  <c r="L245" i="30" s="1"/>
  <c r="D26" i="25"/>
  <c r="L246" i="30" s="1"/>
  <c r="D27" i="25"/>
  <c r="L247" i="30" s="1"/>
  <c r="D28" i="25"/>
  <c r="L248" i="30" s="1"/>
  <c r="D29" i="25"/>
  <c r="L249" i="30" s="1"/>
  <c r="D30" i="25"/>
  <c r="L250" i="30" s="1"/>
  <c r="D31" i="25"/>
  <c r="L251" i="30" s="1"/>
  <c r="D32" i="25"/>
  <c r="L252" i="30" s="1"/>
  <c r="D33" i="25"/>
  <c r="L253" i="30" s="1"/>
  <c r="D34" i="25"/>
  <c r="L254" i="30" s="1"/>
  <c r="D35" i="25"/>
  <c r="L255" i="30" s="1"/>
  <c r="D36" i="25"/>
  <c r="L256" i="30" s="1"/>
  <c r="D37" i="25"/>
  <c r="L257" i="30" s="1"/>
  <c r="D38" i="25"/>
  <c r="L258" i="30" s="1"/>
  <c r="D39" i="25"/>
  <c r="L259" i="30" s="1"/>
  <c r="D40" i="25"/>
  <c r="L260" i="30" s="1"/>
  <c r="D41" i="25"/>
  <c r="L261" i="30" s="1"/>
  <c r="D42" i="25"/>
  <c r="L262" i="30" s="1"/>
  <c r="D43" i="25"/>
  <c r="L263" i="30" s="1"/>
  <c r="D44" i="25"/>
  <c r="L264" i="30" s="1"/>
  <c r="D45" i="25"/>
  <c r="L265" i="30" s="1"/>
  <c r="D46" i="25"/>
  <c r="L266" i="30" s="1"/>
  <c r="D47" i="25"/>
  <c r="L267" i="30" s="1"/>
  <c r="D48" i="25"/>
  <c r="L268" i="30" s="1"/>
  <c r="D49" i="25"/>
  <c r="L269" i="30" s="1"/>
  <c r="D50" i="25"/>
  <c r="L270" i="30" s="1"/>
  <c r="D51" i="25"/>
  <c r="L271" i="30" s="1"/>
  <c r="D52" i="25"/>
  <c r="L272" i="30" s="1"/>
  <c r="D53" i="25"/>
  <c r="L273" i="30" s="1"/>
  <c r="D54" i="25"/>
  <c r="L274" i="30" s="1"/>
  <c r="D55" i="25"/>
  <c r="L275" i="30" s="1"/>
  <c r="D56" i="25"/>
  <c r="L276" i="30" s="1"/>
  <c r="D57" i="25"/>
  <c r="L277" i="30" s="1"/>
  <c r="D58" i="25"/>
  <c r="L278" i="30" s="1"/>
  <c r="D59" i="25"/>
  <c r="L279" i="30" s="1"/>
  <c r="D60" i="25"/>
  <c r="L280" i="30" s="1"/>
  <c r="D61" i="25"/>
  <c r="L281" i="30" s="1"/>
  <c r="D62" i="25"/>
  <c r="L282" i="30" s="1"/>
  <c r="D63" i="25"/>
  <c r="L283" i="30" s="1"/>
  <c r="D64" i="25"/>
  <c r="L284" i="30" s="1"/>
  <c r="D65" i="25"/>
  <c r="L285" i="30" s="1"/>
  <c r="D66" i="25"/>
  <c r="L286" i="30" s="1"/>
  <c r="D67" i="25"/>
  <c r="L287" i="30" s="1"/>
  <c r="D68" i="25"/>
  <c r="L288" i="30" s="1"/>
  <c r="D69" i="25"/>
  <c r="L289" i="30" s="1"/>
  <c r="D70" i="25"/>
  <c r="L290" i="30" s="1"/>
  <c r="B12" i="25"/>
  <c r="B13" i="25"/>
  <c r="B14"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F12" i="24"/>
  <c r="L199" i="30" s="1"/>
  <c r="F13" i="24"/>
  <c r="L200" i="30" s="1"/>
  <c r="F14" i="24"/>
  <c r="L201" i="30" s="1"/>
  <c r="F15" i="24"/>
  <c r="L202" i="30" s="1"/>
  <c r="F16" i="24"/>
  <c r="L203" i="30" s="1"/>
  <c r="F17" i="24"/>
  <c r="L204" i="30" s="1"/>
  <c r="F18" i="24"/>
  <c r="L205" i="30" s="1"/>
  <c r="F19" i="24"/>
  <c r="L206" i="30" s="1"/>
  <c r="F20" i="24"/>
  <c r="L207" i="30" s="1"/>
  <c r="F21" i="24"/>
  <c r="L208" i="30" s="1"/>
  <c r="F22" i="24"/>
  <c r="L209" i="30" s="1"/>
  <c r="F23" i="24"/>
  <c r="L210" i="30" s="1"/>
  <c r="F24" i="24"/>
  <c r="L211" i="30" s="1"/>
  <c r="F25" i="24"/>
  <c r="L212" i="30" s="1"/>
  <c r="F26" i="24"/>
  <c r="L213" i="30" s="1"/>
  <c r="F27" i="24"/>
  <c r="L214" i="30" s="1"/>
  <c r="F28" i="24"/>
  <c r="L215" i="30" s="1"/>
  <c r="F29" i="24"/>
  <c r="L216" i="30" s="1"/>
  <c r="F30" i="24"/>
  <c r="L217" i="30" s="1"/>
  <c r="F31" i="24"/>
  <c r="L218" i="30" s="1"/>
  <c r="F32" i="24"/>
  <c r="L219" i="30" s="1"/>
  <c r="F33" i="24"/>
  <c r="L220" i="30" s="1"/>
  <c r="F34" i="24"/>
  <c r="L221" i="30" s="1"/>
  <c r="F35" i="24"/>
  <c r="L222" i="30" s="1"/>
  <c r="F36" i="24"/>
  <c r="L223" i="30" s="1"/>
  <c r="F37" i="24"/>
  <c r="L224" i="30" s="1"/>
  <c r="F38" i="24"/>
  <c r="L225" i="30" s="1"/>
  <c r="F39" i="24"/>
  <c r="L226" i="30" s="1"/>
  <c r="F40" i="24"/>
  <c r="L227" i="30" s="1"/>
  <c r="F41" i="24"/>
  <c r="L228" i="30" s="1"/>
  <c r="F11" i="24"/>
  <c r="L198" i="30" s="1"/>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51" i="23"/>
  <c r="E52" i="23"/>
  <c r="E53" i="23"/>
  <c r="E54" i="23"/>
  <c r="E55" i="23"/>
  <c r="E56" i="23"/>
  <c r="E57" i="23"/>
  <c r="E50" i="23"/>
  <c r="E39" i="23"/>
  <c r="E40" i="23"/>
  <c r="E41" i="23"/>
  <c r="E42" i="23"/>
  <c r="E43" i="23"/>
  <c r="E44" i="23"/>
  <c r="E45" i="23"/>
  <c r="E38" i="23"/>
  <c r="E13" i="23"/>
  <c r="E14" i="23"/>
  <c r="E15" i="23"/>
  <c r="E16" i="23"/>
  <c r="E17" i="23"/>
  <c r="E18" i="23"/>
  <c r="E19" i="23"/>
  <c r="E20" i="23"/>
  <c r="E11" i="23"/>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52" i="22"/>
  <c r="E38" i="22"/>
  <c r="E39" i="22"/>
  <c r="E40" i="22"/>
  <c r="E41" i="22"/>
  <c r="E42" i="22"/>
  <c r="E43" i="22"/>
  <c r="E44" i="22"/>
  <c r="E37" i="22"/>
  <c r="E26" i="22"/>
  <c r="E27" i="22"/>
  <c r="E28" i="22"/>
  <c r="E29" i="22"/>
  <c r="E30" i="22"/>
  <c r="E31" i="22"/>
  <c r="E32" i="22"/>
  <c r="E25" i="22"/>
  <c r="E12" i="22"/>
  <c r="E13" i="22"/>
  <c r="E14" i="22"/>
  <c r="E15" i="22"/>
  <c r="E16" i="22"/>
  <c r="E17" i="22"/>
  <c r="E18" i="22"/>
  <c r="E19" i="22"/>
  <c r="E20" i="22"/>
  <c r="E82" i="21"/>
  <c r="E81" i="21"/>
  <c r="E80" i="21"/>
  <c r="E79" i="21"/>
  <c r="E78" i="21"/>
  <c r="E77" i="21"/>
  <c r="E76" i="21"/>
  <c r="E75" i="21"/>
  <c r="E74" i="21"/>
  <c r="E73" i="21"/>
  <c r="E72" i="21"/>
  <c r="E71" i="21"/>
  <c r="E70" i="21"/>
  <c r="E69" i="21"/>
  <c r="E68" i="21"/>
  <c r="E67" i="21"/>
  <c r="E66" i="21"/>
  <c r="E65" i="21"/>
  <c r="E64" i="21"/>
  <c r="E63" i="21"/>
  <c r="E62" i="21"/>
  <c r="E61" i="21"/>
  <c r="E60" i="21"/>
  <c r="E59" i="21"/>
  <c r="E58" i="21"/>
  <c r="E57" i="21"/>
  <c r="E56" i="21"/>
  <c r="E55" i="21"/>
  <c r="E54" i="21"/>
  <c r="E53" i="21"/>
  <c r="E52" i="21"/>
  <c r="E44" i="21"/>
  <c r="E43" i="21"/>
  <c r="E42" i="21"/>
  <c r="E41" i="21"/>
  <c r="E40" i="21"/>
  <c r="E39" i="21"/>
  <c r="E38" i="21"/>
  <c r="E37" i="21"/>
  <c r="E26" i="21"/>
  <c r="E27" i="21"/>
  <c r="E28" i="21"/>
  <c r="E29" i="21"/>
  <c r="E30" i="21"/>
  <c r="E31" i="21"/>
  <c r="E32" i="21"/>
  <c r="E25" i="21"/>
  <c r="E12" i="21"/>
  <c r="E13" i="21"/>
  <c r="E14" i="21"/>
  <c r="E15" i="21"/>
  <c r="E16" i="21"/>
  <c r="E17" i="21"/>
  <c r="E18" i="21"/>
  <c r="E19" i="21"/>
  <c r="E20" i="21"/>
  <c r="E82" i="2"/>
  <c r="E82" i="20" s="1"/>
  <c r="E81" i="2"/>
  <c r="E81" i="20" s="1"/>
  <c r="E80" i="2"/>
  <c r="E80" i="20" s="1"/>
  <c r="E79" i="2"/>
  <c r="E79" i="20" s="1"/>
  <c r="E78" i="2"/>
  <c r="E78" i="20" s="1"/>
  <c r="E77" i="2"/>
  <c r="E77" i="20" s="1"/>
  <c r="E76" i="2"/>
  <c r="E76" i="20" s="1"/>
  <c r="E75" i="2"/>
  <c r="E75" i="20" s="1"/>
  <c r="E74" i="2"/>
  <c r="E74" i="20" s="1"/>
  <c r="E73" i="2"/>
  <c r="E73" i="20" s="1"/>
  <c r="E72" i="2"/>
  <c r="E72" i="20" s="1"/>
  <c r="E71" i="2"/>
  <c r="E71" i="20" s="1"/>
  <c r="E70" i="2"/>
  <c r="E70" i="20" s="1"/>
  <c r="E69" i="2"/>
  <c r="E69" i="20" s="1"/>
  <c r="E68" i="2"/>
  <c r="E68" i="20" s="1"/>
  <c r="E67" i="2"/>
  <c r="E67" i="20" s="1"/>
  <c r="E66" i="2"/>
  <c r="E66" i="20" s="1"/>
  <c r="E65" i="2"/>
  <c r="E65" i="20" s="1"/>
  <c r="E64" i="2"/>
  <c r="E64" i="20" s="1"/>
  <c r="E63" i="2"/>
  <c r="E63" i="20" s="1"/>
  <c r="E62" i="2"/>
  <c r="E62" i="20" s="1"/>
  <c r="E61" i="2"/>
  <c r="E61" i="20" s="1"/>
  <c r="E60" i="2"/>
  <c r="E60" i="20" s="1"/>
  <c r="E59" i="2"/>
  <c r="E59" i="20" s="1"/>
  <c r="E58" i="2"/>
  <c r="E58" i="20" s="1"/>
  <c r="E57" i="2"/>
  <c r="E57" i="20" s="1"/>
  <c r="E56" i="2"/>
  <c r="E56" i="20" s="1"/>
  <c r="E55" i="2"/>
  <c r="E55" i="20" s="1"/>
  <c r="E54" i="2"/>
  <c r="E54" i="20" s="1"/>
  <c r="E53" i="2"/>
  <c r="E53" i="20" s="1"/>
  <c r="E52" i="2"/>
  <c r="E52" i="20" s="1"/>
  <c r="E44" i="2"/>
  <c r="E44" i="20" s="1"/>
  <c r="E43" i="2"/>
  <c r="E43" i="20" s="1"/>
  <c r="E42" i="2"/>
  <c r="E42" i="20" s="1"/>
  <c r="E41" i="2"/>
  <c r="E41" i="20" s="1"/>
  <c r="E40" i="2"/>
  <c r="E40" i="20" s="1"/>
  <c r="E39" i="2"/>
  <c r="E39" i="20" s="1"/>
  <c r="E38" i="2"/>
  <c r="E38" i="20" s="1"/>
  <c r="E37" i="2"/>
  <c r="E37" i="20" s="1"/>
  <c r="E32" i="2"/>
  <c r="E32" i="20" s="1"/>
  <c r="E31" i="2"/>
  <c r="E31" i="20" s="1"/>
  <c r="E30" i="2"/>
  <c r="E30" i="20" s="1"/>
  <c r="E29" i="2"/>
  <c r="E29" i="20" s="1"/>
  <c r="E28" i="2"/>
  <c r="E28" i="20" s="1"/>
  <c r="E27" i="2"/>
  <c r="E27" i="20" s="1"/>
  <c r="E26" i="2"/>
  <c r="E26" i="20" s="1"/>
  <c r="E25" i="2"/>
  <c r="E25" i="20" s="1"/>
  <c r="E66" i="23"/>
  <c r="L195" i="30" s="1"/>
  <c r="E65" i="23"/>
  <c r="L194" i="30" s="1"/>
  <c r="E28" i="23"/>
  <c r="L175" i="30" s="1"/>
  <c r="E27" i="23"/>
  <c r="L174" i="30" s="1"/>
  <c r="F19" i="23"/>
  <c r="L172" i="30" s="1"/>
  <c r="F57" i="23"/>
  <c r="L193" i="30" s="1"/>
  <c r="F56" i="23"/>
  <c r="L192" i="30" s="1"/>
  <c r="F55" i="23"/>
  <c r="L191" i="30" s="1"/>
  <c r="F54" i="23"/>
  <c r="L190" i="30" s="1"/>
  <c r="F53" i="23"/>
  <c r="L189" i="30" s="1"/>
  <c r="F52" i="23"/>
  <c r="L188" i="30" s="1"/>
  <c r="F51" i="23"/>
  <c r="L187" i="30" s="1"/>
  <c r="F50" i="23"/>
  <c r="L186" i="30" s="1"/>
  <c r="F45" i="23"/>
  <c r="L185" i="30" s="1"/>
  <c r="F44" i="23"/>
  <c r="L184" i="30" s="1"/>
  <c r="F43" i="23"/>
  <c r="L183" i="30" s="1"/>
  <c r="F42" i="23"/>
  <c r="L182" i="30" s="1"/>
  <c r="F41" i="23"/>
  <c r="L181" i="30" s="1"/>
  <c r="F40" i="23"/>
  <c r="L180" i="30" s="1"/>
  <c r="F39" i="23"/>
  <c r="L179" i="30" s="1"/>
  <c r="F38" i="23"/>
  <c r="L178" i="30" s="1"/>
  <c r="F12" i="23"/>
  <c r="L165" i="30" s="1"/>
  <c r="F13" i="23"/>
  <c r="L166" i="30" s="1"/>
  <c r="F14" i="23"/>
  <c r="L167" i="30" s="1"/>
  <c r="F15" i="23"/>
  <c r="L168" i="30" s="1"/>
  <c r="F16" i="23"/>
  <c r="L169" i="30" s="1"/>
  <c r="F17" i="23"/>
  <c r="L170" i="30" s="1"/>
  <c r="F18" i="23"/>
  <c r="L171" i="30" s="1"/>
  <c r="F20" i="23"/>
  <c r="L173" i="30" s="1"/>
  <c r="F11" i="23"/>
  <c r="L164" i="30" s="1"/>
  <c r="F20" i="22" l="1"/>
  <c r="L116" i="30" s="1"/>
  <c r="F19" i="22"/>
  <c r="L115" i="30" s="1"/>
  <c r="F18" i="22"/>
  <c r="L114" i="30" s="1"/>
  <c r="F17" i="22"/>
  <c r="L113" i="30" s="1"/>
  <c r="F16" i="22"/>
  <c r="L112" i="30" s="1"/>
  <c r="F15" i="22"/>
  <c r="L111" i="30" s="1"/>
  <c r="F14" i="22"/>
  <c r="L110" i="30" s="1"/>
  <c r="F13" i="22"/>
  <c r="L109" i="30" s="1"/>
  <c r="F12" i="22"/>
  <c r="L108" i="30" s="1"/>
  <c r="F11" i="22"/>
  <c r="L107" i="30" s="1"/>
  <c r="F32" i="22"/>
  <c r="L124" i="30" s="1"/>
  <c r="F31" i="22"/>
  <c r="L123" i="30" s="1"/>
  <c r="F30" i="22"/>
  <c r="L122" i="30" s="1"/>
  <c r="F29" i="22"/>
  <c r="L121" i="30" s="1"/>
  <c r="F28" i="22"/>
  <c r="L120" i="30" s="1"/>
  <c r="F27" i="22"/>
  <c r="L119" i="30" s="1"/>
  <c r="F26" i="22"/>
  <c r="L118" i="30" s="1"/>
  <c r="F25" i="22"/>
  <c r="L117" i="30" s="1"/>
  <c r="F44" i="22"/>
  <c r="L132" i="30" s="1"/>
  <c r="F43" i="22"/>
  <c r="L131" i="30" s="1"/>
  <c r="F42" i="22"/>
  <c r="L130" i="30" s="1"/>
  <c r="F41" i="22"/>
  <c r="L129" i="30" s="1"/>
  <c r="F40" i="22"/>
  <c r="L128" i="30" s="1"/>
  <c r="F39" i="22"/>
  <c r="L127" i="30" s="1"/>
  <c r="F38" i="22"/>
  <c r="L126" i="30" s="1"/>
  <c r="F37" i="22"/>
  <c r="L125" i="30" s="1"/>
  <c r="F82" i="22"/>
  <c r="L163" i="30" s="1"/>
  <c r="F81" i="22"/>
  <c r="L162" i="30" s="1"/>
  <c r="F80" i="22"/>
  <c r="L161" i="30" s="1"/>
  <c r="F79" i="22"/>
  <c r="L160" i="30" s="1"/>
  <c r="F78" i="22"/>
  <c r="L159" i="30" s="1"/>
  <c r="F77" i="22"/>
  <c r="L158" i="30" s="1"/>
  <c r="F76" i="22"/>
  <c r="L157" i="30" s="1"/>
  <c r="F75" i="22"/>
  <c r="L156" i="30" s="1"/>
  <c r="F74" i="22"/>
  <c r="L155" i="30" s="1"/>
  <c r="F73" i="22"/>
  <c r="L154" i="30" s="1"/>
  <c r="F72" i="22"/>
  <c r="L153" i="30" s="1"/>
  <c r="F71" i="22"/>
  <c r="L152" i="30" s="1"/>
  <c r="F70" i="22"/>
  <c r="L151" i="30" s="1"/>
  <c r="F69" i="22"/>
  <c r="L150" i="30" s="1"/>
  <c r="F68" i="22"/>
  <c r="L149" i="30" s="1"/>
  <c r="F67" i="22"/>
  <c r="L148" i="30" s="1"/>
  <c r="F66" i="22"/>
  <c r="L147" i="30" s="1"/>
  <c r="F65" i="22"/>
  <c r="L146" i="30" s="1"/>
  <c r="F64" i="22"/>
  <c r="L145" i="30" s="1"/>
  <c r="F63" i="22"/>
  <c r="L144" i="30" s="1"/>
  <c r="F62" i="22"/>
  <c r="L143" i="30" s="1"/>
  <c r="F61" i="22"/>
  <c r="L142" i="30" s="1"/>
  <c r="F60" i="22"/>
  <c r="L141" i="30" s="1"/>
  <c r="F59" i="22"/>
  <c r="L140" i="30" s="1"/>
  <c r="F58" i="22"/>
  <c r="L139" i="30" s="1"/>
  <c r="F57" i="22"/>
  <c r="L138" i="30" s="1"/>
  <c r="F56" i="22"/>
  <c r="L137" i="30" s="1"/>
  <c r="F55" i="22"/>
  <c r="L136" i="30" s="1"/>
  <c r="F54" i="22"/>
  <c r="L135" i="30" s="1"/>
  <c r="F53" i="22"/>
  <c r="L134" i="30" s="1"/>
  <c r="F52" i="22"/>
  <c r="L133" i="30" s="1"/>
  <c r="F64" i="21"/>
  <c r="L88" i="30" s="1"/>
  <c r="F65" i="21"/>
  <c r="L89" i="30" s="1"/>
  <c r="F66" i="21"/>
  <c r="L90" i="30" s="1"/>
  <c r="F67" i="21"/>
  <c r="L91" i="30" s="1"/>
  <c r="F68" i="21"/>
  <c r="L92" i="30" s="1"/>
  <c r="F69" i="21"/>
  <c r="L93" i="30" s="1"/>
  <c r="F70" i="21"/>
  <c r="L94" i="30" s="1"/>
  <c r="F71" i="21"/>
  <c r="L95" i="30" s="1"/>
  <c r="F72" i="21"/>
  <c r="L96" i="30" s="1"/>
  <c r="F73" i="21"/>
  <c r="L97" i="30" s="1"/>
  <c r="F74" i="21"/>
  <c r="L98" i="30" s="1"/>
  <c r="F75" i="21"/>
  <c r="L99" i="30" s="1"/>
  <c r="F76" i="21"/>
  <c r="L100" i="30" s="1"/>
  <c r="F77" i="21"/>
  <c r="L101" i="30" s="1"/>
  <c r="F78" i="21"/>
  <c r="L102" i="30" s="1"/>
  <c r="F79" i="21"/>
  <c r="L103" i="30" s="1"/>
  <c r="F80" i="21"/>
  <c r="L104" i="30" s="1"/>
  <c r="F81" i="21"/>
  <c r="L105" i="30" s="1"/>
  <c r="F82" i="21"/>
  <c r="L106" i="30" s="1"/>
  <c r="F53" i="21"/>
  <c r="L77" i="30" s="1"/>
  <c r="F54" i="21"/>
  <c r="L78" i="30" s="1"/>
  <c r="F55" i="21"/>
  <c r="L79" i="30" s="1"/>
  <c r="F56" i="21"/>
  <c r="L80" i="30" s="1"/>
  <c r="F57" i="21"/>
  <c r="L81" i="30" s="1"/>
  <c r="F58" i="21"/>
  <c r="L82" i="30" s="1"/>
  <c r="F59" i="21"/>
  <c r="L83" i="30" s="1"/>
  <c r="F60" i="21"/>
  <c r="L84" i="30" s="1"/>
  <c r="F61" i="21"/>
  <c r="L85" i="30" s="1"/>
  <c r="F62" i="21"/>
  <c r="L86" i="30" s="1"/>
  <c r="F63" i="21"/>
  <c r="L87" i="30" s="1"/>
  <c r="F52" i="21"/>
  <c r="L76" i="30" s="1"/>
  <c r="F38" i="21"/>
  <c r="L69" i="30" s="1"/>
  <c r="F39" i="21"/>
  <c r="L70" i="30" s="1"/>
  <c r="F40" i="21"/>
  <c r="L71" i="30" s="1"/>
  <c r="F41" i="21"/>
  <c r="L72" i="30" s="1"/>
  <c r="F42" i="21"/>
  <c r="L73" i="30" s="1"/>
  <c r="F43" i="21"/>
  <c r="L74" i="30" s="1"/>
  <c r="F44" i="21"/>
  <c r="L75" i="30" s="1"/>
  <c r="F37" i="21"/>
  <c r="L68" i="30" s="1"/>
  <c r="F26" i="21"/>
  <c r="L61" i="30" s="1"/>
  <c r="F27" i="21"/>
  <c r="L62" i="30" s="1"/>
  <c r="F28" i="21"/>
  <c r="L63" i="30" s="1"/>
  <c r="F29" i="21"/>
  <c r="L64" i="30" s="1"/>
  <c r="F30" i="21"/>
  <c r="L65" i="30" s="1"/>
  <c r="F31" i="21"/>
  <c r="L66" i="30" s="1"/>
  <c r="F32" i="21"/>
  <c r="L67" i="30" s="1"/>
  <c r="F25" i="21"/>
  <c r="L60" i="30" s="1"/>
  <c r="F12" i="21"/>
  <c r="L51" i="30" s="1"/>
  <c r="F13" i="21"/>
  <c r="L52" i="30" s="1"/>
  <c r="F14" i="21"/>
  <c r="L53" i="30" s="1"/>
  <c r="F15" i="21"/>
  <c r="L54" i="30" s="1"/>
  <c r="F19" i="21"/>
  <c r="L58" i="30" s="1"/>
  <c r="F20" i="21"/>
  <c r="L59" i="30" s="1"/>
  <c r="F11" i="21"/>
  <c r="L50" i="30" s="1"/>
  <c r="L46" i="30"/>
  <c r="L45" i="30"/>
  <c r="L44" i="30"/>
  <c r="L42" i="30"/>
  <c r="L43" i="30"/>
  <c r="L41" i="30"/>
  <c r="L40" i="30"/>
  <c r="L39" i="30"/>
  <c r="D33" i="19"/>
  <c r="L35" i="30" s="1"/>
  <c r="A33" i="19"/>
  <c r="L34" i="30" s="1"/>
  <c r="D31" i="19"/>
  <c r="L33" i="30" s="1"/>
  <c r="A31" i="19"/>
  <c r="L32" i="30" s="1"/>
  <c r="G28" i="19"/>
  <c r="L31" i="30" s="1"/>
  <c r="A28" i="19"/>
  <c r="L30" i="30" s="1"/>
  <c r="G25" i="19"/>
  <c r="L29" i="30" s="1"/>
  <c r="F25" i="19"/>
  <c r="L28" i="30" s="1"/>
  <c r="B25" i="19"/>
  <c r="L27" i="30" s="1"/>
  <c r="A25" i="19"/>
  <c r="L26" i="30" s="1"/>
  <c r="G22" i="19"/>
  <c r="L25" i="30" s="1"/>
  <c r="D22" i="19"/>
  <c r="L24" i="30" s="1"/>
  <c r="A22" i="19"/>
  <c r="L23" i="30" s="1"/>
  <c r="A19" i="19"/>
  <c r="L22" i="30" s="1"/>
  <c r="F16" i="19"/>
  <c r="L21" i="30" s="1"/>
  <c r="B16" i="19"/>
  <c r="L20" i="30" s="1"/>
  <c r="A16" i="19"/>
  <c r="L19" i="30" s="1"/>
  <c r="F14" i="19"/>
  <c r="L18" i="30" s="1"/>
  <c r="B14" i="19"/>
  <c r="L17" i="30" s="1"/>
  <c r="A14" i="19"/>
  <c r="L16" i="30" s="1"/>
  <c r="F11" i="19"/>
  <c r="L15" i="30" s="1"/>
  <c r="A11" i="19"/>
  <c r="L14" i="30" s="1"/>
  <c r="F8" i="19"/>
  <c r="L13" i="30" s="1"/>
  <c r="G1073" i="30"/>
  <c r="G1074" i="30"/>
  <c r="G1075" i="30"/>
  <c r="G1076" i="30"/>
  <c r="G1066" i="30"/>
  <c r="G1067" i="30"/>
  <c r="G1068" i="30"/>
  <c r="G1069" i="30"/>
  <c r="G1070" i="30"/>
  <c r="G1071" i="30"/>
  <c r="G1072" i="30"/>
  <c r="G1065" i="30"/>
  <c r="G1064" i="30"/>
  <c r="G1052" i="30"/>
  <c r="G1053" i="30"/>
  <c r="G1054" i="30"/>
  <c r="G1055" i="30"/>
  <c r="G1056" i="30"/>
  <c r="G1057" i="30"/>
  <c r="G1058" i="30"/>
  <c r="G1059" i="30"/>
  <c r="G1060" i="30"/>
  <c r="G1061" i="30"/>
  <c r="G1062" i="30"/>
  <c r="G1063" i="30"/>
  <c r="G1051" i="30"/>
  <c r="G1050" i="30"/>
  <c r="G1047" i="30"/>
  <c r="G1048" i="30"/>
  <c r="G1049" i="30"/>
  <c r="G1046" i="30"/>
  <c r="E1047" i="30"/>
  <c r="E1048" i="30"/>
  <c r="E1049" i="30"/>
  <c r="E1046" i="30"/>
  <c r="G1043" i="30"/>
  <c r="G1044" i="30"/>
  <c r="G1045" i="30"/>
  <c r="G1042" i="30"/>
  <c r="E1043" i="30"/>
  <c r="E1044" i="30"/>
  <c r="E1045" i="30"/>
  <c r="E1042" i="30"/>
  <c r="G1039" i="30"/>
  <c r="G1040" i="30"/>
  <c r="G1041" i="30"/>
  <c r="G1038" i="30"/>
  <c r="E1039" i="30"/>
  <c r="E1040" i="30"/>
  <c r="E1041" i="30"/>
  <c r="E1038" i="30"/>
  <c r="E1036" i="30"/>
  <c r="G1036" i="30"/>
  <c r="E1037" i="30"/>
  <c r="G1037" i="30"/>
  <c r="E1035" i="30"/>
  <c r="G1035" i="30"/>
  <c r="G1034" i="30"/>
  <c r="E1034" i="30"/>
  <c r="E1033" i="30"/>
  <c r="E1032" i="30"/>
  <c r="E1031" i="30"/>
  <c r="E1030" i="30"/>
  <c r="E1029" i="30"/>
  <c r="E1028" i="30"/>
  <c r="E1027" i="30"/>
  <c r="E1026" i="30"/>
  <c r="E1025" i="30"/>
  <c r="C1025" i="30"/>
  <c r="E964" i="30"/>
  <c r="E963" i="30"/>
  <c r="E958" i="30"/>
  <c r="E957" i="30"/>
  <c r="E952" i="30"/>
  <c r="E951" i="30"/>
  <c r="E946" i="30"/>
  <c r="E945" i="30"/>
  <c r="E939" i="30"/>
  <c r="C939" i="30"/>
  <c r="E933" i="30"/>
  <c r="C933" i="30"/>
  <c r="E927" i="30"/>
  <c r="C927" i="30"/>
  <c r="E921" i="30"/>
  <c r="C921" i="30"/>
  <c r="K1476" i="8"/>
  <c r="E230" i="30"/>
  <c r="E229" i="30"/>
  <c r="E197" i="30"/>
  <c r="E196" i="30"/>
  <c r="E194" i="30"/>
  <c r="E195" i="30"/>
  <c r="E177" i="30"/>
  <c r="E176" i="30"/>
  <c r="E175" i="30"/>
  <c r="E174" i="30"/>
  <c r="E48" i="30"/>
  <c r="E49" i="30"/>
  <c r="E47" i="30"/>
  <c r="E46" i="30"/>
  <c r="E45" i="30"/>
  <c r="E44" i="30"/>
  <c r="E43" i="30"/>
  <c r="E42" i="30"/>
  <c r="E40" i="30"/>
  <c r="E39" i="30"/>
  <c r="E38" i="30"/>
  <c r="C38" i="30"/>
  <c r="E37" i="30"/>
  <c r="C37" i="30"/>
  <c r="E36" i="30"/>
  <c r="C36" i="30"/>
  <c r="E35" i="30"/>
  <c r="C35" i="30"/>
  <c r="E34" i="30"/>
  <c r="C34" i="30"/>
  <c r="E33" i="30"/>
  <c r="C33" i="30"/>
  <c r="E32" i="30"/>
  <c r="C32" i="30"/>
  <c r="E31" i="30"/>
  <c r="C31" i="30"/>
  <c r="E30" i="30"/>
  <c r="C30" i="30"/>
  <c r="E29" i="30"/>
  <c r="C29" i="30"/>
  <c r="E28" i="30"/>
  <c r="C28" i="30"/>
  <c r="E27" i="30"/>
  <c r="C27" i="30"/>
  <c r="E25" i="30"/>
  <c r="E24" i="30"/>
  <c r="C24" i="30"/>
  <c r="E22" i="30"/>
  <c r="C22" i="30"/>
  <c r="E21" i="30"/>
  <c r="C21" i="30"/>
  <c r="E20" i="30"/>
  <c r="C20" i="30"/>
  <c r="E18" i="30"/>
  <c r="C18" i="30"/>
  <c r="E17" i="30"/>
  <c r="C17" i="30"/>
  <c r="E15" i="30"/>
  <c r="C15" i="30"/>
  <c r="E16" i="30"/>
  <c r="C16" i="30"/>
  <c r="E14" i="30"/>
  <c r="C14" i="30"/>
  <c r="E13" i="30"/>
  <c r="C13" i="30"/>
  <c r="E12" i="30"/>
  <c r="C12" i="30"/>
  <c r="E19" i="30"/>
  <c r="E23" i="30"/>
  <c r="E26" i="30"/>
  <c r="C19" i="30"/>
  <c r="C23" i="30"/>
  <c r="C26" i="30"/>
  <c r="C11" i="30"/>
  <c r="E11" i="30"/>
  <c r="K17" i="30" l="1"/>
  <c r="K23" i="30"/>
  <c r="K11" i="30"/>
  <c r="K22" i="30"/>
  <c r="K12" i="30"/>
  <c r="K29" i="30"/>
  <c r="K45" i="30"/>
  <c r="K291" i="30"/>
  <c r="K26" i="30"/>
  <c r="K43" i="30"/>
  <c r="K39" i="30"/>
  <c r="K35" i="30"/>
  <c r="K20" i="30"/>
  <c r="K19" i="30"/>
  <c r="K41" i="30"/>
  <c r="K40" i="30"/>
  <c r="K33" i="30"/>
  <c r="K31" i="30"/>
  <c r="K27" i="30"/>
  <c r="K25" i="30"/>
  <c r="K21" i="30"/>
  <c r="K15" i="30"/>
  <c r="K14" i="30"/>
  <c r="K13" i="30"/>
  <c r="K16" i="30"/>
  <c r="K30" i="30"/>
  <c r="K34" i="30"/>
  <c r="K46" i="30"/>
  <c r="K18" i="30"/>
  <c r="K24" i="30"/>
  <c r="K28" i="30"/>
  <c r="K32" i="30"/>
  <c r="K42" i="30"/>
  <c r="K44" i="30"/>
  <c r="K711" i="30"/>
  <c r="K47" i="30"/>
  <c r="K49" i="30"/>
  <c r="K48" i="30"/>
  <c r="K161" i="30" l="1"/>
  <c r="K162" i="30"/>
  <c r="K163" i="30"/>
  <c r="K189" i="30" l="1"/>
  <c r="K190" i="30"/>
  <c r="K191" i="30"/>
  <c r="K192" i="30"/>
  <c r="K193" i="30"/>
  <c r="K188" i="30"/>
  <c r="K187" i="30"/>
  <c r="K186" i="30"/>
  <c r="B82" i="20"/>
  <c r="B81" i="20"/>
  <c r="B80" i="20"/>
  <c r="B43" i="20"/>
  <c r="B44" i="20"/>
  <c r="B42" i="20"/>
  <c r="B31" i="20"/>
  <c r="B32" i="20"/>
  <c r="B30" i="20"/>
  <c r="B40" i="15"/>
  <c r="B41" i="15"/>
  <c r="B39" i="15"/>
  <c r="B56" i="14"/>
  <c r="B57" i="14"/>
  <c r="B55" i="14"/>
  <c r="B44" i="14"/>
  <c r="B45" i="14"/>
  <c r="B43" i="14"/>
  <c r="B82" i="13"/>
  <c r="B81" i="13"/>
  <c r="B80" i="13"/>
  <c r="B44" i="13"/>
  <c r="B43" i="13"/>
  <c r="B42" i="13"/>
  <c r="B32" i="13"/>
  <c r="B31" i="13"/>
  <c r="B30" i="13"/>
  <c r="B20" i="13"/>
  <c r="B19" i="13"/>
  <c r="B20" i="14"/>
  <c r="B19" i="14"/>
  <c r="B82" i="12"/>
  <c r="B81" i="12"/>
  <c r="B80" i="12"/>
  <c r="B44" i="12"/>
  <c r="B43" i="12"/>
  <c r="B42" i="12"/>
  <c r="B32" i="12"/>
  <c r="B31" i="12"/>
  <c r="B30" i="12"/>
  <c r="B20" i="12"/>
  <c r="B19" i="12"/>
  <c r="K115" i="30"/>
  <c r="K116" i="30"/>
  <c r="K949" i="30"/>
  <c r="K950" i="30"/>
  <c r="K946" i="30"/>
  <c r="K947" i="30"/>
  <c r="A11" i="29"/>
  <c r="B11" i="29"/>
  <c r="A12" i="29"/>
  <c r="B12" i="29"/>
  <c r="A13" i="29"/>
  <c r="B13" i="29"/>
  <c r="E1051" i="30"/>
  <c r="C12" i="29"/>
  <c r="E1052" i="30" s="1"/>
  <c r="C30" i="29"/>
  <c r="E1065" i="30" s="1"/>
  <c r="C31" i="29"/>
  <c r="E1066" i="30" s="1"/>
  <c r="A30" i="29"/>
  <c r="B30" i="29"/>
  <c r="C52" i="29"/>
  <c r="A52" i="29"/>
  <c r="C48" i="29"/>
  <c r="A48" i="29"/>
  <c r="K1050" i="30"/>
  <c r="C10" i="29"/>
  <c r="E1050" i="30" s="1"/>
  <c r="B10" i="29"/>
  <c r="A10" i="29"/>
  <c r="C49" i="29"/>
  <c r="C50" i="29"/>
  <c r="C51" i="29"/>
  <c r="A49" i="29"/>
  <c r="A50" i="29"/>
  <c r="A51" i="29"/>
  <c r="C47" i="29"/>
  <c r="A47" i="29"/>
  <c r="K1066" i="30"/>
  <c r="K1067" i="30"/>
  <c r="K1068" i="30"/>
  <c r="K1069" i="30"/>
  <c r="K1070" i="30"/>
  <c r="K1071" i="30"/>
  <c r="K1072" i="30"/>
  <c r="K1073" i="30"/>
  <c r="K1074" i="30"/>
  <c r="K1075" i="30"/>
  <c r="K1076" i="30"/>
  <c r="C32" i="29"/>
  <c r="E1067" i="30" s="1"/>
  <c r="C33" i="29"/>
  <c r="E1068" i="30" s="1"/>
  <c r="C34" i="29"/>
  <c r="E1069" i="30" s="1"/>
  <c r="C35" i="29"/>
  <c r="E1070" i="30" s="1"/>
  <c r="C36" i="29"/>
  <c r="E1071" i="30" s="1"/>
  <c r="C37" i="29"/>
  <c r="E1072" i="30" s="1"/>
  <c r="C38" i="29"/>
  <c r="E1073" i="30" s="1"/>
  <c r="C39" i="29"/>
  <c r="E1074" i="30" s="1"/>
  <c r="C40" i="29"/>
  <c r="E1075" i="30" s="1"/>
  <c r="C41" i="29"/>
  <c r="E1076" i="30" s="1"/>
  <c r="A31" i="29"/>
  <c r="B31" i="29"/>
  <c r="A32" i="29"/>
  <c r="B32" i="29"/>
  <c r="A33" i="29"/>
  <c r="B33" i="29"/>
  <c r="A34" i="29"/>
  <c r="B34" i="29"/>
  <c r="A35" i="29"/>
  <c r="B35" i="29"/>
  <c r="A36" i="29"/>
  <c r="B36" i="29"/>
  <c r="A37" i="29"/>
  <c r="B37" i="29"/>
  <c r="A38" i="29"/>
  <c r="B38" i="29"/>
  <c r="A39" i="29"/>
  <c r="B39" i="29"/>
  <c r="A40" i="29"/>
  <c r="B40" i="29"/>
  <c r="A41" i="29"/>
  <c r="B41" i="29"/>
  <c r="K1065" i="30"/>
  <c r="K1064" i="30"/>
  <c r="C29" i="29"/>
  <c r="E1064" i="30" s="1"/>
  <c r="B29" i="29"/>
  <c r="A29" i="29"/>
  <c r="K1052" i="30"/>
  <c r="K1053" i="30"/>
  <c r="K1054" i="30"/>
  <c r="K1055" i="30"/>
  <c r="K1056" i="30"/>
  <c r="K1057" i="30"/>
  <c r="K1058" i="30"/>
  <c r="K1059" i="30"/>
  <c r="K1060" i="30"/>
  <c r="K1061" i="30"/>
  <c r="K1062" i="30"/>
  <c r="K1063" i="30"/>
  <c r="C13" i="29"/>
  <c r="E1053" i="30" s="1"/>
  <c r="C14" i="29"/>
  <c r="E1054" i="30" s="1"/>
  <c r="C15" i="29"/>
  <c r="E1055" i="30" s="1"/>
  <c r="C16" i="29"/>
  <c r="E1056" i="30" s="1"/>
  <c r="C17" i="29"/>
  <c r="E1057" i="30" s="1"/>
  <c r="C18" i="29"/>
  <c r="E1058" i="30" s="1"/>
  <c r="C19" i="29"/>
  <c r="E1059" i="30" s="1"/>
  <c r="C20" i="29"/>
  <c r="E1060" i="30" s="1"/>
  <c r="C21" i="29"/>
  <c r="E1061" i="30" s="1"/>
  <c r="C22" i="29"/>
  <c r="E1062" i="30" s="1"/>
  <c r="C23" i="29"/>
  <c r="E1063" i="30" s="1"/>
  <c r="A14" i="29"/>
  <c r="B14" i="29"/>
  <c r="A15" i="29"/>
  <c r="B15" i="29"/>
  <c r="A16" i="29"/>
  <c r="B16" i="29"/>
  <c r="A17" i="29"/>
  <c r="B17" i="29"/>
  <c r="A18" i="29"/>
  <c r="B18" i="29"/>
  <c r="A19" i="29"/>
  <c r="B19" i="29"/>
  <c r="A20" i="29"/>
  <c r="B20" i="29"/>
  <c r="A21" i="29"/>
  <c r="B21" i="29"/>
  <c r="A22" i="29"/>
  <c r="B22" i="29"/>
  <c r="A23" i="29"/>
  <c r="B23" i="29"/>
  <c r="K1051" i="30"/>
  <c r="K1038" i="30"/>
  <c r="K1046" i="30"/>
  <c r="K1039" i="30"/>
  <c r="K1043" i="30"/>
  <c r="K1047" i="30"/>
  <c r="K1040" i="30"/>
  <c r="K1048" i="30"/>
  <c r="K1041" i="30"/>
  <c r="K1045" i="30"/>
  <c r="K1049" i="30"/>
  <c r="K1035" i="30"/>
  <c r="K1036" i="30"/>
  <c r="K1037" i="30"/>
  <c r="K1028" i="30"/>
  <c r="K1029" i="30"/>
  <c r="K1026" i="30"/>
  <c r="L24" i="9"/>
  <c r="K971" i="30"/>
  <c r="K999" i="30"/>
  <c r="K1000" i="30"/>
  <c r="K973" i="30"/>
  <c r="K1001" i="30"/>
  <c r="K974" i="30"/>
  <c r="K1002" i="30"/>
  <c r="K975" i="30"/>
  <c r="K1003" i="30"/>
  <c r="K1004" i="30"/>
  <c r="K977" i="30"/>
  <c r="K1005" i="30"/>
  <c r="K978" i="30"/>
  <c r="K1006" i="30"/>
  <c r="K979" i="30"/>
  <c r="K1007" i="30"/>
  <c r="K1008" i="30"/>
  <c r="K981" i="30"/>
  <c r="K982" i="30"/>
  <c r="K1010" i="30"/>
  <c r="K983" i="30"/>
  <c r="K1011" i="30"/>
  <c r="K1012" i="30"/>
  <c r="K985" i="30"/>
  <c r="K986" i="30"/>
  <c r="K1014" i="30"/>
  <c r="K987" i="30"/>
  <c r="K1015" i="30"/>
  <c r="K1016" i="30"/>
  <c r="K989" i="30"/>
  <c r="K990" i="30"/>
  <c r="K1018" i="30"/>
  <c r="K991" i="30"/>
  <c r="K1019" i="30"/>
  <c r="K1020" i="30"/>
  <c r="K993" i="30"/>
  <c r="K994" i="30"/>
  <c r="K1022" i="30"/>
  <c r="K995" i="30"/>
  <c r="K1023" i="30"/>
  <c r="K1024" i="30"/>
  <c r="K970" i="30"/>
  <c r="K968" i="30"/>
  <c r="K967" i="30"/>
  <c r="K966" i="30"/>
  <c r="K965" i="30"/>
  <c r="K964" i="30"/>
  <c r="K963" i="30"/>
  <c r="K997" i="30"/>
  <c r="K969" i="30"/>
  <c r="K951" i="30"/>
  <c r="K957" i="30"/>
  <c r="K958" i="30"/>
  <c r="K953" i="30"/>
  <c r="K959" i="30"/>
  <c r="K954" i="30"/>
  <c r="K960" i="30"/>
  <c r="K955" i="30"/>
  <c r="K961" i="30"/>
  <c r="K962" i="30"/>
  <c r="K948" i="30"/>
  <c r="K945" i="30"/>
  <c r="K933" i="30"/>
  <c r="K928" i="30"/>
  <c r="K940" i="30"/>
  <c r="K929" i="30"/>
  <c r="K935" i="30"/>
  <c r="K941" i="30"/>
  <c r="K930" i="30"/>
  <c r="K936" i="30"/>
  <c r="K942" i="30"/>
  <c r="K931" i="30"/>
  <c r="K937" i="30"/>
  <c r="K943" i="30"/>
  <c r="K932" i="30"/>
  <c r="K938" i="30"/>
  <c r="K944" i="30"/>
  <c r="K922" i="30"/>
  <c r="K923" i="30"/>
  <c r="K924" i="30"/>
  <c r="K925" i="30"/>
  <c r="K926" i="30"/>
  <c r="K921" i="30"/>
  <c r="B27" i="27"/>
  <c r="B28" i="27"/>
  <c r="B29" i="27"/>
  <c r="B26" i="27"/>
  <c r="B14" i="27"/>
  <c r="B15" i="27"/>
  <c r="B16" i="27"/>
  <c r="B17" i="27"/>
  <c r="B13" i="27"/>
  <c r="K785" i="30"/>
  <c r="K795" i="30"/>
  <c r="K800" i="30"/>
  <c r="K805" i="30"/>
  <c r="K810" i="30"/>
  <c r="K815" i="30"/>
  <c r="K820" i="30"/>
  <c r="K825" i="30"/>
  <c r="K830" i="30"/>
  <c r="K835" i="30"/>
  <c r="K840" i="30"/>
  <c r="K845" i="30"/>
  <c r="K850" i="30"/>
  <c r="K855" i="30"/>
  <c r="K860" i="30"/>
  <c r="K865" i="30"/>
  <c r="K870" i="30"/>
  <c r="K875" i="30"/>
  <c r="K880" i="30"/>
  <c r="K885" i="30"/>
  <c r="K890" i="30"/>
  <c r="K895" i="30"/>
  <c r="K900" i="30"/>
  <c r="K905" i="30"/>
  <c r="K910" i="30"/>
  <c r="K915" i="30"/>
  <c r="K920" i="30"/>
  <c r="K784" i="30"/>
  <c r="K789" i="30"/>
  <c r="K794" i="30"/>
  <c r="K799" i="30"/>
  <c r="K804" i="30"/>
  <c r="K809" i="30"/>
  <c r="K814" i="30"/>
  <c r="K819" i="30"/>
  <c r="K824" i="30"/>
  <c r="K829" i="30"/>
  <c r="K834" i="30"/>
  <c r="K839" i="30"/>
  <c r="K844" i="30"/>
  <c r="K849" i="30"/>
  <c r="K854" i="30"/>
  <c r="K859" i="30"/>
  <c r="K864" i="30"/>
  <c r="K869" i="30"/>
  <c r="K874" i="30"/>
  <c r="K879" i="30"/>
  <c r="K884" i="30"/>
  <c r="K889" i="30"/>
  <c r="K894" i="30"/>
  <c r="K899" i="30"/>
  <c r="K904" i="30"/>
  <c r="K909" i="30"/>
  <c r="K914" i="30"/>
  <c r="K919" i="30"/>
  <c r="K783" i="30"/>
  <c r="K788" i="30"/>
  <c r="K793" i="30"/>
  <c r="K798" i="30"/>
  <c r="K803" i="30"/>
  <c r="K808" i="30"/>
  <c r="K813" i="30"/>
  <c r="K818" i="30"/>
  <c r="K823" i="30"/>
  <c r="K828" i="30"/>
  <c r="K833" i="30"/>
  <c r="K838" i="30"/>
  <c r="K843" i="30"/>
  <c r="K848" i="30"/>
  <c r="K853" i="30"/>
  <c r="K858" i="30"/>
  <c r="K863" i="30"/>
  <c r="K868" i="30"/>
  <c r="K873" i="30"/>
  <c r="K878" i="30"/>
  <c r="K883" i="30"/>
  <c r="K888" i="30"/>
  <c r="K893" i="30"/>
  <c r="K898" i="30"/>
  <c r="K903" i="30"/>
  <c r="K908" i="30"/>
  <c r="K913" i="30"/>
  <c r="K918" i="30"/>
  <c r="K782" i="30"/>
  <c r="K787" i="30"/>
  <c r="K792" i="30"/>
  <c r="K797" i="30"/>
  <c r="K802" i="30"/>
  <c r="K807" i="30"/>
  <c r="K812" i="30"/>
  <c r="K817" i="30"/>
  <c r="K822" i="30"/>
  <c r="K827" i="30"/>
  <c r="K832" i="30"/>
  <c r="K837" i="30"/>
  <c r="K842" i="30"/>
  <c r="K847" i="30"/>
  <c r="K852" i="30"/>
  <c r="K857" i="30"/>
  <c r="K862" i="30"/>
  <c r="K867" i="30"/>
  <c r="K872" i="30"/>
  <c r="K877" i="30"/>
  <c r="K882" i="30"/>
  <c r="K887" i="30"/>
  <c r="K892" i="30"/>
  <c r="K897" i="30"/>
  <c r="K902" i="30"/>
  <c r="K907" i="30"/>
  <c r="K912" i="30"/>
  <c r="K917" i="30"/>
  <c r="K781" i="30"/>
  <c r="K786" i="30"/>
  <c r="K791" i="30"/>
  <c r="K796" i="30"/>
  <c r="K801" i="30"/>
  <c r="K806" i="30"/>
  <c r="K811" i="30"/>
  <c r="K816" i="30"/>
  <c r="K821" i="30"/>
  <c r="K826" i="30"/>
  <c r="K831" i="30"/>
  <c r="K836" i="30"/>
  <c r="K841" i="30"/>
  <c r="K846" i="30"/>
  <c r="K851" i="30"/>
  <c r="K856" i="30"/>
  <c r="K861" i="30"/>
  <c r="K866" i="30"/>
  <c r="K871" i="30"/>
  <c r="K876" i="30"/>
  <c r="K881" i="30"/>
  <c r="K886" i="30"/>
  <c r="K891" i="30"/>
  <c r="K896" i="30"/>
  <c r="K901" i="30"/>
  <c r="K906" i="30"/>
  <c r="K911" i="30"/>
  <c r="K916" i="30"/>
  <c r="K780" i="30"/>
  <c r="K779" i="30"/>
  <c r="K778" i="30"/>
  <c r="K776" i="30"/>
  <c r="K775" i="30"/>
  <c r="K774" i="30"/>
  <c r="K773" i="30"/>
  <c r="K772" i="30"/>
  <c r="K771" i="30"/>
  <c r="K233" i="30"/>
  <c r="K293" i="30"/>
  <c r="K353" i="30"/>
  <c r="K413" i="30"/>
  <c r="K472" i="30"/>
  <c r="K533" i="30"/>
  <c r="K593" i="30"/>
  <c r="K653" i="30"/>
  <c r="K234" i="30"/>
  <c r="K294" i="30"/>
  <c r="K354" i="30"/>
  <c r="K414" i="30"/>
  <c r="K473" i="30"/>
  <c r="K534" i="30"/>
  <c r="K594" i="30"/>
  <c r="K654" i="30"/>
  <c r="K235" i="30"/>
  <c r="K295" i="30"/>
  <c r="K355" i="30"/>
  <c r="K415" i="30"/>
  <c r="K474" i="30"/>
  <c r="K535" i="30"/>
  <c r="K595" i="30"/>
  <c r="K655" i="30"/>
  <c r="K236" i="30"/>
  <c r="K296" i="30"/>
  <c r="K356" i="30"/>
  <c r="K416" i="30"/>
  <c r="K475" i="30"/>
  <c r="K536" i="30"/>
  <c r="K596" i="30"/>
  <c r="K656" i="30"/>
  <c r="K237" i="30"/>
  <c r="K297" i="30"/>
  <c r="K357" i="30"/>
  <c r="K417" i="30"/>
  <c r="K476" i="30"/>
  <c r="K537" i="30"/>
  <c r="K597" i="30"/>
  <c r="K657" i="30"/>
  <c r="K238" i="30"/>
  <c r="K298" i="30"/>
  <c r="K358" i="30"/>
  <c r="K418" i="30"/>
  <c r="K477" i="30"/>
  <c r="K538" i="30"/>
  <c r="K598" i="30"/>
  <c r="K658" i="30"/>
  <c r="K239" i="30"/>
  <c r="K299" i="30"/>
  <c r="K359" i="30"/>
  <c r="K419" i="30"/>
  <c r="K478" i="30"/>
  <c r="K539" i="30"/>
  <c r="K599" i="30"/>
  <c r="K659" i="30"/>
  <c r="K240" i="30"/>
  <c r="K300" i="30"/>
  <c r="K360" i="30"/>
  <c r="K420" i="30"/>
  <c r="K479" i="30"/>
  <c r="K540" i="30"/>
  <c r="K600" i="30"/>
  <c r="K660" i="30"/>
  <c r="K241" i="30"/>
  <c r="K301" i="30"/>
  <c r="K361" i="30"/>
  <c r="K421" i="30"/>
  <c r="K480" i="30"/>
  <c r="K541" i="30"/>
  <c r="K601" i="30"/>
  <c r="K661" i="30"/>
  <c r="K242" i="30"/>
  <c r="K302" i="30"/>
  <c r="K362" i="30"/>
  <c r="K422" i="30"/>
  <c r="K481" i="30"/>
  <c r="K542" i="30"/>
  <c r="K602" i="30"/>
  <c r="K662" i="30"/>
  <c r="K243" i="30"/>
  <c r="K303" i="30"/>
  <c r="K363" i="30"/>
  <c r="K423" i="30"/>
  <c r="K482" i="30"/>
  <c r="K543" i="30"/>
  <c r="K603" i="30"/>
  <c r="K663" i="30"/>
  <c r="K244" i="30"/>
  <c r="K304" i="30"/>
  <c r="K364" i="30"/>
  <c r="K424" i="30"/>
  <c r="K483" i="30"/>
  <c r="K544" i="30"/>
  <c r="K604" i="30"/>
  <c r="K664" i="30"/>
  <c r="K245" i="30"/>
  <c r="K305" i="30"/>
  <c r="K365" i="30"/>
  <c r="K425" i="30"/>
  <c r="K484" i="30"/>
  <c r="K545" i="30"/>
  <c r="K605" i="30"/>
  <c r="K665" i="30"/>
  <c r="K246" i="30"/>
  <c r="K306" i="30"/>
  <c r="K366" i="30"/>
  <c r="K426" i="30"/>
  <c r="K485" i="30"/>
  <c r="K546" i="30"/>
  <c r="K606" i="30"/>
  <c r="K666" i="30"/>
  <c r="K247" i="30"/>
  <c r="K307" i="30"/>
  <c r="K367" i="30"/>
  <c r="K427" i="30"/>
  <c r="K486" i="30"/>
  <c r="K547" i="30"/>
  <c r="K607" i="30"/>
  <c r="K667" i="30"/>
  <c r="K248" i="30"/>
  <c r="K308" i="30"/>
  <c r="K368" i="30"/>
  <c r="K428" i="30"/>
  <c r="K487" i="30"/>
  <c r="K548" i="30"/>
  <c r="K608" i="30"/>
  <c r="K668" i="30"/>
  <c r="K249" i="30"/>
  <c r="K309" i="30"/>
  <c r="K369" i="30"/>
  <c r="K429" i="30"/>
  <c r="K488" i="30"/>
  <c r="K549" i="30"/>
  <c r="K609" i="30"/>
  <c r="K669" i="30"/>
  <c r="K250" i="30"/>
  <c r="K310" i="30"/>
  <c r="K370" i="30"/>
  <c r="K430" i="30"/>
  <c r="K489" i="30"/>
  <c r="K550" i="30"/>
  <c r="K610" i="30"/>
  <c r="K670" i="30"/>
  <c r="K251" i="30"/>
  <c r="K311" i="30"/>
  <c r="K371" i="30"/>
  <c r="K431" i="30"/>
  <c r="K490" i="30"/>
  <c r="K551" i="30"/>
  <c r="K611" i="30"/>
  <c r="K671" i="30"/>
  <c r="K252" i="30"/>
  <c r="K312" i="30"/>
  <c r="K372" i="30"/>
  <c r="K432" i="30"/>
  <c r="K491" i="30"/>
  <c r="K552" i="30"/>
  <c r="K612" i="30"/>
  <c r="K672" i="30"/>
  <c r="K253" i="30"/>
  <c r="K313" i="30"/>
  <c r="K373" i="30"/>
  <c r="K433" i="30"/>
  <c r="K492" i="30"/>
  <c r="K553" i="30"/>
  <c r="K613" i="30"/>
  <c r="K673" i="30"/>
  <c r="K254" i="30"/>
  <c r="K314" i="30"/>
  <c r="K374" i="30"/>
  <c r="K434" i="30"/>
  <c r="K493" i="30"/>
  <c r="K554" i="30"/>
  <c r="K614" i="30"/>
  <c r="K674" i="30"/>
  <c r="K255" i="30"/>
  <c r="K315" i="30"/>
  <c r="K375" i="30"/>
  <c r="K435" i="30"/>
  <c r="K494" i="30"/>
  <c r="K555" i="30"/>
  <c r="K615" i="30"/>
  <c r="K675" i="30"/>
  <c r="K256" i="30"/>
  <c r="K316" i="30"/>
  <c r="K376" i="30"/>
  <c r="K436" i="30"/>
  <c r="K495" i="30"/>
  <c r="K556" i="30"/>
  <c r="K616" i="30"/>
  <c r="K676" i="30"/>
  <c r="K257" i="30"/>
  <c r="K317" i="30"/>
  <c r="K377" i="30"/>
  <c r="K437" i="30"/>
  <c r="K496" i="30"/>
  <c r="K557" i="30"/>
  <c r="K617" i="30"/>
  <c r="K677" i="30"/>
  <c r="K258" i="30"/>
  <c r="K318" i="30"/>
  <c r="K378" i="30"/>
  <c r="K438" i="30"/>
  <c r="K497" i="30"/>
  <c r="K558" i="30"/>
  <c r="K618" i="30"/>
  <c r="K678" i="30"/>
  <c r="K259" i="30"/>
  <c r="K319" i="30"/>
  <c r="K379" i="30"/>
  <c r="K439" i="30"/>
  <c r="K498" i="30"/>
  <c r="K559" i="30"/>
  <c r="K619" i="30"/>
  <c r="K679" i="30"/>
  <c r="K260" i="30"/>
  <c r="K320" i="30"/>
  <c r="K380" i="30"/>
  <c r="K440" i="30"/>
  <c r="K499" i="30"/>
  <c r="K560" i="30"/>
  <c r="K620" i="30"/>
  <c r="K680" i="30"/>
  <c r="K261" i="30"/>
  <c r="K321" i="30"/>
  <c r="K381" i="30"/>
  <c r="K441" i="30"/>
  <c r="K500" i="30"/>
  <c r="K561" i="30"/>
  <c r="K621" i="30"/>
  <c r="K681" i="30"/>
  <c r="K262" i="30"/>
  <c r="K322" i="30"/>
  <c r="K382" i="30"/>
  <c r="K442" i="30"/>
  <c r="K501" i="30"/>
  <c r="K562" i="30"/>
  <c r="K622" i="30"/>
  <c r="K682" i="30"/>
  <c r="K263" i="30"/>
  <c r="K323" i="30"/>
  <c r="K383" i="30"/>
  <c r="K443" i="30"/>
  <c r="K502" i="30"/>
  <c r="K563" i="30"/>
  <c r="K623" i="30"/>
  <c r="K683" i="30"/>
  <c r="K264" i="30"/>
  <c r="K324" i="30"/>
  <c r="K384" i="30"/>
  <c r="K444" i="30"/>
  <c r="K503" i="30"/>
  <c r="K564" i="30"/>
  <c r="K624" i="30"/>
  <c r="K684" i="30"/>
  <c r="K265" i="30"/>
  <c r="K325" i="30"/>
  <c r="K385" i="30"/>
  <c r="K445" i="30"/>
  <c r="K504" i="30"/>
  <c r="K565" i="30"/>
  <c r="K625" i="30"/>
  <c r="K685" i="30"/>
  <c r="K266" i="30"/>
  <c r="K326" i="30"/>
  <c r="K386" i="30"/>
  <c r="K446" i="30"/>
  <c r="K505" i="30"/>
  <c r="K566" i="30"/>
  <c r="K626" i="30"/>
  <c r="K686" i="30"/>
  <c r="K267" i="30"/>
  <c r="K327" i="30"/>
  <c r="K387" i="30"/>
  <c r="K447" i="30"/>
  <c r="K506" i="30"/>
  <c r="K567" i="30"/>
  <c r="K627" i="30"/>
  <c r="K687" i="30"/>
  <c r="K268" i="30"/>
  <c r="K328" i="30"/>
  <c r="K388" i="30"/>
  <c r="K448" i="30"/>
  <c r="K507" i="30"/>
  <c r="K568" i="30"/>
  <c r="K628" i="30"/>
  <c r="K688" i="30"/>
  <c r="K269" i="30"/>
  <c r="K329" i="30"/>
  <c r="K389" i="30"/>
  <c r="K449" i="30"/>
  <c r="K508" i="30"/>
  <c r="K569" i="30"/>
  <c r="K629" i="30"/>
  <c r="K689" i="30"/>
  <c r="K270" i="30"/>
  <c r="K330" i="30"/>
  <c r="K390" i="30"/>
  <c r="K450" i="30"/>
  <c r="K509" i="30"/>
  <c r="K570" i="30"/>
  <c r="K630" i="30"/>
  <c r="K690" i="30"/>
  <c r="K271" i="30"/>
  <c r="K331" i="30"/>
  <c r="K391" i="30"/>
  <c r="K451" i="30"/>
  <c r="K510" i="30"/>
  <c r="K571" i="30"/>
  <c r="K631" i="30"/>
  <c r="K691" i="30"/>
  <c r="K272" i="30"/>
  <c r="K332" i="30"/>
  <c r="K392" i="30"/>
  <c r="K452" i="30"/>
  <c r="K511" i="30"/>
  <c r="K572" i="30"/>
  <c r="K632" i="30"/>
  <c r="K692" i="30"/>
  <c r="K273" i="30"/>
  <c r="K333" i="30"/>
  <c r="K393" i="30"/>
  <c r="K453" i="30"/>
  <c r="K512" i="30"/>
  <c r="K573" i="30"/>
  <c r="K633" i="30"/>
  <c r="K693" i="30"/>
  <c r="K274" i="30"/>
  <c r="K334" i="30"/>
  <c r="K394" i="30"/>
  <c r="K454" i="30"/>
  <c r="K513" i="30"/>
  <c r="K574" i="30"/>
  <c r="K634" i="30"/>
  <c r="K694" i="30"/>
  <c r="K275" i="30"/>
  <c r="K335" i="30"/>
  <c r="K395" i="30"/>
  <c r="K455" i="30"/>
  <c r="K514" i="30"/>
  <c r="K575" i="30"/>
  <c r="K635" i="30"/>
  <c r="K695" i="30"/>
  <c r="K276" i="30"/>
  <c r="K336" i="30"/>
  <c r="K396" i="30"/>
  <c r="K456" i="30"/>
  <c r="K515" i="30"/>
  <c r="K576" i="30"/>
  <c r="K636" i="30"/>
  <c r="K696" i="30"/>
  <c r="K277" i="30"/>
  <c r="K337" i="30"/>
  <c r="K397" i="30"/>
  <c r="K457" i="30"/>
  <c r="K516" i="30"/>
  <c r="K577" i="30"/>
  <c r="K637" i="30"/>
  <c r="K697" i="30"/>
  <c r="K278" i="30"/>
  <c r="K338" i="30"/>
  <c r="K398" i="30"/>
  <c r="K458" i="30"/>
  <c r="K517" i="30"/>
  <c r="K578" i="30"/>
  <c r="K638" i="30"/>
  <c r="K698" i="30"/>
  <c r="K279" i="30"/>
  <c r="K339" i="30"/>
  <c r="K399" i="30"/>
  <c r="K459" i="30"/>
  <c r="K518" i="30"/>
  <c r="K579" i="30"/>
  <c r="K639" i="30"/>
  <c r="K699" i="30"/>
  <c r="K280" i="30"/>
  <c r="K340" i="30"/>
  <c r="K400" i="30"/>
  <c r="K460" i="30"/>
  <c r="K519" i="30"/>
  <c r="K580" i="30"/>
  <c r="K640" i="30"/>
  <c r="K700" i="30"/>
  <c r="K281" i="30"/>
  <c r="K341" i="30"/>
  <c r="K401" i="30"/>
  <c r="K461" i="30"/>
  <c r="K520" i="30"/>
  <c r="K581" i="30"/>
  <c r="K641" i="30"/>
  <c r="K701" i="30"/>
  <c r="K282" i="30"/>
  <c r="K342" i="30"/>
  <c r="K402" i="30"/>
  <c r="K462" i="30"/>
  <c r="K521" i="30"/>
  <c r="K582" i="30"/>
  <c r="K642" i="30"/>
  <c r="K702" i="30"/>
  <c r="K283" i="30"/>
  <c r="K343" i="30"/>
  <c r="K403" i="30"/>
  <c r="K463" i="30"/>
  <c r="K522" i="30"/>
  <c r="K583" i="30"/>
  <c r="K643" i="30"/>
  <c r="K703" i="30"/>
  <c r="K284" i="30"/>
  <c r="K344" i="30"/>
  <c r="K404" i="30"/>
  <c r="K464" i="30"/>
  <c r="K523" i="30"/>
  <c r="K584" i="30"/>
  <c r="K644" i="30"/>
  <c r="K704" i="30"/>
  <c r="K285" i="30"/>
  <c r="K345" i="30"/>
  <c r="K405" i="30"/>
  <c r="K465" i="30"/>
  <c r="K524" i="30"/>
  <c r="K585" i="30"/>
  <c r="K645" i="30"/>
  <c r="K705" i="30"/>
  <c r="K286" i="30"/>
  <c r="K346" i="30"/>
  <c r="K406" i="30"/>
  <c r="K466" i="30"/>
  <c r="K525" i="30"/>
  <c r="K586" i="30"/>
  <c r="K646" i="30"/>
  <c r="K706" i="30"/>
  <c r="K287" i="30"/>
  <c r="K347" i="30"/>
  <c r="K407" i="30"/>
  <c r="K467" i="30"/>
  <c r="K526" i="30"/>
  <c r="K587" i="30"/>
  <c r="K647" i="30"/>
  <c r="K707" i="30"/>
  <c r="K288" i="30"/>
  <c r="K348" i="30"/>
  <c r="K408" i="30"/>
  <c r="K468" i="30"/>
  <c r="K527" i="30"/>
  <c r="K588" i="30"/>
  <c r="K648" i="30"/>
  <c r="K708" i="30"/>
  <c r="K289" i="30"/>
  <c r="K349" i="30"/>
  <c r="K409" i="30"/>
  <c r="K469" i="30"/>
  <c r="K528" i="30"/>
  <c r="K589" i="30"/>
  <c r="K649" i="30"/>
  <c r="K709" i="30"/>
  <c r="K290" i="30"/>
  <c r="K350" i="30"/>
  <c r="K410" i="30"/>
  <c r="K470" i="30"/>
  <c r="K529" i="30"/>
  <c r="K590" i="30"/>
  <c r="K650" i="30"/>
  <c r="K710" i="30"/>
  <c r="K292" i="30"/>
  <c r="K352" i="30"/>
  <c r="K412" i="30"/>
  <c r="K471" i="30"/>
  <c r="K532" i="30"/>
  <c r="K592" i="30"/>
  <c r="K652" i="30"/>
  <c r="K232" i="30"/>
  <c r="K651" i="30"/>
  <c r="K591" i="30"/>
  <c r="K531" i="30"/>
  <c r="K411" i="30"/>
  <c r="K351" i="30"/>
  <c r="K231" i="30"/>
  <c r="K199" i="30"/>
  <c r="K200" i="30"/>
  <c r="K201" i="30"/>
  <c r="K202" i="30"/>
  <c r="K203" i="30"/>
  <c r="K204" i="30"/>
  <c r="K205" i="30"/>
  <c r="K206" i="30"/>
  <c r="K207" i="30"/>
  <c r="K208" i="30"/>
  <c r="K209" i="30"/>
  <c r="K210" i="30"/>
  <c r="K211" i="30"/>
  <c r="K212" i="30"/>
  <c r="K213" i="30"/>
  <c r="K214" i="30"/>
  <c r="K215" i="30"/>
  <c r="K216" i="30"/>
  <c r="K217" i="30"/>
  <c r="K218" i="30"/>
  <c r="K219" i="30"/>
  <c r="K220" i="30"/>
  <c r="K221" i="30"/>
  <c r="K222" i="30"/>
  <c r="K223" i="30"/>
  <c r="K224" i="30"/>
  <c r="K225" i="30"/>
  <c r="K226" i="30"/>
  <c r="K227" i="30"/>
  <c r="K228" i="30"/>
  <c r="K198" i="30"/>
  <c r="K179" i="30"/>
  <c r="K181" i="30"/>
  <c r="K182" i="30"/>
  <c r="K183" i="30"/>
  <c r="K184" i="30"/>
  <c r="K185" i="30"/>
  <c r="K178" i="30"/>
  <c r="K195" i="30"/>
  <c r="E67" i="23"/>
  <c r="F66" i="23" s="1"/>
  <c r="L197" i="30" s="1"/>
  <c r="K175" i="30"/>
  <c r="K174" i="30"/>
  <c r="K165" i="30"/>
  <c r="K166" i="30"/>
  <c r="K167" i="30"/>
  <c r="K168" i="30"/>
  <c r="K169" i="30"/>
  <c r="K170" i="30"/>
  <c r="K171" i="30"/>
  <c r="K172" i="30"/>
  <c r="K173" i="30"/>
  <c r="K164" i="30"/>
  <c r="K134" i="30"/>
  <c r="K135" i="30"/>
  <c r="K136" i="30"/>
  <c r="K137" i="30"/>
  <c r="K138" i="30"/>
  <c r="K139" i="30"/>
  <c r="K140" i="30"/>
  <c r="K141" i="30"/>
  <c r="K142" i="30"/>
  <c r="K143" i="30"/>
  <c r="K144" i="30"/>
  <c r="K145" i="30"/>
  <c r="K146" i="30"/>
  <c r="K147" i="30"/>
  <c r="K148" i="30"/>
  <c r="K149" i="30"/>
  <c r="K150" i="30"/>
  <c r="K151" i="30"/>
  <c r="K152" i="30"/>
  <c r="K153" i="30"/>
  <c r="K154" i="30"/>
  <c r="K155" i="30"/>
  <c r="K156" i="30"/>
  <c r="K157" i="30"/>
  <c r="K158" i="30"/>
  <c r="K159" i="30"/>
  <c r="K160" i="30"/>
  <c r="K133" i="30"/>
  <c r="K126" i="30"/>
  <c r="K127" i="30"/>
  <c r="K128" i="30"/>
  <c r="K129" i="30"/>
  <c r="K130" i="30"/>
  <c r="K131" i="30"/>
  <c r="K132" i="30"/>
  <c r="K125" i="30"/>
  <c r="K119" i="30"/>
  <c r="K120" i="30"/>
  <c r="K121" i="30"/>
  <c r="K122" i="30"/>
  <c r="K123" i="30"/>
  <c r="K124" i="30"/>
  <c r="K117" i="30"/>
  <c r="K106" i="30"/>
  <c r="K74" i="30"/>
  <c r="K75" i="30"/>
  <c r="K66" i="30"/>
  <c r="K67" i="30"/>
  <c r="K58" i="30"/>
  <c r="K59" i="30"/>
  <c r="K109" i="30"/>
  <c r="K110" i="30"/>
  <c r="K111" i="30"/>
  <c r="K112" i="30"/>
  <c r="K113" i="30"/>
  <c r="K114" i="30"/>
  <c r="K107"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76" i="30"/>
  <c r="K73" i="30"/>
  <c r="K72" i="30"/>
  <c r="K71" i="30"/>
  <c r="K70" i="30"/>
  <c r="K69" i="30"/>
  <c r="K65" i="30"/>
  <c r="K64" i="30"/>
  <c r="K63" i="30"/>
  <c r="K62" i="30"/>
  <c r="K61" i="30"/>
  <c r="K60" i="30"/>
  <c r="K51" i="30"/>
  <c r="K52" i="30"/>
  <c r="K53" i="30"/>
  <c r="K54" i="30"/>
  <c r="K55" i="30"/>
  <c r="K56" i="30"/>
  <c r="K57" i="30"/>
  <c r="K50" i="30"/>
  <c r="C36" i="19"/>
  <c r="L37" i="30" s="1"/>
  <c r="A36" i="19"/>
  <c r="C5" i="30"/>
  <c r="C3" i="30"/>
  <c r="E72" i="29"/>
  <c r="D4" i="29"/>
  <c r="H3" i="29"/>
  <c r="D3" i="29"/>
  <c r="A9" i="28"/>
  <c r="A10" i="28" s="1"/>
  <c r="C4" i="28"/>
  <c r="G3" i="28"/>
  <c r="C3" i="28"/>
  <c r="L61" i="27"/>
  <c r="L60" i="27"/>
  <c r="L49" i="27"/>
  <c r="L17" i="27"/>
  <c r="A13" i="27"/>
  <c r="C4" i="27"/>
  <c r="K3" i="27"/>
  <c r="C3" i="27"/>
  <c r="A11" i="26"/>
  <c r="A12" i="26" s="1"/>
  <c r="C4" i="26"/>
  <c r="H3" i="26"/>
  <c r="C3" i="26"/>
  <c r="A12" i="25"/>
  <c r="C4" i="25"/>
  <c r="J3" i="25"/>
  <c r="C3" i="25"/>
  <c r="B42" i="24"/>
  <c r="A41" i="24"/>
  <c r="A40" i="24"/>
  <c r="A39" i="24"/>
  <c r="B38" i="24"/>
  <c r="A38" i="24"/>
  <c r="B37" i="24"/>
  <c r="A37" i="24"/>
  <c r="B36" i="24"/>
  <c r="A36" i="24"/>
  <c r="B35" i="24"/>
  <c r="A35" i="24"/>
  <c r="B34" i="24"/>
  <c r="A34" i="24"/>
  <c r="B33" i="24"/>
  <c r="A33" i="24"/>
  <c r="B32" i="24"/>
  <c r="A32" i="24"/>
  <c r="B31" i="24"/>
  <c r="A31" i="24"/>
  <c r="B30" i="24"/>
  <c r="A30" i="24"/>
  <c r="B29" i="24"/>
  <c r="A29" i="24"/>
  <c r="B28" i="24"/>
  <c r="A28" i="24"/>
  <c r="B27" i="24"/>
  <c r="A27" i="24"/>
  <c r="B26" i="24"/>
  <c r="A26" i="24"/>
  <c r="B25" i="24"/>
  <c r="A25" i="24"/>
  <c r="B24" i="24"/>
  <c r="A24" i="24"/>
  <c r="B23" i="24"/>
  <c r="A23" i="24"/>
  <c r="B22" i="24"/>
  <c r="A22" i="24"/>
  <c r="B21" i="24"/>
  <c r="A21" i="24"/>
  <c r="B20" i="24"/>
  <c r="A20" i="24"/>
  <c r="B19" i="24"/>
  <c r="A19" i="24"/>
  <c r="B18" i="24"/>
  <c r="A18" i="24"/>
  <c r="B17" i="24"/>
  <c r="A17" i="24"/>
  <c r="B16" i="24"/>
  <c r="A16" i="24"/>
  <c r="B15" i="24"/>
  <c r="A15" i="24"/>
  <c r="B14" i="24"/>
  <c r="A14" i="24"/>
  <c r="B13" i="24"/>
  <c r="A13" i="24"/>
  <c r="B12" i="24"/>
  <c r="A12" i="24"/>
  <c r="B11" i="24"/>
  <c r="A11" i="24"/>
  <c r="B10" i="24"/>
  <c r="C4" i="24"/>
  <c r="J3" i="24"/>
  <c r="C3" i="24"/>
  <c r="B59" i="23"/>
  <c r="B58" i="23"/>
  <c r="A57" i="23"/>
  <c r="A56" i="23"/>
  <c r="A55" i="23"/>
  <c r="B54" i="23"/>
  <c r="A54" i="23"/>
  <c r="B53" i="23"/>
  <c r="A53" i="23"/>
  <c r="B52" i="23"/>
  <c r="A52" i="23"/>
  <c r="B51" i="23"/>
  <c r="A51" i="23"/>
  <c r="B50" i="23"/>
  <c r="A50" i="23"/>
  <c r="B49" i="23"/>
  <c r="B46" i="23"/>
  <c r="A45" i="23"/>
  <c r="A44" i="23"/>
  <c r="A43" i="23"/>
  <c r="B42" i="23"/>
  <c r="A42" i="23"/>
  <c r="B41" i="23"/>
  <c r="A41" i="23"/>
  <c r="B40" i="23"/>
  <c r="A40" i="23"/>
  <c r="B39" i="23"/>
  <c r="A39" i="23"/>
  <c r="B38" i="23"/>
  <c r="A38" i="23"/>
  <c r="B37" i="23"/>
  <c r="B21" i="23"/>
  <c r="A20" i="23"/>
  <c r="A19" i="23"/>
  <c r="B18" i="23"/>
  <c r="A18" i="23"/>
  <c r="B17" i="23"/>
  <c r="A17" i="23"/>
  <c r="B16" i="23"/>
  <c r="A16" i="23"/>
  <c r="B15" i="23"/>
  <c r="A15" i="23"/>
  <c r="B14" i="23"/>
  <c r="A14" i="23"/>
  <c r="B13" i="23"/>
  <c r="A13" i="23"/>
  <c r="B12" i="23"/>
  <c r="A12" i="23"/>
  <c r="B11" i="23"/>
  <c r="A11" i="23"/>
  <c r="B10" i="23"/>
  <c r="C4" i="23"/>
  <c r="J3" i="23"/>
  <c r="C3" i="23"/>
  <c r="B85" i="22"/>
  <c r="G83" i="22"/>
  <c r="B83" i="22"/>
  <c r="A82" i="22"/>
  <c r="A81" i="22"/>
  <c r="A80" i="22"/>
  <c r="B79" i="22"/>
  <c r="A79" i="22"/>
  <c r="B78" i="22"/>
  <c r="A78" i="22"/>
  <c r="B77" i="22"/>
  <c r="A77" i="22"/>
  <c r="B76" i="22"/>
  <c r="A76" i="22"/>
  <c r="B75" i="22"/>
  <c r="A75" i="22"/>
  <c r="B74" i="22"/>
  <c r="A74" i="22"/>
  <c r="B73" i="22"/>
  <c r="A73" i="22"/>
  <c r="B72" i="22"/>
  <c r="A72" i="22"/>
  <c r="B71" i="22"/>
  <c r="A71" i="22"/>
  <c r="B70" i="22"/>
  <c r="A70" i="22"/>
  <c r="B69" i="22"/>
  <c r="A69" i="22"/>
  <c r="B68" i="22"/>
  <c r="A68" i="22"/>
  <c r="B67" i="22"/>
  <c r="A67" i="22"/>
  <c r="B66" i="22"/>
  <c r="A66" i="22"/>
  <c r="B65" i="22"/>
  <c r="A65" i="22"/>
  <c r="B64" i="22"/>
  <c r="A64" i="22"/>
  <c r="B63" i="22"/>
  <c r="A63" i="22"/>
  <c r="B62" i="22"/>
  <c r="A62" i="22"/>
  <c r="B61" i="22"/>
  <c r="A61" i="22"/>
  <c r="B60" i="22"/>
  <c r="A60" i="22"/>
  <c r="B59" i="22"/>
  <c r="A59" i="22"/>
  <c r="B58" i="22"/>
  <c r="A58" i="22"/>
  <c r="B57" i="22"/>
  <c r="A57" i="22"/>
  <c r="B56" i="22"/>
  <c r="A56" i="22"/>
  <c r="B55" i="22"/>
  <c r="A55" i="22"/>
  <c r="B54" i="22"/>
  <c r="A54" i="22"/>
  <c r="B53" i="22"/>
  <c r="A53" i="22"/>
  <c r="B52" i="22"/>
  <c r="A52" i="22"/>
  <c r="B51" i="22"/>
  <c r="B48" i="22"/>
  <c r="B46" i="22"/>
  <c r="B45" i="22"/>
  <c r="A44" i="22"/>
  <c r="A43" i="22"/>
  <c r="A42" i="22"/>
  <c r="B41" i="22"/>
  <c r="A41" i="22"/>
  <c r="B40" i="22"/>
  <c r="A40" i="22"/>
  <c r="B39" i="22"/>
  <c r="A39" i="22"/>
  <c r="B38" i="22"/>
  <c r="A38" i="22"/>
  <c r="B37" i="22"/>
  <c r="A37" i="22"/>
  <c r="B36" i="22"/>
  <c r="B33" i="22"/>
  <c r="A32" i="22"/>
  <c r="A31" i="22"/>
  <c r="A30" i="22"/>
  <c r="B29" i="22"/>
  <c r="A29" i="22"/>
  <c r="B28" i="22"/>
  <c r="A28" i="22"/>
  <c r="B27" i="22"/>
  <c r="A27" i="22"/>
  <c r="B26" i="22"/>
  <c r="A26" i="22"/>
  <c r="B25" i="22"/>
  <c r="A25" i="22"/>
  <c r="B24" i="22"/>
  <c r="B21" i="22"/>
  <c r="A20" i="22"/>
  <c r="A19" i="22"/>
  <c r="B18" i="22"/>
  <c r="A18" i="22"/>
  <c r="B17" i="22"/>
  <c r="A17" i="22"/>
  <c r="B16" i="22"/>
  <c r="A16" i="22"/>
  <c r="B15" i="22"/>
  <c r="A15" i="22"/>
  <c r="B14" i="22"/>
  <c r="A14" i="22"/>
  <c r="B13" i="22"/>
  <c r="A13" i="22"/>
  <c r="B12" i="22"/>
  <c r="A12" i="22"/>
  <c r="B11" i="22"/>
  <c r="A11" i="22"/>
  <c r="B10" i="22"/>
  <c r="C4" i="22"/>
  <c r="I3" i="22"/>
  <c r="C3" i="22"/>
  <c r="B85" i="21"/>
  <c r="B83" i="21"/>
  <c r="A82" i="21"/>
  <c r="A81" i="21"/>
  <c r="A80" i="21"/>
  <c r="B79" i="21"/>
  <c r="A79" i="21"/>
  <c r="B78" i="21"/>
  <c r="A78" i="21"/>
  <c r="B77" i="21"/>
  <c r="A77" i="21"/>
  <c r="B76" i="21"/>
  <c r="A76" i="21"/>
  <c r="B75" i="21"/>
  <c r="A75" i="21"/>
  <c r="B74" i="21"/>
  <c r="A74" i="21"/>
  <c r="B73" i="21"/>
  <c r="A73" i="21"/>
  <c r="B72" i="21"/>
  <c r="A72" i="21"/>
  <c r="B71" i="21"/>
  <c r="A71" i="21"/>
  <c r="B70" i="21"/>
  <c r="A70" i="21"/>
  <c r="B69" i="21"/>
  <c r="A69" i="21"/>
  <c r="B68" i="21"/>
  <c r="A68" i="21"/>
  <c r="B67" i="21"/>
  <c r="A67" i="21"/>
  <c r="B66" i="21"/>
  <c r="A66" i="21"/>
  <c r="B65" i="21"/>
  <c r="A65" i="21"/>
  <c r="B64" i="21"/>
  <c r="A64" i="21"/>
  <c r="B63" i="21"/>
  <c r="A63" i="21"/>
  <c r="B62" i="21"/>
  <c r="A62" i="21"/>
  <c r="B61" i="21"/>
  <c r="A61" i="21"/>
  <c r="B60" i="21"/>
  <c r="A60" i="21"/>
  <c r="B59" i="21"/>
  <c r="A59" i="21"/>
  <c r="B58" i="21"/>
  <c r="A58" i="21"/>
  <c r="B57" i="21"/>
  <c r="A57" i="21"/>
  <c r="B56" i="21"/>
  <c r="A56" i="21"/>
  <c r="B55" i="21"/>
  <c r="A55" i="21"/>
  <c r="B54" i="21"/>
  <c r="A54" i="21"/>
  <c r="B53" i="21"/>
  <c r="A53" i="21"/>
  <c r="B52" i="21"/>
  <c r="A52" i="21"/>
  <c r="B51" i="21"/>
  <c r="B48" i="21"/>
  <c r="B46" i="21"/>
  <c r="B45" i="21"/>
  <c r="A44" i="21"/>
  <c r="A43" i="21"/>
  <c r="A42" i="21"/>
  <c r="B41" i="21"/>
  <c r="A41" i="21"/>
  <c r="B40" i="21"/>
  <c r="A40" i="21"/>
  <c r="B39" i="21"/>
  <c r="A39" i="21"/>
  <c r="B38" i="21"/>
  <c r="A38" i="21"/>
  <c r="B37" i="21"/>
  <c r="A37" i="21"/>
  <c r="B36" i="21"/>
  <c r="B33" i="21"/>
  <c r="A31" i="21"/>
  <c r="A30" i="21"/>
  <c r="B29" i="21"/>
  <c r="A29" i="21"/>
  <c r="B28" i="21"/>
  <c r="A28" i="21"/>
  <c r="B27" i="21"/>
  <c r="A27" i="21"/>
  <c r="B26" i="21"/>
  <c r="A26" i="21"/>
  <c r="B25" i="21"/>
  <c r="A25" i="21"/>
  <c r="B24" i="21"/>
  <c r="B21" i="21"/>
  <c r="A19" i="21"/>
  <c r="D19" i="21" s="1"/>
  <c r="B18" i="21"/>
  <c r="A18" i="21"/>
  <c r="B17" i="21"/>
  <c r="A17" i="21"/>
  <c r="B16" i="21"/>
  <c r="A16" i="21"/>
  <c r="B15" i="21"/>
  <c r="A15" i="21"/>
  <c r="B14" i="21"/>
  <c r="A14" i="21"/>
  <c r="B13" i="21"/>
  <c r="A13" i="21"/>
  <c r="B12" i="21"/>
  <c r="A12" i="21"/>
  <c r="B11" i="21"/>
  <c r="A11" i="21"/>
  <c r="B10" i="21"/>
  <c r="C4" i="21"/>
  <c r="I3" i="21"/>
  <c r="C3" i="21"/>
  <c r="C4" i="20"/>
  <c r="H3" i="20"/>
  <c r="C3" i="20"/>
  <c r="A9" i="11"/>
  <c r="A10" i="11" s="1"/>
  <c r="A11" i="11" s="1"/>
  <c r="A12" i="11" s="1"/>
  <c r="A13" i="11" s="1"/>
  <c r="A14" i="11" s="1"/>
  <c r="A17" i="11" s="1"/>
  <c r="A13" i="9"/>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0" i="26" s="1"/>
  <c r="A12" i="7"/>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1" i="25" s="1"/>
  <c r="A27" i="11" l="1"/>
  <c r="A34" i="11" s="1"/>
  <c r="A35" i="11" s="1"/>
  <c r="A36" i="11" s="1"/>
  <c r="A37" i="11" s="1"/>
  <c r="D37" i="21"/>
  <c r="D39" i="21"/>
  <c r="D41" i="21"/>
  <c r="D12" i="22"/>
  <c r="D14" i="22"/>
  <c r="D16" i="22"/>
  <c r="D18" i="22"/>
  <c r="D26" i="22"/>
  <c r="D28" i="22"/>
  <c r="D53" i="22"/>
  <c r="D55" i="22"/>
  <c r="D57" i="22"/>
  <c r="D59" i="22"/>
  <c r="D61" i="22"/>
  <c r="D63" i="22"/>
  <c r="D65" i="22"/>
  <c r="D67" i="22"/>
  <c r="D69" i="22"/>
  <c r="D71" i="22"/>
  <c r="D73" i="22"/>
  <c r="D75" i="22"/>
  <c r="D77" i="22"/>
  <c r="D79" i="22"/>
  <c r="D11" i="23"/>
  <c r="D13" i="23"/>
  <c r="D15" i="23"/>
  <c r="D17" i="23"/>
  <c r="D38" i="23"/>
  <c r="D40" i="23"/>
  <c r="D42" i="23"/>
  <c r="D12" i="24"/>
  <c r="D14" i="24"/>
  <c r="D16" i="24"/>
  <c r="D18" i="24"/>
  <c r="D20" i="24"/>
  <c r="D22" i="24"/>
  <c r="D24" i="24"/>
  <c r="D26" i="24"/>
  <c r="D28" i="24"/>
  <c r="D30" i="24"/>
  <c r="D32" i="24"/>
  <c r="D34" i="24"/>
  <c r="D36" i="24"/>
  <c r="D38" i="24"/>
  <c r="J52" i="29"/>
  <c r="J23" i="29"/>
  <c r="J21" i="29"/>
  <c r="J19" i="29"/>
  <c r="J17" i="29"/>
  <c r="J15" i="29"/>
  <c r="J41" i="29"/>
  <c r="J39" i="29"/>
  <c r="J37" i="29"/>
  <c r="J35" i="29"/>
  <c r="J33" i="29"/>
  <c r="J31" i="29"/>
  <c r="J51" i="29"/>
  <c r="D38" i="21"/>
  <c r="D40" i="21"/>
  <c r="D11" i="22"/>
  <c r="D13" i="22"/>
  <c r="D15" i="22"/>
  <c r="D17" i="22"/>
  <c r="D25" i="22"/>
  <c r="D27" i="22"/>
  <c r="D29" i="22"/>
  <c r="D52" i="22"/>
  <c r="D54" i="22"/>
  <c r="D56" i="22"/>
  <c r="D58" i="22"/>
  <c r="D60" i="22"/>
  <c r="D62" i="22"/>
  <c r="D64" i="22"/>
  <c r="D66" i="22"/>
  <c r="D68" i="22"/>
  <c r="D70" i="22"/>
  <c r="D72" i="22"/>
  <c r="D74" i="22"/>
  <c r="D76" i="22"/>
  <c r="D78" i="22"/>
  <c r="D12" i="23"/>
  <c r="D14" i="23"/>
  <c r="D16" i="23"/>
  <c r="D18" i="23"/>
  <c r="D39" i="23"/>
  <c r="D41" i="23"/>
  <c r="D11" i="24"/>
  <c r="D13" i="24"/>
  <c r="D15" i="24"/>
  <c r="D17" i="24"/>
  <c r="D19" i="24"/>
  <c r="D21" i="24"/>
  <c r="D23" i="24"/>
  <c r="D25" i="24"/>
  <c r="D27" i="24"/>
  <c r="D29" i="24"/>
  <c r="D31" i="24"/>
  <c r="D33" i="24"/>
  <c r="D35" i="24"/>
  <c r="D37" i="24"/>
  <c r="J22" i="29"/>
  <c r="J20" i="29"/>
  <c r="J18" i="29"/>
  <c r="J16" i="29"/>
  <c r="J14" i="29"/>
  <c r="J29" i="29"/>
  <c r="J40" i="29"/>
  <c r="J38" i="29"/>
  <c r="J36" i="29"/>
  <c r="J34" i="29"/>
  <c r="J32" i="29"/>
  <c r="J47" i="29"/>
  <c r="J49" i="29"/>
  <c r="J10" i="29"/>
  <c r="J48" i="29"/>
  <c r="A14" i="9"/>
  <c r="F14" i="9" s="1"/>
  <c r="F13" i="9"/>
  <c r="B45" i="23"/>
  <c r="D45" i="23" s="1"/>
  <c r="D32" i="20"/>
  <c r="B56" i="23"/>
  <c r="D56" i="23" s="1"/>
  <c r="D43" i="20"/>
  <c r="D11" i="21"/>
  <c r="D13" i="21"/>
  <c r="D15" i="21"/>
  <c r="D17" i="21"/>
  <c r="D25" i="21"/>
  <c r="D27" i="21"/>
  <c r="D29" i="21"/>
  <c r="D52" i="21"/>
  <c r="D54" i="21"/>
  <c r="D56" i="21"/>
  <c r="D58" i="21"/>
  <c r="D60" i="21"/>
  <c r="D62" i="21"/>
  <c r="D64" i="21"/>
  <c r="D66" i="21"/>
  <c r="D68" i="21"/>
  <c r="D70" i="21"/>
  <c r="D72" i="21"/>
  <c r="D74" i="21"/>
  <c r="D76" i="21"/>
  <c r="D78" i="21"/>
  <c r="D37" i="22"/>
  <c r="D39" i="22"/>
  <c r="D41" i="22"/>
  <c r="D51" i="23"/>
  <c r="D53" i="23"/>
  <c r="A14" i="27"/>
  <c r="F13" i="27"/>
  <c r="J50" i="29"/>
  <c r="J13" i="29"/>
  <c r="J11" i="29"/>
  <c r="B44" i="23"/>
  <c r="D44" i="23" s="1"/>
  <c r="D31" i="20"/>
  <c r="B80" i="21"/>
  <c r="E104" i="30" s="1"/>
  <c r="D80" i="20"/>
  <c r="D20" i="20"/>
  <c r="B42" i="21"/>
  <c r="D42" i="21" s="1"/>
  <c r="D42" i="20"/>
  <c r="B81" i="21"/>
  <c r="D81" i="21" s="1"/>
  <c r="D81" i="20"/>
  <c r="D12" i="21"/>
  <c r="D14" i="21"/>
  <c r="D16" i="21"/>
  <c r="D18" i="21"/>
  <c r="D26" i="21"/>
  <c r="D28" i="21"/>
  <c r="D53" i="21"/>
  <c r="D55" i="21"/>
  <c r="D57" i="21"/>
  <c r="D59" i="21"/>
  <c r="D61" i="21"/>
  <c r="D63" i="21"/>
  <c r="D65" i="21"/>
  <c r="D67" i="21"/>
  <c r="D69" i="21"/>
  <c r="D71" i="21"/>
  <c r="D73" i="21"/>
  <c r="D75" i="21"/>
  <c r="D77" i="21"/>
  <c r="D79" i="21"/>
  <c r="D38" i="22"/>
  <c r="D40" i="22"/>
  <c r="D50" i="23"/>
  <c r="D52" i="23"/>
  <c r="D54" i="23"/>
  <c r="J30" i="29"/>
  <c r="J12" i="29"/>
  <c r="B30" i="21"/>
  <c r="D30" i="21" s="1"/>
  <c r="D30" i="20"/>
  <c r="B44" i="22"/>
  <c r="D44" i="22" s="1"/>
  <c r="D44" i="20"/>
  <c r="B82" i="21"/>
  <c r="D82" i="21" s="1"/>
  <c r="D82" i="20"/>
  <c r="L36" i="30"/>
  <c r="K36" i="30" s="1"/>
  <c r="B31" i="22"/>
  <c r="E123" i="30" s="1"/>
  <c r="B20" i="23"/>
  <c r="E173" i="30" s="1"/>
  <c r="B31" i="21"/>
  <c r="E66" i="30" s="1"/>
  <c r="B32" i="22"/>
  <c r="E124" i="30" s="1"/>
  <c r="B43" i="21"/>
  <c r="E74" i="30" s="1"/>
  <c r="B80" i="22"/>
  <c r="D80" i="22" s="1"/>
  <c r="B55" i="23"/>
  <c r="E191" i="30" s="1"/>
  <c r="B19" i="22"/>
  <c r="E115" i="30" s="1"/>
  <c r="B19" i="23"/>
  <c r="E172" i="30" s="1"/>
  <c r="B39" i="24"/>
  <c r="E226" i="30" s="1"/>
  <c r="E58" i="30"/>
  <c r="C941" i="30"/>
  <c r="C52" i="30"/>
  <c r="E63" i="30"/>
  <c r="C68" i="30"/>
  <c r="C75" i="30"/>
  <c r="E77" i="30"/>
  <c r="E83" i="30"/>
  <c r="E89" i="30"/>
  <c r="E97" i="30"/>
  <c r="E103" i="30"/>
  <c r="C110" i="30"/>
  <c r="C114" i="30"/>
  <c r="C138" i="30"/>
  <c r="C146" i="30"/>
  <c r="C152" i="30"/>
  <c r="C158" i="30"/>
  <c r="E167" i="30"/>
  <c r="E181" i="30"/>
  <c r="C188" i="30"/>
  <c r="C193" i="30"/>
  <c r="E200" i="30"/>
  <c r="E208" i="30"/>
  <c r="E218" i="30"/>
  <c r="E220" i="30"/>
  <c r="C227" i="30"/>
  <c r="A13" i="26"/>
  <c r="B41" i="24"/>
  <c r="D41" i="24" s="1"/>
  <c r="E52" i="30"/>
  <c r="E56" i="30"/>
  <c r="E60" i="30"/>
  <c r="E62" i="30"/>
  <c r="C64" i="30"/>
  <c r="E68" i="30"/>
  <c r="E70" i="30"/>
  <c r="E72" i="30"/>
  <c r="C76" i="30"/>
  <c r="C78" i="30"/>
  <c r="C80" i="30"/>
  <c r="C82" i="30"/>
  <c r="C84" i="30"/>
  <c r="C86" i="30"/>
  <c r="C88" i="30"/>
  <c r="C90" i="30"/>
  <c r="C92" i="30"/>
  <c r="C94" i="30"/>
  <c r="C96" i="30"/>
  <c r="C98" i="30"/>
  <c r="C100" i="30"/>
  <c r="C102" i="30"/>
  <c r="C104" i="30"/>
  <c r="E108" i="30"/>
  <c r="E110" i="30"/>
  <c r="E112" i="30"/>
  <c r="E114" i="30"/>
  <c r="E118" i="30"/>
  <c r="E120" i="30"/>
  <c r="C123" i="30"/>
  <c r="C125" i="30"/>
  <c r="C127" i="30"/>
  <c r="C129" i="30"/>
  <c r="C132" i="30"/>
  <c r="E134" i="30"/>
  <c r="E136" i="30"/>
  <c r="E138" i="30"/>
  <c r="E140" i="30"/>
  <c r="E142" i="30"/>
  <c r="E144" i="30"/>
  <c r="E146" i="30"/>
  <c r="E148" i="30"/>
  <c r="E150" i="30"/>
  <c r="E152" i="30"/>
  <c r="E154" i="30"/>
  <c r="E156" i="30"/>
  <c r="E158" i="30"/>
  <c r="E160" i="30"/>
  <c r="E164" i="30"/>
  <c r="C166" i="30"/>
  <c r="C168" i="30"/>
  <c r="C170" i="30"/>
  <c r="C172" i="30"/>
  <c r="C178" i="30"/>
  <c r="C180" i="30"/>
  <c r="C182" i="30"/>
  <c r="C185" i="30"/>
  <c r="E186" i="30"/>
  <c r="E188" i="30"/>
  <c r="E190" i="30"/>
  <c r="C199" i="30"/>
  <c r="C201" i="30"/>
  <c r="C203" i="30"/>
  <c r="C205" i="30"/>
  <c r="C207" i="30"/>
  <c r="C209" i="30"/>
  <c r="C211" i="30"/>
  <c r="C213" i="30"/>
  <c r="C215" i="30"/>
  <c r="C217" i="30"/>
  <c r="C219" i="30"/>
  <c r="C221" i="30"/>
  <c r="C223" i="30"/>
  <c r="C225" i="30"/>
  <c r="C228" i="30"/>
  <c r="C1027" i="30"/>
  <c r="C1026" i="30"/>
  <c r="K37" i="30"/>
  <c r="C7" i="30"/>
  <c r="E936" i="30"/>
  <c r="E924" i="30"/>
  <c r="E942" i="30"/>
  <c r="E930" i="30"/>
  <c r="E961" i="30"/>
  <c r="E949" i="30"/>
  <c r="E967" i="30"/>
  <c r="E955" i="30"/>
  <c r="B32" i="21"/>
  <c r="B20" i="22"/>
  <c r="D20" i="22" s="1"/>
  <c r="B42" i="22"/>
  <c r="D42" i="22" s="1"/>
  <c r="B81" i="22"/>
  <c r="D81" i="22" s="1"/>
  <c r="B43" i="23"/>
  <c r="D43" i="23" s="1"/>
  <c r="B57" i="23"/>
  <c r="D57" i="23" s="1"/>
  <c r="B40" i="24"/>
  <c r="D40" i="24" s="1"/>
  <c r="C50" i="30"/>
  <c r="C56" i="30"/>
  <c r="C60" i="30"/>
  <c r="C66" i="30"/>
  <c r="C72" i="30"/>
  <c r="E79" i="30"/>
  <c r="E87" i="30"/>
  <c r="E93" i="30"/>
  <c r="E99" i="30"/>
  <c r="C118" i="30"/>
  <c r="C120" i="30"/>
  <c r="C122" i="30"/>
  <c r="E126" i="30"/>
  <c r="C131" i="30"/>
  <c r="C136" i="30"/>
  <c r="C142" i="30"/>
  <c r="C148" i="30"/>
  <c r="C154" i="30"/>
  <c r="C160" i="30"/>
  <c r="C164" i="30"/>
  <c r="E169" i="30"/>
  <c r="E179" i="30"/>
  <c r="C186" i="30"/>
  <c r="E198" i="30"/>
  <c r="E204" i="30"/>
  <c r="E212" i="30"/>
  <c r="E216" i="30"/>
  <c r="E224" i="30"/>
  <c r="E937" i="30"/>
  <c r="E925" i="30"/>
  <c r="E943" i="30"/>
  <c r="E931" i="30"/>
  <c r="B44" i="21"/>
  <c r="D44" i="21" s="1"/>
  <c r="E64" i="30"/>
  <c r="C71" i="30"/>
  <c r="E76" i="30"/>
  <c r="E82" i="30"/>
  <c r="E86" i="30"/>
  <c r="E92" i="30"/>
  <c r="E98" i="30"/>
  <c r="E102" i="30"/>
  <c r="C105" i="30"/>
  <c r="C107" i="30"/>
  <c r="C109" i="30"/>
  <c r="C111" i="30"/>
  <c r="C113" i="30"/>
  <c r="C117" i="30"/>
  <c r="C119" i="30"/>
  <c r="I29" i="22"/>
  <c r="C121" i="30"/>
  <c r="C124" i="30"/>
  <c r="E125" i="30"/>
  <c r="E127" i="30"/>
  <c r="E129" i="30"/>
  <c r="C133" i="30"/>
  <c r="C135" i="30"/>
  <c r="C137" i="30"/>
  <c r="C139" i="30"/>
  <c r="C141" i="30"/>
  <c r="C143" i="30"/>
  <c r="C145" i="30"/>
  <c r="C147" i="30"/>
  <c r="C149" i="30"/>
  <c r="C151" i="30"/>
  <c r="C153" i="30"/>
  <c r="C155" i="30"/>
  <c r="C157" i="30"/>
  <c r="C159" i="30"/>
  <c r="C161" i="30"/>
  <c r="H11" i="23"/>
  <c r="E166" i="30"/>
  <c r="E168" i="30"/>
  <c r="E170" i="30"/>
  <c r="C173" i="30"/>
  <c r="E178" i="30"/>
  <c r="E180" i="30"/>
  <c r="E182" i="30"/>
  <c r="C187" i="30"/>
  <c r="C189" i="30"/>
  <c r="C191" i="30"/>
  <c r="E199" i="30"/>
  <c r="E201" i="30"/>
  <c r="E203" i="30"/>
  <c r="E205" i="30"/>
  <c r="E207" i="30"/>
  <c r="E209" i="30"/>
  <c r="E211" i="30"/>
  <c r="E213" i="30"/>
  <c r="E215" i="30"/>
  <c r="E217" i="30"/>
  <c r="E219" i="30"/>
  <c r="E221" i="30"/>
  <c r="E223" i="30"/>
  <c r="E225" i="30"/>
  <c r="A11" i="28"/>
  <c r="C1028" i="30"/>
  <c r="E940" i="30"/>
  <c r="E928" i="30"/>
  <c r="E934" i="30"/>
  <c r="E922" i="30"/>
  <c r="E941" i="30"/>
  <c r="E929" i="30"/>
  <c r="E935" i="30"/>
  <c r="E923" i="30"/>
  <c r="E960" i="30"/>
  <c r="E948" i="30"/>
  <c r="E966" i="30"/>
  <c r="E954" i="30"/>
  <c r="B30" i="22"/>
  <c r="D30" i="22" s="1"/>
  <c r="B43" i="22"/>
  <c r="D43" i="22" s="1"/>
  <c r="B82" i="22"/>
  <c r="D82" i="22" s="1"/>
  <c r="C54" i="30"/>
  <c r="C58" i="30"/>
  <c r="C62" i="30"/>
  <c r="C70" i="30"/>
  <c r="E81" i="30"/>
  <c r="E85" i="30"/>
  <c r="E91" i="30"/>
  <c r="E95" i="30"/>
  <c r="E101" i="30"/>
  <c r="C108" i="30"/>
  <c r="C112" i="30"/>
  <c r="E128" i="30"/>
  <c r="C134" i="30"/>
  <c r="C140" i="30"/>
  <c r="C144" i="30"/>
  <c r="C150" i="30"/>
  <c r="C156" i="30"/>
  <c r="C163" i="30"/>
  <c r="E165" i="30"/>
  <c r="E171" i="30"/>
  <c r="C184" i="30"/>
  <c r="C190" i="30"/>
  <c r="E202" i="30"/>
  <c r="E206" i="30"/>
  <c r="E210" i="30"/>
  <c r="E214" i="30"/>
  <c r="E222" i="30"/>
  <c r="E962" i="30"/>
  <c r="E950" i="30"/>
  <c r="E968" i="30"/>
  <c r="E956" i="30"/>
  <c r="C922" i="30"/>
  <c r="C934" i="30"/>
  <c r="C940" i="30"/>
  <c r="C928" i="30"/>
  <c r="E50" i="30"/>
  <c r="E54" i="30"/>
  <c r="C51" i="30"/>
  <c r="C53" i="30"/>
  <c r="C55" i="30"/>
  <c r="C57" i="30"/>
  <c r="I26" i="21"/>
  <c r="C61" i="30"/>
  <c r="I27" i="21"/>
  <c r="C69" i="30"/>
  <c r="C73" i="30"/>
  <c r="E78" i="30"/>
  <c r="E80" i="30"/>
  <c r="E84" i="30"/>
  <c r="E88" i="30"/>
  <c r="E90" i="30"/>
  <c r="E94" i="30"/>
  <c r="E96" i="30"/>
  <c r="E100" i="30"/>
  <c r="C115" i="30"/>
  <c r="E51" i="30"/>
  <c r="E53" i="30"/>
  <c r="E55" i="30"/>
  <c r="E57" i="30"/>
  <c r="E61" i="30"/>
  <c r="C63" i="30"/>
  <c r="C65" i="30"/>
  <c r="E69" i="30"/>
  <c r="E71" i="30"/>
  <c r="C74" i="30"/>
  <c r="C77" i="30"/>
  <c r="C79" i="30"/>
  <c r="C81" i="30"/>
  <c r="C83" i="30"/>
  <c r="C85" i="30"/>
  <c r="C87" i="30"/>
  <c r="C89" i="30"/>
  <c r="C91" i="30"/>
  <c r="C93" i="30"/>
  <c r="C95" i="30"/>
  <c r="C97" i="30"/>
  <c r="C99" i="30"/>
  <c r="C101" i="30"/>
  <c r="C103" i="30"/>
  <c r="C106" i="30"/>
  <c r="E107" i="30"/>
  <c r="E109" i="30"/>
  <c r="E111" i="30"/>
  <c r="E113" i="30"/>
  <c r="C116" i="30"/>
  <c r="E117" i="30"/>
  <c r="E119" i="30"/>
  <c r="E121" i="30"/>
  <c r="C126" i="30"/>
  <c r="C128" i="30"/>
  <c r="C130" i="30"/>
  <c r="E133" i="30"/>
  <c r="E135" i="30"/>
  <c r="E137" i="30"/>
  <c r="E139" i="30"/>
  <c r="E141" i="30"/>
  <c r="E143" i="30"/>
  <c r="E145" i="30"/>
  <c r="E147" i="30"/>
  <c r="E149" i="30"/>
  <c r="E151" i="30"/>
  <c r="E153" i="30"/>
  <c r="E155" i="30"/>
  <c r="E157" i="30"/>
  <c r="E159" i="30"/>
  <c r="C162" i="30"/>
  <c r="C165" i="30"/>
  <c r="C167" i="30"/>
  <c r="C169" i="30"/>
  <c r="C171" i="30"/>
  <c r="C179" i="30"/>
  <c r="C181" i="30"/>
  <c r="C183" i="30"/>
  <c r="E187" i="30"/>
  <c r="E189" i="30"/>
  <c r="C192" i="30"/>
  <c r="C198" i="30"/>
  <c r="C200" i="30"/>
  <c r="C202" i="30"/>
  <c r="C204" i="30"/>
  <c r="C206" i="30"/>
  <c r="C208" i="30"/>
  <c r="C210" i="30"/>
  <c r="C212" i="30"/>
  <c r="C214" i="30"/>
  <c r="C216" i="30"/>
  <c r="C218" i="30"/>
  <c r="C220" i="30"/>
  <c r="C222" i="30"/>
  <c r="C224" i="30"/>
  <c r="C226" i="30"/>
  <c r="A13" i="25"/>
  <c r="E938" i="30"/>
  <c r="E926" i="30"/>
  <c r="E944" i="30"/>
  <c r="E932" i="30"/>
  <c r="E965" i="30"/>
  <c r="E953" i="30"/>
  <c r="E959" i="30"/>
  <c r="E947" i="30"/>
  <c r="K1044" i="30"/>
  <c r="G23" i="28"/>
  <c r="F23" i="28"/>
  <c r="K1042" i="30"/>
  <c r="E23" i="28"/>
  <c r="D23" i="28"/>
  <c r="K1034" i="30"/>
  <c r="L59" i="27"/>
  <c r="K1021" i="30"/>
  <c r="L57" i="27"/>
  <c r="L55" i="27"/>
  <c r="K1017" i="30"/>
  <c r="L51" i="27"/>
  <c r="K1013" i="30"/>
  <c r="L47" i="27"/>
  <c r="K1009" i="30"/>
  <c r="L44" i="27"/>
  <c r="L41" i="27"/>
  <c r="L36" i="27"/>
  <c r="K998" i="30"/>
  <c r="L62" i="27"/>
  <c r="K996" i="30"/>
  <c r="L58" i="27"/>
  <c r="K992" i="30"/>
  <c r="L56" i="27"/>
  <c r="L54" i="27"/>
  <c r="K988" i="30"/>
  <c r="L53" i="27"/>
  <c r="L52" i="27"/>
  <c r="L50" i="27"/>
  <c r="K984" i="30"/>
  <c r="L48" i="27"/>
  <c r="L46" i="27"/>
  <c r="K980" i="30"/>
  <c r="L45" i="27"/>
  <c r="L43" i="27"/>
  <c r="L42" i="27"/>
  <c r="K976" i="30"/>
  <c r="L40" i="27"/>
  <c r="L39" i="27"/>
  <c r="L38" i="27"/>
  <c r="K972" i="30"/>
  <c r="L37" i="27"/>
  <c r="L35" i="27"/>
  <c r="E996" i="30"/>
  <c r="E1024" i="30"/>
  <c r="E1023" i="30"/>
  <c r="E995" i="30"/>
  <c r="E1022" i="30"/>
  <c r="E994" i="30"/>
  <c r="E1021" i="30"/>
  <c r="E993" i="30"/>
  <c r="E992" i="30"/>
  <c r="E1020" i="30"/>
  <c r="E1019" i="30"/>
  <c r="E991" i="30"/>
  <c r="E990" i="30"/>
  <c r="E1018" i="30"/>
  <c r="E1017" i="30"/>
  <c r="E989" i="30"/>
  <c r="E988" i="30"/>
  <c r="E1016" i="30"/>
  <c r="E987" i="30"/>
  <c r="E1015" i="30"/>
  <c r="E986" i="30"/>
  <c r="E1014" i="30"/>
  <c r="E1013" i="30"/>
  <c r="E985" i="30"/>
  <c r="E984" i="30"/>
  <c r="E1012" i="30"/>
  <c r="E983" i="30"/>
  <c r="E1011" i="30"/>
  <c r="E982" i="30"/>
  <c r="E1010" i="30"/>
  <c r="E1009" i="30"/>
  <c r="E981" i="30"/>
  <c r="E980" i="30"/>
  <c r="E1008" i="30"/>
  <c r="E979" i="30"/>
  <c r="E1007" i="30"/>
  <c r="E978" i="30"/>
  <c r="E1006" i="30"/>
  <c r="E1005" i="30"/>
  <c r="E977" i="30"/>
  <c r="E976" i="30"/>
  <c r="E1004" i="30"/>
  <c r="E1003" i="30"/>
  <c r="E975" i="30"/>
  <c r="E1002" i="30"/>
  <c r="E974" i="30"/>
  <c r="E1001" i="30"/>
  <c r="E973" i="30"/>
  <c r="E972" i="30"/>
  <c r="E1000" i="30"/>
  <c r="E999" i="30"/>
  <c r="E971" i="30"/>
  <c r="E970" i="30"/>
  <c r="E998" i="30"/>
  <c r="E997" i="30"/>
  <c r="E969" i="30"/>
  <c r="K30" i="27"/>
  <c r="K18" i="27"/>
  <c r="K939" i="30"/>
  <c r="J30" i="27"/>
  <c r="L14" i="27"/>
  <c r="J18" i="27"/>
  <c r="K934" i="30"/>
  <c r="L29" i="27"/>
  <c r="K956" i="30"/>
  <c r="H30" i="27"/>
  <c r="K952" i="30"/>
  <c r="H18" i="27"/>
  <c r="K927" i="30"/>
  <c r="L24" i="27"/>
  <c r="L15" i="27"/>
  <c r="L13" i="27"/>
  <c r="I80" i="21"/>
  <c r="I76" i="21"/>
  <c r="I72" i="21"/>
  <c r="I68" i="21"/>
  <c r="I64" i="21"/>
  <c r="I60" i="21"/>
  <c r="I56" i="21"/>
  <c r="I81" i="22"/>
  <c r="I77" i="22"/>
  <c r="I73" i="22"/>
  <c r="I69" i="22"/>
  <c r="I65" i="22"/>
  <c r="I61" i="22"/>
  <c r="I57" i="22"/>
  <c r="I53" i="22"/>
  <c r="H39" i="24"/>
  <c r="H35" i="24"/>
  <c r="H31" i="24"/>
  <c r="H27" i="24"/>
  <c r="H23" i="24"/>
  <c r="H19" i="24"/>
  <c r="H15" i="24"/>
  <c r="H57" i="23"/>
  <c r="K790" i="30"/>
  <c r="I79" i="21"/>
  <c r="I75" i="21"/>
  <c r="I71" i="21"/>
  <c r="I67" i="21"/>
  <c r="I63" i="21"/>
  <c r="I59" i="21"/>
  <c r="I55" i="21"/>
  <c r="I80" i="22"/>
  <c r="I76" i="22"/>
  <c r="I72" i="22"/>
  <c r="I68" i="22"/>
  <c r="I64" i="22"/>
  <c r="I60" i="22"/>
  <c r="I56" i="22"/>
  <c r="I82" i="22"/>
  <c r="H38" i="24"/>
  <c r="H34" i="24"/>
  <c r="H30" i="24"/>
  <c r="H26" i="24"/>
  <c r="H22" i="24"/>
  <c r="H18" i="24"/>
  <c r="H14" i="24"/>
  <c r="I19" i="21"/>
  <c r="I82" i="21"/>
  <c r="I78" i="21"/>
  <c r="I74" i="21"/>
  <c r="I70" i="21"/>
  <c r="I66" i="21"/>
  <c r="I62" i="21"/>
  <c r="I58" i="21"/>
  <c r="I54" i="21"/>
  <c r="I79" i="22"/>
  <c r="I75" i="22"/>
  <c r="I71" i="22"/>
  <c r="I67" i="22"/>
  <c r="I63" i="22"/>
  <c r="I59" i="22"/>
  <c r="I55" i="22"/>
  <c r="H41" i="24"/>
  <c r="H37" i="24"/>
  <c r="H33" i="24"/>
  <c r="H29" i="24"/>
  <c r="H25" i="24"/>
  <c r="H21" i="24"/>
  <c r="H17" i="24"/>
  <c r="H13" i="24"/>
  <c r="I16" i="21"/>
  <c r="I18" i="21"/>
  <c r="H12" i="23"/>
  <c r="I81" i="21"/>
  <c r="I77" i="21"/>
  <c r="I73" i="21"/>
  <c r="I69" i="21"/>
  <c r="I65" i="21"/>
  <c r="I61" i="21"/>
  <c r="I57" i="21"/>
  <c r="I53" i="21"/>
  <c r="I78" i="22"/>
  <c r="I74" i="22"/>
  <c r="I70" i="22"/>
  <c r="I66" i="22"/>
  <c r="I62" i="22"/>
  <c r="I58" i="22"/>
  <c r="I54" i="22"/>
  <c r="H40" i="24"/>
  <c r="H36" i="24"/>
  <c r="H32" i="24"/>
  <c r="H28" i="24"/>
  <c r="H24" i="24"/>
  <c r="H20" i="24"/>
  <c r="H16" i="24"/>
  <c r="H12" i="24"/>
  <c r="E40" i="26"/>
  <c r="K777" i="30"/>
  <c r="E918" i="30"/>
  <c r="E920" i="30"/>
  <c r="E919" i="30"/>
  <c r="E917" i="30"/>
  <c r="E916" i="30"/>
  <c r="E915" i="30"/>
  <c r="E912" i="30"/>
  <c r="E913" i="30"/>
  <c r="E914" i="30"/>
  <c r="E911" i="30"/>
  <c r="E909" i="30"/>
  <c r="E908" i="30"/>
  <c r="E907" i="30"/>
  <c r="E910" i="30"/>
  <c r="E906" i="30"/>
  <c r="E904" i="30"/>
  <c r="E902" i="30"/>
  <c r="E905" i="30"/>
  <c r="E901" i="30"/>
  <c r="E903" i="30"/>
  <c r="E899" i="30"/>
  <c r="E898" i="30"/>
  <c r="E897" i="30"/>
  <c r="E900" i="30"/>
  <c r="E896" i="30"/>
  <c r="E895" i="30"/>
  <c r="E894" i="30"/>
  <c r="E892" i="30"/>
  <c r="E891" i="30"/>
  <c r="E893" i="30"/>
  <c r="E888" i="30"/>
  <c r="E887" i="30"/>
  <c r="E890" i="30"/>
  <c r="E886" i="30"/>
  <c r="E889" i="30"/>
  <c r="E885" i="30"/>
  <c r="E881" i="30"/>
  <c r="E883" i="30"/>
  <c r="E884" i="30"/>
  <c r="E882" i="30"/>
  <c r="E880" i="30"/>
  <c r="E876" i="30"/>
  <c r="E877" i="30"/>
  <c r="E879" i="30"/>
  <c r="E878" i="30"/>
  <c r="E875" i="30"/>
  <c r="E874" i="30"/>
  <c r="E872" i="30"/>
  <c r="E871" i="30"/>
  <c r="E873" i="30"/>
  <c r="E869" i="30"/>
  <c r="E866" i="30"/>
  <c r="E868" i="30"/>
  <c r="E867" i="30"/>
  <c r="E870" i="30"/>
  <c r="E863" i="30"/>
  <c r="E864" i="30"/>
  <c r="E862" i="30"/>
  <c r="E865" i="30"/>
  <c r="E861" i="30"/>
  <c r="E859" i="30"/>
  <c r="E858" i="30"/>
  <c r="E860" i="30"/>
  <c r="E856" i="30"/>
  <c r="E857" i="30"/>
  <c r="E855" i="30"/>
  <c r="E854" i="30"/>
  <c r="E852" i="30"/>
  <c r="E851" i="30"/>
  <c r="E853" i="30"/>
  <c r="E849" i="30"/>
  <c r="E848" i="30"/>
  <c r="E847" i="30"/>
  <c r="E850" i="30"/>
  <c r="E846" i="30"/>
  <c r="E844" i="30"/>
  <c r="E842" i="30"/>
  <c r="E845" i="30"/>
  <c r="E843" i="30"/>
  <c r="E841" i="30"/>
  <c r="E840" i="30"/>
  <c r="E836" i="30"/>
  <c r="E837" i="30"/>
  <c r="E838" i="30"/>
  <c r="E839" i="30"/>
  <c r="E835" i="30"/>
  <c r="E834" i="30"/>
  <c r="E833" i="30"/>
  <c r="E832" i="30"/>
  <c r="E831" i="30"/>
  <c r="E829" i="30"/>
  <c r="E828" i="30"/>
  <c r="E827" i="30"/>
  <c r="E830" i="30"/>
  <c r="E826" i="30"/>
  <c r="E824" i="30"/>
  <c r="E822" i="30"/>
  <c r="E825" i="30"/>
  <c r="E823" i="30"/>
  <c r="E821" i="30"/>
  <c r="E819" i="30"/>
  <c r="E820" i="30"/>
  <c r="E816" i="30"/>
  <c r="E817" i="30"/>
  <c r="E818" i="30"/>
  <c r="E815" i="30"/>
  <c r="E814" i="30"/>
  <c r="E813" i="30"/>
  <c r="E812" i="30"/>
  <c r="E811" i="30"/>
  <c r="E808" i="30"/>
  <c r="E807" i="30"/>
  <c r="E810" i="30"/>
  <c r="E806" i="30"/>
  <c r="E809" i="30"/>
  <c r="E805" i="30"/>
  <c r="E803" i="30"/>
  <c r="E801" i="30"/>
  <c r="E804" i="30"/>
  <c r="E802" i="30"/>
  <c r="E799" i="30"/>
  <c r="E800" i="30"/>
  <c r="E796" i="30"/>
  <c r="E797" i="30"/>
  <c r="E798" i="30"/>
  <c r="E795" i="30"/>
  <c r="E794" i="30"/>
  <c r="E793" i="30"/>
  <c r="E792" i="30"/>
  <c r="E791" i="30"/>
  <c r="E788" i="30"/>
  <c r="E787" i="30"/>
  <c r="E790" i="30"/>
  <c r="E786" i="30"/>
  <c r="E789" i="30"/>
  <c r="E785" i="30"/>
  <c r="E783" i="30"/>
  <c r="E781" i="30"/>
  <c r="E784" i="30"/>
  <c r="E782" i="30"/>
  <c r="E780" i="30"/>
  <c r="E776" i="30"/>
  <c r="E779" i="30"/>
  <c r="E777" i="30"/>
  <c r="E778" i="30"/>
  <c r="E771" i="30"/>
  <c r="E775" i="30"/>
  <c r="E774" i="30"/>
  <c r="E773" i="30"/>
  <c r="E772" i="30"/>
  <c r="E770" i="30"/>
  <c r="E650" i="30"/>
  <c r="E410" i="30"/>
  <c r="E530" i="30"/>
  <c r="E470" i="30"/>
  <c r="E590" i="30"/>
  <c r="E350" i="30"/>
  <c r="E290" i="30"/>
  <c r="E710" i="30"/>
  <c r="E709" i="30"/>
  <c r="E589" i="30"/>
  <c r="E469" i="30"/>
  <c r="E409" i="30"/>
  <c r="E289" i="30"/>
  <c r="E769" i="30"/>
  <c r="E649" i="30"/>
  <c r="E529" i="30"/>
  <c r="E349" i="30"/>
  <c r="E768" i="30"/>
  <c r="E648" i="30"/>
  <c r="E588" i="30"/>
  <c r="E408" i="30"/>
  <c r="E348" i="30"/>
  <c r="E528" i="30"/>
  <c r="E708" i="30"/>
  <c r="E288" i="30"/>
  <c r="E468" i="30"/>
  <c r="E767" i="30"/>
  <c r="E707" i="30"/>
  <c r="E587" i="30"/>
  <c r="E527" i="30"/>
  <c r="E347" i="30"/>
  <c r="E647" i="30"/>
  <c r="E467" i="30"/>
  <c r="E407" i="30"/>
  <c r="E287" i="30"/>
  <c r="E766" i="30"/>
  <c r="E526" i="30"/>
  <c r="E466" i="30"/>
  <c r="E586" i="30"/>
  <c r="E346" i="30"/>
  <c r="E286" i="30"/>
  <c r="E706" i="30"/>
  <c r="E646" i="30"/>
  <c r="E406" i="30"/>
  <c r="E705" i="30"/>
  <c r="E585" i="30"/>
  <c r="E405" i="30"/>
  <c r="E285" i="30"/>
  <c r="E645" i="30"/>
  <c r="E765" i="30"/>
  <c r="E525" i="30"/>
  <c r="E345" i="30"/>
  <c r="E465" i="30"/>
  <c r="E704" i="30"/>
  <c r="E284" i="30"/>
  <c r="E644" i="30"/>
  <c r="E584" i="30"/>
  <c r="E404" i="30"/>
  <c r="E344" i="30"/>
  <c r="E764" i="30"/>
  <c r="E524" i="30"/>
  <c r="E464" i="30"/>
  <c r="E763" i="30"/>
  <c r="E703" i="30"/>
  <c r="E583" i="30"/>
  <c r="E523" i="30"/>
  <c r="E463" i="30"/>
  <c r="E403" i="30"/>
  <c r="E283" i="30"/>
  <c r="E643" i="30"/>
  <c r="E343" i="30"/>
  <c r="E702" i="30"/>
  <c r="E642" i="30"/>
  <c r="E402" i="30"/>
  <c r="E762" i="30"/>
  <c r="E522" i="30"/>
  <c r="E582" i="30"/>
  <c r="E282" i="30"/>
  <c r="E462" i="30"/>
  <c r="E342" i="30"/>
  <c r="E701" i="30"/>
  <c r="E581" i="30"/>
  <c r="E761" i="30"/>
  <c r="E521" i="30"/>
  <c r="E401" i="30"/>
  <c r="E341" i="30"/>
  <c r="E641" i="30"/>
  <c r="E461" i="30"/>
  <c r="E281" i="30"/>
  <c r="E700" i="30"/>
  <c r="E640" i="30"/>
  <c r="E580" i="30"/>
  <c r="E520" i="30"/>
  <c r="E400" i="30"/>
  <c r="E280" i="30"/>
  <c r="E760" i="30"/>
  <c r="E460" i="30"/>
  <c r="E340" i="30"/>
  <c r="E759" i="30"/>
  <c r="E699" i="30"/>
  <c r="E579" i="30"/>
  <c r="E459" i="30"/>
  <c r="E399" i="30"/>
  <c r="E639" i="30"/>
  <c r="E519" i="30"/>
  <c r="E339" i="30"/>
  <c r="E279" i="30"/>
  <c r="E758" i="30"/>
  <c r="E578" i="30"/>
  <c r="E458" i="30"/>
  <c r="E338" i="30"/>
  <c r="E698" i="30"/>
  <c r="E638" i="30"/>
  <c r="E518" i="30"/>
  <c r="E398" i="30"/>
  <c r="E278" i="30"/>
  <c r="E697" i="30"/>
  <c r="E637" i="30"/>
  <c r="E577" i="30"/>
  <c r="E517" i="30"/>
  <c r="E457" i="30"/>
  <c r="E277" i="30"/>
  <c r="E757" i="30"/>
  <c r="E397" i="30"/>
  <c r="E337" i="30"/>
  <c r="E696" i="30"/>
  <c r="E336" i="30"/>
  <c r="E636" i="30"/>
  <c r="E576" i="30"/>
  <c r="E516" i="30"/>
  <c r="E396" i="30"/>
  <c r="E276" i="30"/>
  <c r="E756" i="30"/>
  <c r="E456" i="30"/>
  <c r="E755" i="30"/>
  <c r="E695" i="30"/>
  <c r="E575" i="30"/>
  <c r="E335" i="30"/>
  <c r="E455" i="30"/>
  <c r="E395" i="30"/>
  <c r="E635" i="30"/>
  <c r="E515" i="30"/>
  <c r="E275" i="30"/>
  <c r="E574" i="30"/>
  <c r="E634" i="30"/>
  <c r="E454" i="30"/>
  <c r="E694" i="30"/>
  <c r="E514" i="30"/>
  <c r="E394" i="30"/>
  <c r="E334" i="30"/>
  <c r="E274" i="30"/>
  <c r="E754" i="30"/>
  <c r="E693" i="30"/>
  <c r="E633" i="30"/>
  <c r="E573" i="30"/>
  <c r="E333" i="30"/>
  <c r="E513" i="30"/>
  <c r="E453" i="30"/>
  <c r="E273" i="30"/>
  <c r="E393" i="30"/>
  <c r="E753" i="30"/>
  <c r="E692" i="30"/>
  <c r="E332" i="30"/>
  <c r="E572" i="30"/>
  <c r="E392" i="30"/>
  <c r="E272" i="30"/>
  <c r="E752" i="30"/>
  <c r="E632" i="30"/>
  <c r="E512" i="30"/>
  <c r="E452" i="30"/>
  <c r="E631" i="30"/>
  <c r="E511" i="30"/>
  <c r="E751" i="30"/>
  <c r="E691" i="30"/>
  <c r="E571" i="30"/>
  <c r="E331" i="30"/>
  <c r="E451" i="30"/>
  <c r="E391" i="30"/>
  <c r="E271" i="30"/>
  <c r="E570" i="30"/>
  <c r="E270" i="30"/>
  <c r="E630" i="30"/>
  <c r="E450" i="30"/>
  <c r="E690" i="30"/>
  <c r="E510" i="30"/>
  <c r="E390" i="30"/>
  <c r="E330" i="30"/>
  <c r="E750" i="30"/>
  <c r="E689" i="30"/>
  <c r="E629" i="30"/>
  <c r="E569" i="30"/>
  <c r="E329" i="30"/>
  <c r="E449" i="30"/>
  <c r="E749" i="30"/>
  <c r="E509" i="30"/>
  <c r="E389" i="30"/>
  <c r="E269" i="30"/>
  <c r="E568" i="30"/>
  <c r="E388" i="30"/>
  <c r="E748" i="30"/>
  <c r="E448" i="30"/>
  <c r="E688" i="30"/>
  <c r="E508" i="30"/>
  <c r="E328" i="30"/>
  <c r="E268" i="30"/>
  <c r="E628" i="30"/>
  <c r="E747" i="30"/>
  <c r="E687" i="30"/>
  <c r="E567" i="30"/>
  <c r="E327" i="30"/>
  <c r="E447" i="30"/>
  <c r="E387" i="30"/>
  <c r="E267" i="30"/>
  <c r="E627" i="30"/>
  <c r="E507" i="30"/>
  <c r="E686" i="30"/>
  <c r="E386" i="30"/>
  <c r="E326" i="30"/>
  <c r="E446" i="30"/>
  <c r="E626" i="30"/>
  <c r="E746" i="30"/>
  <c r="E566" i="30"/>
  <c r="E506" i="30"/>
  <c r="E266" i="30"/>
  <c r="E685" i="30"/>
  <c r="E625" i="30"/>
  <c r="E565" i="30"/>
  <c r="E445" i="30"/>
  <c r="E325" i="30"/>
  <c r="E745" i="30"/>
  <c r="E505" i="30"/>
  <c r="E385" i="30"/>
  <c r="E265" i="30"/>
  <c r="E684" i="30"/>
  <c r="E504" i="30"/>
  <c r="E324" i="30"/>
  <c r="E264" i="30"/>
  <c r="E624" i="30"/>
  <c r="E564" i="30"/>
  <c r="E444" i="30"/>
  <c r="E384" i="30"/>
  <c r="E744" i="30"/>
  <c r="E743" i="30"/>
  <c r="E683" i="30"/>
  <c r="E563" i="30"/>
  <c r="E443" i="30"/>
  <c r="E323" i="30"/>
  <c r="E503" i="30"/>
  <c r="E383" i="30"/>
  <c r="E263" i="30"/>
  <c r="E623" i="30"/>
  <c r="E742" i="30"/>
  <c r="E562" i="30"/>
  <c r="E502" i="30"/>
  <c r="E442" i="30"/>
  <c r="E262" i="30"/>
  <c r="E622" i="30"/>
  <c r="E682" i="30"/>
  <c r="E382" i="30"/>
  <c r="E322" i="30"/>
  <c r="E681" i="30"/>
  <c r="E621" i="30"/>
  <c r="E561" i="30"/>
  <c r="E441" i="30"/>
  <c r="E321" i="30"/>
  <c r="E741" i="30"/>
  <c r="E501" i="30"/>
  <c r="E381" i="30"/>
  <c r="E261" i="30"/>
  <c r="E680" i="30"/>
  <c r="E500" i="30"/>
  <c r="E320" i="30"/>
  <c r="E260" i="30"/>
  <c r="E620" i="30"/>
  <c r="E560" i="30"/>
  <c r="E440" i="30"/>
  <c r="E380" i="30"/>
  <c r="E740" i="30"/>
  <c r="E739" i="30"/>
  <c r="E679" i="30"/>
  <c r="E559" i="30"/>
  <c r="E439" i="30"/>
  <c r="E319" i="30"/>
  <c r="E499" i="30"/>
  <c r="E379" i="30"/>
  <c r="E259" i="30"/>
  <c r="E619" i="30"/>
  <c r="E738" i="30"/>
  <c r="E558" i="30"/>
  <c r="E498" i="30"/>
  <c r="E438" i="30"/>
  <c r="E258" i="30"/>
  <c r="E618" i="30"/>
  <c r="E678" i="30"/>
  <c r="E378" i="30"/>
  <c r="E318" i="30"/>
  <c r="E677" i="30"/>
  <c r="E617" i="30"/>
  <c r="E557" i="30"/>
  <c r="E437" i="30"/>
  <c r="E737" i="30"/>
  <c r="E497" i="30"/>
  <c r="E377" i="30"/>
  <c r="E317" i="30"/>
  <c r="E257" i="30"/>
  <c r="E676" i="30"/>
  <c r="E496" i="30"/>
  <c r="E256" i="30"/>
  <c r="E616" i="30"/>
  <c r="E556" i="30"/>
  <c r="E436" i="30"/>
  <c r="E376" i="30"/>
  <c r="E736" i="30"/>
  <c r="E316" i="30"/>
  <c r="E735" i="30"/>
  <c r="E675" i="30"/>
  <c r="E555" i="30"/>
  <c r="E435" i="30"/>
  <c r="E495" i="30"/>
  <c r="E375" i="30"/>
  <c r="E255" i="30"/>
  <c r="E615" i="30"/>
  <c r="E315" i="30"/>
  <c r="E733" i="30"/>
  <c r="E673" i="30"/>
  <c r="E253" i="30"/>
  <c r="E613" i="30"/>
  <c r="E493" i="30"/>
  <c r="E433" i="30"/>
  <c r="E313" i="30"/>
  <c r="E553" i="30"/>
  <c r="E373" i="30"/>
  <c r="E729" i="30"/>
  <c r="E669" i="30"/>
  <c r="E549" i="30"/>
  <c r="E249" i="30"/>
  <c r="E609" i="30"/>
  <c r="E489" i="30"/>
  <c r="E429" i="30"/>
  <c r="E309" i="30"/>
  <c r="E369" i="30"/>
  <c r="E725" i="30"/>
  <c r="E665" i="30"/>
  <c r="E545" i="30"/>
  <c r="E245" i="30"/>
  <c r="E605" i="30"/>
  <c r="E485" i="30"/>
  <c r="E425" i="30"/>
  <c r="E305" i="30"/>
  <c r="E365" i="30"/>
  <c r="E721" i="30"/>
  <c r="E661" i="30"/>
  <c r="E541" i="30"/>
  <c r="E241" i="30"/>
  <c r="E601" i="30"/>
  <c r="E481" i="30"/>
  <c r="E421" i="30"/>
  <c r="E301" i="30"/>
  <c r="E361" i="30"/>
  <c r="E732" i="30"/>
  <c r="E612" i="30"/>
  <c r="E252" i="30"/>
  <c r="E492" i="30"/>
  <c r="E432" i="30"/>
  <c r="E312" i="30"/>
  <c r="E672" i="30"/>
  <c r="E552" i="30"/>
  <c r="E372" i="30"/>
  <c r="E728" i="30"/>
  <c r="E608" i="30"/>
  <c r="E248" i="30"/>
  <c r="E668" i="30"/>
  <c r="E488" i="30"/>
  <c r="E428" i="30"/>
  <c r="E308" i="30"/>
  <c r="E548" i="30"/>
  <c r="E368" i="30"/>
  <c r="E724" i="30"/>
  <c r="E604" i="30"/>
  <c r="E244" i="30"/>
  <c r="E544" i="30"/>
  <c r="E484" i="30"/>
  <c r="E424" i="30"/>
  <c r="E304" i="30"/>
  <c r="E664" i="30"/>
  <c r="E364" i="30"/>
  <c r="E720" i="30"/>
  <c r="E600" i="30"/>
  <c r="E240" i="30"/>
  <c r="E660" i="30"/>
  <c r="E540" i="30"/>
  <c r="E480" i="30"/>
  <c r="E420" i="30"/>
  <c r="E300" i="30"/>
  <c r="E360" i="30"/>
  <c r="E731" i="30"/>
  <c r="E671" i="30"/>
  <c r="E551" i="30"/>
  <c r="E251" i="30"/>
  <c r="E491" i="30"/>
  <c r="E431" i="30"/>
  <c r="E311" i="30"/>
  <c r="E611" i="30"/>
  <c r="E371" i="30"/>
  <c r="E727" i="30"/>
  <c r="E667" i="30"/>
  <c r="E547" i="30"/>
  <c r="E247" i="30"/>
  <c r="E487" i="30"/>
  <c r="E427" i="30"/>
  <c r="E307" i="30"/>
  <c r="E607" i="30"/>
  <c r="E367" i="30"/>
  <c r="E723" i="30"/>
  <c r="E663" i="30"/>
  <c r="E543" i="30"/>
  <c r="E243" i="30"/>
  <c r="E483" i="30"/>
  <c r="E423" i="30"/>
  <c r="E303" i="30"/>
  <c r="E603" i="30"/>
  <c r="E363" i="30"/>
  <c r="E719" i="30"/>
  <c r="E659" i="30"/>
  <c r="E539" i="30"/>
  <c r="E239" i="30"/>
  <c r="E479" i="30"/>
  <c r="E419" i="30"/>
  <c r="E299" i="30"/>
  <c r="E599" i="30"/>
  <c r="E359" i="30"/>
  <c r="E734" i="30"/>
  <c r="E614" i="30"/>
  <c r="E554" i="30"/>
  <c r="E674" i="30"/>
  <c r="E494" i="30"/>
  <c r="E434" i="30"/>
  <c r="E314" i="30"/>
  <c r="E254" i="30"/>
  <c r="E374" i="30"/>
  <c r="E730" i="30"/>
  <c r="E610" i="30"/>
  <c r="E250" i="30"/>
  <c r="E550" i="30"/>
  <c r="E490" i="30"/>
  <c r="E430" i="30"/>
  <c r="E310" i="30"/>
  <c r="E670" i="30"/>
  <c r="E370" i="30"/>
  <c r="E726" i="30"/>
  <c r="E606" i="30"/>
  <c r="E246" i="30"/>
  <c r="E486" i="30"/>
  <c r="E426" i="30"/>
  <c r="E306" i="30"/>
  <c r="E666" i="30"/>
  <c r="E546" i="30"/>
  <c r="E366" i="30"/>
  <c r="E722" i="30"/>
  <c r="E602" i="30"/>
  <c r="E242" i="30"/>
  <c r="E482" i="30"/>
  <c r="E422" i="30"/>
  <c r="E302" i="30"/>
  <c r="E662" i="30"/>
  <c r="E542" i="30"/>
  <c r="E362" i="30"/>
  <c r="E658" i="30"/>
  <c r="E718" i="30"/>
  <c r="E298" i="30"/>
  <c r="E238" i="30"/>
  <c r="E538" i="30"/>
  <c r="E478" i="30"/>
  <c r="E358" i="30"/>
  <c r="E598" i="30"/>
  <c r="E418" i="30"/>
  <c r="E717" i="30"/>
  <c r="E237" i="30"/>
  <c r="E477" i="30"/>
  <c r="E657" i="30"/>
  <c r="E597" i="30"/>
  <c r="E537" i="30"/>
  <c r="E417" i="30"/>
  <c r="E357" i="30"/>
  <c r="E297" i="30"/>
  <c r="E536" i="30"/>
  <c r="E716" i="30"/>
  <c r="E416" i="30"/>
  <c r="E236" i="30"/>
  <c r="E656" i="30"/>
  <c r="E476" i="30"/>
  <c r="E356" i="30"/>
  <c r="E596" i="30"/>
  <c r="E296" i="30"/>
  <c r="E715" i="30"/>
  <c r="E655" i="30"/>
  <c r="E535" i="30"/>
  <c r="E235" i="30"/>
  <c r="E475" i="30"/>
  <c r="E415" i="30"/>
  <c r="E295" i="30"/>
  <c r="E595" i="30"/>
  <c r="E355" i="30"/>
  <c r="E414" i="30"/>
  <c r="E354" i="30"/>
  <c r="E294" i="30"/>
  <c r="E714" i="30"/>
  <c r="E534" i="30"/>
  <c r="E234" i="30"/>
  <c r="E594" i="30"/>
  <c r="E474" i="30"/>
  <c r="E654" i="30"/>
  <c r="G25" i="24"/>
  <c r="H67" i="21"/>
  <c r="E413" i="30"/>
  <c r="E293" i="30"/>
  <c r="E353" i="30"/>
  <c r="E713" i="30"/>
  <c r="E653" i="30"/>
  <c r="E593" i="30"/>
  <c r="E533" i="30"/>
  <c r="E473" i="30"/>
  <c r="E233" i="30"/>
  <c r="H72" i="22"/>
  <c r="H64" i="22"/>
  <c r="H75" i="21"/>
  <c r="H59" i="21"/>
  <c r="H56" i="22"/>
  <c r="H80" i="22"/>
  <c r="G38" i="24"/>
  <c r="G20" i="24"/>
  <c r="E532" i="30"/>
  <c r="E412" i="30"/>
  <c r="E292" i="30"/>
  <c r="E592" i="30"/>
  <c r="E472" i="30"/>
  <c r="E712" i="30"/>
  <c r="E652" i="30"/>
  <c r="E352" i="30"/>
  <c r="E232" i="30"/>
  <c r="H77" i="21"/>
  <c r="H69" i="21"/>
  <c r="H61" i="21"/>
  <c r="H53" i="21"/>
  <c r="H74" i="22"/>
  <c r="H66" i="22"/>
  <c r="H58" i="22"/>
  <c r="G40" i="24"/>
  <c r="G32" i="24"/>
  <c r="G27" i="24"/>
  <c r="G14" i="24"/>
  <c r="H79" i="21"/>
  <c r="H71" i="21"/>
  <c r="H63" i="21"/>
  <c r="H55" i="21"/>
  <c r="H76" i="22"/>
  <c r="H68" i="22"/>
  <c r="H60" i="22"/>
  <c r="H82" i="22"/>
  <c r="G34" i="24"/>
  <c r="G29" i="24"/>
  <c r="G21" i="24"/>
  <c r="G16" i="24"/>
  <c r="H81" i="21"/>
  <c r="H73" i="21"/>
  <c r="H65" i="21"/>
  <c r="H57" i="21"/>
  <c r="H78" i="22"/>
  <c r="H70" i="22"/>
  <c r="H62" i="22"/>
  <c r="H54" i="22"/>
  <c r="G36" i="24"/>
  <c r="G31" i="24"/>
  <c r="G23" i="24"/>
  <c r="G18" i="24"/>
  <c r="G35" i="24"/>
  <c r="G33" i="24"/>
  <c r="G22" i="24"/>
  <c r="G15" i="24"/>
  <c r="G13" i="24"/>
  <c r="H82" i="21"/>
  <c r="H80" i="21"/>
  <c r="H78" i="21"/>
  <c r="H76" i="21"/>
  <c r="H74" i="21"/>
  <c r="H72" i="21"/>
  <c r="H70" i="21"/>
  <c r="H68" i="21"/>
  <c r="H66" i="21"/>
  <c r="H64" i="21"/>
  <c r="H62" i="21"/>
  <c r="H60" i="21"/>
  <c r="H58" i="21"/>
  <c r="H56" i="21"/>
  <c r="H54" i="21"/>
  <c r="H81" i="22"/>
  <c r="H79" i="22"/>
  <c r="H77" i="22"/>
  <c r="H75" i="22"/>
  <c r="H73" i="22"/>
  <c r="H71" i="22"/>
  <c r="H69" i="22"/>
  <c r="H67" i="22"/>
  <c r="H65" i="22"/>
  <c r="H63" i="22"/>
  <c r="H61" i="22"/>
  <c r="H59" i="22"/>
  <c r="H57" i="22"/>
  <c r="H55" i="22"/>
  <c r="H53" i="22"/>
  <c r="G41" i="24"/>
  <c r="G39" i="24"/>
  <c r="G37" i="24"/>
  <c r="G30" i="24"/>
  <c r="G28" i="24"/>
  <c r="G26" i="24"/>
  <c r="G24" i="24"/>
  <c r="G19" i="24"/>
  <c r="G17" i="24"/>
  <c r="G12" i="24"/>
  <c r="E651" i="30"/>
  <c r="E591" i="30"/>
  <c r="E531" i="30"/>
  <c r="E471" i="30"/>
  <c r="E411" i="30"/>
  <c r="E351" i="30"/>
  <c r="E291" i="30"/>
  <c r="E711" i="30"/>
  <c r="E231" i="30"/>
  <c r="F65" i="23"/>
  <c r="L196" i="30" s="1"/>
  <c r="K194" i="30"/>
  <c r="K36" i="23"/>
  <c r="E29" i="23"/>
  <c r="F58" i="23"/>
  <c r="F46" i="23"/>
  <c r="K180" i="30"/>
  <c r="F83" i="22"/>
  <c r="F45" i="22"/>
  <c r="F33" i="22"/>
  <c r="K118" i="30"/>
  <c r="F21" i="22"/>
  <c r="K108" i="30"/>
  <c r="F83" i="21"/>
  <c r="F45" i="21"/>
  <c r="K68" i="30"/>
  <c r="G30" i="27"/>
  <c r="J63" i="27"/>
  <c r="K63" i="27"/>
  <c r="L26" i="27"/>
  <c r="L27" i="27"/>
  <c r="L28" i="27"/>
  <c r="L25" i="27"/>
  <c r="L12" i="27"/>
  <c r="L16" i="27"/>
  <c r="G18" i="27"/>
  <c r="I30" i="21"/>
  <c r="I31" i="21"/>
  <c r="I16" i="22"/>
  <c r="I19" i="22"/>
  <c r="I26" i="22"/>
  <c r="I42" i="22"/>
  <c r="I52" i="22"/>
  <c r="I39" i="21"/>
  <c r="I40" i="21"/>
  <c r="I14" i="21"/>
  <c r="I15" i="21"/>
  <c r="I25" i="21"/>
  <c r="I43" i="21"/>
  <c r="I14" i="22"/>
  <c r="I40" i="22"/>
  <c r="H51" i="23"/>
  <c r="H52" i="23"/>
  <c r="H53" i="23"/>
  <c r="H54" i="23"/>
  <c r="H55" i="23"/>
  <c r="H56" i="23"/>
  <c r="H41" i="23"/>
  <c r="H18" i="23"/>
  <c r="H17" i="23"/>
  <c r="H16" i="23"/>
  <c r="H15" i="23"/>
  <c r="H14" i="23"/>
  <c r="H13" i="23"/>
  <c r="I41" i="22"/>
  <c r="I28" i="22"/>
  <c r="I15" i="22"/>
  <c r="I42" i="21"/>
  <c r="I29" i="21"/>
  <c r="H11" i="24"/>
  <c r="H43" i="23"/>
  <c r="I37" i="22"/>
  <c r="I30" i="22"/>
  <c r="I11" i="22"/>
  <c r="I12" i="21"/>
  <c r="I13" i="21"/>
  <c r="I37" i="21"/>
  <c r="I38" i="21"/>
  <c r="I52" i="21"/>
  <c r="I20" i="22"/>
  <c r="I27" i="22"/>
  <c r="H19" i="23"/>
  <c r="H20" i="23"/>
  <c r="H39" i="23"/>
  <c r="I13" i="22"/>
  <c r="I18" i="22"/>
  <c r="I25" i="22"/>
  <c r="I32" i="22"/>
  <c r="I44" i="22"/>
  <c r="I28" i="21"/>
  <c r="I41" i="21"/>
  <c r="I12" i="22"/>
  <c r="I17" i="22"/>
  <c r="I31" i="22"/>
  <c r="I38" i="22"/>
  <c r="I43" i="22"/>
  <c r="H50" i="23"/>
  <c r="G14" i="23"/>
  <c r="G15" i="23"/>
  <c r="G16" i="23"/>
  <c r="G17" i="23"/>
  <c r="G18" i="23"/>
  <c r="H27" i="21"/>
  <c r="H11" i="22"/>
  <c r="H71" i="25"/>
  <c r="L71" i="25"/>
  <c r="G54" i="23"/>
  <c r="G11" i="23"/>
  <c r="H44" i="22"/>
  <c r="H43" i="22"/>
  <c r="H52" i="21"/>
  <c r="H41" i="21"/>
  <c r="H40" i="21"/>
  <c r="H30" i="21"/>
  <c r="H26" i="21"/>
  <c r="G57" i="23"/>
  <c r="G53" i="23"/>
  <c r="G19" i="23"/>
  <c r="H25" i="22"/>
  <c r="H14" i="22"/>
  <c r="H13" i="22"/>
  <c r="H43" i="21"/>
  <c r="H42" i="21"/>
  <c r="H37" i="21"/>
  <c r="H12" i="21"/>
  <c r="G56" i="23"/>
  <c r="G52" i="23"/>
  <c r="G20" i="23"/>
  <c r="H28" i="21"/>
  <c r="H32" i="22"/>
  <c r="H40" i="22"/>
  <c r="G11" i="24"/>
  <c r="H15" i="21"/>
  <c r="H16" i="21"/>
  <c r="H39" i="21"/>
  <c r="H29" i="22"/>
  <c r="H41" i="22"/>
  <c r="G50" i="23"/>
  <c r="G51" i="23"/>
  <c r="H13" i="21"/>
  <c r="H14" i="21"/>
  <c r="H18" i="21"/>
  <c r="H31" i="21"/>
  <c r="H17" i="22"/>
  <c r="H18" i="22"/>
  <c r="H52" i="22"/>
  <c r="G55" i="23"/>
  <c r="G12" i="23"/>
  <c r="G13" i="23"/>
  <c r="G43" i="23"/>
  <c r="H11" i="21"/>
  <c r="H19" i="21"/>
  <c r="H25" i="21"/>
  <c r="H29" i="21"/>
  <c r="H19" i="22"/>
  <c r="H28" i="22"/>
  <c r="H30" i="22"/>
  <c r="H39" i="22"/>
  <c r="G41" i="23"/>
  <c r="H38" i="21"/>
  <c r="H15" i="22"/>
  <c r="H26" i="22"/>
  <c r="H37" i="22"/>
  <c r="G39" i="23"/>
  <c r="F42" i="24"/>
  <c r="F21" i="23"/>
  <c r="F33" i="21"/>
  <c r="F21" i="21"/>
  <c r="I17" i="21"/>
  <c r="H17" i="21"/>
  <c r="I39" i="22"/>
  <c r="I44" i="21"/>
  <c r="H44" i="21"/>
  <c r="G45" i="23"/>
  <c r="H45" i="23"/>
  <c r="G44" i="23"/>
  <c r="H44" i="23"/>
  <c r="I11" i="21"/>
  <c r="G40" i="23"/>
  <c r="H40" i="23"/>
  <c r="H12" i="22"/>
  <c r="H16" i="22"/>
  <c r="H20" i="22"/>
  <c r="H27" i="22"/>
  <c r="H31" i="22"/>
  <c r="H38" i="22"/>
  <c r="H42" i="22"/>
  <c r="G38" i="23"/>
  <c r="H38" i="23"/>
  <c r="G42" i="23"/>
  <c r="H42" i="23"/>
  <c r="L35" i="9"/>
  <c r="K63" i="9"/>
  <c r="L36" i="9"/>
  <c r="L37" i="9"/>
  <c r="L38" i="9"/>
  <c r="L39" i="9"/>
  <c r="L40" i="9"/>
  <c r="L41" i="9"/>
  <c r="L42" i="9"/>
  <c r="L43" i="9"/>
  <c r="L44" i="9"/>
  <c r="L45" i="9"/>
  <c r="L46" i="9"/>
  <c r="L47" i="9"/>
  <c r="L48" i="9"/>
  <c r="L49" i="9"/>
  <c r="L50" i="9"/>
  <c r="L51" i="9"/>
  <c r="L52" i="9"/>
  <c r="L53" i="9"/>
  <c r="L25" i="9"/>
  <c r="L26" i="9"/>
  <c r="L12" i="9"/>
  <c r="F21" i="13"/>
  <c r="F33" i="13"/>
  <c r="F45" i="13"/>
  <c r="F83" i="13"/>
  <c r="F21" i="12"/>
  <c r="L13" i="9"/>
  <c r="L14" i="9"/>
  <c r="L15" i="9"/>
  <c r="L16" i="9"/>
  <c r="L17" i="9"/>
  <c r="L27" i="9"/>
  <c r="L28" i="9"/>
  <c r="L29" i="9"/>
  <c r="I3" i="12"/>
  <c r="D23" i="11"/>
  <c r="E23" i="11"/>
  <c r="F23" i="11"/>
  <c r="G23" i="11"/>
  <c r="G18" i="9"/>
  <c r="F33" i="12"/>
  <c r="F45" i="12"/>
  <c r="A13" i="12"/>
  <c r="A11" i="12"/>
  <c r="A11" i="14"/>
  <c r="A11" i="13"/>
  <c r="A13" i="14"/>
  <c r="A13" i="13"/>
  <c r="A12" i="14"/>
  <c r="A12" i="12"/>
  <c r="A12" i="13"/>
  <c r="A14" i="14"/>
  <c r="A14" i="12"/>
  <c r="A14" i="13"/>
  <c r="A15" i="14"/>
  <c r="A15" i="12"/>
  <c r="A15" i="13"/>
  <c r="A16" i="12"/>
  <c r="A16" i="13"/>
  <c r="A17" i="14"/>
  <c r="A17" i="12"/>
  <c r="A17" i="13"/>
  <c r="A18" i="14"/>
  <c r="A18" i="12"/>
  <c r="A18" i="13"/>
  <c r="A19" i="14"/>
  <c r="A19" i="12"/>
  <c r="D19" i="12" s="1"/>
  <c r="A19" i="13"/>
  <c r="A20" i="14"/>
  <c r="A20" i="12"/>
  <c r="A20" i="21" s="1"/>
  <c r="I20" i="21" s="1"/>
  <c r="A20" i="13"/>
  <c r="A38" i="14"/>
  <c r="A25" i="12"/>
  <c r="A25" i="13"/>
  <c r="A39" i="14"/>
  <c r="A26" i="12"/>
  <c r="A26" i="13"/>
  <c r="A40" i="14"/>
  <c r="A27" i="12"/>
  <c r="A27" i="13"/>
  <c r="A41" i="14"/>
  <c r="A28" i="12"/>
  <c r="A28" i="13"/>
  <c r="A42" i="14"/>
  <c r="A29" i="12"/>
  <c r="A29" i="13"/>
  <c r="A43" i="14"/>
  <c r="A30" i="12"/>
  <c r="A30" i="13"/>
  <c r="A44" i="14"/>
  <c r="A31" i="12"/>
  <c r="A31" i="13"/>
  <c r="A45" i="14"/>
  <c r="A32" i="12"/>
  <c r="A32" i="21" s="1"/>
  <c r="I32" i="21" s="1"/>
  <c r="A32" i="13"/>
  <c r="A50" i="14"/>
  <c r="A37" i="12"/>
  <c r="I37" i="12" s="1"/>
  <c r="A37" i="13"/>
  <c r="A51" i="14"/>
  <c r="A38" i="12"/>
  <c r="A38" i="13"/>
  <c r="A52" i="14"/>
  <c r="A39" i="12"/>
  <c r="A39" i="13"/>
  <c r="A53" i="14"/>
  <c r="A40" i="12"/>
  <c r="A40" i="13"/>
  <c r="A54" i="14"/>
  <c r="A41" i="12"/>
  <c r="A41" i="13"/>
  <c r="A55" i="14"/>
  <c r="A42" i="12"/>
  <c r="D42" i="12" s="1"/>
  <c r="A42" i="13"/>
  <c r="A56" i="14"/>
  <c r="A43" i="12"/>
  <c r="A43" i="13"/>
  <c r="D43" i="13" s="1"/>
  <c r="A57" i="14"/>
  <c r="H57" i="14" s="1"/>
  <c r="A44" i="12"/>
  <c r="A44" i="13"/>
  <c r="A52" i="12"/>
  <c r="A52" i="13"/>
  <c r="I52" i="13" s="1"/>
  <c r="A11" i="15"/>
  <c r="A53" i="12"/>
  <c r="A53" i="13"/>
  <c r="A12" i="15"/>
  <c r="A54" i="12"/>
  <c r="A54" i="13"/>
  <c r="A13" i="15"/>
  <c r="A55" i="12"/>
  <c r="A55" i="13"/>
  <c r="A14" i="15"/>
  <c r="A56" i="12"/>
  <c r="A56" i="13"/>
  <c r="A15" i="15"/>
  <c r="A57" i="12"/>
  <c r="A57" i="13"/>
  <c r="A16" i="15"/>
  <c r="A58" i="12"/>
  <c r="A58" i="13"/>
  <c r="A17" i="15"/>
  <c r="A59" i="12"/>
  <c r="A59" i="13"/>
  <c r="A18" i="15"/>
  <c r="A60" i="12"/>
  <c r="A60" i="13"/>
  <c r="A19" i="15"/>
  <c r="A61" i="12"/>
  <c r="A61" i="13"/>
  <c r="A20" i="15"/>
  <c r="A62" i="12"/>
  <c r="A62" i="13"/>
  <c r="A21" i="15"/>
  <c r="A63" i="12"/>
  <c r="A63" i="13"/>
  <c r="A22" i="15"/>
  <c r="A64" i="12"/>
  <c r="A64" i="13"/>
  <c r="A23" i="15"/>
  <c r="A65" i="12"/>
  <c r="A65" i="13"/>
  <c r="A24" i="15"/>
  <c r="A66" i="12"/>
  <c r="A66" i="13"/>
  <c r="A25" i="15"/>
  <c r="A67" i="12"/>
  <c r="A67" i="13"/>
  <c r="A26" i="15"/>
  <c r="A68" i="12"/>
  <c r="A68" i="13"/>
  <c r="A27" i="15"/>
  <c r="A69" i="12"/>
  <c r="A69" i="13"/>
  <c r="A28" i="15"/>
  <c r="A71" i="12"/>
  <c r="A71" i="13"/>
  <c r="A30" i="15"/>
  <c r="A72" i="12"/>
  <c r="A72" i="13"/>
  <c r="A31" i="15"/>
  <c r="A73" i="12"/>
  <c r="A73" i="13"/>
  <c r="A32" i="15"/>
  <c r="A74" i="12"/>
  <c r="A74" i="13"/>
  <c r="A33" i="15"/>
  <c r="A75" i="12"/>
  <c r="A75" i="13"/>
  <c r="A34" i="15"/>
  <c r="A76" i="12"/>
  <c r="A76" i="13"/>
  <c r="A35" i="15"/>
  <c r="A77" i="12"/>
  <c r="A77" i="13"/>
  <c r="A36" i="15"/>
  <c r="A78" i="12"/>
  <c r="A78" i="13"/>
  <c r="A37" i="15"/>
  <c r="A79" i="12"/>
  <c r="A79" i="13"/>
  <c r="A38" i="15"/>
  <c r="A80" i="12"/>
  <c r="D80" i="12" s="1"/>
  <c r="A80" i="13"/>
  <c r="D80" i="13" s="1"/>
  <c r="A39" i="15"/>
  <c r="D39" i="15" s="1"/>
  <c r="A81" i="12"/>
  <c r="D81" i="12" s="1"/>
  <c r="A81" i="13"/>
  <c r="D81" i="13" s="1"/>
  <c r="A40" i="15"/>
  <c r="D40" i="15" s="1"/>
  <c r="A82" i="12"/>
  <c r="D82" i="12" s="1"/>
  <c r="A82" i="13"/>
  <c r="A41" i="15"/>
  <c r="D41" i="15" s="1"/>
  <c r="A70" i="12"/>
  <c r="A70" i="13"/>
  <c r="A29" i="15"/>
  <c r="E72" i="18"/>
  <c r="D3" i="18"/>
  <c r="H3" i="18"/>
  <c r="D4" i="18"/>
  <c r="C3" i="11"/>
  <c r="G3" i="11"/>
  <c r="C4" i="11"/>
  <c r="C3" i="9"/>
  <c r="K3" i="9"/>
  <c r="C4" i="9"/>
  <c r="H18" i="9"/>
  <c r="J18" i="9"/>
  <c r="K18" i="9"/>
  <c r="G30" i="9"/>
  <c r="H30" i="9"/>
  <c r="J30" i="9"/>
  <c r="K30" i="9"/>
  <c r="L54" i="9"/>
  <c r="L55" i="9"/>
  <c r="L56" i="9"/>
  <c r="L57" i="9"/>
  <c r="L58" i="9"/>
  <c r="L59" i="9"/>
  <c r="L60" i="9"/>
  <c r="L61" i="9"/>
  <c r="L62" i="9"/>
  <c r="C3" i="8"/>
  <c r="H3" i="8"/>
  <c r="C4" i="8"/>
  <c r="C3" i="7"/>
  <c r="J3" i="7"/>
  <c r="C4" i="7"/>
  <c r="H71" i="7"/>
  <c r="L71" i="7"/>
  <c r="C3" i="15"/>
  <c r="J3" i="15"/>
  <c r="C4"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42" i="15"/>
  <c r="F42" i="15"/>
  <c r="C3" i="14"/>
  <c r="J3" i="14"/>
  <c r="C4" i="14"/>
  <c r="B10" i="14"/>
  <c r="B11" i="14"/>
  <c r="B12" i="14"/>
  <c r="B13" i="14"/>
  <c r="B14" i="14"/>
  <c r="B15" i="14"/>
  <c r="A16" i="14"/>
  <c r="B16" i="14"/>
  <c r="B17" i="14"/>
  <c r="B18" i="14"/>
  <c r="B21" i="14"/>
  <c r="E29" i="14"/>
  <c r="F28" i="14" s="1"/>
  <c r="J177" i="30" s="1"/>
  <c r="B37" i="14"/>
  <c r="B38" i="14"/>
  <c r="B39" i="14"/>
  <c r="B40" i="14"/>
  <c r="B41" i="14"/>
  <c r="B42" i="14"/>
  <c r="B46" i="14"/>
  <c r="F46" i="14"/>
  <c r="B49" i="14"/>
  <c r="B50" i="14"/>
  <c r="B51" i="14"/>
  <c r="B52" i="14"/>
  <c r="B53" i="14"/>
  <c r="B54" i="14"/>
  <c r="B58" i="14"/>
  <c r="F58" i="14"/>
  <c r="B59" i="14"/>
  <c r="E67" i="14"/>
  <c r="F65" i="14" s="1"/>
  <c r="J196" i="30" s="1"/>
  <c r="C3" i="13"/>
  <c r="I3" i="13"/>
  <c r="C4" i="13"/>
  <c r="B10" i="13"/>
  <c r="B11" i="13"/>
  <c r="B12" i="13"/>
  <c r="B13" i="13"/>
  <c r="B14" i="13"/>
  <c r="B15" i="13"/>
  <c r="B16" i="13"/>
  <c r="B17" i="13"/>
  <c r="B18" i="13"/>
  <c r="B21" i="13"/>
  <c r="B24" i="13"/>
  <c r="B25" i="13"/>
  <c r="B26" i="13"/>
  <c r="B27" i="13"/>
  <c r="B28" i="13"/>
  <c r="B29" i="13"/>
  <c r="B33" i="13"/>
  <c r="B36" i="13"/>
  <c r="B37" i="13"/>
  <c r="B38" i="13"/>
  <c r="B39" i="13"/>
  <c r="B40" i="13"/>
  <c r="B41" i="13"/>
  <c r="B45" i="13"/>
  <c r="B46" i="13"/>
  <c r="B48"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3" i="13"/>
  <c r="B85" i="13"/>
  <c r="C3" i="12"/>
  <c r="C4" i="12"/>
  <c r="B10" i="12"/>
  <c r="B11" i="12"/>
  <c r="B12" i="12"/>
  <c r="B13" i="12"/>
  <c r="B14" i="12"/>
  <c r="B15" i="12"/>
  <c r="B16" i="12"/>
  <c r="B17" i="12"/>
  <c r="B18" i="12"/>
  <c r="B21" i="12"/>
  <c r="B24" i="12"/>
  <c r="B25" i="12"/>
  <c r="B26" i="12"/>
  <c r="B27" i="12"/>
  <c r="B28" i="12"/>
  <c r="B29" i="12"/>
  <c r="B33" i="12"/>
  <c r="B36" i="12"/>
  <c r="B37" i="12"/>
  <c r="B38" i="12"/>
  <c r="B39" i="12"/>
  <c r="B40" i="12"/>
  <c r="B41" i="12"/>
  <c r="B45" i="12"/>
  <c r="B46" i="12"/>
  <c r="B48"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3" i="12"/>
  <c r="F83" i="12"/>
  <c r="B85" i="12"/>
  <c r="C3" i="2"/>
  <c r="H3" i="2"/>
  <c r="C4" i="2"/>
  <c r="E11" i="2"/>
  <c r="E11" i="20" s="1"/>
  <c r="E12" i="2"/>
  <c r="E12" i="20" s="1"/>
  <c r="E13" i="2"/>
  <c r="E13" i="20" s="1"/>
  <c r="E14" i="2"/>
  <c r="E14" i="20" s="1"/>
  <c r="E15" i="2"/>
  <c r="E15" i="20" s="1"/>
  <c r="E16" i="2"/>
  <c r="E16" i="20" s="1"/>
  <c r="E17" i="2"/>
  <c r="E17" i="20" s="1"/>
  <c r="E18" i="2"/>
  <c r="E18" i="20" s="1"/>
  <c r="E19" i="2"/>
  <c r="E19" i="20" s="1"/>
  <c r="E20" i="2"/>
  <c r="E20" i="20" s="1"/>
  <c r="E40" i="8"/>
  <c r="F21" i="14"/>
  <c r="A38" i="1" l="1"/>
  <c r="E132" i="30"/>
  <c r="A38" i="11"/>
  <c r="A39" i="11" s="1"/>
  <c r="E161" i="30"/>
  <c r="C67" i="30"/>
  <c r="C59" i="30"/>
  <c r="D70" i="13"/>
  <c r="D26" i="15"/>
  <c r="D22" i="15"/>
  <c r="D18" i="15"/>
  <c r="D14" i="15"/>
  <c r="E73" i="30"/>
  <c r="H32" i="21"/>
  <c r="H33" i="21" s="1"/>
  <c r="D32" i="21"/>
  <c r="E106" i="30"/>
  <c r="D20" i="21"/>
  <c r="D38" i="15"/>
  <c r="D78" i="13"/>
  <c r="D77" i="12"/>
  <c r="D34" i="15"/>
  <c r="D74" i="13"/>
  <c r="D73" i="12"/>
  <c r="D30" i="15"/>
  <c r="D68" i="12"/>
  <c r="D64" i="12"/>
  <c r="D60" i="12"/>
  <c r="D56" i="12"/>
  <c r="D38" i="12"/>
  <c r="H20" i="21"/>
  <c r="H21" i="21" s="1"/>
  <c r="E184" i="30"/>
  <c r="E185" i="30"/>
  <c r="C935" i="30"/>
  <c r="E192" i="30"/>
  <c r="D31" i="22"/>
  <c r="D79" i="12"/>
  <c r="D75" i="12"/>
  <c r="D71" i="12"/>
  <c r="D28" i="12"/>
  <c r="D12" i="12"/>
  <c r="D11" i="13"/>
  <c r="E59" i="30"/>
  <c r="D39" i="24"/>
  <c r="D36" i="15"/>
  <c r="D76" i="13"/>
  <c r="D32" i="15"/>
  <c r="D72" i="13"/>
  <c r="A15" i="9"/>
  <c r="F15" i="9" s="1"/>
  <c r="C923" i="30"/>
  <c r="E65" i="30"/>
  <c r="E105" i="30"/>
  <c r="C929" i="30"/>
  <c r="D32" i="22"/>
  <c r="D29" i="15"/>
  <c r="H82" i="13"/>
  <c r="D82" i="13"/>
  <c r="D65" i="13"/>
  <c r="D21" i="15"/>
  <c r="D57" i="13"/>
  <c r="D13" i="15"/>
  <c r="D53" i="13"/>
  <c r="H54" i="14"/>
  <c r="D54" i="14"/>
  <c r="I39" i="13"/>
  <c r="D39" i="13"/>
  <c r="G50" i="14"/>
  <c r="D50" i="14"/>
  <c r="I31" i="13"/>
  <c r="D31" i="13"/>
  <c r="H30" i="12"/>
  <c r="D30" i="12"/>
  <c r="G42" i="14"/>
  <c r="D42" i="14"/>
  <c r="H27" i="13"/>
  <c r="D27" i="13"/>
  <c r="I26" i="12"/>
  <c r="D26" i="12"/>
  <c r="G38" i="14"/>
  <c r="D38" i="14"/>
  <c r="H19" i="13"/>
  <c r="D19" i="13"/>
  <c r="I18" i="12"/>
  <c r="D18" i="12"/>
  <c r="H17" i="14"/>
  <c r="D17" i="14"/>
  <c r="H15" i="12"/>
  <c r="D15" i="12"/>
  <c r="G14" i="14"/>
  <c r="D14" i="14"/>
  <c r="H13" i="13"/>
  <c r="D13" i="13"/>
  <c r="H11" i="12"/>
  <c r="D11" i="12"/>
  <c r="D55" i="23"/>
  <c r="D79" i="13"/>
  <c r="D78" i="12"/>
  <c r="D35" i="15"/>
  <c r="D75" i="13"/>
  <c r="D74" i="12"/>
  <c r="D31" i="15"/>
  <c r="D71" i="13"/>
  <c r="D69" i="12"/>
  <c r="D66" i="13"/>
  <c r="D65" i="12"/>
  <c r="D62" i="13"/>
  <c r="D61" i="12"/>
  <c r="D58" i="13"/>
  <c r="D57" i="12"/>
  <c r="D54" i="13"/>
  <c r="D53" i="12"/>
  <c r="I44" i="13"/>
  <c r="D44" i="13"/>
  <c r="I43" i="12"/>
  <c r="D43" i="12"/>
  <c r="H55" i="14"/>
  <c r="D55" i="14"/>
  <c r="D40" i="13"/>
  <c r="I39" i="12"/>
  <c r="D39" i="12"/>
  <c r="G51" i="14"/>
  <c r="D51" i="14"/>
  <c r="I32" i="13"/>
  <c r="D32" i="13"/>
  <c r="I31" i="12"/>
  <c r="D31" i="12"/>
  <c r="H43" i="14"/>
  <c r="D43" i="14"/>
  <c r="H28" i="13"/>
  <c r="D28" i="13"/>
  <c r="I27" i="12"/>
  <c r="D27" i="12"/>
  <c r="H39" i="14"/>
  <c r="D39" i="14"/>
  <c r="I20" i="13"/>
  <c r="D20" i="13"/>
  <c r="G18" i="14"/>
  <c r="D18" i="14"/>
  <c r="I16" i="13"/>
  <c r="D16" i="13"/>
  <c r="G15" i="14"/>
  <c r="D15" i="14"/>
  <c r="H12" i="13"/>
  <c r="D12" i="13"/>
  <c r="H13" i="14"/>
  <c r="D13" i="14"/>
  <c r="I13" i="12"/>
  <c r="D13" i="12"/>
  <c r="D19" i="22"/>
  <c r="D80" i="21"/>
  <c r="D69" i="13"/>
  <c r="D25" i="15"/>
  <c r="D61" i="13"/>
  <c r="D17" i="15"/>
  <c r="H52" i="12"/>
  <c r="D52" i="12"/>
  <c r="D70" i="12"/>
  <c r="D27" i="15"/>
  <c r="D67" i="13"/>
  <c r="D66" i="12"/>
  <c r="D23" i="15"/>
  <c r="D63" i="13"/>
  <c r="D62" i="12"/>
  <c r="D19" i="15"/>
  <c r="D59" i="13"/>
  <c r="D58" i="12"/>
  <c r="D15" i="15"/>
  <c r="D55" i="13"/>
  <c r="D54" i="12"/>
  <c r="H11" i="15"/>
  <c r="D11" i="15"/>
  <c r="H44" i="12"/>
  <c r="D44" i="12"/>
  <c r="G56" i="14"/>
  <c r="D56" i="14"/>
  <c r="D41" i="13"/>
  <c r="H40" i="12"/>
  <c r="D40" i="12"/>
  <c r="G52" i="14"/>
  <c r="D52" i="14"/>
  <c r="H37" i="13"/>
  <c r="D37" i="13"/>
  <c r="H32" i="12"/>
  <c r="D32" i="12"/>
  <c r="H44" i="14"/>
  <c r="D44" i="14"/>
  <c r="H29" i="13"/>
  <c r="D29" i="13"/>
  <c r="H40" i="14"/>
  <c r="D40" i="14"/>
  <c r="I25" i="13"/>
  <c r="D25" i="13"/>
  <c r="I20" i="12"/>
  <c r="D20" i="12"/>
  <c r="H19" i="14"/>
  <c r="D19" i="14"/>
  <c r="H17" i="13"/>
  <c r="D17" i="13"/>
  <c r="I16" i="12"/>
  <c r="D16" i="12"/>
  <c r="I14" i="13"/>
  <c r="D14" i="13"/>
  <c r="D43" i="21"/>
  <c r="D19" i="23"/>
  <c r="H16" i="14"/>
  <c r="D16" i="14"/>
  <c r="D37" i="15"/>
  <c r="D77" i="13"/>
  <c r="D76" i="12"/>
  <c r="D33" i="15"/>
  <c r="D73" i="13"/>
  <c r="D72" i="12"/>
  <c r="D28" i="15"/>
  <c r="D68" i="13"/>
  <c r="D67" i="12"/>
  <c r="D24" i="15"/>
  <c r="D64" i="13"/>
  <c r="D63" i="12"/>
  <c r="D20" i="15"/>
  <c r="D60" i="13"/>
  <c r="D59" i="12"/>
  <c r="D16" i="15"/>
  <c r="D56" i="13"/>
  <c r="D55" i="12"/>
  <c r="D12" i="15"/>
  <c r="H52" i="13"/>
  <c r="J52" i="13" s="1"/>
  <c r="H52" i="2" s="1"/>
  <c r="D52" i="13"/>
  <c r="G57" i="14"/>
  <c r="I57" i="14" s="1"/>
  <c r="D57" i="14"/>
  <c r="H42" i="13"/>
  <c r="D42" i="13"/>
  <c r="H41" i="12"/>
  <c r="D41" i="12"/>
  <c r="D53" i="14"/>
  <c r="I38" i="13"/>
  <c r="D38" i="13"/>
  <c r="H37" i="12"/>
  <c r="D37" i="12"/>
  <c r="G45" i="14"/>
  <c r="D45" i="14"/>
  <c r="H30" i="13"/>
  <c r="D30" i="13"/>
  <c r="I29" i="12"/>
  <c r="D29" i="12"/>
  <c r="G41" i="14"/>
  <c r="D41" i="14"/>
  <c r="I26" i="13"/>
  <c r="D26" i="13"/>
  <c r="I25" i="12"/>
  <c r="D25" i="12"/>
  <c r="H20" i="14"/>
  <c r="D20" i="14"/>
  <c r="I18" i="13"/>
  <c r="D18" i="13"/>
  <c r="I17" i="12"/>
  <c r="D17" i="12"/>
  <c r="H15" i="13"/>
  <c r="D15" i="13"/>
  <c r="I14" i="12"/>
  <c r="D14" i="12"/>
  <c r="G12" i="14"/>
  <c r="D12" i="14"/>
  <c r="D11" i="14"/>
  <c r="A15" i="27"/>
  <c r="F14" i="27"/>
  <c r="D20" i="23"/>
  <c r="D31" i="21"/>
  <c r="H14" i="12"/>
  <c r="H44" i="13"/>
  <c r="I37" i="13"/>
  <c r="H31" i="13"/>
  <c r="G19" i="14"/>
  <c r="H18" i="14"/>
  <c r="H39" i="13"/>
  <c r="I28" i="13"/>
  <c r="I41" i="12"/>
  <c r="H27" i="12"/>
  <c r="H13" i="12"/>
  <c r="I32" i="12"/>
  <c r="H52" i="14"/>
  <c r="I19" i="13"/>
  <c r="I42" i="13"/>
  <c r="H31" i="12"/>
  <c r="I30" i="13"/>
  <c r="I52" i="12"/>
  <c r="G39" i="14"/>
  <c r="I29" i="13"/>
  <c r="H43" i="12"/>
  <c r="G11" i="15"/>
  <c r="H12" i="14"/>
  <c r="H18" i="13"/>
  <c r="H17" i="12"/>
  <c r="I15" i="13"/>
  <c r="G20" i="14"/>
  <c r="I17" i="13"/>
  <c r="H38" i="13"/>
  <c r="H20" i="12"/>
  <c r="H14" i="14"/>
  <c r="H45" i="14"/>
  <c r="I45" i="14" s="1"/>
  <c r="I27" i="13"/>
  <c r="G54" i="14"/>
  <c r="H26" i="13"/>
  <c r="H41" i="14"/>
  <c r="H39" i="12"/>
  <c r="H15" i="14"/>
  <c r="I15" i="14" s="1"/>
  <c r="H26" i="12"/>
  <c r="I12" i="13"/>
  <c r="H32" i="13"/>
  <c r="H25" i="13"/>
  <c r="H56" i="14"/>
  <c r="I56" i="14" s="1"/>
  <c r="H14" i="13"/>
  <c r="H25" i="12"/>
  <c r="H42" i="14"/>
  <c r="I42" i="14" s="1"/>
  <c r="H50" i="14"/>
  <c r="G55" i="14"/>
  <c r="G43" i="14"/>
  <c r="G17" i="14"/>
  <c r="I17" i="14" s="1"/>
  <c r="H20" i="13"/>
  <c r="G13" i="14"/>
  <c r="I11" i="12"/>
  <c r="I15" i="12"/>
  <c r="G29" i="15"/>
  <c r="H29" i="15"/>
  <c r="G24" i="15"/>
  <c r="H24" i="15"/>
  <c r="E122" i="30"/>
  <c r="E162" i="30"/>
  <c r="I82" i="13"/>
  <c r="J82" i="13" s="1"/>
  <c r="H82" i="2" s="1"/>
  <c r="H38" i="14"/>
  <c r="I40" i="12"/>
  <c r="I44" i="12"/>
  <c r="H70" i="13"/>
  <c r="I70" i="13"/>
  <c r="H82" i="12"/>
  <c r="I82" i="12"/>
  <c r="H39" i="15"/>
  <c r="G39" i="15"/>
  <c r="H79" i="13"/>
  <c r="I79" i="13"/>
  <c r="H78" i="12"/>
  <c r="I78" i="12"/>
  <c r="H35" i="15"/>
  <c r="G35" i="15"/>
  <c r="H75" i="13"/>
  <c r="I75" i="13"/>
  <c r="H74" i="13"/>
  <c r="I74" i="13"/>
  <c r="I73" i="12"/>
  <c r="H73" i="12"/>
  <c r="H30" i="15"/>
  <c r="G30" i="15"/>
  <c r="H69" i="13"/>
  <c r="I69" i="13"/>
  <c r="H68" i="12"/>
  <c r="I68" i="12"/>
  <c r="G25" i="15"/>
  <c r="H25" i="15"/>
  <c r="H65" i="13"/>
  <c r="I65" i="13"/>
  <c r="H64" i="12"/>
  <c r="I64" i="12"/>
  <c r="G21" i="15"/>
  <c r="H21" i="15"/>
  <c r="H61" i="13"/>
  <c r="I61" i="13"/>
  <c r="H60" i="12"/>
  <c r="I60" i="12"/>
  <c r="G17" i="15"/>
  <c r="H17" i="15"/>
  <c r="H57" i="13"/>
  <c r="I57" i="13"/>
  <c r="H56" i="12"/>
  <c r="I56" i="12"/>
  <c r="G13" i="15"/>
  <c r="H13" i="15"/>
  <c r="H53" i="13"/>
  <c r="I53" i="13"/>
  <c r="I13" i="13"/>
  <c r="A14" i="25"/>
  <c r="E75" i="30"/>
  <c r="E227" i="30"/>
  <c r="E130" i="30"/>
  <c r="E228" i="30"/>
  <c r="H38" i="15"/>
  <c r="G38" i="15"/>
  <c r="I77" i="12"/>
  <c r="H77" i="12"/>
  <c r="H73" i="13"/>
  <c r="I73" i="13"/>
  <c r="G28" i="15"/>
  <c r="H28" i="15"/>
  <c r="H67" i="12"/>
  <c r="I67" i="12"/>
  <c r="I64" i="13"/>
  <c r="H64" i="13"/>
  <c r="H63" i="12"/>
  <c r="I63" i="12"/>
  <c r="G20" i="15"/>
  <c r="H20" i="15"/>
  <c r="I60" i="13"/>
  <c r="H60" i="13"/>
  <c r="I59" i="12"/>
  <c r="H59" i="12"/>
  <c r="G16" i="15"/>
  <c r="H16" i="15"/>
  <c r="I56" i="13"/>
  <c r="H56" i="13"/>
  <c r="I55" i="12"/>
  <c r="H55" i="12"/>
  <c r="G12" i="15"/>
  <c r="H12" i="15"/>
  <c r="G44" i="14"/>
  <c r="H70" i="12"/>
  <c r="I70" i="12"/>
  <c r="G40" i="15"/>
  <c r="H40" i="15"/>
  <c r="I80" i="13"/>
  <c r="H80" i="13"/>
  <c r="H79" i="12"/>
  <c r="I79" i="12"/>
  <c r="G36" i="15"/>
  <c r="H36" i="15"/>
  <c r="I76" i="13"/>
  <c r="H76" i="13"/>
  <c r="H75" i="12"/>
  <c r="I75" i="12"/>
  <c r="H74" i="12"/>
  <c r="I74" i="12"/>
  <c r="H31" i="15"/>
  <c r="G31" i="15"/>
  <c r="H71" i="13"/>
  <c r="I71" i="13"/>
  <c r="I69" i="12"/>
  <c r="H69" i="12"/>
  <c r="H26" i="15"/>
  <c r="G26" i="15"/>
  <c r="H66" i="13"/>
  <c r="I66" i="13"/>
  <c r="I65" i="12"/>
  <c r="H65" i="12"/>
  <c r="H22" i="15"/>
  <c r="G22" i="15"/>
  <c r="H62" i="13"/>
  <c r="I62" i="13"/>
  <c r="I61" i="12"/>
  <c r="H61" i="12"/>
  <c r="H18" i="15"/>
  <c r="G18" i="15"/>
  <c r="H58" i="13"/>
  <c r="I58" i="13"/>
  <c r="H57" i="12"/>
  <c r="I57" i="12"/>
  <c r="H14" i="15"/>
  <c r="G14" i="15"/>
  <c r="I54" i="13"/>
  <c r="H54" i="13"/>
  <c r="H53" i="12"/>
  <c r="I53" i="12"/>
  <c r="I30" i="12"/>
  <c r="H29" i="12"/>
  <c r="E163" i="30"/>
  <c r="A12" i="28"/>
  <c r="C1030" i="30"/>
  <c r="C1029" i="30"/>
  <c r="E193" i="30"/>
  <c r="E116" i="30"/>
  <c r="A14" i="26"/>
  <c r="I81" i="12"/>
  <c r="H81" i="12"/>
  <c r="H78" i="13"/>
  <c r="I78" i="13"/>
  <c r="H34" i="15"/>
  <c r="G34" i="15"/>
  <c r="H72" i="12"/>
  <c r="I72" i="12"/>
  <c r="I68" i="13"/>
  <c r="H68" i="13"/>
  <c r="H51" i="14"/>
  <c r="G40" i="14"/>
  <c r="G41" i="15"/>
  <c r="H41" i="15"/>
  <c r="H81" i="13"/>
  <c r="I81" i="13"/>
  <c r="H80" i="12"/>
  <c r="I80" i="12"/>
  <c r="G37" i="15"/>
  <c r="H37" i="15"/>
  <c r="H77" i="13"/>
  <c r="I77" i="13"/>
  <c r="H76" i="12"/>
  <c r="I76" i="12"/>
  <c r="G33" i="15"/>
  <c r="H33" i="15"/>
  <c r="G32" i="15"/>
  <c r="H32" i="15"/>
  <c r="I72" i="13"/>
  <c r="H72" i="13"/>
  <c r="H71" i="12"/>
  <c r="I71" i="12"/>
  <c r="H27" i="15"/>
  <c r="G27" i="15"/>
  <c r="H67" i="13"/>
  <c r="I67" i="13"/>
  <c r="H66" i="12"/>
  <c r="I66" i="12"/>
  <c r="H23" i="15"/>
  <c r="G23" i="15"/>
  <c r="H63" i="13"/>
  <c r="I63" i="13"/>
  <c r="H62" i="12"/>
  <c r="I62" i="12"/>
  <c r="H19" i="15"/>
  <c r="G19" i="15"/>
  <c r="H59" i="13"/>
  <c r="I59" i="13"/>
  <c r="H58" i="12"/>
  <c r="I58" i="12"/>
  <c r="H15" i="15"/>
  <c r="G15" i="15"/>
  <c r="H55" i="13"/>
  <c r="I55" i="13"/>
  <c r="H54" i="12"/>
  <c r="I54" i="12"/>
  <c r="H18" i="12"/>
  <c r="H16" i="12"/>
  <c r="E131" i="30"/>
  <c r="E183" i="30"/>
  <c r="E67" i="30"/>
  <c r="H24" i="28"/>
  <c r="L63" i="27"/>
  <c r="L30" i="9"/>
  <c r="L18" i="27"/>
  <c r="I25" i="24"/>
  <c r="I66" i="20" s="1"/>
  <c r="I28" i="24"/>
  <c r="I69" i="20" s="1"/>
  <c r="I20" i="24"/>
  <c r="I61" i="20" s="1"/>
  <c r="J65" i="21"/>
  <c r="G65" i="20" s="1"/>
  <c r="I31" i="24"/>
  <c r="I72" i="20" s="1"/>
  <c r="J73" i="21"/>
  <c r="G73" i="20" s="1"/>
  <c r="I21" i="24"/>
  <c r="I62" i="20" s="1"/>
  <c r="J59" i="21"/>
  <c r="G59" i="20" s="1"/>
  <c r="J71" i="21"/>
  <c r="G71" i="20" s="1"/>
  <c r="I38" i="24"/>
  <c r="I79" i="20" s="1"/>
  <c r="J82" i="22"/>
  <c r="H82" i="20" s="1"/>
  <c r="I32" i="24"/>
  <c r="I73" i="20" s="1"/>
  <c r="J67" i="22"/>
  <c r="H67" i="20" s="1"/>
  <c r="I34" i="24"/>
  <c r="I75" i="20" s="1"/>
  <c r="J57" i="21"/>
  <c r="G57" i="20" s="1"/>
  <c r="J69" i="22"/>
  <c r="H69" i="20" s="1"/>
  <c r="I18" i="24"/>
  <c r="I59" i="20" s="1"/>
  <c r="I29" i="24"/>
  <c r="I70" i="20" s="1"/>
  <c r="J62" i="22"/>
  <c r="H62" i="20" s="1"/>
  <c r="I23" i="24"/>
  <c r="I64" i="20" s="1"/>
  <c r="J78" i="21"/>
  <c r="G78" i="20" s="1"/>
  <c r="I27" i="24"/>
  <c r="I68" i="20" s="1"/>
  <c r="J53" i="21"/>
  <c r="G53" i="20" s="1"/>
  <c r="J81" i="21"/>
  <c r="G81" i="20" s="1"/>
  <c r="J58" i="22"/>
  <c r="H58" i="20" s="1"/>
  <c r="J64" i="21"/>
  <c r="G64" i="20" s="1"/>
  <c r="I24" i="24"/>
  <c r="I65" i="20" s="1"/>
  <c r="I40" i="24"/>
  <c r="I81" i="20" s="1"/>
  <c r="I16" i="24"/>
  <c r="I57" i="20" s="1"/>
  <c r="J54" i="22"/>
  <c r="H54" i="20" s="1"/>
  <c r="I14" i="24"/>
  <c r="I55" i="20" s="1"/>
  <c r="I36" i="24"/>
  <c r="I77" i="20" s="1"/>
  <c r="I33" i="24"/>
  <c r="I74" i="20" s="1"/>
  <c r="K530" i="30"/>
  <c r="I30" i="24"/>
  <c r="I71" i="20" s="1"/>
  <c r="I35" i="24"/>
  <c r="I76" i="20" s="1"/>
  <c r="J82" i="21"/>
  <c r="G82" i="20" s="1"/>
  <c r="J68" i="21"/>
  <c r="G68" i="20" s="1"/>
  <c r="I15" i="24"/>
  <c r="I56" i="20" s="1"/>
  <c r="I15" i="23"/>
  <c r="J55" i="22"/>
  <c r="H55" i="20" s="1"/>
  <c r="I26" i="24"/>
  <c r="I67" i="20" s="1"/>
  <c r="I12" i="23"/>
  <c r="I51" i="23"/>
  <c r="I56" i="23"/>
  <c r="K56" i="23" s="1"/>
  <c r="G43" i="22" s="1"/>
  <c r="I11" i="23"/>
  <c r="I55" i="23"/>
  <c r="K55" i="23" s="1"/>
  <c r="G42" i="22" s="1"/>
  <c r="J72" i="21"/>
  <c r="G72" i="20" s="1"/>
  <c r="I57" i="23"/>
  <c r="K57" i="23" s="1"/>
  <c r="G44" i="22" s="1"/>
  <c r="J56" i="21"/>
  <c r="G56" i="20" s="1"/>
  <c r="J61" i="22"/>
  <c r="H61" i="20" s="1"/>
  <c r="I52" i="23"/>
  <c r="K52" i="23" s="1"/>
  <c r="G39" i="22" s="1"/>
  <c r="I17" i="24"/>
  <c r="I58" i="20" s="1"/>
  <c r="I22" i="24"/>
  <c r="I63" i="20" s="1"/>
  <c r="I37" i="24"/>
  <c r="I78" i="20" s="1"/>
  <c r="I41" i="24"/>
  <c r="I82" i="20" s="1"/>
  <c r="I12" i="24"/>
  <c r="I53" i="20" s="1"/>
  <c r="I11" i="24"/>
  <c r="I52" i="20" s="1"/>
  <c r="I53" i="23"/>
  <c r="K53" i="23" s="1"/>
  <c r="G40" i="22" s="1"/>
  <c r="I19" i="24"/>
  <c r="I60" i="20" s="1"/>
  <c r="I39" i="24"/>
  <c r="I80" i="20" s="1"/>
  <c r="I13" i="24"/>
  <c r="I54" i="20" s="1"/>
  <c r="J36" i="23"/>
  <c r="F67" i="23"/>
  <c r="F66" i="14"/>
  <c r="K36" i="14" s="1"/>
  <c r="J36" i="14"/>
  <c r="K196" i="30"/>
  <c r="F27" i="23"/>
  <c r="L176" i="30" s="1"/>
  <c r="F28" i="23"/>
  <c r="L177" i="30" s="1"/>
  <c r="F27" i="14"/>
  <c r="J176" i="30" s="1"/>
  <c r="F59" i="23"/>
  <c r="F59" i="14"/>
  <c r="F46" i="22"/>
  <c r="F48" i="22" s="1"/>
  <c r="F85" i="22" s="1"/>
  <c r="F46" i="13"/>
  <c r="F48" i="13" s="1"/>
  <c r="F85" i="13" s="1"/>
  <c r="F46" i="21"/>
  <c r="F48" i="21" s="1"/>
  <c r="F85" i="21" s="1"/>
  <c r="F46" i="12"/>
  <c r="F48" i="12" s="1"/>
  <c r="F85" i="12" s="1"/>
  <c r="L30" i="27"/>
  <c r="J53" i="22"/>
  <c r="H53" i="20" s="1"/>
  <c r="J57" i="22"/>
  <c r="H57" i="20" s="1"/>
  <c r="I54" i="23"/>
  <c r="K54" i="23" s="1"/>
  <c r="G41" i="22" s="1"/>
  <c r="I18" i="23"/>
  <c r="I14" i="23"/>
  <c r="H58" i="23"/>
  <c r="I33" i="21"/>
  <c r="I43" i="23"/>
  <c r="K43" i="23" s="1"/>
  <c r="G30" i="22" s="1"/>
  <c r="J81" i="22"/>
  <c r="H81" i="20" s="1"/>
  <c r="J76" i="22"/>
  <c r="H76" i="20" s="1"/>
  <c r="J52" i="22"/>
  <c r="H52" i="20" s="1"/>
  <c r="J72" i="22"/>
  <c r="H72" i="20" s="1"/>
  <c r="J60" i="21"/>
  <c r="G60" i="20" s="1"/>
  <c r="I41" i="23"/>
  <c r="K41" i="23" s="1"/>
  <c r="G28" i="22" s="1"/>
  <c r="J77" i="22"/>
  <c r="H77" i="20" s="1"/>
  <c r="H42" i="24"/>
  <c r="J73" i="22"/>
  <c r="H73" i="20" s="1"/>
  <c r="J79" i="21"/>
  <c r="G79" i="20" s="1"/>
  <c r="J64" i="22"/>
  <c r="H64" i="20" s="1"/>
  <c r="I21" i="22"/>
  <c r="J78" i="22"/>
  <c r="H78" i="20" s="1"/>
  <c r="J63" i="22"/>
  <c r="H63" i="20" s="1"/>
  <c r="J59" i="22"/>
  <c r="H59" i="20" s="1"/>
  <c r="I16" i="23"/>
  <c r="I45" i="21"/>
  <c r="I33" i="22"/>
  <c r="H21" i="23"/>
  <c r="J66" i="22"/>
  <c r="H66" i="20" s="1"/>
  <c r="I20" i="23"/>
  <c r="I39" i="23"/>
  <c r="K39" i="23" s="1"/>
  <c r="G26" i="22" s="1"/>
  <c r="I50" i="23"/>
  <c r="K50" i="23" s="1"/>
  <c r="I45" i="22"/>
  <c r="J80" i="21"/>
  <c r="G80" i="20" s="1"/>
  <c r="J74" i="22"/>
  <c r="H74" i="20" s="1"/>
  <c r="J80" i="22"/>
  <c r="H80" i="20" s="1"/>
  <c r="J65" i="22"/>
  <c r="H65" i="20" s="1"/>
  <c r="J69" i="21"/>
  <c r="G69" i="20" s="1"/>
  <c r="J61" i="21"/>
  <c r="G61" i="20" s="1"/>
  <c r="J55" i="21"/>
  <c r="G55" i="20" s="1"/>
  <c r="I13" i="23"/>
  <c r="J79" i="22"/>
  <c r="H79" i="20" s="1"/>
  <c r="J75" i="22"/>
  <c r="H75" i="20" s="1"/>
  <c r="J60" i="22"/>
  <c r="H60" i="20" s="1"/>
  <c r="I19" i="23"/>
  <c r="J52" i="21"/>
  <c r="G52" i="20" s="1"/>
  <c r="J56" i="22"/>
  <c r="H56" i="20" s="1"/>
  <c r="I17" i="23"/>
  <c r="J74" i="21"/>
  <c r="G74" i="20" s="1"/>
  <c r="J63" i="21"/>
  <c r="G63" i="20" s="1"/>
  <c r="J71" i="22"/>
  <c r="H71" i="20" s="1"/>
  <c r="I83" i="21"/>
  <c r="I83" i="22"/>
  <c r="J58" i="21"/>
  <c r="G58" i="20" s="1"/>
  <c r="J75" i="21"/>
  <c r="G75" i="20" s="1"/>
  <c r="J70" i="21"/>
  <c r="G70" i="20" s="1"/>
  <c r="H45" i="21"/>
  <c r="G42" i="24"/>
  <c r="G21" i="23"/>
  <c r="G58" i="23"/>
  <c r="H33" i="22"/>
  <c r="H45" i="22"/>
  <c r="H21" i="22"/>
  <c r="H83" i="21"/>
  <c r="G46" i="23"/>
  <c r="I38" i="23"/>
  <c r="H83" i="22"/>
  <c r="J70" i="22"/>
  <c r="H70" i="20" s="1"/>
  <c r="J67" i="21"/>
  <c r="G67" i="20" s="1"/>
  <c r="I42" i="23"/>
  <c r="I40" i="23"/>
  <c r="J77" i="21"/>
  <c r="G77" i="20" s="1"/>
  <c r="H46" i="23"/>
  <c r="J62" i="21"/>
  <c r="G62" i="20" s="1"/>
  <c r="J54" i="21"/>
  <c r="I21" i="21"/>
  <c r="I44" i="23"/>
  <c r="I45" i="23"/>
  <c r="J66" i="21"/>
  <c r="G66" i="20" s="1"/>
  <c r="J68" i="22"/>
  <c r="H68" i="20" s="1"/>
  <c r="J76" i="21"/>
  <c r="G76" i="20" s="1"/>
  <c r="H24" i="11"/>
  <c r="L18" i="9"/>
  <c r="L63" i="9"/>
  <c r="H41" i="13"/>
  <c r="I41" i="13"/>
  <c r="I19" i="12"/>
  <c r="H19" i="12"/>
  <c r="K9" i="14"/>
  <c r="H11" i="14"/>
  <c r="G11" i="14"/>
  <c r="G16" i="14"/>
  <c r="I42" i="12"/>
  <c r="H42" i="12"/>
  <c r="I12" i="12"/>
  <c r="H12" i="12"/>
  <c r="I40" i="13"/>
  <c r="H40" i="13"/>
  <c r="I38" i="12"/>
  <c r="H38" i="12"/>
  <c r="H28" i="12"/>
  <c r="I28" i="12"/>
  <c r="I43" i="13"/>
  <c r="H43" i="13"/>
  <c r="H53" i="14"/>
  <c r="G53" i="14"/>
  <c r="H11" i="13"/>
  <c r="I11" i="13"/>
  <c r="H16" i="13"/>
  <c r="I18" i="14" l="1"/>
  <c r="J52" i="12"/>
  <c r="G52" i="2" s="1"/>
  <c r="C942" i="30"/>
  <c r="C924" i="30"/>
  <c r="I14" i="14"/>
  <c r="K14" i="14" s="1"/>
  <c r="G14" i="13" s="1"/>
  <c r="J14" i="13" s="1"/>
  <c r="H14" i="2" s="1"/>
  <c r="I12" i="14"/>
  <c r="K12" i="14" s="1"/>
  <c r="G12" i="13" s="1"/>
  <c r="I39" i="14"/>
  <c r="K39" i="14" s="1"/>
  <c r="G26" i="13" s="1"/>
  <c r="A16" i="9"/>
  <c r="F16" i="9" s="1"/>
  <c r="C936" i="30"/>
  <c r="C930" i="30"/>
  <c r="I50" i="14"/>
  <c r="J50" i="14" s="1"/>
  <c r="I20" i="14"/>
  <c r="K20" i="14" s="1"/>
  <c r="G20" i="13" s="1"/>
  <c r="I38" i="14"/>
  <c r="J38" i="14" s="1"/>
  <c r="I54" i="14"/>
  <c r="J54" i="14" s="1"/>
  <c r="G41" i="12" s="1"/>
  <c r="J41" i="12" s="1"/>
  <c r="G41" i="2" s="1"/>
  <c r="I43" i="14"/>
  <c r="J43" i="14" s="1"/>
  <c r="G30" i="12" s="1"/>
  <c r="I52" i="14"/>
  <c r="J52" i="14" s="1"/>
  <c r="G39" i="12" s="1"/>
  <c r="J39" i="12" s="1"/>
  <c r="G39" i="2" s="1"/>
  <c r="I19" i="14"/>
  <c r="K19" i="14" s="1"/>
  <c r="G19" i="13" s="1"/>
  <c r="I40" i="14"/>
  <c r="J40" i="14" s="1"/>
  <c r="G27" i="12" s="1"/>
  <c r="I44" i="14"/>
  <c r="K44" i="14" s="1"/>
  <c r="G31" i="13" s="1"/>
  <c r="I13" i="14"/>
  <c r="K13" i="14" s="1"/>
  <c r="G13" i="13" s="1"/>
  <c r="I11" i="15"/>
  <c r="I52" i="2" s="1"/>
  <c r="A16" i="27"/>
  <c r="F15" i="27"/>
  <c r="I55" i="14"/>
  <c r="J55" i="14" s="1"/>
  <c r="G42" i="12" s="1"/>
  <c r="I33" i="13"/>
  <c r="G46" i="14"/>
  <c r="J81" i="12"/>
  <c r="G81" i="2" s="1"/>
  <c r="J56" i="13"/>
  <c r="H56" i="2" s="1"/>
  <c r="J54" i="12"/>
  <c r="G54" i="2" s="1"/>
  <c r="J62" i="12"/>
  <c r="G62" i="2" s="1"/>
  <c r="J71" i="12"/>
  <c r="G71" i="2" s="1"/>
  <c r="J74" i="12"/>
  <c r="G74" i="2" s="1"/>
  <c r="J77" i="12"/>
  <c r="G77" i="2" s="1"/>
  <c r="J58" i="12"/>
  <c r="G58" i="2" s="1"/>
  <c r="J72" i="13"/>
  <c r="H72" i="2" s="1"/>
  <c r="J77" i="13"/>
  <c r="H77" i="2" s="1"/>
  <c r="J80" i="12"/>
  <c r="G80" i="2" s="1"/>
  <c r="J68" i="13"/>
  <c r="H68" i="2" s="1"/>
  <c r="J69" i="12"/>
  <c r="G69" i="2" s="1"/>
  <c r="J54" i="13"/>
  <c r="H54" i="2" s="1"/>
  <c r="J62" i="13"/>
  <c r="H62" i="2" s="1"/>
  <c r="J65" i="12"/>
  <c r="G65" i="2" s="1"/>
  <c r="J59" i="13"/>
  <c r="H59" i="2" s="1"/>
  <c r="J56" i="12"/>
  <c r="G56" i="2" s="1"/>
  <c r="J64" i="12"/>
  <c r="G64" i="2" s="1"/>
  <c r="J69" i="13"/>
  <c r="H69" i="2" s="1"/>
  <c r="J75" i="13"/>
  <c r="H75" i="2" s="1"/>
  <c r="J78" i="12"/>
  <c r="G78" i="2" s="1"/>
  <c r="J70" i="13"/>
  <c r="H70" i="2" s="1"/>
  <c r="H33" i="13"/>
  <c r="J57" i="12"/>
  <c r="G57" i="2" s="1"/>
  <c r="J68" i="12"/>
  <c r="G68" i="2" s="1"/>
  <c r="J82" i="12"/>
  <c r="G82" i="2" s="1"/>
  <c r="H46" i="14"/>
  <c r="J197" i="30"/>
  <c r="K197" i="30" s="1"/>
  <c r="I41" i="14"/>
  <c r="K41" i="14" s="1"/>
  <c r="G28" i="13" s="1"/>
  <c r="I14" i="15"/>
  <c r="I55" i="2" s="1"/>
  <c r="J63" i="12"/>
  <c r="G63" i="2" s="1"/>
  <c r="J67" i="12"/>
  <c r="G67" i="2" s="1"/>
  <c r="J66" i="13"/>
  <c r="H66" i="2" s="1"/>
  <c r="J76" i="12"/>
  <c r="G76" i="2" s="1"/>
  <c r="J67" i="13"/>
  <c r="H67" i="2" s="1"/>
  <c r="J53" i="12"/>
  <c r="G53" i="2" s="1"/>
  <c r="I15" i="15"/>
  <c r="I23" i="15"/>
  <c r="I64" i="2" s="1"/>
  <c r="J71" i="13"/>
  <c r="H71" i="2" s="1"/>
  <c r="J79" i="12"/>
  <c r="G79" i="2" s="1"/>
  <c r="I40" i="15"/>
  <c r="I81" i="2" s="1"/>
  <c r="J55" i="12"/>
  <c r="G55" i="2" s="1"/>
  <c r="I38" i="15"/>
  <c r="I79" i="2" s="1"/>
  <c r="I17" i="15"/>
  <c r="I58" i="2" s="1"/>
  <c r="I25" i="15"/>
  <c r="I66" i="2" s="1"/>
  <c r="I37" i="15"/>
  <c r="I78" i="2" s="1"/>
  <c r="I31" i="15"/>
  <c r="I72" i="2" s="1"/>
  <c r="I16" i="15"/>
  <c r="I57" i="2" s="1"/>
  <c r="A15" i="25"/>
  <c r="I35" i="15"/>
  <c r="I76" i="2" s="1"/>
  <c r="I24" i="15"/>
  <c r="J75" i="12"/>
  <c r="G75" i="2" s="1"/>
  <c r="J60" i="12"/>
  <c r="G60" i="2" s="1"/>
  <c r="J81" i="13"/>
  <c r="H81" i="2" s="1"/>
  <c r="J51" i="23"/>
  <c r="G38" i="21" s="1"/>
  <c r="I19" i="15"/>
  <c r="I60" i="2" s="1"/>
  <c r="I27" i="15"/>
  <c r="I68" i="2" s="1"/>
  <c r="A15" i="26"/>
  <c r="I36" i="15"/>
  <c r="I77" i="2" s="1"/>
  <c r="J64" i="13"/>
  <c r="H64" i="2" s="1"/>
  <c r="I13" i="15"/>
  <c r="I21" i="15"/>
  <c r="I62" i="2" s="1"/>
  <c r="J74" i="13"/>
  <c r="H74" i="2" s="1"/>
  <c r="I32" i="15"/>
  <c r="I73" i="2" s="1"/>
  <c r="C925" i="30"/>
  <c r="A13" i="28"/>
  <c r="C1031" i="30"/>
  <c r="I22" i="15"/>
  <c r="I63" i="2" s="1"/>
  <c r="I30" i="15"/>
  <c r="I71" i="2" s="1"/>
  <c r="I51" i="14"/>
  <c r="K51" i="14" s="1"/>
  <c r="G38" i="13" s="1"/>
  <c r="J70" i="12"/>
  <c r="G70" i="2" s="1"/>
  <c r="J78" i="13"/>
  <c r="H78" i="2" s="1"/>
  <c r="J65" i="13"/>
  <c r="H65" i="2" s="1"/>
  <c r="J79" i="13"/>
  <c r="H79" i="2" s="1"/>
  <c r="J73" i="13"/>
  <c r="H73" i="2" s="1"/>
  <c r="J63" i="13"/>
  <c r="H63" i="2" s="1"/>
  <c r="J57" i="13"/>
  <c r="H57" i="2" s="1"/>
  <c r="J58" i="13"/>
  <c r="H58" i="2" s="1"/>
  <c r="J72" i="12"/>
  <c r="G72" i="2" s="1"/>
  <c r="J55" i="13"/>
  <c r="H55" i="2" s="1"/>
  <c r="I33" i="15"/>
  <c r="I41" i="15"/>
  <c r="I82" i="2" s="1"/>
  <c r="I34" i="15"/>
  <c r="I75" i="2" s="1"/>
  <c r="I18" i="15"/>
  <c r="I59" i="2" s="1"/>
  <c r="I26" i="15"/>
  <c r="I67" i="2" s="1"/>
  <c r="J76" i="13"/>
  <c r="H76" i="2" s="1"/>
  <c r="I12" i="15"/>
  <c r="I53" i="2" s="1"/>
  <c r="I20" i="15"/>
  <c r="I61" i="2" s="1"/>
  <c r="I28" i="15"/>
  <c r="I39" i="15"/>
  <c r="I80" i="2" s="1"/>
  <c r="I29" i="15"/>
  <c r="I70" i="2" s="1"/>
  <c r="L64" i="27"/>
  <c r="H21" i="14"/>
  <c r="H58" i="14"/>
  <c r="I33" i="12"/>
  <c r="I21" i="12"/>
  <c r="H59" i="23"/>
  <c r="I46" i="21"/>
  <c r="I48" i="21" s="1"/>
  <c r="I85" i="21" s="1"/>
  <c r="I21" i="13"/>
  <c r="F56" i="20"/>
  <c r="F71" i="20"/>
  <c r="J53" i="23"/>
  <c r="G40" i="21" s="1"/>
  <c r="F59" i="20"/>
  <c r="F64" i="20"/>
  <c r="J52" i="23"/>
  <c r="G39" i="21" s="1"/>
  <c r="J39" i="21" s="1"/>
  <c r="G39" i="20" s="1"/>
  <c r="K51" i="23"/>
  <c r="G38" i="22" s="1"/>
  <c r="F78" i="20"/>
  <c r="H46" i="21"/>
  <c r="H48" i="21" s="1"/>
  <c r="H85" i="21" s="1"/>
  <c r="J40" i="22"/>
  <c r="H40" i="20" s="1"/>
  <c r="F72" i="20"/>
  <c r="F82" i="20"/>
  <c r="J55" i="23"/>
  <c r="G42" i="21" s="1"/>
  <c r="J56" i="23"/>
  <c r="G43" i="21" s="1"/>
  <c r="J43" i="21" s="1"/>
  <c r="G43" i="20" s="1"/>
  <c r="J42" i="22"/>
  <c r="H42" i="20" s="1"/>
  <c r="J44" i="22"/>
  <c r="H44" i="20" s="1"/>
  <c r="H33" i="12"/>
  <c r="I16" i="14"/>
  <c r="K16" i="14" s="1"/>
  <c r="G16" i="13" s="1"/>
  <c r="G58" i="14"/>
  <c r="H21" i="12"/>
  <c r="J57" i="23"/>
  <c r="G44" i="21" s="1"/>
  <c r="J44" i="21" s="1"/>
  <c r="G44" i="20" s="1"/>
  <c r="J45" i="14"/>
  <c r="G32" i="12" s="1"/>
  <c r="F67" i="14"/>
  <c r="F29" i="23"/>
  <c r="J43" i="22"/>
  <c r="H43" i="20" s="1"/>
  <c r="J57" i="14"/>
  <c r="G44" i="12" s="1"/>
  <c r="J56" i="14"/>
  <c r="G43" i="12" s="1"/>
  <c r="J43" i="12" s="1"/>
  <c r="G43" i="2" s="1"/>
  <c r="J42" i="14"/>
  <c r="G29" i="12" s="1"/>
  <c r="J29" i="12" s="1"/>
  <c r="G29" i="2" s="1"/>
  <c r="J39" i="22"/>
  <c r="H39" i="20" s="1"/>
  <c r="J9" i="23"/>
  <c r="J18" i="23" s="1"/>
  <c r="G18" i="21" s="1"/>
  <c r="K177" i="30"/>
  <c r="K9" i="23"/>
  <c r="K19" i="23" s="1"/>
  <c r="G19" i="22" s="1"/>
  <c r="J9" i="14"/>
  <c r="F29" i="14"/>
  <c r="J41" i="22"/>
  <c r="H41" i="20" s="1"/>
  <c r="J30" i="22"/>
  <c r="H30" i="20" s="1"/>
  <c r="J43" i="23"/>
  <c r="G30" i="21" s="1"/>
  <c r="J41" i="23"/>
  <c r="G28" i="21" s="1"/>
  <c r="J28" i="22"/>
  <c r="H28" i="20" s="1"/>
  <c r="J26" i="22"/>
  <c r="H26" i="20" s="1"/>
  <c r="F67" i="20"/>
  <c r="F66" i="20"/>
  <c r="F63" i="20"/>
  <c r="F58" i="20"/>
  <c r="F81" i="20"/>
  <c r="F60" i="20"/>
  <c r="F55" i="20"/>
  <c r="F75" i="20"/>
  <c r="F79" i="20"/>
  <c r="F53" i="20"/>
  <c r="F73" i="20"/>
  <c r="F74" i="20"/>
  <c r="F69" i="20"/>
  <c r="I58" i="23"/>
  <c r="J54" i="23"/>
  <c r="G41" i="21" s="1"/>
  <c r="F57" i="20"/>
  <c r="I21" i="23"/>
  <c r="J50" i="23"/>
  <c r="G37" i="21" s="1"/>
  <c r="F76" i="20"/>
  <c r="F65" i="20"/>
  <c r="I46" i="22"/>
  <c r="F68" i="20"/>
  <c r="J39" i="23"/>
  <c r="G26" i="21" s="1"/>
  <c r="F80" i="20"/>
  <c r="F62" i="20"/>
  <c r="F77" i="20"/>
  <c r="I42" i="24"/>
  <c r="F61" i="20"/>
  <c r="F70" i="20"/>
  <c r="G59" i="23"/>
  <c r="H46" i="22"/>
  <c r="H48" i="22" s="1"/>
  <c r="H85" i="22" s="1"/>
  <c r="K42" i="23"/>
  <c r="G29" i="22" s="1"/>
  <c r="J42" i="23"/>
  <c r="G29" i="21" s="1"/>
  <c r="K45" i="23"/>
  <c r="G32" i="22" s="1"/>
  <c r="J45" i="23"/>
  <c r="G32" i="21" s="1"/>
  <c r="K40" i="23"/>
  <c r="G27" i="22" s="1"/>
  <c r="J40" i="23"/>
  <c r="G27" i="21" s="1"/>
  <c r="K38" i="23"/>
  <c r="I46" i="23"/>
  <c r="J38" i="23"/>
  <c r="G54" i="20"/>
  <c r="J83" i="21"/>
  <c r="G37" i="22"/>
  <c r="H83" i="20"/>
  <c r="F52" i="20"/>
  <c r="K44" i="23"/>
  <c r="G31" i="22" s="1"/>
  <c r="J44" i="23"/>
  <c r="G31" i="21" s="1"/>
  <c r="I83" i="20"/>
  <c r="I85" i="20" s="1"/>
  <c r="J83" i="22"/>
  <c r="L64" i="9"/>
  <c r="I45" i="12"/>
  <c r="I45" i="13"/>
  <c r="J66" i="12"/>
  <c r="G66" i="2" s="1"/>
  <c r="J73" i="12"/>
  <c r="G73" i="2" s="1"/>
  <c r="I83" i="12"/>
  <c r="H21" i="13"/>
  <c r="H45" i="13"/>
  <c r="H45" i="12"/>
  <c r="K57" i="14"/>
  <c r="G44" i="13" s="1"/>
  <c r="K15" i="14"/>
  <c r="G15" i="13" s="1"/>
  <c r="G42" i="15"/>
  <c r="I83" i="13"/>
  <c r="J80" i="13"/>
  <c r="H80" i="2" s="1"/>
  <c r="K42" i="14"/>
  <c r="G29" i="13" s="1"/>
  <c r="K56" i="14"/>
  <c r="G43" i="13" s="1"/>
  <c r="K45" i="14"/>
  <c r="G32" i="13" s="1"/>
  <c r="J61" i="12"/>
  <c r="G61" i="2" s="1"/>
  <c r="K17" i="14"/>
  <c r="G17" i="13" s="1"/>
  <c r="K18" i="14"/>
  <c r="G18" i="13" s="1"/>
  <c r="J61" i="13"/>
  <c r="H61" i="2" s="1"/>
  <c r="J60" i="13"/>
  <c r="H60" i="2" s="1"/>
  <c r="H42" i="15"/>
  <c r="I53" i="14"/>
  <c r="G21" i="14"/>
  <c r="I11" i="14"/>
  <c r="H83" i="13"/>
  <c r="J53" i="13"/>
  <c r="J59" i="12"/>
  <c r="G59" i="2" s="1"/>
  <c r="H83" i="12"/>
  <c r="K38" i="14" l="1"/>
  <c r="G25" i="13" s="1"/>
  <c r="K52" i="14"/>
  <c r="G39" i="13" s="1"/>
  <c r="A17" i="9"/>
  <c r="F17" i="9" s="1"/>
  <c r="K54" i="14"/>
  <c r="G41" i="13" s="1"/>
  <c r="C937" i="30"/>
  <c r="J14" i="14"/>
  <c r="G14" i="12" s="1"/>
  <c r="J14" i="12" s="1"/>
  <c r="G14" i="2" s="1"/>
  <c r="F14" i="2" s="1"/>
  <c r="K55" i="14"/>
  <c r="G42" i="13" s="1"/>
  <c r="J42" i="13" s="1"/>
  <c r="H42" i="2" s="1"/>
  <c r="C943" i="30"/>
  <c r="C931" i="30"/>
  <c r="J39" i="14"/>
  <c r="G26" i="12" s="1"/>
  <c r="J26" i="12" s="1"/>
  <c r="G26" i="2" s="1"/>
  <c r="G59" i="14"/>
  <c r="K40" i="14"/>
  <c r="G27" i="13" s="1"/>
  <c r="J27" i="13" s="1"/>
  <c r="H27" i="2" s="1"/>
  <c r="K50" i="14"/>
  <c r="G37" i="13" s="1"/>
  <c r="J44" i="14"/>
  <c r="G31" i="12" s="1"/>
  <c r="J31" i="12" s="1"/>
  <c r="G31" i="2" s="1"/>
  <c r="K43" i="14"/>
  <c r="G30" i="13" s="1"/>
  <c r="J30" i="13" s="1"/>
  <c r="H30" i="2" s="1"/>
  <c r="A17" i="27"/>
  <c r="F16" i="27"/>
  <c r="F82" i="2"/>
  <c r="F77" i="2"/>
  <c r="F79" i="2"/>
  <c r="F76" i="2"/>
  <c r="F80" i="2"/>
  <c r="F57" i="2"/>
  <c r="F58" i="2"/>
  <c r="F81" i="2"/>
  <c r="F72" i="2"/>
  <c r="I46" i="14"/>
  <c r="F68" i="2"/>
  <c r="F71" i="2"/>
  <c r="F62" i="2"/>
  <c r="H59" i="14"/>
  <c r="F78" i="2"/>
  <c r="F64" i="2"/>
  <c r="H46" i="13"/>
  <c r="H48" i="13" s="1"/>
  <c r="H85" i="13" s="1"/>
  <c r="J51" i="14"/>
  <c r="G38" i="12" s="1"/>
  <c r="J38" i="12" s="1"/>
  <c r="G38" i="2" s="1"/>
  <c r="F67" i="2"/>
  <c r="I46" i="12"/>
  <c r="I48" i="12" s="1"/>
  <c r="I85" i="12" s="1"/>
  <c r="J41" i="14"/>
  <c r="G28" i="12" s="1"/>
  <c r="J28" i="12" s="1"/>
  <c r="G28" i="2" s="1"/>
  <c r="I58" i="14"/>
  <c r="J38" i="21"/>
  <c r="G38" i="20" s="1"/>
  <c r="J38" i="22"/>
  <c r="H38" i="20" s="1"/>
  <c r="F70" i="2"/>
  <c r="F63" i="2"/>
  <c r="F75" i="2"/>
  <c r="F55" i="2"/>
  <c r="A14" i="28"/>
  <c r="C1032" i="30"/>
  <c r="A16" i="26"/>
  <c r="A16" i="25"/>
  <c r="I46" i="13"/>
  <c r="I48" i="22"/>
  <c r="K58" i="23"/>
  <c r="J40" i="21"/>
  <c r="G40" i="20" s="1"/>
  <c r="F40" i="20" s="1"/>
  <c r="J42" i="21"/>
  <c r="G42" i="20" s="1"/>
  <c r="F42" i="20" s="1"/>
  <c r="J42" i="12"/>
  <c r="G42" i="2" s="1"/>
  <c r="J30" i="12"/>
  <c r="G30" i="2" s="1"/>
  <c r="J44" i="12"/>
  <c r="G44" i="2" s="1"/>
  <c r="J32" i="12"/>
  <c r="G32" i="2" s="1"/>
  <c r="F44" i="20"/>
  <c r="H46" i="12"/>
  <c r="H48" i="12" s="1"/>
  <c r="H85" i="12" s="1"/>
  <c r="J27" i="12"/>
  <c r="G27" i="2" s="1"/>
  <c r="K176" i="30"/>
  <c r="J16" i="23"/>
  <c r="G16" i="21" s="1"/>
  <c r="J16" i="21" s="1"/>
  <c r="G16" i="20" s="1"/>
  <c r="F43" i="20"/>
  <c r="F39" i="20"/>
  <c r="J13" i="23"/>
  <c r="G13" i="21" s="1"/>
  <c r="K18" i="23"/>
  <c r="G18" i="22" s="1"/>
  <c r="K12" i="23"/>
  <c r="G12" i="22" s="1"/>
  <c r="K20" i="23"/>
  <c r="G20" i="22" s="1"/>
  <c r="K11" i="23"/>
  <c r="G11" i="22" s="1"/>
  <c r="K15" i="23"/>
  <c r="G15" i="22" s="1"/>
  <c r="K16" i="23"/>
  <c r="G16" i="22" s="1"/>
  <c r="J18" i="21"/>
  <c r="G18" i="20" s="1"/>
  <c r="K13" i="23"/>
  <c r="G13" i="22" s="1"/>
  <c r="J13" i="22" s="1"/>
  <c r="H13" i="20" s="1"/>
  <c r="J13" i="14"/>
  <c r="G13" i="12" s="1"/>
  <c r="J15" i="23"/>
  <c r="G15" i="21" s="1"/>
  <c r="J11" i="23"/>
  <c r="G11" i="21" s="1"/>
  <c r="J12" i="23"/>
  <c r="G12" i="21" s="1"/>
  <c r="J18" i="14"/>
  <c r="G18" i="12" s="1"/>
  <c r="J20" i="14"/>
  <c r="G20" i="12" s="1"/>
  <c r="J17" i="14"/>
  <c r="G17" i="12" s="1"/>
  <c r="J14" i="23"/>
  <c r="G14" i="21" s="1"/>
  <c r="J20" i="23"/>
  <c r="G20" i="21" s="1"/>
  <c r="K17" i="23"/>
  <c r="G17" i="22" s="1"/>
  <c r="J17" i="22" s="1"/>
  <c r="H17" i="20" s="1"/>
  <c r="K14" i="23"/>
  <c r="G14" i="22" s="1"/>
  <c r="J14" i="22" s="1"/>
  <c r="H14" i="20" s="1"/>
  <c r="J19" i="14"/>
  <c r="G19" i="12" s="1"/>
  <c r="J15" i="14"/>
  <c r="G15" i="12" s="1"/>
  <c r="J12" i="14"/>
  <c r="G12" i="12" s="1"/>
  <c r="J19" i="23"/>
  <c r="G19" i="21" s="1"/>
  <c r="J17" i="23"/>
  <c r="G17" i="21" s="1"/>
  <c r="J16" i="14"/>
  <c r="G16" i="12" s="1"/>
  <c r="J44" i="13"/>
  <c r="H44" i="2" s="1"/>
  <c r="J43" i="13"/>
  <c r="H43" i="2" s="1"/>
  <c r="F43" i="2" s="1"/>
  <c r="J41" i="13"/>
  <c r="H41" i="2" s="1"/>
  <c r="F41" i="2" s="1"/>
  <c r="J41" i="21"/>
  <c r="G41" i="20" s="1"/>
  <c r="F41" i="20" s="1"/>
  <c r="J39" i="13"/>
  <c r="H39" i="2" s="1"/>
  <c r="F39" i="2" s="1"/>
  <c r="J38" i="13"/>
  <c r="H38" i="2" s="1"/>
  <c r="J32" i="22"/>
  <c r="H32" i="20" s="1"/>
  <c r="J32" i="13"/>
  <c r="H32" i="2" s="1"/>
  <c r="J32" i="21"/>
  <c r="G32" i="20" s="1"/>
  <c r="J31" i="21"/>
  <c r="G31" i="20" s="1"/>
  <c r="J31" i="22"/>
  <c r="H31" i="20" s="1"/>
  <c r="J31" i="13"/>
  <c r="H31" i="2" s="1"/>
  <c r="J30" i="21"/>
  <c r="G30" i="20" s="1"/>
  <c r="F30" i="20" s="1"/>
  <c r="J29" i="13"/>
  <c r="H29" i="2" s="1"/>
  <c r="F29" i="2" s="1"/>
  <c r="J29" i="22"/>
  <c r="H29" i="20" s="1"/>
  <c r="J29" i="21"/>
  <c r="G29" i="20" s="1"/>
  <c r="J28" i="13"/>
  <c r="H28" i="2" s="1"/>
  <c r="J28" i="21"/>
  <c r="G28" i="20" s="1"/>
  <c r="F28" i="20" s="1"/>
  <c r="J27" i="21"/>
  <c r="G27" i="20" s="1"/>
  <c r="J27" i="22"/>
  <c r="H27" i="20" s="1"/>
  <c r="J26" i="13"/>
  <c r="H26" i="2" s="1"/>
  <c r="J26" i="21"/>
  <c r="G26" i="20" s="1"/>
  <c r="F26" i="20" s="1"/>
  <c r="J20" i="13"/>
  <c r="H20" i="2" s="1"/>
  <c r="J19" i="22"/>
  <c r="H19" i="20" s="1"/>
  <c r="J19" i="13"/>
  <c r="H19" i="2" s="1"/>
  <c r="J18" i="13"/>
  <c r="H18" i="2" s="1"/>
  <c r="J17" i="13"/>
  <c r="H17" i="2" s="1"/>
  <c r="J16" i="13"/>
  <c r="H16" i="2" s="1"/>
  <c r="J15" i="13"/>
  <c r="H15" i="2" s="1"/>
  <c r="J13" i="13"/>
  <c r="H13" i="2" s="1"/>
  <c r="J12" i="13"/>
  <c r="H12" i="2" s="1"/>
  <c r="F66" i="2"/>
  <c r="F59" i="2"/>
  <c r="J58" i="23"/>
  <c r="I59" i="23"/>
  <c r="G45" i="22"/>
  <c r="J37" i="22"/>
  <c r="G25" i="21"/>
  <c r="J46" i="23"/>
  <c r="K46" i="23"/>
  <c r="G25" i="22"/>
  <c r="G45" i="21"/>
  <c r="J37" i="21"/>
  <c r="F54" i="20"/>
  <c r="G83" i="20"/>
  <c r="F73" i="2"/>
  <c r="J83" i="12"/>
  <c r="I42" i="15"/>
  <c r="F61" i="2"/>
  <c r="J83" i="13"/>
  <c r="H53" i="2"/>
  <c r="F60" i="2"/>
  <c r="I65" i="2"/>
  <c r="F65" i="2" s="1"/>
  <c r="G25" i="12"/>
  <c r="I54" i="2"/>
  <c r="F54" i="2" s="1"/>
  <c r="I69" i="2"/>
  <c r="F69" i="2" s="1"/>
  <c r="I56" i="2"/>
  <c r="F56" i="2" s="1"/>
  <c r="G37" i="12"/>
  <c r="K53" i="14"/>
  <c r="G40" i="13" s="1"/>
  <c r="J53" i="14"/>
  <c r="G40" i="12" s="1"/>
  <c r="F52" i="2"/>
  <c r="G83" i="2"/>
  <c r="J11" i="14"/>
  <c r="K11" i="14"/>
  <c r="I21" i="14"/>
  <c r="I74" i="2"/>
  <c r="F74" i="2" s="1"/>
  <c r="C932" i="30" l="1"/>
  <c r="C926" i="30"/>
  <c r="C938" i="30"/>
  <c r="A24" i="9"/>
  <c r="F24" i="9" s="1"/>
  <c r="C944" i="30"/>
  <c r="F26" i="2"/>
  <c r="F31" i="2"/>
  <c r="K46" i="14"/>
  <c r="A24" i="27"/>
  <c r="F17" i="27"/>
  <c r="I59" i="14"/>
  <c r="F42" i="2"/>
  <c r="J46" i="14"/>
  <c r="F32" i="20"/>
  <c r="F38" i="20"/>
  <c r="A17" i="25"/>
  <c r="A17" i="28"/>
  <c r="A27" i="28" s="1"/>
  <c r="A34" i="28" s="1"/>
  <c r="A35" i="28" s="1"/>
  <c r="A36" i="28" s="1"/>
  <c r="A37" i="28" s="1"/>
  <c r="A38" i="28" s="1"/>
  <c r="A39" i="28" s="1"/>
  <c r="C1033" i="30"/>
  <c r="A17" i="26"/>
  <c r="I85" i="22"/>
  <c r="I48" i="13"/>
  <c r="K59" i="23"/>
  <c r="F30" i="2"/>
  <c r="F44" i="2"/>
  <c r="J12" i="12"/>
  <c r="G12" i="2" s="1"/>
  <c r="F12" i="2" s="1"/>
  <c r="F27" i="2"/>
  <c r="F32" i="2"/>
  <c r="J19" i="12"/>
  <c r="G19" i="2" s="1"/>
  <c r="F19" i="2" s="1"/>
  <c r="F28" i="2"/>
  <c r="F38" i="2"/>
  <c r="J13" i="21"/>
  <c r="G13" i="20" s="1"/>
  <c r="F13" i="20" s="1"/>
  <c r="F29" i="20"/>
  <c r="F31" i="20"/>
  <c r="G21" i="21"/>
  <c r="F27" i="20"/>
  <c r="J19" i="21"/>
  <c r="G19" i="20" s="1"/>
  <c r="F19" i="20" s="1"/>
  <c r="J17" i="12"/>
  <c r="G17" i="2" s="1"/>
  <c r="F17" i="2" s="1"/>
  <c r="J11" i="21"/>
  <c r="G11" i="20" s="1"/>
  <c r="J15" i="22"/>
  <c r="H15" i="20" s="1"/>
  <c r="J18" i="22"/>
  <c r="H18" i="20" s="1"/>
  <c r="F18" i="20" s="1"/>
  <c r="J21" i="23"/>
  <c r="J20" i="12"/>
  <c r="G20" i="2" s="1"/>
  <c r="F20" i="2" s="1"/>
  <c r="J15" i="21"/>
  <c r="G15" i="20" s="1"/>
  <c r="J11" i="22"/>
  <c r="H11" i="20" s="1"/>
  <c r="G21" i="22"/>
  <c r="J15" i="12"/>
  <c r="G15" i="2" s="1"/>
  <c r="F15" i="2" s="1"/>
  <c r="J20" i="21"/>
  <c r="G20" i="20" s="1"/>
  <c r="J18" i="12"/>
  <c r="G18" i="2" s="1"/>
  <c r="F18" i="2" s="1"/>
  <c r="J13" i="12"/>
  <c r="G13" i="2" s="1"/>
  <c r="F13" i="2" s="1"/>
  <c r="J20" i="22"/>
  <c r="H20" i="20" s="1"/>
  <c r="K21" i="23"/>
  <c r="J17" i="21"/>
  <c r="G17" i="20" s="1"/>
  <c r="F17" i="20" s="1"/>
  <c r="J14" i="21"/>
  <c r="G14" i="20" s="1"/>
  <c r="F14" i="20" s="1"/>
  <c r="J12" i="21"/>
  <c r="G12" i="20" s="1"/>
  <c r="J16" i="22"/>
  <c r="H16" i="20" s="1"/>
  <c r="F16" i="20" s="1"/>
  <c r="J12" i="22"/>
  <c r="H12" i="20" s="1"/>
  <c r="J16" i="12"/>
  <c r="G16" i="2" s="1"/>
  <c r="F16" i="2" s="1"/>
  <c r="J40" i="12"/>
  <c r="G40" i="2" s="1"/>
  <c r="J40" i="13"/>
  <c r="H40" i="2" s="1"/>
  <c r="F83" i="20"/>
  <c r="J59" i="23"/>
  <c r="J25" i="22"/>
  <c r="G33" i="22"/>
  <c r="G46" i="22" s="1"/>
  <c r="G37" i="20"/>
  <c r="J45" i="21"/>
  <c r="J45" i="22"/>
  <c r="H37" i="20"/>
  <c r="H45" i="20" s="1"/>
  <c r="G33" i="21"/>
  <c r="G46" i="21" s="1"/>
  <c r="J25" i="21"/>
  <c r="J58" i="14"/>
  <c r="K58" i="14"/>
  <c r="K59" i="14" s="1"/>
  <c r="G11" i="13"/>
  <c r="K21" i="14"/>
  <c r="J25" i="13"/>
  <c r="G33" i="13"/>
  <c r="J37" i="12"/>
  <c r="G45" i="12"/>
  <c r="J25" i="12"/>
  <c r="G33" i="12"/>
  <c r="G45" i="13"/>
  <c r="J37" i="13"/>
  <c r="G11" i="12"/>
  <c r="J21" i="14"/>
  <c r="I83" i="2"/>
  <c r="I85" i="2" s="1"/>
  <c r="H83" i="2"/>
  <c r="F53" i="2"/>
  <c r="A25" i="9" l="1"/>
  <c r="F25" i="9" s="1"/>
  <c r="C945" i="30"/>
  <c r="C957" i="30"/>
  <c r="C951" i="30"/>
  <c r="C963" i="30"/>
  <c r="A25" i="27"/>
  <c r="F24" i="27"/>
  <c r="J59" i="14"/>
  <c r="A18" i="26"/>
  <c r="C958" i="30"/>
  <c r="A18" i="25"/>
  <c r="I85" i="13"/>
  <c r="F40" i="2"/>
  <c r="G48" i="21"/>
  <c r="G85" i="21" s="1"/>
  <c r="F12" i="20"/>
  <c r="F15" i="20"/>
  <c r="J21" i="22"/>
  <c r="G21" i="20"/>
  <c r="J21" i="21"/>
  <c r="H21" i="20"/>
  <c r="F20" i="20"/>
  <c r="F11" i="20"/>
  <c r="G48" i="22"/>
  <c r="G85" i="22" s="1"/>
  <c r="F83" i="2"/>
  <c r="G25" i="20"/>
  <c r="J33" i="21"/>
  <c r="J46" i="21" s="1"/>
  <c r="G45" i="20"/>
  <c r="F37" i="20"/>
  <c r="J33" i="22"/>
  <c r="J46" i="22" s="1"/>
  <c r="J48" i="22" s="1"/>
  <c r="J85" i="22" s="1"/>
  <c r="F52" i="24" s="1"/>
  <c r="H25" i="20"/>
  <c r="H33" i="20" s="1"/>
  <c r="H46" i="20" s="1"/>
  <c r="J45" i="12"/>
  <c r="G37" i="2"/>
  <c r="G21" i="13"/>
  <c r="J11" i="13"/>
  <c r="G21" i="12"/>
  <c r="J11" i="12"/>
  <c r="G25" i="2"/>
  <c r="J33" i="12"/>
  <c r="J33" i="13"/>
  <c r="H25" i="2"/>
  <c r="H33" i="2" s="1"/>
  <c r="J45" i="13"/>
  <c r="H37" i="2"/>
  <c r="H45" i="2" s="1"/>
  <c r="G46" i="12"/>
  <c r="G46" i="13"/>
  <c r="C952" i="30" l="1"/>
  <c r="A26" i="9"/>
  <c r="F26" i="9" s="1"/>
  <c r="C946" i="30"/>
  <c r="C964" i="30"/>
  <c r="A26" i="27"/>
  <c r="F25" i="27"/>
  <c r="H48" i="20"/>
  <c r="H85" i="20" s="1"/>
  <c r="C947" i="30"/>
  <c r="C965" i="30"/>
  <c r="C953" i="30"/>
  <c r="A19" i="25"/>
  <c r="A19" i="26"/>
  <c r="F21" i="20"/>
  <c r="J48" i="21"/>
  <c r="J85" i="21" s="1"/>
  <c r="H8" i="28" s="1"/>
  <c r="L1025" i="30" s="1"/>
  <c r="F45" i="20"/>
  <c r="G48" i="13"/>
  <c r="G85" i="13" s="1"/>
  <c r="G33" i="20"/>
  <c r="G46" i="20" s="1"/>
  <c r="G48" i="20" s="1"/>
  <c r="G85" i="20" s="1"/>
  <c r="F25" i="20"/>
  <c r="J46" i="12"/>
  <c r="J46" i="13"/>
  <c r="H11" i="2"/>
  <c r="H21" i="2" s="1"/>
  <c r="J21" i="13"/>
  <c r="G33" i="2"/>
  <c r="F25" i="2"/>
  <c r="H46" i="2"/>
  <c r="J21" i="12"/>
  <c r="G11" i="2"/>
  <c r="G45" i="2"/>
  <c r="F37" i="2"/>
  <c r="G48" i="12"/>
  <c r="G85" i="12" s="1"/>
  <c r="A27" i="9" l="1"/>
  <c r="F27" i="9" s="1"/>
  <c r="C959" i="30"/>
  <c r="A27" i="27"/>
  <c r="F26" i="27"/>
  <c r="A20" i="26"/>
  <c r="A20" i="25"/>
  <c r="A28" i="9"/>
  <c r="F28" i="9" s="1"/>
  <c r="C960" i="30"/>
  <c r="C948" i="30"/>
  <c r="C966" i="30"/>
  <c r="C954" i="30"/>
  <c r="E66" i="19"/>
  <c r="F51" i="24"/>
  <c r="F53" i="24" s="1"/>
  <c r="F45" i="2"/>
  <c r="F33" i="2"/>
  <c r="F33" i="20"/>
  <c r="F46" i="20" s="1"/>
  <c r="F48" i="20" s="1"/>
  <c r="F85" i="20" s="1"/>
  <c r="E65" i="19" s="1"/>
  <c r="G9" i="28"/>
  <c r="L1027" i="30" s="1"/>
  <c r="J48" i="12"/>
  <c r="J85" i="12" s="1"/>
  <c r="F51" i="15" s="1"/>
  <c r="J48" i="13"/>
  <c r="J85" i="13" s="1"/>
  <c r="F52" i="15" s="1"/>
  <c r="G46" i="2"/>
  <c r="G21" i="2"/>
  <c r="F11" i="2"/>
  <c r="H48" i="2"/>
  <c r="H85" i="2" s="1"/>
  <c r="A28" i="27" l="1"/>
  <c r="F27" i="27"/>
  <c r="A29" i="9"/>
  <c r="F29" i="9" s="1"/>
  <c r="C949" i="30"/>
  <c r="C961" i="30"/>
  <c r="C967" i="30"/>
  <c r="C955" i="30"/>
  <c r="A21" i="25"/>
  <c r="A21" i="26"/>
  <c r="E67" i="19"/>
  <c r="G51" i="24"/>
  <c r="L229" i="30" s="1"/>
  <c r="G52" i="24"/>
  <c r="L230" i="30" s="1"/>
  <c r="F46" i="2"/>
  <c r="G11" i="28"/>
  <c r="L1030" i="30" s="1"/>
  <c r="F21" i="2"/>
  <c r="H8" i="11"/>
  <c r="J1025" i="30" s="1"/>
  <c r="E66" i="1"/>
  <c r="G48" i="2"/>
  <c r="G85" i="2" s="1"/>
  <c r="F53" i="15"/>
  <c r="A29" i="27" l="1"/>
  <c r="F28" i="27"/>
  <c r="A22" i="26"/>
  <c r="A22" i="25"/>
  <c r="C968" i="30"/>
  <c r="C956" i="30"/>
  <c r="C962" i="30"/>
  <c r="C950" i="30"/>
  <c r="A35" i="9"/>
  <c r="K9" i="24"/>
  <c r="J9" i="24"/>
  <c r="J17" i="24" s="1"/>
  <c r="G53" i="24"/>
  <c r="F48" i="2"/>
  <c r="F85" i="2" s="1"/>
  <c r="E65" i="1" s="1"/>
  <c r="E67" i="1" s="1"/>
  <c r="G9" i="11"/>
  <c r="K1025" i="30"/>
  <c r="G51" i="15"/>
  <c r="G52" i="15"/>
  <c r="J230" i="30" s="1"/>
  <c r="A36" i="9" l="1"/>
  <c r="I35" i="9"/>
  <c r="A35" i="27"/>
  <c r="F29" i="27"/>
  <c r="G11" i="11"/>
  <c r="J1030" i="30" s="1"/>
  <c r="J1027" i="30"/>
  <c r="K1027" i="30" s="1"/>
  <c r="J229" i="30"/>
  <c r="K229" i="30" s="1"/>
  <c r="A23" i="25"/>
  <c r="A23" i="26"/>
  <c r="J33" i="24"/>
  <c r="J40" i="24"/>
  <c r="J37" i="24"/>
  <c r="J12" i="24"/>
  <c r="J14" i="24"/>
  <c r="J30" i="24"/>
  <c r="J24" i="24"/>
  <c r="J19" i="24"/>
  <c r="J29" i="24"/>
  <c r="J36" i="24"/>
  <c r="J20" i="24"/>
  <c r="J34" i="24"/>
  <c r="J18" i="24"/>
  <c r="J26" i="24"/>
  <c r="J38" i="24"/>
  <c r="J16" i="24"/>
  <c r="J41" i="24"/>
  <c r="J39" i="24"/>
  <c r="J13" i="24"/>
  <c r="J21" i="24"/>
  <c r="J11" i="24"/>
  <c r="J32" i="24"/>
  <c r="J27" i="24"/>
  <c r="J28" i="24"/>
  <c r="J23" i="24"/>
  <c r="J31" i="24"/>
  <c r="J25" i="24"/>
  <c r="J22" i="24"/>
  <c r="J35" i="24"/>
  <c r="J15" i="24"/>
  <c r="K38" i="24"/>
  <c r="K41" i="24"/>
  <c r="K13" i="24"/>
  <c r="K23" i="24"/>
  <c r="K19" i="24"/>
  <c r="K17" i="24"/>
  <c r="K21" i="24"/>
  <c r="K40" i="24"/>
  <c r="K36" i="24"/>
  <c r="K18" i="24"/>
  <c r="K32" i="24"/>
  <c r="K34" i="24"/>
  <c r="K28" i="24"/>
  <c r="K35" i="24"/>
  <c r="K37" i="24"/>
  <c r="K12" i="24"/>
  <c r="K26" i="24"/>
  <c r="K14" i="24"/>
  <c r="K33" i="24"/>
  <c r="K39" i="24"/>
  <c r="K27" i="24"/>
  <c r="K30" i="24"/>
  <c r="K29" i="24"/>
  <c r="K15" i="24"/>
  <c r="K31" i="24"/>
  <c r="K24" i="24"/>
  <c r="K22" i="24"/>
  <c r="K16" i="24"/>
  <c r="K20" i="24"/>
  <c r="K11" i="24"/>
  <c r="K25" i="24"/>
  <c r="K9" i="15"/>
  <c r="K18" i="15" s="1"/>
  <c r="K230" i="30"/>
  <c r="G53" i="15"/>
  <c r="J9" i="15"/>
  <c r="I35" i="27" l="1"/>
  <c r="C997" i="30"/>
  <c r="C969" i="30"/>
  <c r="A36" i="27"/>
  <c r="A37" i="9"/>
  <c r="I36" i="9"/>
  <c r="A24" i="26"/>
  <c r="A24" i="25"/>
  <c r="J42" i="24"/>
  <c r="G12" i="28" s="1"/>
  <c r="L1031" i="30" s="1"/>
  <c r="K42" i="24"/>
  <c r="K14" i="15"/>
  <c r="K19" i="15"/>
  <c r="K12" i="15"/>
  <c r="K22" i="15"/>
  <c r="K33" i="15"/>
  <c r="K35" i="15"/>
  <c r="K25" i="15"/>
  <c r="K21" i="15"/>
  <c r="K24" i="15"/>
  <c r="K30" i="15"/>
  <c r="K15" i="15"/>
  <c r="K13" i="15"/>
  <c r="K29" i="15"/>
  <c r="K23" i="15"/>
  <c r="K40" i="15"/>
  <c r="K34" i="15"/>
  <c r="K39" i="15"/>
  <c r="K16" i="15"/>
  <c r="K27" i="15"/>
  <c r="K20" i="15"/>
  <c r="K38" i="15"/>
  <c r="K31" i="15"/>
  <c r="K41" i="15"/>
  <c r="K11" i="15"/>
  <c r="K36" i="15"/>
  <c r="K26" i="15"/>
  <c r="K17" i="15"/>
  <c r="K32" i="15"/>
  <c r="K37" i="15"/>
  <c r="K28" i="15"/>
  <c r="J19" i="15"/>
  <c r="J35" i="15"/>
  <c r="J15" i="15"/>
  <c r="J31" i="15"/>
  <c r="J27" i="15"/>
  <c r="J23" i="15"/>
  <c r="J39" i="15"/>
  <c r="J28" i="15"/>
  <c r="J37" i="15"/>
  <c r="J16" i="15"/>
  <c r="J34" i="15"/>
  <c r="J40" i="15"/>
  <c r="J22" i="15"/>
  <c r="J26" i="15"/>
  <c r="J32" i="15"/>
  <c r="J14" i="15"/>
  <c r="J25" i="15"/>
  <c r="J38" i="15"/>
  <c r="J13" i="15"/>
  <c r="J17" i="15"/>
  <c r="J30" i="15"/>
  <c r="J41" i="15"/>
  <c r="J20" i="15"/>
  <c r="J29" i="15"/>
  <c r="J33" i="15"/>
  <c r="J12" i="15"/>
  <c r="J21" i="15"/>
  <c r="J36" i="15"/>
  <c r="J18" i="15"/>
  <c r="J24" i="15"/>
  <c r="J11" i="15"/>
  <c r="I36" i="27" l="1"/>
  <c r="C970" i="30"/>
  <c r="C998" i="30"/>
  <c r="A37" i="27"/>
  <c r="A38" i="9"/>
  <c r="I37" i="9"/>
  <c r="A25" i="25"/>
  <c r="A25" i="26"/>
  <c r="H13" i="28"/>
  <c r="L1032" i="30" s="1"/>
  <c r="K42" i="15"/>
  <c r="J42" i="15"/>
  <c r="G12" i="11" s="1"/>
  <c r="J1031" i="30" s="1"/>
  <c r="I37" i="27" l="1"/>
  <c r="A38" i="27"/>
  <c r="C971" i="30"/>
  <c r="C999" i="30"/>
  <c r="A39" i="9"/>
  <c r="I38" i="9"/>
  <c r="A26" i="25"/>
  <c r="A26" i="26"/>
  <c r="H14" i="28"/>
  <c r="L1033" i="30" s="1"/>
  <c r="H13" i="11"/>
  <c r="K1031" i="30"/>
  <c r="K1030" i="30"/>
  <c r="A40" i="9" l="1"/>
  <c r="I39" i="9"/>
  <c r="I38" i="27"/>
  <c r="C972" i="30"/>
  <c r="C1000" i="30"/>
  <c r="A39" i="27"/>
  <c r="J1032" i="30"/>
  <c r="K1032" i="30" s="1"/>
  <c r="A27" i="26"/>
  <c r="A27" i="25"/>
  <c r="H27" i="28"/>
  <c r="H14" i="11"/>
  <c r="J1033" i="30" s="1"/>
  <c r="I39" i="27" l="1"/>
  <c r="C1001" i="30"/>
  <c r="A40" i="27"/>
  <c r="C973" i="30"/>
  <c r="A41" i="9"/>
  <c r="I40" i="9"/>
  <c r="A28" i="25"/>
  <c r="A28" i="26"/>
  <c r="K1033" i="30"/>
  <c r="H27" i="11"/>
  <c r="F35" i="28"/>
  <c r="F37" i="28" s="1"/>
  <c r="H37" i="28"/>
  <c r="L38" i="30" s="1"/>
  <c r="E35" i="28"/>
  <c r="E37" i="28" s="1"/>
  <c r="G35" i="28"/>
  <c r="G37" i="28" s="1"/>
  <c r="D35" i="28"/>
  <c r="D37" i="28" s="1"/>
  <c r="I40" i="27" l="1"/>
  <c r="A41" i="27"/>
  <c r="C974" i="30"/>
  <c r="C1002" i="30"/>
  <c r="A42" i="9"/>
  <c r="I41" i="9"/>
  <c r="A29" i="25"/>
  <c r="A29" i="26"/>
  <c r="F35" i="11"/>
  <c r="F37" i="11" s="1"/>
  <c r="G35" i="11"/>
  <c r="G37" i="11" s="1"/>
  <c r="D35" i="11"/>
  <c r="D37" i="11" s="1"/>
  <c r="E35" i="11"/>
  <c r="E37" i="11" s="1"/>
  <c r="J38" i="30" l="1"/>
  <c r="K38" i="30" s="1"/>
  <c r="I41" i="27"/>
  <c r="A42" i="27"/>
  <c r="C975" i="30"/>
  <c r="C1003" i="30"/>
  <c r="A43" i="9"/>
  <c r="I42" i="9"/>
  <c r="A30" i="25"/>
  <c r="A30" i="26"/>
  <c r="I42" i="27" l="1"/>
  <c r="C976" i="30"/>
  <c r="C1004" i="30"/>
  <c r="A43" i="27"/>
  <c r="A44" i="9"/>
  <c r="I43" i="9"/>
  <c r="A31" i="25"/>
  <c r="A31" i="26"/>
  <c r="I43" i="27" l="1"/>
  <c r="C977" i="30"/>
  <c r="A44" i="27"/>
  <c r="C1005" i="30"/>
  <c r="A45" i="9"/>
  <c r="I44" i="9"/>
  <c r="A32" i="25"/>
  <c r="A32" i="26"/>
  <c r="A46" i="9" l="1"/>
  <c r="I45" i="9"/>
  <c r="I44" i="27"/>
  <c r="C978" i="30"/>
  <c r="C1006" i="30"/>
  <c r="A45" i="27"/>
  <c r="A33" i="25"/>
  <c r="A33" i="26"/>
  <c r="I45" i="27" l="1"/>
  <c r="C979" i="30"/>
  <c r="A46" i="27"/>
  <c r="C1007" i="30"/>
  <c r="A47" i="9"/>
  <c r="I46" i="9"/>
  <c r="A34" i="26"/>
  <c r="A34" i="25"/>
  <c r="A48" i="9" l="1"/>
  <c r="I47" i="9"/>
  <c r="I46" i="27"/>
  <c r="C980" i="30"/>
  <c r="C1008" i="30"/>
  <c r="A47" i="27"/>
  <c r="A35" i="25"/>
  <c r="A35" i="26"/>
  <c r="I47" i="27" l="1"/>
  <c r="C1009" i="30"/>
  <c r="A48" i="27"/>
  <c r="C981" i="30"/>
  <c r="A49" i="9"/>
  <c r="I48" i="9"/>
  <c r="A36" i="25"/>
  <c r="A36" i="26"/>
  <c r="A50" i="9" l="1"/>
  <c r="I49" i="9"/>
  <c r="I48" i="27"/>
  <c r="C982" i="30"/>
  <c r="C1010" i="30"/>
  <c r="A49" i="27"/>
  <c r="A37" i="26"/>
  <c r="A37" i="25"/>
  <c r="I49" i="27" l="1"/>
  <c r="A50" i="27"/>
  <c r="C983" i="30"/>
  <c r="C1011" i="30"/>
  <c r="A51" i="9"/>
  <c r="I50" i="9"/>
  <c r="A38" i="25"/>
  <c r="A38" i="26"/>
  <c r="A52" i="9" l="1"/>
  <c r="I51" i="9"/>
  <c r="I50" i="27"/>
  <c r="A51" i="27"/>
  <c r="C984" i="30"/>
  <c r="C1012" i="30"/>
  <c r="A39" i="25"/>
  <c r="A39" i="26"/>
  <c r="A53" i="9" l="1"/>
  <c r="I52" i="9"/>
  <c r="I51" i="27"/>
  <c r="A52" i="27"/>
  <c r="C1013" i="30"/>
  <c r="C985" i="30"/>
  <c r="A40" i="25"/>
  <c r="A54" i="9" l="1"/>
  <c r="I53" i="9"/>
  <c r="I52" i="27"/>
  <c r="C986" i="30"/>
  <c r="C1014" i="30"/>
  <c r="A53" i="27"/>
  <c r="A41" i="25"/>
  <c r="I53" i="27" l="1"/>
  <c r="C1015" i="30"/>
  <c r="A54" i="27"/>
  <c r="C987" i="30"/>
  <c r="A55" i="9"/>
  <c r="I54" i="9"/>
  <c r="A42" i="25"/>
  <c r="I54" i="27" l="1"/>
  <c r="A55" i="27"/>
  <c r="C988" i="30"/>
  <c r="C1016" i="30"/>
  <c r="A56" i="9"/>
  <c r="I55" i="9"/>
  <c r="A43" i="25"/>
  <c r="A57" i="9" l="1"/>
  <c r="I56" i="9"/>
  <c r="I55" i="27"/>
  <c r="C989" i="30"/>
  <c r="C1017" i="30"/>
  <c r="A56" i="27"/>
  <c r="A44" i="25"/>
  <c r="A58" i="9" l="1"/>
  <c r="I57" i="9"/>
  <c r="I56" i="27"/>
  <c r="A57" i="27"/>
  <c r="C990" i="30"/>
  <c r="C1018" i="30"/>
  <c r="A45" i="25"/>
  <c r="A59" i="9" l="1"/>
  <c r="I58" i="9"/>
  <c r="I57" i="27"/>
  <c r="C1019" i="30"/>
  <c r="A58" i="27"/>
  <c r="C991" i="30"/>
  <c r="A46" i="25"/>
  <c r="I58" i="27" l="1"/>
  <c r="C1020" i="30"/>
  <c r="A59" i="27"/>
  <c r="C992" i="30"/>
  <c r="A60" i="9"/>
  <c r="I59" i="9"/>
  <c r="A47" i="25"/>
  <c r="A61" i="9" l="1"/>
  <c r="I60" i="9"/>
  <c r="I59" i="27"/>
  <c r="C993" i="30"/>
  <c r="A60" i="27"/>
  <c r="C1021" i="30"/>
  <c r="A48" i="25"/>
  <c r="I60" i="27" l="1"/>
  <c r="A61" i="27"/>
  <c r="C994" i="30"/>
  <c r="C1022" i="30"/>
  <c r="A62" i="9"/>
  <c r="I61" i="9"/>
  <c r="A49" i="25"/>
  <c r="I62" i="9" l="1"/>
  <c r="A63" i="9"/>
  <c r="I61" i="27"/>
  <c r="C995" i="30"/>
  <c r="C1023" i="30"/>
  <c r="A62" i="27"/>
  <c r="A50" i="25"/>
  <c r="A63" i="27" l="1"/>
  <c r="A64" i="9"/>
  <c r="A64" i="27" s="1"/>
  <c r="I62" i="27"/>
  <c r="C996" i="30"/>
  <c r="C1024" i="30"/>
  <c r="A51" i="25"/>
  <c r="A52" i="25" l="1"/>
  <c r="A53" i="25" l="1"/>
  <c r="A54" i="25" l="1"/>
  <c r="A55" i="25" l="1"/>
  <c r="A56" i="25" l="1"/>
  <c r="A57" i="25" l="1"/>
  <c r="A58" i="25" l="1"/>
  <c r="A59" i="25" l="1"/>
  <c r="A60" i="25" l="1"/>
  <c r="A61" i="25" l="1"/>
  <c r="A62" i="25" l="1"/>
  <c r="A63" i="25" l="1"/>
  <c r="A64" i="25" l="1"/>
  <c r="A65" i="25" l="1"/>
  <c r="A66" i="25" l="1"/>
  <c r="A67" i="25" l="1"/>
  <c r="A68" i="25" l="1"/>
  <c r="A69" i="25" l="1"/>
  <c r="A70" i="25" l="1"/>
</calcChain>
</file>

<file path=xl/sharedStrings.xml><?xml version="1.0" encoding="utf-8"?>
<sst xmlns="http://schemas.openxmlformats.org/spreadsheetml/2006/main" count="31380" uniqueCount="6435">
  <si>
    <t>GENERAL INFORMATION AND CERTIFICATION</t>
  </si>
  <si>
    <t xml:space="preserve"> </t>
  </si>
  <si>
    <t>Name of Fire District/Agency</t>
  </si>
  <si>
    <t>(Signature)</t>
  </si>
  <si>
    <t>Title:</t>
  </si>
  <si>
    <t>Address:</t>
  </si>
  <si>
    <t>Variance</t>
  </si>
  <si>
    <t>Capital Related</t>
  </si>
  <si>
    <t>Depreciation - Buildings and Improvements</t>
  </si>
  <si>
    <t>Depreciation - Leasehold Improvements</t>
  </si>
  <si>
    <t>Leases and Rentals</t>
  </si>
  <si>
    <t>Property Taxes</t>
  </si>
  <si>
    <t>Property Insurance</t>
  </si>
  <si>
    <t>Interest - Property, Plant, and Equipment</t>
  </si>
  <si>
    <t>Other - (Specify)</t>
  </si>
  <si>
    <t>Administrative and General</t>
  </si>
  <si>
    <t>Administrative</t>
  </si>
  <si>
    <t>Legal</t>
  </si>
  <si>
    <t>Accounting</t>
  </si>
  <si>
    <t xml:space="preserve">Advertising </t>
  </si>
  <si>
    <t>Consulting Expenses</t>
  </si>
  <si>
    <t>Contracted Labor</t>
  </si>
  <si>
    <t>Interest - Other</t>
  </si>
  <si>
    <t>Training</t>
  </si>
  <si>
    <t>General Insurance</t>
  </si>
  <si>
    <t>Supplies</t>
  </si>
  <si>
    <t>Bad Debt</t>
  </si>
  <si>
    <t>Plant Operations and Maintenance</t>
  </si>
  <si>
    <t>Housekeeping</t>
  </si>
  <si>
    <t>Utilities</t>
  </si>
  <si>
    <t>Medical Supplies</t>
  </si>
  <si>
    <t>Minor Medical Equipment</t>
  </si>
  <si>
    <t>Minor Equipment</t>
  </si>
  <si>
    <t>Fines and Penalties</t>
  </si>
  <si>
    <t>Fleet Maintenance</t>
  </si>
  <si>
    <t xml:space="preserve">Communications </t>
  </si>
  <si>
    <t xml:space="preserve">Recruit Academy </t>
  </si>
  <si>
    <t xml:space="preserve">Dispatch Service </t>
  </si>
  <si>
    <t xml:space="preserve">Logistics </t>
  </si>
  <si>
    <t>Postage</t>
  </si>
  <si>
    <t>Dues and Subscriptions</t>
  </si>
  <si>
    <t>Total Administrative &amp; General</t>
  </si>
  <si>
    <t>Total</t>
  </si>
  <si>
    <t>Description</t>
  </si>
  <si>
    <t>Total Hours to be Apportioned</t>
  </si>
  <si>
    <t>Selection of Allocation Statistic:</t>
  </si>
  <si>
    <t>EXPLANATION OF ENTRY</t>
  </si>
  <si>
    <t>Code</t>
  </si>
  <si>
    <t>INCREASE</t>
  </si>
  <si>
    <t>DECREASE</t>
  </si>
  <si>
    <t>Cost Center</t>
  </si>
  <si>
    <t>Line Number</t>
  </si>
  <si>
    <t>Amount</t>
  </si>
  <si>
    <t>Total Reclassifications (Col. 4 &amp; 7 must equal)</t>
  </si>
  <si>
    <t>Column 1: Use sequential lettering system to identify individual reclassifications; i.e. A. B. C…</t>
  </si>
  <si>
    <t>Basis for Adjustment</t>
  </si>
  <si>
    <t>A = Cost (if cost, including applicable overhead, can be determined)</t>
  </si>
  <si>
    <t>B = Amount received (if cost cannot be determined)</t>
  </si>
  <si>
    <t>Administrative Chief</t>
  </si>
  <si>
    <t>Chief</t>
  </si>
  <si>
    <t>Fringe Benefits</t>
  </si>
  <si>
    <t>Line No.</t>
  </si>
  <si>
    <t>10. City:</t>
  </si>
  <si>
    <t>12. Name of Person Signing and Certifying Report:</t>
  </si>
  <si>
    <t>14. Phone Number:</t>
  </si>
  <si>
    <t>Account Number</t>
  </si>
  <si>
    <t>Total Expense</t>
  </si>
  <si>
    <t>Total Capital Related (Lines 1.00 thru 10.00)</t>
  </si>
  <si>
    <t>Subtotal Salaries (Lines 11.00 thru 18.00)</t>
  </si>
  <si>
    <t>Subtotal Fringe Benefits (Lines 19.00 thru 26.00)</t>
  </si>
  <si>
    <t>Salaries</t>
  </si>
  <si>
    <t>To Sch 1, Col 2</t>
  </si>
  <si>
    <t>Expense to be Apportioned</t>
  </si>
  <si>
    <t>Net Expense to be Apportioned</t>
  </si>
  <si>
    <t>** See Note Below</t>
  </si>
  <si>
    <t>Factor</t>
  </si>
  <si>
    <t>Allocation Statistics for Administration and General Expense</t>
  </si>
  <si>
    <t>Accum Expense</t>
  </si>
  <si>
    <t>Schedule</t>
  </si>
  <si>
    <t>National Provider Identification:</t>
  </si>
  <si>
    <t>Fire Department / Agency:</t>
  </si>
  <si>
    <t>Fiscal Year Ended:</t>
  </si>
  <si>
    <t>Basis for Adjustment (A or B)</t>
  </si>
  <si>
    <t>Administration &amp; General</t>
  </si>
  <si>
    <t>Fr Sch 5, Col 1</t>
  </si>
  <si>
    <t>Fr Sch 4, Col 5</t>
  </si>
  <si>
    <t>C/R Line No.</t>
  </si>
  <si>
    <t>Fr Sch 7, Col 1</t>
  </si>
  <si>
    <t>Total Adjustments (B)</t>
  </si>
  <si>
    <t>Fr Sch 4, Col 6</t>
  </si>
  <si>
    <t>Amount Increase / (Decrease)</t>
  </si>
  <si>
    <t>Material variances may result in a rejection of this Cost Report submission.</t>
  </si>
  <si>
    <t xml:space="preserve">I, </t>
  </si>
  <si>
    <t>certify under penalty of perjury as follows:</t>
  </si>
  <si>
    <t>Date of Signature</t>
  </si>
  <si>
    <t>Certification by Officer or Administrator of the Fire Department / Agency</t>
  </si>
  <si>
    <t>CHECK FIGURE</t>
  </si>
  <si>
    <t>Qtr 3</t>
  </si>
  <si>
    <t>Qtr 4</t>
  </si>
  <si>
    <t>Totals</t>
  </si>
  <si>
    <t>Square Ft</t>
  </si>
  <si>
    <t>Allocated Direct Service Cost</t>
  </si>
  <si>
    <t>Allocated Direct Service Costs</t>
  </si>
  <si>
    <t>Fr Sch 2, Col 5</t>
  </si>
  <si>
    <t>Fr Sch 3, Col 5</t>
  </si>
  <si>
    <t>Other - Capital Related Costs</t>
  </si>
  <si>
    <t>Capital Related Allocation Statistics for Direct Service Cost Allocation</t>
  </si>
  <si>
    <t>Salaries/Benefits Allocation Statistics for Direct Service Cost Allocation</t>
  </si>
  <si>
    <t>Please identify the statistical basis for allocation on Schedules 4 and 5.</t>
  </si>
  <si>
    <t>Sch</t>
  </si>
  <si>
    <t>Line</t>
  </si>
  <si>
    <t>Allocation Basis</t>
  </si>
  <si>
    <t>Any variation of the allocation statistic must be approved prior to implementation and documentation MUST be readily available for review.</t>
  </si>
  <si>
    <t>Total Reported Expenses (After Allocation of Expenses - From  Sch 2 thru 5)</t>
  </si>
  <si>
    <t>Total Square Feet to be Apportioned</t>
  </si>
  <si>
    <t>Fr Sch 6, 
Cols 4 &amp; 7</t>
  </si>
  <si>
    <t xml:space="preserve">
Account Number</t>
  </si>
  <si>
    <t>SCHEDULE 1 - TOTAL EXPENSE</t>
  </si>
  <si>
    <t>Total Salaries &amp; Fringe Benefits</t>
  </si>
  <si>
    <t>Total Capital Related, Salaries, and Fringe Benefits</t>
  </si>
  <si>
    <t>Fire Department / Agency Name:</t>
  </si>
  <si>
    <t>SCHEDULE 4 - ALLOCATION OF CAPITAL RELATED AND SALARIES &amp; BENEFITS (CRSB) EXPENSE</t>
  </si>
  <si>
    <t>SCHEDULE 6 - RECLASSIFICATION OF EXPENSES</t>
  </si>
  <si>
    <t>SCHEDULE 7 - ADJUSTMENTS TO EXPENSES</t>
  </si>
  <si>
    <t>SCHEDULE 8 - REVENUE / FUNDING SOURCES</t>
  </si>
  <si>
    <t>SCHEDULE 10 - NOTES</t>
  </si>
  <si>
    <r>
      <t>Administration &amp; Gen</t>
    </r>
    <r>
      <rPr>
        <sz val="12"/>
        <rFont val="Arial"/>
        <family val="2"/>
      </rPr>
      <t>eral to be included</t>
    </r>
  </si>
  <si>
    <t>ABC Fire District</t>
  </si>
  <si>
    <t>Managed Care</t>
  </si>
  <si>
    <t>Please identify all contracting arrangements noted on Schedules 1, 2, and 3.</t>
  </si>
  <si>
    <t>Contract Arrangements</t>
  </si>
  <si>
    <t>Total Reported Expenses (Before Allocation of Expenses - From Sch 1)</t>
  </si>
  <si>
    <t>Qtr 1</t>
  </si>
  <si>
    <t>Qtr 2</t>
  </si>
  <si>
    <t>Total Reclasses</t>
  </si>
  <si>
    <t>Total Adjustments</t>
  </si>
  <si>
    <t>Total Reclasses
(A)</t>
  </si>
  <si>
    <t>Explanation</t>
  </si>
  <si>
    <t>If any schedules were left blank, please explain why.</t>
  </si>
  <si>
    <t>OTHER REVENUE / FUNDING SOURCES</t>
  </si>
  <si>
    <t xml:space="preserve">Total </t>
  </si>
  <si>
    <t>Total Other Revenue</t>
  </si>
  <si>
    <t>.</t>
  </si>
  <si>
    <t>If no, please enter the total cost to be used for calculating the Indirect Cost</t>
  </si>
  <si>
    <t>Indirect Cost Factor Percentage (please see notes below)</t>
  </si>
  <si>
    <t>A</t>
  </si>
  <si>
    <t>B</t>
  </si>
  <si>
    <t>C</t>
  </si>
  <si>
    <t>To Sch 1, Col 3</t>
  </si>
  <si>
    <t>4. Doing Business As (DBA):</t>
  </si>
  <si>
    <t>1. Name of Fire Department / Agency:</t>
  </si>
  <si>
    <t>6. Fire District/Agency Street Address:</t>
  </si>
  <si>
    <t>9. Mailing Address - Street or P.O. Box  (if different):</t>
  </si>
  <si>
    <t>13. Report Contact Person:</t>
  </si>
  <si>
    <t>11. Zip Code:</t>
  </si>
  <si>
    <t>7. City:</t>
  </si>
  <si>
    <t>8. Zip Code:</t>
  </si>
  <si>
    <t>5. Facility Business Phone:</t>
  </si>
  <si>
    <t>3. National Provider Identification (NPI):</t>
  </si>
  <si>
    <t>Accumulated Cost of Ambulance Services (from Sch 2, Col  5)</t>
  </si>
  <si>
    <t>Accumulated Cost of Fire Services (from Sch 3, Col  5)</t>
  </si>
  <si>
    <t>Total Accumulated Cost of Ambulance and Fire Services</t>
  </si>
  <si>
    <t>Crossover</t>
  </si>
  <si>
    <t>Total Number of Ambulance Transports</t>
  </si>
  <si>
    <t>Contracted Services - Ambulance</t>
  </si>
  <si>
    <t>Contracted Services - Ambulance Billing</t>
  </si>
  <si>
    <t>Number of Ambulance Transports</t>
  </si>
  <si>
    <t>Indirect Cost Factor Based on Services? (please use drop-down box to select Yes or No)</t>
  </si>
  <si>
    <r>
      <t>Administration &amp; Gen</t>
    </r>
    <r>
      <rPr>
        <sz val="12"/>
        <rFont val="Arial"/>
        <family val="2"/>
      </rPr>
      <t>eral Allocation from Sch 5</t>
    </r>
  </si>
  <si>
    <t>Fee For Service</t>
  </si>
  <si>
    <t xml:space="preserve">Other Payor Programs </t>
  </si>
  <si>
    <t>Quarter 2</t>
  </si>
  <si>
    <t>Quarter 3</t>
  </si>
  <si>
    <t>Quarter 4</t>
  </si>
  <si>
    <t>Quarter 1</t>
  </si>
  <si>
    <t>EMR</t>
  </si>
  <si>
    <t>Non EMR</t>
  </si>
  <si>
    <t>EMR Expense</t>
  </si>
  <si>
    <t>Total Non EMR Expense</t>
  </si>
  <si>
    <t>Total EMR Expense</t>
  </si>
  <si>
    <t>EMR Allocation</t>
  </si>
  <si>
    <t>Non EMR Allocation</t>
  </si>
  <si>
    <t>SCHEDULE 9 -  SETTLEMENT CALCULATION</t>
  </si>
  <si>
    <t xml:space="preserve">Depreciation - Equipment </t>
  </si>
  <si>
    <t>Note:</t>
  </si>
  <si>
    <t xml:space="preserve">When using an indirect cost factor, rates must comply with program requirements.  </t>
  </si>
  <si>
    <t xml:space="preserve">        Total GEMT Provider</t>
  </si>
  <si>
    <t>Col 2 + Col 3 + Col 4</t>
  </si>
  <si>
    <t>Col 1</t>
  </si>
  <si>
    <t>Col 2</t>
  </si>
  <si>
    <t>Col 3</t>
  </si>
  <si>
    <t>Col 4</t>
  </si>
  <si>
    <t>Col 5</t>
  </si>
  <si>
    <t>Col 6</t>
  </si>
  <si>
    <t>GRAND TOTAL [A+B+C]</t>
  </si>
  <si>
    <t>Col 7</t>
  </si>
  <si>
    <t>Col 8</t>
  </si>
  <si>
    <t>Col 9</t>
  </si>
  <si>
    <t>SCHEDULE 5 - ALLOCATION OF ADMINISTRATIVE &amp; GENERAL</t>
  </si>
  <si>
    <t xml:space="preserve">        FEE FOR SERVICE (FFS) MEDICAID REVENUE FROM TRANSPORTS</t>
  </si>
  <si>
    <t>Line #</t>
  </si>
  <si>
    <t>GEMT COST REPORT ADJUSTMENTS</t>
  </si>
  <si>
    <t>Adj #</t>
  </si>
  <si>
    <t>Line Description</t>
  </si>
  <si>
    <t>Column #</t>
  </si>
  <si>
    <t>Column Description</t>
  </si>
  <si>
    <t>Explanation for Adjustment</t>
  </si>
  <si>
    <t>Original Value</t>
  </si>
  <si>
    <t>Adjustment</t>
  </si>
  <si>
    <t>Adjusted Total</t>
  </si>
  <si>
    <t>WP Ref</t>
  </si>
  <si>
    <t>General Information</t>
  </si>
  <si>
    <t>-</t>
  </si>
  <si>
    <t>Signature</t>
  </si>
  <si>
    <t>Sch 2 - EMR Expense</t>
  </si>
  <si>
    <t>Sch 3 - Non EMR Expense</t>
  </si>
  <si>
    <t>Non EMR Expense</t>
  </si>
  <si>
    <t>Sch 4 - CRSB</t>
  </si>
  <si>
    <t>Square Feet</t>
  </si>
  <si>
    <t>Hours Logged</t>
  </si>
  <si>
    <t>Sch 5 - A&amp;G</t>
  </si>
  <si>
    <t>Sch 6 - Reclassifications</t>
  </si>
  <si>
    <t>Sch 7 - Adjustments</t>
  </si>
  <si>
    <t>Sch 8 - Revenues</t>
  </si>
  <si>
    <t>FEE FOR SERVICE (FFS) MEDICAID REVENUE FROM TRANSPORTS</t>
  </si>
  <si>
    <t>EMR Revenues</t>
  </si>
  <si>
    <t>Non-EMR Revenues</t>
  </si>
  <si>
    <t>Sch 9 - Settlement</t>
  </si>
  <si>
    <t>Sch 10 - Notes</t>
  </si>
  <si>
    <t>Version</t>
  </si>
  <si>
    <t>Certification</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</si>
  <si>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</si>
  <si>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</si>
  <si>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</si>
  <si>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</si>
  <si>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</si>
  <si>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</si>
  <si>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</si>
  <si>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</si>
  <si>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</si>
  <si>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</si>
  <si>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</si>
  <si>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</si>
  <si>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</si>
  <si>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</si>
  <si>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</si>
  <si>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</si>
  <si>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</si>
  <si>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</si>
  <si>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</si>
  <si>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</si>
  <si>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</si>
  <si>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</si>
  <si>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</si>
  <si>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</si>
  <si>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</si>
  <si>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</si>
  <si>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</si>
  <si>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</si>
  <si>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</si>
  <si>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</si>
  <si>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</si>
  <si>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</si>
  <si>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</si>
  <si>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</si>
  <si>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</si>
  <si>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</si>
  <si>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</si>
  <si>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</si>
  <si>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</si>
  <si>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</si>
  <si>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</si>
  <si>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</si>
  <si>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</si>
  <si>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</si>
  <si>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</si>
  <si>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</si>
  <si>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</si>
  <si>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</si>
  <si>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</si>
  <si>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</si>
  <si>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</si>
  <si>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</si>
  <si>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</si>
  <si>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</si>
  <si>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</si>
  <si>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</si>
  <si>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</si>
  <si>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</si>
  <si>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</si>
  <si>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</si>
  <si>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</si>
  <si>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</si>
  <si>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</si>
  <si>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</si>
  <si>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</si>
  <si>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</si>
  <si>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</si>
  <si>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</si>
  <si>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</si>
  <si>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</si>
  <si>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</si>
  <si>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</si>
  <si>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</si>
  <si>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</si>
  <si>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</si>
  <si>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</si>
  <si>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</si>
  <si>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Sheet1</t>
  </si>
  <si>
    <t>Sch 1 - Total Expense</t>
  </si>
  <si>
    <t>Sheet2</t>
  </si>
  <si>
    <t>Sheet3</t>
  </si>
  <si>
    <t>Sheet5</t>
  </si>
  <si>
    <t>Sheet6</t>
  </si>
  <si>
    <t>Sheet7</t>
  </si>
  <si>
    <t>Sheet8</t>
  </si>
  <si>
    <t>Sheet9</t>
  </si>
  <si>
    <t>Sheet10</t>
  </si>
  <si>
    <t>Sheet11</t>
  </si>
  <si>
    <t>Sheet12</t>
  </si>
  <si>
    <t>ADJ Certification</t>
  </si>
  <si>
    <t>Sheet4</t>
  </si>
  <si>
    <t>ADJ Sch 1 - Total Expense</t>
  </si>
  <si>
    <t>Sheet13</t>
  </si>
  <si>
    <t>ADJ Sch 2 - EMR Expense</t>
  </si>
  <si>
    <t>Sheet14</t>
  </si>
  <si>
    <t>ADJ Sch 3 - Non EMR Expense</t>
  </si>
  <si>
    <t>Sheet15</t>
  </si>
  <si>
    <t>ADJ Sch 4 - CRSB</t>
  </si>
  <si>
    <t>Sheet16</t>
  </si>
  <si>
    <t>ADJ Sch 5 - A&amp;G</t>
  </si>
  <si>
    <t>Sheet17</t>
  </si>
  <si>
    <t>ADJ Sch 6 - Reclassifications</t>
  </si>
  <si>
    <t>Sheet18</t>
  </si>
  <si>
    <t>ADJ Sch 7 - Adjustments</t>
  </si>
  <si>
    <t>Sheet19</t>
  </si>
  <si>
    <t>ADJ Sch 8 - Revenues</t>
  </si>
  <si>
    <t>Sheet20</t>
  </si>
  <si>
    <t>ADJ Sch 9 - Settlement</t>
  </si>
  <si>
    <t>Sheet21</t>
  </si>
  <si>
    <t>ADJ Sch 10 - Notes</t>
  </si>
  <si>
    <t>Sheet22</t>
  </si>
  <si>
    <t>AttributeName</t>
  </si>
  <si>
    <t>AttributeValue</t>
  </si>
  <si>
    <t>TemplateKey</t>
  </si>
  <si>
    <t>Version_Name</t>
  </si>
  <si>
    <t>Version_Stamp</t>
  </si>
  <si>
    <t>LastRangeID</t>
  </si>
  <si>
    <t>MO_GEMT</t>
  </si>
  <si>
    <t>C1</t>
  </si>
  <si>
    <t>C2</t>
  </si>
  <si>
    <t>C3</t>
  </si>
  <si>
    <t>C4</t>
  </si>
  <si>
    <t>C5</t>
  </si>
  <si>
    <t>C6</t>
  </si>
  <si>
    <t>C7</t>
  </si>
  <si>
    <t>C8</t>
  </si>
  <si>
    <t>C9</t>
  </si>
  <si>
    <t>C10</t>
  </si>
  <si>
    <t>C11</t>
  </si>
  <si>
    <t>C12</t>
  </si>
  <si>
    <t>C13</t>
  </si>
  <si>
    <t>C14</t>
  </si>
  <si>
    <t>C15</t>
  </si>
  <si>
    <t>C16</t>
  </si>
  <si>
    <t>C17</t>
  </si>
  <si>
    <t>C18</t>
  </si>
  <si>
    <t>C19</t>
  </si>
  <si>
    <t>C20</t>
  </si>
  <si>
    <t>C21</t>
  </si>
  <si>
    <t>C22</t>
  </si>
  <si>
    <t>CTVER</t>
  </si>
  <si>
    <t>CT1</t>
  </si>
  <si>
    <t>CT2</t>
  </si>
  <si>
    <t>CT3</t>
  </si>
  <si>
    <t>CT4</t>
  </si>
  <si>
    <t>CT5</t>
  </si>
  <si>
    <t>CT6</t>
  </si>
  <si>
    <t>CT7</t>
  </si>
  <si>
    <t>CT8</t>
  </si>
  <si>
    <t>CT9</t>
  </si>
  <si>
    <t>CT10</t>
  </si>
  <si>
    <t>CT11</t>
  </si>
  <si>
    <t>CT12</t>
  </si>
  <si>
    <t>CT13</t>
  </si>
  <si>
    <t>CT14</t>
  </si>
  <si>
    <t>CT15</t>
  </si>
  <si>
    <t>CT16</t>
  </si>
  <si>
    <t>CT17</t>
  </si>
  <si>
    <t>CT18</t>
  </si>
  <si>
    <t>CT19</t>
  </si>
  <si>
    <t>CT20</t>
  </si>
  <si>
    <t>CT21</t>
  </si>
  <si>
    <t>CT22</t>
  </si>
  <si>
    <t>C23</t>
  </si>
  <si>
    <t>C26</t>
  </si>
  <si>
    <t>S11</t>
  </si>
  <si>
    <t>S12</t>
  </si>
  <si>
    <t>S13</t>
  </si>
  <si>
    <t>S14</t>
  </si>
  <si>
    <t>S15</t>
  </si>
  <si>
    <t>S16</t>
  </si>
  <si>
    <t>S17</t>
  </si>
  <si>
    <t>S18</t>
  </si>
  <si>
    <t>S19</t>
  </si>
  <si>
    <t>S21</t>
  </si>
  <si>
    <t>S110</t>
  </si>
  <si>
    <t>S111</t>
  </si>
  <si>
    <t>S112</t>
  </si>
  <si>
    <t>S113</t>
  </si>
  <si>
    <t>S114</t>
  </si>
  <si>
    <t>S115</t>
  </si>
  <si>
    <t>S116</t>
  </si>
  <si>
    <t>S117</t>
  </si>
  <si>
    <t>S118</t>
  </si>
  <si>
    <t>S119</t>
  </si>
  <si>
    <t>S120</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</si>
  <si>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</si>
  <si>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</si>
  <si>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</si>
  <si>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</si>
  <si>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</si>
  <si>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</si>
  <si>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</si>
  <si>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</si>
  <si>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</si>
  <si>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</si>
  <si>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</si>
  <si>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</si>
  <si>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</si>
  <si>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</si>
  <si>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</si>
  <si>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</si>
  <si>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</si>
  <si>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</si>
  <si>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</si>
  <si>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</si>
  <si>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</si>
  <si>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</si>
  <si>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</si>
  <si>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</si>
  <si>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</si>
  <si>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</si>
  <si>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</si>
  <si>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</si>
  <si>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</si>
  <si>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</si>
  <si>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</si>
  <si>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</si>
  <si>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</si>
  <si>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</si>
  <si>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</si>
  <si>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</si>
  <si>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</si>
  <si>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</si>
  <si>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</si>
  <si>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S22</t>
  </si>
  <si>
    <t>S23</t>
  </si>
  <si>
    <t>S24</t>
  </si>
  <si>
    <t>S31</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</si>
  <si>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</si>
  <si>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</si>
  <si>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</si>
  <si>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</si>
  <si>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</si>
  <si>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</si>
  <si>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</si>
  <si>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</si>
  <si>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</si>
  <si>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</si>
  <si>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</si>
  <si>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</si>
  <si>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</si>
  <si>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</si>
  <si>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</si>
  <si>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</si>
  <si>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</si>
  <si>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</si>
  <si>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</si>
  <si>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</si>
  <si>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</si>
  <si>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</si>
  <si>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</si>
  <si>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</si>
  <si>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</si>
  <si>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</si>
  <si>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</si>
  <si>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</si>
  <si>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S252</t>
  </si>
  <si>
    <t>S253</t>
  </si>
  <si>
    <t>S254</t>
  </si>
  <si>
    <t>S255</t>
  </si>
  <si>
    <t>S256</t>
  </si>
  <si>
    <t>S257</t>
  </si>
  <si>
    <t>S258</t>
  </si>
  <si>
    <t>S259</t>
  </si>
  <si>
    <t>S260</t>
  </si>
  <si>
    <t>S261</t>
  </si>
  <si>
    <t>S262</t>
  </si>
  <si>
    <t>S263</t>
  </si>
  <si>
    <t>S264</t>
  </si>
  <si>
    <t>S32</t>
  </si>
  <si>
    <t>S33</t>
  </si>
  <si>
    <t>S34</t>
  </si>
  <si>
    <t>S35</t>
  </si>
  <si>
    <t>S36</t>
  </si>
  <si>
    <t>S37</t>
  </si>
  <si>
    <t>S38</t>
  </si>
  <si>
    <t>S39</t>
  </si>
  <si>
    <t>S310</t>
  </si>
  <si>
    <t>S311</t>
  </si>
  <si>
    <t>S312</t>
  </si>
  <si>
    <t>S313</t>
  </si>
  <si>
    <t>S314</t>
  </si>
  <si>
    <t>S315</t>
  </si>
  <si>
    <t>S316</t>
  </si>
  <si>
    <t>S317</t>
  </si>
  <si>
    <t>S318</t>
  </si>
  <si>
    <t>S319</t>
  </si>
  <si>
    <t>S320</t>
  </si>
  <si>
    <t>S321</t>
  </si>
  <si>
    <t>S322</t>
  </si>
  <si>
    <t>S323</t>
  </si>
  <si>
    <t>S324</t>
  </si>
  <si>
    <t>S325</t>
  </si>
  <si>
    <t>S326</t>
  </si>
  <si>
    <t>S327</t>
  </si>
  <si>
    <t>S328</t>
  </si>
  <si>
    <t>S329</t>
  </si>
  <si>
    <t>S330</t>
  </si>
  <si>
    <t>S331</t>
  </si>
  <si>
    <t>S332</t>
  </si>
  <si>
    <t>S333</t>
  </si>
  <si>
    <t>S334</t>
  </si>
  <si>
    <t>S335</t>
  </si>
  <si>
    <t>S336</t>
  </si>
  <si>
    <t>S337</t>
  </si>
  <si>
    <t>S338</t>
  </si>
  <si>
    <t>S339</t>
  </si>
  <si>
    <t>S340</t>
  </si>
  <si>
    <t>S341</t>
  </si>
  <si>
    <t>S342</t>
  </si>
  <si>
    <t>S343</t>
  </si>
  <si>
    <t>S344</t>
  </si>
  <si>
    <t>S345</t>
  </si>
  <si>
    <t>S346</t>
  </si>
  <si>
    <t>S347</t>
  </si>
  <si>
    <t>S348</t>
  </si>
  <si>
    <t>S349</t>
  </si>
  <si>
    <t>S350</t>
  </si>
  <si>
    <t>S351</t>
  </si>
  <si>
    <t>S352</t>
  </si>
  <si>
    <t>S353</t>
  </si>
  <si>
    <t>S354</t>
  </si>
  <si>
    <t>S355</t>
  </si>
  <si>
    <t>S356</t>
  </si>
  <si>
    <t>S357</t>
  </si>
  <si>
    <t>S358</t>
  </si>
  <si>
    <t>S359</t>
  </si>
  <si>
    <t>S360</t>
  </si>
  <si>
    <t>S361</t>
  </si>
  <si>
    <t>S362</t>
  </si>
  <si>
    <t>S363</t>
  </si>
  <si>
    <t>S364</t>
  </si>
  <si>
    <t>;</t>
  </si>
  <si>
    <t>S41</t>
  </si>
  <si>
    <t>S42</t>
  </si>
  <si>
    <t>S43</t>
  </si>
  <si>
    <t>S44</t>
  </si>
  <si>
    <t>S45</t>
  </si>
  <si>
    <t>S46</t>
  </si>
  <si>
    <t>S47</t>
  </si>
  <si>
    <t>S48</t>
  </si>
  <si>
    <t>S49</t>
  </si>
  <si>
    <t>S410</t>
  </si>
  <si>
    <t>S411</t>
  </si>
  <si>
    <t>S412</t>
  </si>
  <si>
    <t>S413</t>
  </si>
  <si>
    <t>S414</t>
  </si>
  <si>
    <t>S415</t>
  </si>
  <si>
    <t>S416</t>
  </si>
  <si>
    <t>S417</t>
  </si>
  <si>
    <t>S418</t>
  </si>
  <si>
    <t>S419</t>
  </si>
  <si>
    <t>S420</t>
  </si>
  <si>
    <t>S421</t>
  </si>
  <si>
    <t>S422</t>
  </si>
  <si>
    <t>S423</t>
  </si>
  <si>
    <t>S424</t>
  </si>
  <si>
    <t>S425</t>
  </si>
  <si>
    <t>S426</t>
  </si>
  <si>
    <t>S427</t>
  </si>
  <si>
    <t>S428</t>
  </si>
  <si>
    <t>S429</t>
  </si>
  <si>
    <t>S430</t>
  </si>
  <si>
    <t>S431</t>
  </si>
  <si>
    <t>S432</t>
  </si>
  <si>
    <t>S433</t>
  </si>
  <si>
    <t>S434</t>
  </si>
  <si>
    <t>S435</t>
  </si>
  <si>
    <t>S436</t>
  </si>
  <si>
    <t>S51</t>
  </si>
  <si>
    <t>S52</t>
  </si>
  <si>
    <t>S53</t>
  </si>
  <si>
    <t>S54</t>
  </si>
  <si>
    <t>S55</t>
  </si>
  <si>
    <t>S56</t>
  </si>
  <si>
    <t>S57</t>
  </si>
  <si>
    <t>S58</t>
  </si>
  <si>
    <t>S59</t>
  </si>
  <si>
    <t>S510</t>
  </si>
  <si>
    <t>S511</t>
  </si>
  <si>
    <t>S512</t>
  </si>
  <si>
    <t>S513</t>
  </si>
  <si>
    <t>S514</t>
  </si>
  <si>
    <t>S515</t>
  </si>
  <si>
    <t>S516</t>
  </si>
  <si>
    <t>S517</t>
  </si>
  <si>
    <t>S518</t>
  </si>
  <si>
    <t>S519</t>
  </si>
  <si>
    <t>S520</t>
  </si>
  <si>
    <t>S521</t>
  </si>
  <si>
    <t>S522</t>
  </si>
  <si>
    <t>S523</t>
  </si>
  <si>
    <t>S524</t>
  </si>
  <si>
    <t>S525</t>
  </si>
  <si>
    <t>S526</t>
  </si>
  <si>
    <t>S527</t>
  </si>
  <si>
    <t>S528</t>
  </si>
  <si>
    <t>S529</t>
  </si>
  <si>
    <t>S530</t>
  </si>
  <si>
    <t>S531</t>
  </si>
  <si>
    <t>S61</t>
  </si>
  <si>
    <t>S62</t>
  </si>
  <si>
    <t>S63</t>
  </si>
  <si>
    <t>S64</t>
  </si>
  <si>
    <t>S65</t>
  </si>
  <si>
    <t>S66</t>
  </si>
  <si>
    <t>S67</t>
  </si>
  <si>
    <t>S68</t>
  </si>
  <si>
    <t>S69</t>
  </si>
  <si>
    <t>S610</t>
  </si>
  <si>
    <t>S611</t>
  </si>
  <si>
    <t>S612</t>
  </si>
  <si>
    <t>S613</t>
  </si>
  <si>
    <t>S614</t>
  </si>
  <si>
    <t>S615</t>
  </si>
  <si>
    <t>S616</t>
  </si>
  <si>
    <t>S617</t>
  </si>
  <si>
    <t>S618</t>
  </si>
  <si>
    <t>S619</t>
  </si>
  <si>
    <t>S620</t>
  </si>
  <si>
    <t>S621</t>
  </si>
  <si>
    <t>S622</t>
  </si>
  <si>
    <t>S623</t>
  </si>
  <si>
    <t>S624</t>
  </si>
  <si>
    <t>S625</t>
  </si>
  <si>
    <t>S626</t>
  </si>
  <si>
    <t>S627</t>
  </si>
  <si>
    <t>S628</t>
  </si>
  <si>
    <t>S629</t>
  </si>
  <si>
    <t>S630</t>
  </si>
  <si>
    <t>S631</t>
  </si>
  <si>
    <t>S632</t>
  </si>
  <si>
    <t>S633</t>
  </si>
  <si>
    <t>S634</t>
  </si>
  <si>
    <t>S635</t>
  </si>
  <si>
    <t>S636</t>
  </si>
  <si>
    <t>S637</t>
  </si>
  <si>
    <t>S638</t>
  </si>
  <si>
    <t>S639</t>
  </si>
  <si>
    <t>S640</t>
  </si>
  <si>
    <t>S641</t>
  </si>
  <si>
    <t>S642</t>
  </si>
  <si>
    <t>S643</t>
  </si>
  <si>
    <t>S644</t>
  </si>
  <si>
    <t>S645</t>
  </si>
  <si>
    <t>S646</t>
  </si>
  <si>
    <t>S647</t>
  </si>
  <si>
    <t>S648</t>
  </si>
  <si>
    <t>S649</t>
  </si>
  <si>
    <t>S650</t>
  </si>
  <si>
    <t>S651</t>
  </si>
  <si>
    <t>S652</t>
  </si>
  <si>
    <t>S653</t>
  </si>
  <si>
    <t>S654</t>
  </si>
  <si>
    <t>S655</t>
  </si>
  <si>
    <t>S656</t>
  </si>
  <si>
    <t>S657</t>
  </si>
  <si>
    <t>S658</t>
  </si>
  <si>
    <t>S659</t>
  </si>
  <si>
    <t>S660</t>
  </si>
  <si>
    <t>S661</t>
  </si>
  <si>
    <t>S71</t>
  </si>
  <si>
    <t>S72</t>
  </si>
  <si>
    <t>S73</t>
  </si>
  <si>
    <t>S74</t>
  </si>
  <si>
    <t>S75</t>
  </si>
  <si>
    <t>S76</t>
  </si>
  <si>
    <t>S77</t>
  </si>
  <si>
    <t>S78</t>
  </si>
  <si>
    <t>S79</t>
  </si>
  <si>
    <t>S710</t>
  </si>
  <si>
    <t>S711</t>
  </si>
  <si>
    <t>S712</t>
  </si>
  <si>
    <t>S713</t>
  </si>
  <si>
    <t>S714</t>
  </si>
  <si>
    <t>S715</t>
  </si>
  <si>
    <t>S716</t>
  </si>
  <si>
    <t>S717</t>
  </si>
  <si>
    <t>S718</t>
  </si>
  <si>
    <t>S719</t>
  </si>
  <si>
    <t>S720</t>
  </si>
  <si>
    <t>S721</t>
  </si>
  <si>
    <t>S722</t>
  </si>
  <si>
    <t>S723</t>
  </si>
  <si>
    <t>S724</t>
  </si>
  <si>
    <t>S725</t>
  </si>
  <si>
    <t>S726</t>
  </si>
  <si>
    <t>S727</t>
  </si>
  <si>
    <t>S728</t>
  </si>
  <si>
    <t>S729</t>
  </si>
  <si>
    <t>S730</t>
  </si>
  <si>
    <t>S731</t>
  </si>
  <si>
    <t>S81</t>
  </si>
  <si>
    <t>S82</t>
  </si>
  <si>
    <t>S83</t>
  </si>
  <si>
    <t>S84</t>
  </si>
  <si>
    <t>S85</t>
  </si>
  <si>
    <t>S86</t>
  </si>
  <si>
    <t>S87</t>
  </si>
  <si>
    <t>S88</t>
  </si>
  <si>
    <t>S89</t>
  </si>
  <si>
    <t>S810</t>
  </si>
  <si>
    <t>S811</t>
  </si>
  <si>
    <t>S812</t>
  </si>
  <si>
    <t>S813</t>
  </si>
  <si>
    <t>S814</t>
  </si>
  <si>
    <t>S815</t>
  </si>
  <si>
    <t>S816</t>
  </si>
  <si>
    <t>S817</t>
  </si>
  <si>
    <t>S818</t>
  </si>
  <si>
    <t>S819</t>
  </si>
  <si>
    <t>S820</t>
  </si>
  <si>
    <t>S821</t>
  </si>
  <si>
    <t>S822</t>
  </si>
  <si>
    <t>S823</t>
  </si>
  <si>
    <t>S824</t>
  </si>
  <si>
    <t>S825</t>
  </si>
  <si>
    <t>S826</t>
  </si>
  <si>
    <t>S827</t>
  </si>
  <si>
    <t>S828</t>
  </si>
  <si>
    <t>S829</t>
  </si>
  <si>
    <t>S830</t>
  </si>
  <si>
    <t>S831</t>
  </si>
  <si>
    <t>S832</t>
  </si>
  <si>
    <t>S833</t>
  </si>
  <si>
    <t>S834</t>
  </si>
  <si>
    <t>S835</t>
  </si>
  <si>
    <t>S836</t>
  </si>
  <si>
    <t>S837</t>
  </si>
  <si>
    <t>S838</t>
  </si>
  <si>
    <t>S839</t>
  </si>
  <si>
    <t>S840</t>
  </si>
  <si>
    <t>S841</t>
  </si>
  <si>
    <t>S842</t>
  </si>
  <si>
    <t>S843</t>
  </si>
  <si>
    <t>S844</t>
  </si>
  <si>
    <t>S91</t>
  </si>
  <si>
    <t>S92</t>
  </si>
  <si>
    <t>S93</t>
  </si>
  <si>
    <t>S94</t>
  </si>
  <si>
    <t>S95</t>
  </si>
  <si>
    <t>S96</t>
  </si>
  <si>
    <t>S97</t>
  </si>
  <si>
    <t>S98</t>
  </si>
  <si>
    <t>S99</t>
  </si>
  <si>
    <t>S910</t>
  </si>
  <si>
    <t>S911</t>
  </si>
  <si>
    <t>S912</t>
  </si>
  <si>
    <t>S913</t>
  </si>
  <si>
    <t>S914</t>
  </si>
  <si>
    <t>S915</t>
  </si>
  <si>
    <t>S916</t>
  </si>
  <si>
    <t>S917</t>
  </si>
  <si>
    <t>S918</t>
  </si>
  <si>
    <t>S919</t>
  </si>
  <si>
    <t>S920</t>
  </si>
  <si>
    <t>S101</t>
  </si>
  <si>
    <t>S102</t>
  </si>
  <si>
    <t>S103</t>
  </si>
  <si>
    <t>S104</t>
  </si>
  <si>
    <t>S105</t>
  </si>
  <si>
    <t>S106</t>
  </si>
  <si>
    <t>S107</t>
  </si>
  <si>
    <t>S108</t>
  </si>
  <si>
    <t>S109</t>
  </si>
  <si>
    <t>S1010</t>
  </si>
  <si>
    <t>S1011</t>
  </si>
  <si>
    <t>S1012</t>
  </si>
  <si>
    <t>S1013</t>
  </si>
  <si>
    <t>S1014</t>
  </si>
  <si>
    <t>S1015</t>
  </si>
  <si>
    <t>S1016</t>
  </si>
  <si>
    <t>S1017</t>
  </si>
  <si>
    <t>S1018</t>
  </si>
  <si>
    <t>S1019</t>
  </si>
  <si>
    <t>S1020</t>
  </si>
  <si>
    <t>S1021</t>
  </si>
  <si>
    <t>S1022</t>
  </si>
  <si>
    <t>S1023</t>
  </si>
  <si>
    <t>S1024</t>
  </si>
  <si>
    <t>S1025</t>
  </si>
  <si>
    <t>S1026</t>
  </si>
  <si>
    <t>S1027</t>
  </si>
  <si>
    <t>S1028</t>
  </si>
  <si>
    <t>S1029</t>
  </si>
  <si>
    <t>S1030</t>
  </si>
  <si>
    <t>S1031</t>
  </si>
  <si>
    <t>S1032</t>
  </si>
  <si>
    <t>S1033</t>
  </si>
  <si>
    <t>ACTVER</t>
  </si>
  <si>
    <t>ACT1</t>
  </si>
  <si>
    <t>ACT2</t>
  </si>
  <si>
    <t>ACT3</t>
  </si>
  <si>
    <t>ACT4</t>
  </si>
  <si>
    <t>ACT5</t>
  </si>
  <si>
    <t>ACT6</t>
  </si>
  <si>
    <t>ACT7</t>
  </si>
  <si>
    <t>ACT8</t>
  </si>
  <si>
    <t>ACT9</t>
  </si>
  <si>
    <t>ACT10</t>
  </si>
  <si>
    <t>ACT11</t>
  </si>
  <si>
    <t>ACT12</t>
  </si>
  <si>
    <t>ACT13</t>
  </si>
  <si>
    <t>ACT14</t>
  </si>
  <si>
    <t>ACT15</t>
  </si>
  <si>
    <t>ACT16</t>
  </si>
  <si>
    <t>ACT17</t>
  </si>
  <si>
    <t>ACT18</t>
  </si>
  <si>
    <t>ACT19</t>
  </si>
  <si>
    <t>ACT20</t>
  </si>
  <si>
    <t>ACT21</t>
  </si>
  <si>
    <t>ACT22</t>
  </si>
  <si>
    <t>AS11</t>
  </si>
  <si>
    <t>AS12</t>
  </si>
  <si>
    <t>AS13</t>
  </si>
  <si>
    <t>AS14</t>
  </si>
  <si>
    <t>AS15</t>
  </si>
  <si>
    <t>AS16</t>
  </si>
  <si>
    <t>AS17</t>
  </si>
  <si>
    <t>AS18</t>
  </si>
  <si>
    <t>AS19</t>
  </si>
  <si>
    <t>AS110</t>
  </si>
  <si>
    <t>AS111</t>
  </si>
  <si>
    <t>AS112</t>
  </si>
  <si>
    <t>AS113</t>
  </si>
  <si>
    <t>AS114</t>
  </si>
  <si>
    <t>AS115</t>
  </si>
  <si>
    <t>AS116</t>
  </si>
  <si>
    <t>AS117</t>
  </si>
  <si>
    <t>AS118</t>
  </si>
  <si>
    <t>AS119</t>
  </si>
  <si>
    <t>AS120</t>
  </si>
  <si>
    <t>AS122</t>
  </si>
  <si>
    <t>AS123</t>
  </si>
  <si>
    <t>AS124</t>
  </si>
  <si>
    <t>AS125</t>
  </si>
  <si>
    <t>AS126</t>
  </si>
  <si>
    <t>AS127</t>
  </si>
  <si>
    <t>AS128</t>
  </si>
  <si>
    <t>AS129</t>
  </si>
  <si>
    <t>AS130</t>
  </si>
  <si>
    <t>AS131</t>
  </si>
  <si>
    <t>AS132</t>
  </si>
  <si>
    <t>AS133</t>
  </si>
  <si>
    <t>AS134</t>
  </si>
  <si>
    <t>AS135</t>
  </si>
  <si>
    <t>AS136</t>
  </si>
  <si>
    <t>AS137</t>
  </si>
  <si>
    <t>AS138</t>
  </si>
  <si>
    <t>AS139</t>
  </si>
  <si>
    <t>AS140</t>
  </si>
  <si>
    <t>AS141</t>
  </si>
  <si>
    <t>AS142</t>
  </si>
  <si>
    <t>AS143</t>
  </si>
  <si>
    <t>AS144</t>
  </si>
  <si>
    <t>AS145</t>
  </si>
  <si>
    <t>AS146</t>
  </si>
  <si>
    <t>AS147</t>
  </si>
  <si>
    <t>AS148</t>
  </si>
  <si>
    <t>AS149</t>
  </si>
  <si>
    <t>AS150</t>
  </si>
  <si>
    <t>AS151</t>
  </si>
  <si>
    <t>AS152</t>
  </si>
  <si>
    <t>AS153</t>
  </si>
  <si>
    <t>AS154</t>
  </si>
  <si>
    <t>AS155</t>
  </si>
  <si>
    <t>AS156</t>
  </si>
  <si>
    <t>AS157</t>
  </si>
  <si>
    <t>AS158</t>
  </si>
  <si>
    <t>AS159</t>
  </si>
  <si>
    <t>AS160</t>
  </si>
  <si>
    <t>AS21</t>
  </si>
  <si>
    <t>AS22</t>
  </si>
  <si>
    <t>AS23</t>
  </si>
  <si>
    <t>AS24</t>
  </si>
  <si>
    <t>AS25</t>
  </si>
  <si>
    <t>AS26</t>
  </si>
  <si>
    <t>AS27</t>
  </si>
  <si>
    <t>AS28</t>
  </si>
  <si>
    <t>AS29</t>
  </si>
  <si>
    <t>AS210</t>
  </si>
  <si>
    <t>AS211</t>
  </si>
  <si>
    <t>AS212</t>
  </si>
  <si>
    <t>AS213</t>
  </si>
  <si>
    <t>AS214</t>
  </si>
  <si>
    <t>AS215</t>
  </si>
  <si>
    <t>AS216</t>
  </si>
  <si>
    <t>AS217</t>
  </si>
  <si>
    <t>AS218</t>
  </si>
  <si>
    <t>AS219</t>
  </si>
  <si>
    <t>AS220</t>
  </si>
  <si>
    <t>AS221</t>
  </si>
  <si>
    <t>AS222</t>
  </si>
  <si>
    <t>AS223</t>
  </si>
  <si>
    <t>AS224</t>
  </si>
  <si>
    <t>AS225</t>
  </si>
  <si>
    <t>AS226</t>
  </si>
  <si>
    <t>AS227</t>
  </si>
  <si>
    <t>AS228</t>
  </si>
  <si>
    <t>AS229</t>
  </si>
  <si>
    <t>AS230</t>
  </si>
  <si>
    <t>AS231</t>
  </si>
  <si>
    <t>AS232</t>
  </si>
  <si>
    <t>AS233</t>
  </si>
  <si>
    <t>AS234</t>
  </si>
  <si>
    <t>AS235</t>
  </si>
  <si>
    <t>AS236</t>
  </si>
  <si>
    <t>AS237</t>
  </si>
  <si>
    <t>AS238</t>
  </si>
  <si>
    <t>AS239</t>
  </si>
  <si>
    <t>AS240</t>
  </si>
  <si>
    <t>AS241</t>
  </si>
  <si>
    <t>AS242</t>
  </si>
  <si>
    <t>AS243</t>
  </si>
  <si>
    <t>AS244</t>
  </si>
  <si>
    <t>AS245</t>
  </si>
  <si>
    <t>AS246</t>
  </si>
  <si>
    <t>AS247</t>
  </si>
  <si>
    <t>AS248</t>
  </si>
  <si>
    <t>AS249</t>
  </si>
  <si>
    <t>AS250</t>
  </si>
  <si>
    <t>AS251</t>
  </si>
  <si>
    <t>AS252</t>
  </si>
  <si>
    <t>AS253</t>
  </si>
  <si>
    <t>AS254</t>
  </si>
  <si>
    <t>AS255</t>
  </si>
  <si>
    <t>AS256</t>
  </si>
  <si>
    <t>AS257</t>
  </si>
  <si>
    <t>AS258</t>
  </si>
  <si>
    <t>AS259</t>
  </si>
  <si>
    <t>AS260</t>
  </si>
  <si>
    <t>AS261</t>
  </si>
  <si>
    <t>AS262</t>
  </si>
  <si>
    <t>AS263</t>
  </si>
  <si>
    <t>AS264</t>
  </si>
  <si>
    <t>AS31</t>
  </si>
  <si>
    <t>AS32</t>
  </si>
  <si>
    <t>AS33</t>
  </si>
  <si>
    <t>AS34</t>
  </si>
  <si>
    <t>AS35</t>
  </si>
  <si>
    <t>AS36</t>
  </si>
  <si>
    <t>AS37</t>
  </si>
  <si>
    <t>AS38</t>
  </si>
  <si>
    <t>AS39</t>
  </si>
  <si>
    <t>AS310</t>
  </si>
  <si>
    <t>AS311</t>
  </si>
  <si>
    <t>AS312</t>
  </si>
  <si>
    <t>AS313</t>
  </si>
  <si>
    <t>AS314</t>
  </si>
  <si>
    <t>AS315</t>
  </si>
  <si>
    <t>AS316</t>
  </si>
  <si>
    <t>AS317</t>
  </si>
  <si>
    <t>AS318</t>
  </si>
  <si>
    <t>AS319</t>
  </si>
  <si>
    <t>AS320</t>
  </si>
  <si>
    <t>AS321</t>
  </si>
  <si>
    <t>AS322</t>
  </si>
  <si>
    <t>AS323</t>
  </si>
  <si>
    <t>AS324</t>
  </si>
  <si>
    <t>AS325</t>
  </si>
  <si>
    <t>AS326</t>
  </si>
  <si>
    <t>AS327</t>
  </si>
  <si>
    <t>AS328</t>
  </si>
  <si>
    <t>AS329</t>
  </si>
  <si>
    <t>AS330</t>
  </si>
  <si>
    <t>AS331</t>
  </si>
  <si>
    <t>AS332</t>
  </si>
  <si>
    <t>AS333</t>
  </si>
  <si>
    <t>AS334</t>
  </si>
  <si>
    <t>AS335</t>
  </si>
  <si>
    <t>AS336</t>
  </si>
  <si>
    <t>AS337</t>
  </si>
  <si>
    <t>AS338</t>
  </si>
  <si>
    <t>AS339</t>
  </si>
  <si>
    <t>AS340</t>
  </si>
  <si>
    <t>AS341</t>
  </si>
  <si>
    <t>AS342</t>
  </si>
  <si>
    <t>AS343</t>
  </si>
  <si>
    <t>AS344</t>
  </si>
  <si>
    <t>AS345</t>
  </si>
  <si>
    <t>AS346</t>
  </si>
  <si>
    <t>AS347</t>
  </si>
  <si>
    <t>AS348</t>
  </si>
  <si>
    <t>AS349</t>
  </si>
  <si>
    <t>AS350</t>
  </si>
  <si>
    <t>AS351</t>
  </si>
  <si>
    <t>AS352</t>
  </si>
  <si>
    <t>AS353</t>
  </si>
  <si>
    <t>AS354</t>
  </si>
  <si>
    <t>AS355</t>
  </si>
  <si>
    <t>AS356</t>
  </si>
  <si>
    <t>AS357</t>
  </si>
  <si>
    <t>AS358</t>
  </si>
  <si>
    <t>AS359</t>
  </si>
  <si>
    <t>AS360</t>
  </si>
  <si>
    <t>AS361</t>
  </si>
  <si>
    <t>AS362</t>
  </si>
  <si>
    <t>AS363</t>
  </si>
  <si>
    <t>AS364</t>
  </si>
  <si>
    <t>AS41</t>
  </si>
  <si>
    <t>AS42</t>
  </si>
  <si>
    <t>AS43</t>
  </si>
  <si>
    <t>AS44</t>
  </si>
  <si>
    <t>AS45</t>
  </si>
  <si>
    <t>AS46</t>
  </si>
  <si>
    <t>AS47</t>
  </si>
  <si>
    <t>AS48</t>
  </si>
  <si>
    <t>AS49</t>
  </si>
  <si>
    <t>AS410</t>
  </si>
  <si>
    <t>AS411</t>
  </si>
  <si>
    <t>AS412</t>
  </si>
  <si>
    <t>AS413</t>
  </si>
  <si>
    <t>AS414</t>
  </si>
  <si>
    <t>AS415</t>
  </si>
  <si>
    <t>AS416</t>
  </si>
  <si>
    <t>AS417</t>
  </si>
  <si>
    <t>AS418</t>
  </si>
  <si>
    <t>AS419</t>
  </si>
  <si>
    <t>AS420</t>
  </si>
  <si>
    <t>AS421</t>
  </si>
  <si>
    <t>AS422</t>
  </si>
  <si>
    <t>AS423</t>
  </si>
  <si>
    <t>AS424</t>
  </si>
  <si>
    <t>AS425</t>
  </si>
  <si>
    <t>AS426</t>
  </si>
  <si>
    <t>AS427</t>
  </si>
  <si>
    <t>AS428</t>
  </si>
  <si>
    <t>AS429</t>
  </si>
  <si>
    <t>AS430</t>
  </si>
  <si>
    <t>AS431</t>
  </si>
  <si>
    <t>AS432</t>
  </si>
  <si>
    <t>AS433</t>
  </si>
  <si>
    <t>AS434</t>
  </si>
  <si>
    <t>AS435</t>
  </si>
  <si>
    <t>AS436</t>
  </si>
  <si>
    <t>AS51</t>
  </si>
  <si>
    <t>AS52</t>
  </si>
  <si>
    <t>AS53</t>
  </si>
  <si>
    <t>AS54</t>
  </si>
  <si>
    <t>AS55</t>
  </si>
  <si>
    <t>AS56</t>
  </si>
  <si>
    <t>AS57</t>
  </si>
  <si>
    <t>AS58</t>
  </si>
  <si>
    <t>AS59</t>
  </si>
  <si>
    <t>AS510</t>
  </si>
  <si>
    <t>AS511</t>
  </si>
  <si>
    <t>AS512</t>
  </si>
  <si>
    <t>AS513</t>
  </si>
  <si>
    <t>AS514</t>
  </si>
  <si>
    <t>AS515</t>
  </si>
  <si>
    <t>AS516</t>
  </si>
  <si>
    <t>AS517</t>
  </si>
  <si>
    <t>AS518</t>
  </si>
  <si>
    <t>AS519</t>
  </si>
  <si>
    <t>AS520</t>
  </si>
  <si>
    <t>AS521</t>
  </si>
  <si>
    <t>AS522</t>
  </si>
  <si>
    <t>AS523</t>
  </si>
  <si>
    <t>AS524</t>
  </si>
  <si>
    <t>AS525</t>
  </si>
  <si>
    <t>AS526</t>
  </si>
  <si>
    <t>AS527</t>
  </si>
  <si>
    <t>AS528</t>
  </si>
  <si>
    <t>AS529</t>
  </si>
  <si>
    <t>AS530</t>
  </si>
  <si>
    <t>AS531</t>
  </si>
  <si>
    <t>AS61</t>
  </si>
  <si>
    <t>AS62</t>
  </si>
  <si>
    <t>AS63</t>
  </si>
  <si>
    <t>AS64</t>
  </si>
  <si>
    <t>AS65</t>
  </si>
  <si>
    <t>AS66</t>
  </si>
  <si>
    <t>AS67</t>
  </si>
  <si>
    <t>AS68</t>
  </si>
  <si>
    <t>AS69</t>
  </si>
  <si>
    <t>AS610</t>
  </si>
  <si>
    <t>AS611</t>
  </si>
  <si>
    <t>AS612</t>
  </si>
  <si>
    <t>AS613</t>
  </si>
  <si>
    <t>AS614</t>
  </si>
  <si>
    <t>AS615</t>
  </si>
  <si>
    <t>AS616</t>
  </si>
  <si>
    <t>AS617</t>
  </si>
  <si>
    <t>AS618</t>
  </si>
  <si>
    <t>AS619</t>
  </si>
  <si>
    <t>AS620</t>
  </si>
  <si>
    <t>AS621</t>
  </si>
  <si>
    <t>AS622</t>
  </si>
  <si>
    <t>AS623</t>
  </si>
  <si>
    <t>AS624</t>
  </si>
  <si>
    <t>AS625</t>
  </si>
  <si>
    <t>AS626</t>
  </si>
  <si>
    <t>AS627</t>
  </si>
  <si>
    <t>AS628</t>
  </si>
  <si>
    <t>AS629</t>
  </si>
  <si>
    <t>AS630</t>
  </si>
  <si>
    <t>AS631</t>
  </si>
  <si>
    <t>AS632</t>
  </si>
  <si>
    <t>AS633</t>
  </si>
  <si>
    <t>AS634</t>
  </si>
  <si>
    <t>AS635</t>
  </si>
  <si>
    <t>AS636</t>
  </si>
  <si>
    <t>AS637</t>
  </si>
  <si>
    <t>AS638</t>
  </si>
  <si>
    <t>AS639</t>
  </si>
  <si>
    <t>AS640</t>
  </si>
  <si>
    <t>AS641</t>
  </si>
  <si>
    <t>AS642</t>
  </si>
  <si>
    <t>AS643</t>
  </si>
  <si>
    <t>AS644</t>
  </si>
  <si>
    <t>AS645</t>
  </si>
  <si>
    <t>AS646</t>
  </si>
  <si>
    <t>AS647</t>
  </si>
  <si>
    <t>AS648</t>
  </si>
  <si>
    <t>AS649</t>
  </si>
  <si>
    <t>AS650</t>
  </si>
  <si>
    <t>AS651</t>
  </si>
  <si>
    <t>AS652</t>
  </si>
  <si>
    <t>AS653</t>
  </si>
  <si>
    <t>AS654</t>
  </si>
  <si>
    <t>AS655</t>
  </si>
  <si>
    <t>AS656</t>
  </si>
  <si>
    <t>AS657</t>
  </si>
  <si>
    <t>AS658</t>
  </si>
  <si>
    <t>AS659</t>
  </si>
  <si>
    <t>AS660</t>
  </si>
  <si>
    <t>AS661</t>
  </si>
  <si>
    <t>AS71</t>
  </si>
  <si>
    <t>AS72</t>
  </si>
  <si>
    <t>AS73</t>
  </si>
  <si>
    <t>AS74</t>
  </si>
  <si>
    <t>AS75</t>
  </si>
  <si>
    <t>AS76</t>
  </si>
  <si>
    <t>AS77</t>
  </si>
  <si>
    <t>AS78</t>
  </si>
  <si>
    <t>AS79</t>
  </si>
  <si>
    <t>AS710</t>
  </si>
  <si>
    <t>AS711</t>
  </si>
  <si>
    <t>AS712</t>
  </si>
  <si>
    <t>AS713</t>
  </si>
  <si>
    <t>AS714</t>
  </si>
  <si>
    <t>AS715</t>
  </si>
  <si>
    <t>AS716</t>
  </si>
  <si>
    <t>AS717</t>
  </si>
  <si>
    <t>AS718</t>
  </si>
  <si>
    <t>AS719</t>
  </si>
  <si>
    <t>AS720</t>
  </si>
  <si>
    <t>AS721</t>
  </si>
  <si>
    <t>AS722</t>
  </si>
  <si>
    <t>AS723</t>
  </si>
  <si>
    <t>AS724</t>
  </si>
  <si>
    <t>AS725</t>
  </si>
  <si>
    <t>AS726</t>
  </si>
  <si>
    <t>AS727</t>
  </si>
  <si>
    <t>AS728</t>
  </si>
  <si>
    <t>AS729</t>
  </si>
  <si>
    <t>AS730</t>
  </si>
  <si>
    <t>AS731</t>
  </si>
  <si>
    <t>AS81</t>
  </si>
  <si>
    <t>AS82</t>
  </si>
  <si>
    <t>AS83</t>
  </si>
  <si>
    <t>AS84</t>
  </si>
  <si>
    <t>AS85</t>
  </si>
  <si>
    <t>AS86</t>
  </si>
  <si>
    <t>AS87</t>
  </si>
  <si>
    <t>AS88</t>
  </si>
  <si>
    <t>AS89</t>
  </si>
  <si>
    <t>AS810</t>
  </si>
  <si>
    <t>AS811</t>
  </si>
  <si>
    <t>AS812</t>
  </si>
  <si>
    <t>AS813</t>
  </si>
  <si>
    <t>AS814</t>
  </si>
  <si>
    <t>AS815</t>
  </si>
  <si>
    <t>AS816</t>
  </si>
  <si>
    <t>AS817</t>
  </si>
  <si>
    <t>AS818</t>
  </si>
  <si>
    <t>AS819</t>
  </si>
  <si>
    <t>AS820</t>
  </si>
  <si>
    <t>AS821</t>
  </si>
  <si>
    <t>AS822</t>
  </si>
  <si>
    <t>AS823</t>
  </si>
  <si>
    <t>AS824</t>
  </si>
  <si>
    <t>AS825</t>
  </si>
  <si>
    <t>AS826</t>
  </si>
  <si>
    <t>AS827</t>
  </si>
  <si>
    <t>AS828</t>
  </si>
  <si>
    <t>AS829</t>
  </si>
  <si>
    <t>AS830</t>
  </si>
  <si>
    <t>AS831</t>
  </si>
  <si>
    <t>AS832</t>
  </si>
  <si>
    <t>AS833</t>
  </si>
  <si>
    <t>AS834</t>
  </si>
  <si>
    <t>AS835</t>
  </si>
  <si>
    <t>AS836</t>
  </si>
  <si>
    <t>AS837</t>
  </si>
  <si>
    <t>AS838</t>
  </si>
  <si>
    <t>AS839</t>
  </si>
  <si>
    <t>AS840</t>
  </si>
  <si>
    <t>AS841</t>
  </si>
  <si>
    <t>AS842</t>
  </si>
  <si>
    <t>AS843</t>
  </si>
  <si>
    <t>AS844</t>
  </si>
  <si>
    <t>AS91</t>
  </si>
  <si>
    <t>AS92</t>
  </si>
  <si>
    <t>AS93</t>
  </si>
  <si>
    <t>AS94</t>
  </si>
  <si>
    <t>AS95</t>
  </si>
  <si>
    <t>AS96</t>
  </si>
  <si>
    <t>AS97</t>
  </si>
  <si>
    <t>AS98</t>
  </si>
  <si>
    <t>AS99</t>
  </si>
  <si>
    <t>AS910</t>
  </si>
  <si>
    <t>AS911</t>
  </si>
  <si>
    <t>AS912</t>
  </si>
  <si>
    <t>AS913</t>
  </si>
  <si>
    <t>AS914</t>
  </si>
  <si>
    <t>AS915</t>
  </si>
  <si>
    <t>AS916</t>
  </si>
  <si>
    <t>AS917</t>
  </si>
  <si>
    <t>AS918</t>
  </si>
  <si>
    <t>AS919</t>
  </si>
  <si>
    <t>AS920</t>
  </si>
  <si>
    <t>AS101</t>
  </si>
  <si>
    <t>AS102</t>
  </si>
  <si>
    <t>AS103</t>
  </si>
  <si>
    <t>AS104</t>
  </si>
  <si>
    <t>AS105</t>
  </si>
  <si>
    <t>AS106</t>
  </si>
  <si>
    <t>AS107</t>
  </si>
  <si>
    <t>AS108</t>
  </si>
  <si>
    <t>AS109</t>
  </si>
  <si>
    <t>AS1010</t>
  </si>
  <si>
    <t>AS1011</t>
  </si>
  <si>
    <t>AS1012</t>
  </si>
  <si>
    <t>AS1013</t>
  </si>
  <si>
    <t>AS1014</t>
  </si>
  <si>
    <t>AS1015</t>
  </si>
  <si>
    <t>AS1016</t>
  </si>
  <si>
    <t>AS1017</t>
  </si>
  <si>
    <t>AS1018</t>
  </si>
  <si>
    <t>AS1019</t>
  </si>
  <si>
    <t>AS1020</t>
  </si>
  <si>
    <t>AS1021</t>
  </si>
  <si>
    <t>AS1022</t>
  </si>
  <si>
    <t>AS1023</t>
  </si>
  <si>
    <t>AS1024</t>
  </si>
  <si>
    <t>AS1025</t>
  </si>
  <si>
    <t>AS1026</t>
  </si>
  <si>
    <t>AS1027</t>
  </si>
  <si>
    <t>AS1028</t>
  </si>
  <si>
    <t>AS1029</t>
  </si>
  <si>
    <t>AS1030</t>
  </si>
  <si>
    <t>AS1031</t>
  </si>
  <si>
    <t>AS1032</t>
  </si>
  <si>
    <t>AS1033</t>
  </si>
  <si>
    <t>S</t>
  </si>
  <si>
    <t>_S000001</t>
  </si>
  <si>
    <t>CF</t>
  </si>
  <si>
    <t>R</t>
  </si>
  <si>
    <t>_R000002</t>
  </si>
  <si>
    <t>_C000003</t>
  </si>
  <si>
    <t>_C000004</t>
  </si>
  <si>
    <t>_C000005</t>
  </si>
  <si>
    <t>_C000006</t>
  </si>
  <si>
    <t>_C000007</t>
  </si>
  <si>
    <t>_C000008</t>
  </si>
  <si>
    <t>_C000009</t>
  </si>
  <si>
    <t>_C000010</t>
  </si>
  <si>
    <t>_C000011</t>
  </si>
  <si>
    <t>_C000012</t>
  </si>
  <si>
    <t>_C000013</t>
  </si>
  <si>
    <t>_C000014</t>
  </si>
  <si>
    <t>_C000015</t>
  </si>
  <si>
    <t>_C000016</t>
  </si>
  <si>
    <t>_C000017</t>
  </si>
  <si>
    <t>_C000018</t>
  </si>
  <si>
    <t>_C000019</t>
  </si>
  <si>
    <t>_C000020</t>
  </si>
  <si>
    <t>_C000021</t>
  </si>
  <si>
    <t>_C000022</t>
  </si>
  <si>
    <t>_C000023</t>
  </si>
  <si>
    <t>_C000024</t>
  </si>
  <si>
    <t>_C000025</t>
  </si>
  <si>
    <t>_C000026</t>
  </si>
  <si>
    <t>_C000027</t>
  </si>
  <si>
    <t>_C000028</t>
  </si>
  <si>
    <t>D</t>
  </si>
  <si>
    <t>Value</t>
  </si>
  <si>
    <t>Fire_District_Name</t>
  </si>
  <si>
    <t>EIN</t>
  </si>
  <si>
    <t>NPI</t>
  </si>
  <si>
    <t>DBA</t>
  </si>
  <si>
    <t>FacilityPhone</t>
  </si>
  <si>
    <t>AgencyAddress</t>
  </si>
  <si>
    <t>AgencyCity</t>
  </si>
  <si>
    <t>AgencyZip</t>
  </si>
  <si>
    <t>MailingAddress</t>
  </si>
  <si>
    <t>MailingCity</t>
  </si>
  <si>
    <t>MailingZip</t>
  </si>
  <si>
    <t>NameCertifying</t>
  </si>
  <si>
    <t>ReportContactName</t>
  </si>
  <si>
    <t>ReportContactPhone</t>
  </si>
  <si>
    <t>ReportContactExt</t>
  </si>
  <si>
    <t>ReportContactMailingAddress</t>
  </si>
  <si>
    <t>ReportContactMailingCity</t>
  </si>
  <si>
    <t>ReportContactMailingState</t>
  </si>
  <si>
    <t>ReportContactMailingZip</t>
  </si>
  <si>
    <t>PreviousAgencyName</t>
  </si>
  <si>
    <t>DateofChange</t>
  </si>
  <si>
    <t>AlternateEntityResponse</t>
  </si>
  <si>
    <t>AlternateEntityDateRange</t>
  </si>
  <si>
    <t>AlternateBillingEntity</t>
  </si>
  <si>
    <t>AlternateBillingArrangement</t>
  </si>
  <si>
    <t>FYB</t>
  </si>
  <si>
    <t>FYE</t>
  </si>
  <si>
    <t>NetCostofTransports</t>
  </si>
  <si>
    <t>SigDate</t>
  </si>
  <si>
    <t>EntityName</t>
  </si>
  <si>
    <t>Title</t>
  </si>
  <si>
    <t>AddressLine1</t>
  </si>
  <si>
    <t>Address 1</t>
  </si>
  <si>
    <t>AddressLine2</t>
  </si>
  <si>
    <t>Address 2</t>
  </si>
  <si>
    <t>AddressLine3</t>
  </si>
  <si>
    <t>Address 3</t>
  </si>
  <si>
    <t>Email</t>
  </si>
  <si>
    <t>TotExpBeforeAllocation</t>
  </si>
  <si>
    <t>Total Rep Expenses (Before All of Expenses)</t>
  </si>
  <si>
    <t>TotExpAfterAllocation</t>
  </si>
  <si>
    <t>Total Rep Expenses (After All of Expenses)</t>
  </si>
  <si>
    <t>_S000069</t>
  </si>
  <si>
    <t>Sch 1 -Total Exp Capital Related</t>
  </si>
  <si>
    <t>_R000070</t>
  </si>
  <si>
    <t>_C000071</t>
  </si>
  <si>
    <t>_C000072</t>
  </si>
  <si>
    <t>_S000073</t>
  </si>
  <si>
    <t>Sch 1 - Total Exp Salaries</t>
  </si>
  <si>
    <t>_R000074</t>
  </si>
  <si>
    <t>_C000075</t>
  </si>
  <si>
    <t>_C000076</t>
  </si>
  <si>
    <t>Sch 1 Total Exp Fringe Benefits</t>
  </si>
  <si>
    <t>_S000081</t>
  </si>
  <si>
    <t>_R000082</t>
  </si>
  <si>
    <t>_C000083</t>
  </si>
  <si>
    <t>_C000084</t>
  </si>
  <si>
    <t>_S000085</t>
  </si>
  <si>
    <t>Sch 1 Total Exp Admin and Gen</t>
  </si>
  <si>
    <t>_R000086</t>
  </si>
  <si>
    <t>_C000087</t>
  </si>
  <si>
    <t>_C000088</t>
  </si>
  <si>
    <t>_D000089</t>
  </si>
  <si>
    <t>_D000090</t>
  </si>
  <si>
    <t>_D000091</t>
  </si>
  <si>
    <t>_D000092</t>
  </si>
  <si>
    <t>_D000093</t>
  </si>
  <si>
    <t>_D000094</t>
  </si>
  <si>
    <t>_D000095</t>
  </si>
  <si>
    <t>_D000096</t>
  </si>
  <si>
    <t>_D000097</t>
  </si>
  <si>
    <t>_D000098</t>
  </si>
  <si>
    <t>_D000099</t>
  </si>
  <si>
    <t>_D000100</t>
  </si>
  <si>
    <t>TotalCapitalExpense</t>
  </si>
  <si>
    <t>Total Capital</t>
  </si>
  <si>
    <t>_D000102</t>
  </si>
  <si>
    <t>_D000103</t>
  </si>
  <si>
    <t>_D000104</t>
  </si>
  <si>
    <t>_D000105</t>
  </si>
  <si>
    <t>_D000106</t>
  </si>
  <si>
    <t>_D000107</t>
  </si>
  <si>
    <t>_D000108</t>
  </si>
  <si>
    <t>_D000109</t>
  </si>
  <si>
    <t>_D000110</t>
  </si>
  <si>
    <t>_D000111</t>
  </si>
  <si>
    <t>_D000112</t>
  </si>
  <si>
    <t>TotalSalariesExpense</t>
  </si>
  <si>
    <t>Subtotal Salaries</t>
  </si>
  <si>
    <t>S121</t>
  </si>
  <si>
    <t>_D000114</t>
  </si>
  <si>
    <t>_D000115</t>
  </si>
  <si>
    <t>_D000116</t>
  </si>
  <si>
    <t>_D000117</t>
  </si>
  <si>
    <t>_D000118</t>
  </si>
  <si>
    <t>_D000119</t>
  </si>
  <si>
    <t>_D000120</t>
  </si>
  <si>
    <t>_D000121</t>
  </si>
  <si>
    <t>TotalFringeBenefitsExpense</t>
  </si>
  <si>
    <t>Subtotal Fringe Benefits</t>
  </si>
  <si>
    <t>TotalSalariesFringeBenExp</t>
  </si>
  <si>
    <t>TotalCapSalFringeBenExp</t>
  </si>
  <si>
    <t>Total Capital Related, Sal, and Fringe Benefits</t>
  </si>
  <si>
    <t>_D000125</t>
  </si>
  <si>
    <t>_D000126</t>
  </si>
  <si>
    <t>_D000127</t>
  </si>
  <si>
    <t>_D000128</t>
  </si>
  <si>
    <t>_D000129</t>
  </si>
  <si>
    <t>_D000130</t>
  </si>
  <si>
    <t>_D000131</t>
  </si>
  <si>
    <t>_D000132</t>
  </si>
  <si>
    <t>_D000133</t>
  </si>
  <si>
    <t>_D000134</t>
  </si>
  <si>
    <t>_D000135</t>
  </si>
  <si>
    <t>_D000136</t>
  </si>
  <si>
    <t>_D000137</t>
  </si>
  <si>
    <t>_D000138</t>
  </si>
  <si>
    <t>_D000139</t>
  </si>
  <si>
    <t>_D000140</t>
  </si>
  <si>
    <t>_D000141</t>
  </si>
  <si>
    <t>_D000142</t>
  </si>
  <si>
    <t>_D000143</t>
  </si>
  <si>
    <t>_D000144</t>
  </si>
  <si>
    <t>_D000145</t>
  </si>
  <si>
    <t>_D000146</t>
  </si>
  <si>
    <t>_D000147</t>
  </si>
  <si>
    <t>_D000148</t>
  </si>
  <si>
    <t>_D000149</t>
  </si>
  <si>
    <t>_D000150</t>
  </si>
  <si>
    <t>_D000151</t>
  </si>
  <si>
    <t>_D000152</t>
  </si>
  <si>
    <t>_D000153</t>
  </si>
  <si>
    <t>_D000154</t>
  </si>
  <si>
    <t>_D000155</t>
  </si>
  <si>
    <t>TotalAdminGen</t>
  </si>
  <si>
    <t>TotalExpense</t>
  </si>
  <si>
    <t>Total GEMT Provider</t>
  </si>
  <si>
    <t>_S000158</t>
  </si>
  <si>
    <t>ACF</t>
  </si>
  <si>
    <t>_R000159</t>
  </si>
  <si>
    <t>_C000160</t>
  </si>
  <si>
    <t>_C000161</t>
  </si>
  <si>
    <t>_C000162</t>
  </si>
  <si>
    <t>_C000163</t>
  </si>
  <si>
    <t>_C000164</t>
  </si>
  <si>
    <t>_C000165</t>
  </si>
  <si>
    <t>_C000166</t>
  </si>
  <si>
    <t>_C000167</t>
  </si>
  <si>
    <t>_C000168</t>
  </si>
  <si>
    <t>_C000169</t>
  </si>
  <si>
    <t>_C000170</t>
  </si>
  <si>
    <t>_C000171</t>
  </si>
  <si>
    <t>_C000172</t>
  </si>
  <si>
    <t>_C000173</t>
  </si>
  <si>
    <t>_C000174</t>
  </si>
  <si>
    <t>_C000175</t>
  </si>
  <si>
    <t>_C000176</t>
  </si>
  <si>
    <t>_C000177</t>
  </si>
  <si>
    <t>_C000178</t>
  </si>
  <si>
    <t>_C000179</t>
  </si>
  <si>
    <t>_C000180</t>
  </si>
  <si>
    <t>_C000181</t>
  </si>
  <si>
    <t>_C000182</t>
  </si>
  <si>
    <t>_C000183</t>
  </si>
  <si>
    <t>_C000184</t>
  </si>
  <si>
    <t>_C000185</t>
  </si>
  <si>
    <t>Version_ADJ</t>
  </si>
  <si>
    <t>Fire_District_Name_ADJ</t>
  </si>
  <si>
    <t>EIN_ADJ</t>
  </si>
  <si>
    <t>NPI_ADJ</t>
  </si>
  <si>
    <t>DBA_ADJ</t>
  </si>
  <si>
    <t>FacilityPhone_ADJ</t>
  </si>
  <si>
    <t>AgencyAddress_ADJ</t>
  </si>
  <si>
    <t>AgencyCity_ADJ</t>
  </si>
  <si>
    <t>AgencyZip_ADJ</t>
  </si>
  <si>
    <t>MailingAddress_ADJ</t>
  </si>
  <si>
    <t>MailingCity_ADJ</t>
  </si>
  <si>
    <t>MailingZip_ADJ</t>
  </si>
  <si>
    <t>NameCertifying_ADJ</t>
  </si>
  <si>
    <t>ReportContactName_ADJ</t>
  </si>
  <si>
    <t>ReportContactPhone_ADJ</t>
  </si>
  <si>
    <t>ReportContactExt_ADJ</t>
  </si>
  <si>
    <t>ReportContactMailingAddress_ADJ</t>
  </si>
  <si>
    <t>ReportContactMailingCity_ADJ</t>
  </si>
  <si>
    <t>ReportContactMailingState_ADJ</t>
  </si>
  <si>
    <t>ReportContactMailingZip_ADJ</t>
  </si>
  <si>
    <t>PreviousAgencyName_ADJ</t>
  </si>
  <si>
    <t>DateofChange_ADJ</t>
  </si>
  <si>
    <t>AlternateEntityResponse_ADJ</t>
  </si>
  <si>
    <t>AlternateEntityDateRange_ADJ</t>
  </si>
  <si>
    <t>AlternateBillingEntity_ADJ</t>
  </si>
  <si>
    <t>AlternateBillingArrangement_ADJ</t>
  </si>
  <si>
    <t>FYB_ADJ</t>
  </si>
  <si>
    <t>FYE_ADJ</t>
  </si>
  <si>
    <t>NetCostofTransports_ADJ</t>
  </si>
  <si>
    <t>SigDate_ADJ</t>
  </si>
  <si>
    <t>EntityName_ADJ</t>
  </si>
  <si>
    <t>Signature_ADJ</t>
  </si>
  <si>
    <t>Title_ADJ</t>
  </si>
  <si>
    <t>AddressLine1_ADJ</t>
  </si>
  <si>
    <t>AddressLine2_ADJ</t>
  </si>
  <si>
    <t>AddressLine3_ADJ</t>
  </si>
  <si>
    <t>Email_ADJ</t>
  </si>
  <si>
    <t>TotExpBeforeAllocation_ADJ</t>
  </si>
  <si>
    <t>TotExpAfterAllocation_ADJ</t>
  </si>
  <si>
    <t>Variance_ADJ</t>
  </si>
  <si>
    <t>A11</t>
  </si>
  <si>
    <t>_S000227</t>
  </si>
  <si>
    <t>Adj S1 Tot Exp Capital Related</t>
  </si>
  <si>
    <t>_R000228</t>
  </si>
  <si>
    <t>_C000229</t>
  </si>
  <si>
    <t>_C000230</t>
  </si>
  <si>
    <t>_S000231</t>
  </si>
  <si>
    <t>A12</t>
  </si>
  <si>
    <t>Adj S1 Tot Exp Salaries</t>
  </si>
  <si>
    <t>_R000232</t>
  </si>
  <si>
    <t>_C000233</t>
  </si>
  <si>
    <t>_C000234</t>
  </si>
  <si>
    <t>_S000235</t>
  </si>
  <si>
    <t>A13</t>
  </si>
  <si>
    <t>Adj S1 Tot Exp Fringe Benefits</t>
  </si>
  <si>
    <t>_R000236</t>
  </si>
  <si>
    <t>_C000237</t>
  </si>
  <si>
    <t>_C000238</t>
  </si>
  <si>
    <t>_S000239</t>
  </si>
  <si>
    <t>A14</t>
  </si>
  <si>
    <t>Adj S1 Tot Exp Admin and General</t>
  </si>
  <si>
    <t>_R000240</t>
  </si>
  <si>
    <t>_C000241</t>
  </si>
  <si>
    <t>_C000242</t>
  </si>
  <si>
    <t>_D000243</t>
  </si>
  <si>
    <t>_D000244</t>
  </si>
  <si>
    <t>_D000245</t>
  </si>
  <si>
    <t>_D000246</t>
  </si>
  <si>
    <t>_D000247</t>
  </si>
  <si>
    <t>_D000248</t>
  </si>
  <si>
    <t>_D000249</t>
  </si>
  <si>
    <t>_D000250</t>
  </si>
  <si>
    <t>_D000251</t>
  </si>
  <si>
    <t>_D000252</t>
  </si>
  <si>
    <t>_D000253</t>
  </si>
  <si>
    <t>_D000254</t>
  </si>
  <si>
    <t>TotalCapitalExpense_ADJ</t>
  </si>
  <si>
    <t>_D000256</t>
  </si>
  <si>
    <t>_D000257</t>
  </si>
  <si>
    <t>_D000258</t>
  </si>
  <si>
    <t>_D000259</t>
  </si>
  <si>
    <t>_D000260</t>
  </si>
  <si>
    <t>_D000261</t>
  </si>
  <si>
    <t>_D000262</t>
  </si>
  <si>
    <t>_D000263</t>
  </si>
  <si>
    <t>_D000264</t>
  </si>
  <si>
    <t>_D000265</t>
  </si>
  <si>
    <t>_D000266</t>
  </si>
  <si>
    <t>TotalSalariesExpense_ADJ</t>
  </si>
  <si>
    <t>_D000268</t>
  </si>
  <si>
    <t>_D000269</t>
  </si>
  <si>
    <t>_D000270</t>
  </si>
  <si>
    <t>_D000271</t>
  </si>
  <si>
    <t>_D000272</t>
  </si>
  <si>
    <t>_D000273</t>
  </si>
  <si>
    <t>_D000274</t>
  </si>
  <si>
    <t>_D000275</t>
  </si>
  <si>
    <t>_D000276</t>
  </si>
  <si>
    <t>_D000277</t>
  </si>
  <si>
    <t>_D000278</t>
  </si>
  <si>
    <t>TotalFringeBenefitsExpense_ADJ</t>
  </si>
  <si>
    <t>TotalSalariesFringeBenExp_ADJ</t>
  </si>
  <si>
    <t>TotalCapSalFringeBenExp_ADJ</t>
  </si>
  <si>
    <t>AS121</t>
  </si>
  <si>
    <t>_D000282</t>
  </si>
  <si>
    <t>_D000283</t>
  </si>
  <si>
    <t>_D000284</t>
  </si>
  <si>
    <t>_D000285</t>
  </si>
  <si>
    <t>_D000286</t>
  </si>
  <si>
    <t>_D000287</t>
  </si>
  <si>
    <t>_D000288</t>
  </si>
  <si>
    <t>_D000289</t>
  </si>
  <si>
    <t>_D000290</t>
  </si>
  <si>
    <t>_D000291</t>
  </si>
  <si>
    <t>_D000292</t>
  </si>
  <si>
    <t>_D000293</t>
  </si>
  <si>
    <t>_D000294</t>
  </si>
  <si>
    <t>_D000295</t>
  </si>
  <si>
    <t>_D000296</t>
  </si>
  <si>
    <t>_D000297</t>
  </si>
  <si>
    <t>_D000298</t>
  </si>
  <si>
    <t>_D000299</t>
  </si>
  <si>
    <t>_D000300</t>
  </si>
  <si>
    <t>_D000301</t>
  </si>
  <si>
    <t>_D000302</t>
  </si>
  <si>
    <t>_D000303</t>
  </si>
  <si>
    <t>_D000304</t>
  </si>
  <si>
    <t>_D000305</t>
  </si>
  <si>
    <t>_D000306</t>
  </si>
  <si>
    <t>_D000307</t>
  </si>
  <si>
    <t>_D000308</t>
  </si>
  <si>
    <t>_D000309</t>
  </si>
  <si>
    <t>_D000310</t>
  </si>
  <si>
    <t>_D000311</t>
  </si>
  <si>
    <t>_D000312</t>
  </si>
  <si>
    <t>_D000313</t>
  </si>
  <si>
    <t>_D000314</t>
  </si>
  <si>
    <t>_D000315</t>
  </si>
  <si>
    <t>TotalAdminGen_ADJ</t>
  </si>
  <si>
    <t>TotalExpense_ADJ</t>
  </si>
  <si>
    <t>_S000318</t>
  </si>
  <si>
    <t>A21</t>
  </si>
  <si>
    <t>_R000319</t>
  </si>
  <si>
    <t>_C000320</t>
  </si>
  <si>
    <t>_C000321</t>
  </si>
  <si>
    <t>_C000322</t>
  </si>
  <si>
    <t>_C000323</t>
  </si>
  <si>
    <t>_C000324</t>
  </si>
  <si>
    <t>_C000325</t>
  </si>
  <si>
    <t>_S000326</t>
  </si>
  <si>
    <t>S2 EMR Exp Salaries</t>
  </si>
  <si>
    <t>S2 EMR Exp Capital Related</t>
  </si>
  <si>
    <t>_R000327</t>
  </si>
  <si>
    <t>_C000328</t>
  </si>
  <si>
    <t>_C000329</t>
  </si>
  <si>
    <t>_C000330</t>
  </si>
  <si>
    <t>_C000331</t>
  </si>
  <si>
    <t>_C000332</t>
  </si>
  <si>
    <t>_S000333</t>
  </si>
  <si>
    <t>S2 EMR Exp Fringe Benefits</t>
  </si>
  <si>
    <t>_R000334</t>
  </si>
  <si>
    <t>_C000335</t>
  </si>
  <si>
    <t>_C000336</t>
  </si>
  <si>
    <t>_C000337</t>
  </si>
  <si>
    <t>_C000338</t>
  </si>
  <si>
    <t>_C000339</t>
  </si>
  <si>
    <t>_C000340</t>
  </si>
  <si>
    <t>_S000341</t>
  </si>
  <si>
    <t>S2 EMR Exp Administrative &amp; Gen</t>
  </si>
  <si>
    <t>_R000342</t>
  </si>
  <si>
    <t>_C000343</t>
  </si>
  <si>
    <t>_C000344</t>
  </si>
  <si>
    <t>_C000345</t>
  </si>
  <si>
    <t>_C000346</t>
  </si>
  <si>
    <t>_C000347</t>
  </si>
  <si>
    <t>_C000348</t>
  </si>
  <si>
    <t>_D000349</t>
  </si>
  <si>
    <t>_D000350</t>
  </si>
  <si>
    <t>_D000351</t>
  </si>
  <si>
    <t>_D000352</t>
  </si>
  <si>
    <t>_D000353</t>
  </si>
  <si>
    <t>_D000354</t>
  </si>
  <si>
    <t>_D000355</t>
  </si>
  <si>
    <t>_D000356</t>
  </si>
  <si>
    <t>_D000357</t>
  </si>
  <si>
    <t>_D000358</t>
  </si>
  <si>
    <t>_D000359</t>
  </si>
  <si>
    <t>_D000360</t>
  </si>
  <si>
    <t>_D000361</t>
  </si>
  <si>
    <t>_D000362</t>
  </si>
  <si>
    <t>_D000363</t>
  </si>
  <si>
    <t>_D000364</t>
  </si>
  <si>
    <t>_D000365</t>
  </si>
  <si>
    <t>_D000366</t>
  </si>
  <si>
    <t>_D000367</t>
  </si>
  <si>
    <t>_D000368</t>
  </si>
  <si>
    <t>EMRTotalCapital</t>
  </si>
  <si>
    <t>Total Capital Related</t>
  </si>
  <si>
    <t>_D000370</t>
  </si>
  <si>
    <t>_D000371</t>
  </si>
  <si>
    <t>_D000372</t>
  </si>
  <si>
    <t>_D000373</t>
  </si>
  <si>
    <t>_D000374</t>
  </si>
  <si>
    <t>_D000375</t>
  </si>
  <si>
    <t>_D000376</t>
  </si>
  <si>
    <t>_D000377</t>
  </si>
  <si>
    <t>_D000378</t>
  </si>
  <si>
    <t>_D000379</t>
  </si>
  <si>
    <t>_D000380</t>
  </si>
  <si>
    <t>_D000381</t>
  </si>
  <si>
    <t>_D000382</t>
  </si>
  <si>
    <t>_D000383</t>
  </si>
  <si>
    <t>_D000384</t>
  </si>
  <si>
    <t>_D000385</t>
  </si>
  <si>
    <t>_D000386</t>
  </si>
  <si>
    <t>_D000387</t>
  </si>
  <si>
    <t>_D000388</t>
  </si>
  <si>
    <t>_D000389</t>
  </si>
  <si>
    <t>EMRTotalSalaries</t>
  </si>
  <si>
    <t>_D000391</t>
  </si>
  <si>
    <t>_D000392</t>
  </si>
  <si>
    <t>_C000393</t>
  </si>
  <si>
    <t>_D000394</t>
  </si>
  <si>
    <t>_D000395</t>
  </si>
  <si>
    <t>_D000396</t>
  </si>
  <si>
    <t>_D000397</t>
  </si>
  <si>
    <t>_D000398</t>
  </si>
  <si>
    <t>_D000399</t>
  </si>
  <si>
    <t>_D000400</t>
  </si>
  <si>
    <t>_D000401</t>
  </si>
  <si>
    <t>_D000402</t>
  </si>
  <si>
    <t>_D000403</t>
  </si>
  <si>
    <t>_D000404</t>
  </si>
  <si>
    <t>_D000405</t>
  </si>
  <si>
    <t>_D000406</t>
  </si>
  <si>
    <t>_D000407</t>
  </si>
  <si>
    <t>_D000408</t>
  </si>
  <si>
    <t>_D000409</t>
  </si>
  <si>
    <t>_D000410</t>
  </si>
  <si>
    <t>_D000411</t>
  </si>
  <si>
    <t>EMRTotalFringe</t>
  </si>
  <si>
    <t>_D000413</t>
  </si>
  <si>
    <t>_D000414</t>
  </si>
  <si>
    <t>Total ReClasses</t>
  </si>
  <si>
    <t>_D000415</t>
  </si>
  <si>
    <t>_D000416</t>
  </si>
  <si>
    <t>EMRSalFringeBen</t>
  </si>
  <si>
    <t>_D000418</t>
  </si>
  <si>
    <t>_D000419</t>
  </si>
  <si>
    <t>_D000420</t>
  </si>
  <si>
    <t>_D000421</t>
  </si>
  <si>
    <t>EMRCRSB</t>
  </si>
  <si>
    <t>Total Cap Related, Salaries, and Fringe Ben</t>
  </si>
  <si>
    <t>_D000423</t>
  </si>
  <si>
    <t>_D000424</t>
  </si>
  <si>
    <t>_D000425</t>
  </si>
  <si>
    <t>_D000426</t>
  </si>
  <si>
    <t>_D000427</t>
  </si>
  <si>
    <t>_D000428</t>
  </si>
  <si>
    <t>_D000429</t>
  </si>
  <si>
    <t>_D000430</t>
  </si>
  <si>
    <t>_D000431</t>
  </si>
  <si>
    <t>_D000432</t>
  </si>
  <si>
    <t>_D000433</t>
  </si>
  <si>
    <t>_D000434</t>
  </si>
  <si>
    <t>_D000435</t>
  </si>
  <si>
    <t>_D000436</t>
  </si>
  <si>
    <t>_D000437</t>
  </si>
  <si>
    <t>_D000438</t>
  </si>
  <si>
    <t>_D000439</t>
  </si>
  <si>
    <t>_D000440</t>
  </si>
  <si>
    <t>_D000441</t>
  </si>
  <si>
    <t>_D000442</t>
  </si>
  <si>
    <t>_D000443</t>
  </si>
  <si>
    <t>_D000444</t>
  </si>
  <si>
    <t>_D000445</t>
  </si>
  <si>
    <t>_D000446</t>
  </si>
  <si>
    <t>_D000447</t>
  </si>
  <si>
    <t>_D000448</t>
  </si>
  <si>
    <t>_D000449</t>
  </si>
  <si>
    <t>_D000450</t>
  </si>
  <si>
    <t>_D000451</t>
  </si>
  <si>
    <t>_D000452</t>
  </si>
  <si>
    <t>_D000453</t>
  </si>
  <si>
    <t>_D000454</t>
  </si>
  <si>
    <t>_D000455</t>
  </si>
  <si>
    <t>_D000456</t>
  </si>
  <si>
    <t>_D000457</t>
  </si>
  <si>
    <t>_D000458</t>
  </si>
  <si>
    <t>_D000459</t>
  </si>
  <si>
    <t>_D000460</t>
  </si>
  <si>
    <t>_D000461</t>
  </si>
  <si>
    <t>_D000462</t>
  </si>
  <si>
    <t>_D000463</t>
  </si>
  <si>
    <t>_D000464</t>
  </si>
  <si>
    <t>_D000465</t>
  </si>
  <si>
    <t>_D000466</t>
  </si>
  <si>
    <t>_D000467</t>
  </si>
  <si>
    <t>_D000468</t>
  </si>
  <si>
    <t>_D000469</t>
  </si>
  <si>
    <t>_D000470</t>
  </si>
  <si>
    <t>_D000471</t>
  </si>
  <si>
    <t>_D000472</t>
  </si>
  <si>
    <t>_D000473</t>
  </si>
  <si>
    <t>_D000474</t>
  </si>
  <si>
    <t>_D000475</t>
  </si>
  <si>
    <t>_D000476</t>
  </si>
  <si>
    <t>_D000477</t>
  </si>
  <si>
    <t>_D000478</t>
  </si>
  <si>
    <t>_D000479</t>
  </si>
  <si>
    <t>_D000480</t>
  </si>
  <si>
    <t>_D000481</t>
  </si>
  <si>
    <t>_D000482</t>
  </si>
  <si>
    <t>_D000483</t>
  </si>
  <si>
    <t>_D000484</t>
  </si>
  <si>
    <t>_D000485</t>
  </si>
  <si>
    <t>_D000486</t>
  </si>
  <si>
    <t>_D000487</t>
  </si>
  <si>
    <t>_D000488</t>
  </si>
  <si>
    <t>EMRAG</t>
  </si>
  <si>
    <t>_D000490</t>
  </si>
  <si>
    <t>_D000491</t>
  </si>
  <si>
    <t>_D000492</t>
  </si>
  <si>
    <t>TotalEMR</t>
  </si>
  <si>
    <t>EMRAllocatedDirect</t>
  </si>
  <si>
    <t>EMRReclasses</t>
  </si>
  <si>
    <t>EMRAdjustments</t>
  </si>
  <si>
    <t>GrandTotalEMR</t>
  </si>
  <si>
    <t>_S000498</t>
  </si>
  <si>
    <t>Adj S2 EMR Exp Capital Related</t>
  </si>
  <si>
    <t>_R000499</t>
  </si>
  <si>
    <t>_C000500</t>
  </si>
  <si>
    <t>_C000501</t>
  </si>
  <si>
    <t>_C000502</t>
  </si>
  <si>
    <t>_C000503</t>
  </si>
  <si>
    <t>_C000504</t>
  </si>
  <si>
    <t>_C000505</t>
  </si>
  <si>
    <t>_S000506</t>
  </si>
  <si>
    <t>A22</t>
  </si>
  <si>
    <t>Adj S2 EMR Exp Salaries</t>
  </si>
  <si>
    <t>_R000507</t>
  </si>
  <si>
    <t>_C000508</t>
  </si>
  <si>
    <t>_C000509</t>
  </si>
  <si>
    <t>_C000510</t>
  </si>
  <si>
    <t>_C000511</t>
  </si>
  <si>
    <t>_C000512</t>
  </si>
  <si>
    <t>_C000513</t>
  </si>
  <si>
    <t>_S000514</t>
  </si>
  <si>
    <t>A23</t>
  </si>
  <si>
    <t>Adj S2 EMR Exp Fringe Benefits</t>
  </si>
  <si>
    <t>_R000515</t>
  </si>
  <si>
    <t>_C000516</t>
  </si>
  <si>
    <t>_C000517</t>
  </si>
  <si>
    <t>_C000518</t>
  </si>
  <si>
    <t>_C000519</t>
  </si>
  <si>
    <t>_C000520</t>
  </si>
  <si>
    <t>_C000521</t>
  </si>
  <si>
    <t>_S000522</t>
  </si>
  <si>
    <t>A24</t>
  </si>
  <si>
    <t>Adj S2 EMR Exp Admin and General</t>
  </si>
  <si>
    <t>_R000523</t>
  </si>
  <si>
    <t>_C000524</t>
  </si>
  <si>
    <t>_C000525</t>
  </si>
  <si>
    <t>_C000526</t>
  </si>
  <si>
    <t>_C000527</t>
  </si>
  <si>
    <t>_C000528</t>
  </si>
  <si>
    <t>_C000529</t>
  </si>
  <si>
    <t>_D000530</t>
  </si>
  <si>
    <t>_D000531</t>
  </si>
  <si>
    <t>_D000532</t>
  </si>
  <si>
    <t>_D000533</t>
  </si>
  <si>
    <t>_D000534</t>
  </si>
  <si>
    <t>_D000535</t>
  </si>
  <si>
    <t>_D000536</t>
  </si>
  <si>
    <t>_D000537</t>
  </si>
  <si>
    <t>_D000538</t>
  </si>
  <si>
    <t>_D000539</t>
  </si>
  <si>
    <t>_D000540</t>
  </si>
  <si>
    <t>_D000541</t>
  </si>
  <si>
    <t>_D000542</t>
  </si>
  <si>
    <t>_D000543</t>
  </si>
  <si>
    <t>_D000544</t>
  </si>
  <si>
    <t>_D000545</t>
  </si>
  <si>
    <t>_D000546</t>
  </si>
  <si>
    <t>_D000547</t>
  </si>
  <si>
    <t>_D000548</t>
  </si>
  <si>
    <t>_D000549</t>
  </si>
  <si>
    <t>EMRTotalCapital_ADJ</t>
  </si>
  <si>
    <t>_D000551</t>
  </si>
  <si>
    <t>_D000552</t>
  </si>
  <si>
    <t>_D000553</t>
  </si>
  <si>
    <t>_D000554</t>
  </si>
  <si>
    <t>_D000555</t>
  </si>
  <si>
    <t>_D000556</t>
  </si>
  <si>
    <t>_D000557</t>
  </si>
  <si>
    <t>_D000558</t>
  </si>
  <si>
    <t>_D000559</t>
  </si>
  <si>
    <t>_D000560</t>
  </si>
  <si>
    <t>_D000561</t>
  </si>
  <si>
    <t>_D000562</t>
  </si>
  <si>
    <t>_D000563</t>
  </si>
  <si>
    <t>_D000564</t>
  </si>
  <si>
    <t>_D000565</t>
  </si>
  <si>
    <t>_D000566</t>
  </si>
  <si>
    <t>_D000567</t>
  </si>
  <si>
    <t>_D000568</t>
  </si>
  <si>
    <t>_D000569</t>
  </si>
  <si>
    <t>_D000570</t>
  </si>
  <si>
    <t>EMRTotalSalaries_ADJ</t>
  </si>
  <si>
    <t>_D000572</t>
  </si>
  <si>
    <t>_D000573</t>
  </si>
  <si>
    <t>_D000574</t>
  </si>
  <si>
    <t>_D000575</t>
  </si>
  <si>
    <t>_D000576</t>
  </si>
  <si>
    <t>_D000577</t>
  </si>
  <si>
    <t>_D000578</t>
  </si>
  <si>
    <t>_D000579</t>
  </si>
  <si>
    <t>_D000580</t>
  </si>
  <si>
    <t>_D000581</t>
  </si>
  <si>
    <t>_D000582</t>
  </si>
  <si>
    <t>_D000583</t>
  </si>
  <si>
    <t>_D000584</t>
  </si>
  <si>
    <t>_D000585</t>
  </si>
  <si>
    <t>_D000586</t>
  </si>
  <si>
    <t>_D000587</t>
  </si>
  <si>
    <t>_D000588</t>
  </si>
  <si>
    <t>_D000589</t>
  </si>
  <si>
    <t>_D000590</t>
  </si>
  <si>
    <t>_D000591</t>
  </si>
  <si>
    <t>EMRTotalFringe_ADJ</t>
  </si>
  <si>
    <t>_D000593</t>
  </si>
  <si>
    <t>_D000594</t>
  </si>
  <si>
    <t>_D000595</t>
  </si>
  <si>
    <t>_D000596</t>
  </si>
  <si>
    <t>EMRSalFringeBen_ADJ</t>
  </si>
  <si>
    <t>_D000598</t>
  </si>
  <si>
    <t>_D000599</t>
  </si>
  <si>
    <t>_D000600</t>
  </si>
  <si>
    <t>_D000601</t>
  </si>
  <si>
    <t>EMRCRSB_ADJ</t>
  </si>
  <si>
    <t>Total Capital Related, Salaries, and Fringe Ben</t>
  </si>
  <si>
    <t>_D000603</t>
  </si>
  <si>
    <t>_D000604</t>
  </si>
  <si>
    <t>_D000605</t>
  </si>
  <si>
    <t>_D000606</t>
  </si>
  <si>
    <t>_D000607</t>
  </si>
  <si>
    <t>_D000608</t>
  </si>
  <si>
    <t>_D000609</t>
  </si>
  <si>
    <t>_D000610</t>
  </si>
  <si>
    <t>_D000611</t>
  </si>
  <si>
    <t>_D000612</t>
  </si>
  <si>
    <t>_D000613</t>
  </si>
  <si>
    <t>_D000614</t>
  </si>
  <si>
    <t>_D000615</t>
  </si>
  <si>
    <t>_D000616</t>
  </si>
  <si>
    <t>_D000617</t>
  </si>
  <si>
    <t>_D000618</t>
  </si>
  <si>
    <t>_D000619</t>
  </si>
  <si>
    <t>_D000620</t>
  </si>
  <si>
    <t>_D000621</t>
  </si>
  <si>
    <t>_D000622</t>
  </si>
  <si>
    <t>_D000623</t>
  </si>
  <si>
    <t>_D000624</t>
  </si>
  <si>
    <t>_D000625</t>
  </si>
  <si>
    <t>_D000626</t>
  </si>
  <si>
    <t>_D000627</t>
  </si>
  <si>
    <t>_D000628</t>
  </si>
  <si>
    <t>_D000629</t>
  </si>
  <si>
    <t>_D000630</t>
  </si>
  <si>
    <t>_D000631</t>
  </si>
  <si>
    <t>_D000632</t>
  </si>
  <si>
    <t>_D000633</t>
  </si>
  <si>
    <t>_D000634</t>
  </si>
  <si>
    <t>_D000635</t>
  </si>
  <si>
    <t>_D000636</t>
  </si>
  <si>
    <t>_D000637</t>
  </si>
  <si>
    <t>_D000638</t>
  </si>
  <si>
    <t>_D000639</t>
  </si>
  <si>
    <t>_D000640</t>
  </si>
  <si>
    <t>_D000641</t>
  </si>
  <si>
    <t>_D000642</t>
  </si>
  <si>
    <t>_D000643</t>
  </si>
  <si>
    <t>_D000644</t>
  </si>
  <si>
    <t>_D000645</t>
  </si>
  <si>
    <t>_D000646</t>
  </si>
  <si>
    <t>_D000647</t>
  </si>
  <si>
    <t>_D000648</t>
  </si>
  <si>
    <t>_D000649</t>
  </si>
  <si>
    <t>_D000650</t>
  </si>
  <si>
    <t>_D000651</t>
  </si>
  <si>
    <t>_D000652</t>
  </si>
  <si>
    <t>_D000653</t>
  </si>
  <si>
    <t>_D000654</t>
  </si>
  <si>
    <t>_D000655</t>
  </si>
  <si>
    <t>_D000656</t>
  </si>
  <si>
    <t>_D000657</t>
  </si>
  <si>
    <t>_D000658</t>
  </si>
  <si>
    <t>_D000659</t>
  </si>
  <si>
    <t>_D000660</t>
  </si>
  <si>
    <t>_D000661</t>
  </si>
  <si>
    <t>_D000662</t>
  </si>
  <si>
    <t>_D000663</t>
  </si>
  <si>
    <t>_D000664</t>
  </si>
  <si>
    <t>_D000665</t>
  </si>
  <si>
    <t>_D000666</t>
  </si>
  <si>
    <t>_D000667</t>
  </si>
  <si>
    <t>_D000668</t>
  </si>
  <si>
    <t>EMRAG_ADJ</t>
  </si>
  <si>
    <t>_D000670</t>
  </si>
  <si>
    <t>_D000671</t>
  </si>
  <si>
    <t>_D000672</t>
  </si>
  <si>
    <t>TotalEMR_ADJ</t>
  </si>
  <si>
    <t>EMRAllocatedDirect_ADJ</t>
  </si>
  <si>
    <t>EMRReclasses_ADJ</t>
  </si>
  <si>
    <t>EMRAdjustments_ADJ</t>
  </si>
  <si>
    <t>GrandTotalEMR_ADJ</t>
  </si>
  <si>
    <t>_S000678</t>
  </si>
  <si>
    <t>S3 Non EMR Exp Capital Related</t>
  </si>
  <si>
    <t>_R000679</t>
  </si>
  <si>
    <t>_C000680</t>
  </si>
  <si>
    <t>_C000681</t>
  </si>
  <si>
    <t>_C000682</t>
  </si>
  <si>
    <t>_C000683</t>
  </si>
  <si>
    <t>_C000684</t>
  </si>
  <si>
    <t>_C000685</t>
  </si>
  <si>
    <t>_S000686</t>
  </si>
  <si>
    <t>S3 Non EMR Exp Salaries</t>
  </si>
  <si>
    <t>_R000687</t>
  </si>
  <si>
    <t>_C000688</t>
  </si>
  <si>
    <t>_C000689</t>
  </si>
  <si>
    <t>_C000690</t>
  </si>
  <si>
    <t>_C000691</t>
  </si>
  <si>
    <t>_C000692</t>
  </si>
  <si>
    <t>_C000693</t>
  </si>
  <si>
    <t>_S000694</t>
  </si>
  <si>
    <t>S3 Non EMR Exp Fringe Benefits</t>
  </si>
  <si>
    <t>_R000695</t>
  </si>
  <si>
    <t>_C000696</t>
  </si>
  <si>
    <t>_C000697</t>
  </si>
  <si>
    <t>_C000698</t>
  </si>
  <si>
    <t>_C000699</t>
  </si>
  <si>
    <t>_C000700</t>
  </si>
  <si>
    <t>_C000701</t>
  </si>
  <si>
    <t>_S000702</t>
  </si>
  <si>
    <t>S3 Non EMR Exp Admin and General</t>
  </si>
  <si>
    <t>_R000703</t>
  </si>
  <si>
    <t>_C000704</t>
  </si>
  <si>
    <t>_C000705</t>
  </si>
  <si>
    <t>_C000706</t>
  </si>
  <si>
    <t>_C000707</t>
  </si>
  <si>
    <t>_C000708</t>
  </si>
  <si>
    <t>_C000709</t>
  </si>
  <si>
    <t>_D000710</t>
  </si>
  <si>
    <t>_D000711</t>
  </si>
  <si>
    <t>_D000712</t>
  </si>
  <si>
    <t>_D000713</t>
  </si>
  <si>
    <t>_D000714</t>
  </si>
  <si>
    <t>_D000715</t>
  </si>
  <si>
    <t>_D000716</t>
  </si>
  <si>
    <t>_D000717</t>
  </si>
  <si>
    <t>_D000718</t>
  </si>
  <si>
    <t>_D000719</t>
  </si>
  <si>
    <t>_D000720</t>
  </si>
  <si>
    <t>_D000721</t>
  </si>
  <si>
    <t>_D000722</t>
  </si>
  <si>
    <t>_D000723</t>
  </si>
  <si>
    <t>_D000724</t>
  </si>
  <si>
    <t>_D000725</t>
  </si>
  <si>
    <t>_D000726</t>
  </si>
  <si>
    <t>_D000727</t>
  </si>
  <si>
    <t>_D000728</t>
  </si>
  <si>
    <t>_D000729</t>
  </si>
  <si>
    <t>NonEMRTotalCapital</t>
  </si>
  <si>
    <t>_D000731</t>
  </si>
  <si>
    <t>_D000732</t>
  </si>
  <si>
    <t>_D000733</t>
  </si>
  <si>
    <t>_D000734</t>
  </si>
  <si>
    <t>_D000735</t>
  </si>
  <si>
    <t>_D000736</t>
  </si>
  <si>
    <t>_D000737</t>
  </si>
  <si>
    <t>_D000738</t>
  </si>
  <si>
    <t>_D000739</t>
  </si>
  <si>
    <t>_D000740</t>
  </si>
  <si>
    <t>_D000741</t>
  </si>
  <si>
    <t>_D000742</t>
  </si>
  <si>
    <t>_D000743</t>
  </si>
  <si>
    <t>_D000744</t>
  </si>
  <si>
    <t>_D000745</t>
  </si>
  <si>
    <t>_D000746</t>
  </si>
  <si>
    <t>_D000747</t>
  </si>
  <si>
    <t>_D000748</t>
  </si>
  <si>
    <t>_D000749</t>
  </si>
  <si>
    <t>_D000750</t>
  </si>
  <si>
    <t>NonEMRTotalSalaries</t>
  </si>
  <si>
    <t>_D000752</t>
  </si>
  <si>
    <t>_D000753</t>
  </si>
  <si>
    <t>_D000754</t>
  </si>
  <si>
    <t>_D000755</t>
  </si>
  <si>
    <t>_D000756</t>
  </si>
  <si>
    <t>_D000757</t>
  </si>
  <si>
    <t>_D000758</t>
  </si>
  <si>
    <t>_D000759</t>
  </si>
  <si>
    <t>_D000760</t>
  </si>
  <si>
    <t>_D000761</t>
  </si>
  <si>
    <t>_D000762</t>
  </si>
  <si>
    <t>_D000763</t>
  </si>
  <si>
    <t>_D000764</t>
  </si>
  <si>
    <t>_D000765</t>
  </si>
  <si>
    <t>_D000766</t>
  </si>
  <si>
    <t>_D000767</t>
  </si>
  <si>
    <t>_D000768</t>
  </si>
  <si>
    <t>_D000769</t>
  </si>
  <si>
    <t>_D000770</t>
  </si>
  <si>
    <t>_D000771</t>
  </si>
  <si>
    <t>NonEMRTotalFringe</t>
  </si>
  <si>
    <t>_D000773</t>
  </si>
  <si>
    <t>_D000774</t>
  </si>
  <si>
    <t>_D000775</t>
  </si>
  <si>
    <t>_D000776</t>
  </si>
  <si>
    <t>NonEMRSalFringeBen</t>
  </si>
  <si>
    <t>_D000778</t>
  </si>
  <si>
    <t>_D000779</t>
  </si>
  <si>
    <t>_D000780</t>
  </si>
  <si>
    <t>_D000781</t>
  </si>
  <si>
    <t>NonEMRCRSB</t>
  </si>
  <si>
    <t>Tot Cap Related, Salaries, and Fringe Benefits</t>
  </si>
  <si>
    <t>_D000783</t>
  </si>
  <si>
    <t>_D000784</t>
  </si>
  <si>
    <t>_D000785</t>
  </si>
  <si>
    <t>_D000786</t>
  </si>
  <si>
    <t>_D000787</t>
  </si>
  <si>
    <t>_D000788</t>
  </si>
  <si>
    <t>_D000789</t>
  </si>
  <si>
    <t>_D000790</t>
  </si>
  <si>
    <t>_D000791</t>
  </si>
  <si>
    <t>_D000792</t>
  </si>
  <si>
    <t>_D000793</t>
  </si>
  <si>
    <t>_D000794</t>
  </si>
  <si>
    <t>_D000795</t>
  </si>
  <si>
    <t>_D000796</t>
  </si>
  <si>
    <t>_D000797</t>
  </si>
  <si>
    <t>_D000798</t>
  </si>
  <si>
    <t>_D000799</t>
  </si>
  <si>
    <t>_D000800</t>
  </si>
  <si>
    <t>_D000801</t>
  </si>
  <si>
    <t>_D000802</t>
  </si>
  <si>
    <t>_D000803</t>
  </si>
  <si>
    <t>_D000804</t>
  </si>
  <si>
    <t>_D000805</t>
  </si>
  <si>
    <t>_D000806</t>
  </si>
  <si>
    <t>_D000807</t>
  </si>
  <si>
    <t>_D000808</t>
  </si>
  <si>
    <t>_D000809</t>
  </si>
  <si>
    <t>_D000810</t>
  </si>
  <si>
    <t>_D000811</t>
  </si>
  <si>
    <t>_D000812</t>
  </si>
  <si>
    <t>_D000813</t>
  </si>
  <si>
    <t>_D000814</t>
  </si>
  <si>
    <t>_D000815</t>
  </si>
  <si>
    <t>_D000816</t>
  </si>
  <si>
    <t>_D000817</t>
  </si>
  <si>
    <t>_D000818</t>
  </si>
  <si>
    <t>_D000819</t>
  </si>
  <si>
    <t>_D000820</t>
  </si>
  <si>
    <t>_D000821</t>
  </si>
  <si>
    <t>_D000822</t>
  </si>
  <si>
    <t>_D000823</t>
  </si>
  <si>
    <t>_D000824</t>
  </si>
  <si>
    <t>_D000825</t>
  </si>
  <si>
    <t>_D000826</t>
  </si>
  <si>
    <t>_D000827</t>
  </si>
  <si>
    <t>_D000828</t>
  </si>
  <si>
    <t>_D000829</t>
  </si>
  <si>
    <t>_D000830</t>
  </si>
  <si>
    <t>_D000831</t>
  </si>
  <si>
    <t>_D000832</t>
  </si>
  <si>
    <t>_D000833</t>
  </si>
  <si>
    <t>_D000834</t>
  </si>
  <si>
    <t>_D000835</t>
  </si>
  <si>
    <t>_D000836</t>
  </si>
  <si>
    <t>_D000837</t>
  </si>
  <si>
    <t>_D000838</t>
  </si>
  <si>
    <t>_D000839</t>
  </si>
  <si>
    <t>_D000840</t>
  </si>
  <si>
    <t>_D000841</t>
  </si>
  <si>
    <t>_D000842</t>
  </si>
  <si>
    <t>_D000843</t>
  </si>
  <si>
    <t>_D000844</t>
  </si>
  <si>
    <t>_D000845</t>
  </si>
  <si>
    <t>_D000846</t>
  </si>
  <si>
    <t>_D000847</t>
  </si>
  <si>
    <t>_D000848</t>
  </si>
  <si>
    <t>NonEMRAG</t>
  </si>
  <si>
    <t>_D000850</t>
  </si>
  <si>
    <t>_D000851</t>
  </si>
  <si>
    <t>_D000852</t>
  </si>
  <si>
    <t>TotalNonEMR</t>
  </si>
  <si>
    <t>NonEMRAllocatedDirect</t>
  </si>
  <si>
    <t>NonEMRReclasses</t>
  </si>
  <si>
    <t>NonEMRAdjustments</t>
  </si>
  <si>
    <t>NonGrandTotalEMR</t>
  </si>
  <si>
    <t>_S000858</t>
  </si>
  <si>
    <t>A31</t>
  </si>
  <si>
    <t>Adj S3 Non EMR Exp Cap Related</t>
  </si>
  <si>
    <t>_R000859</t>
  </si>
  <si>
    <t>_C000860</t>
  </si>
  <si>
    <t>_C000861</t>
  </si>
  <si>
    <t>_C000862</t>
  </si>
  <si>
    <t>_C000863</t>
  </si>
  <si>
    <t>_C000864</t>
  </si>
  <si>
    <t>_C000865</t>
  </si>
  <si>
    <t>_S000866</t>
  </si>
  <si>
    <t>A32</t>
  </si>
  <si>
    <t>Adj S3 Non EMR Exp Salaries</t>
  </si>
  <si>
    <t>_R000867</t>
  </si>
  <si>
    <t>_C000868</t>
  </si>
  <si>
    <t>_C000869</t>
  </si>
  <si>
    <t>_C000870</t>
  </si>
  <si>
    <t>_C000871</t>
  </si>
  <si>
    <t>_C000872</t>
  </si>
  <si>
    <t>_C000873</t>
  </si>
  <si>
    <t>_S000874</t>
  </si>
  <si>
    <t>A33</t>
  </si>
  <si>
    <t>Adj S3 Non EMR Exp Fringe Ben</t>
  </si>
  <si>
    <t>_R000875</t>
  </si>
  <si>
    <t>_C000876</t>
  </si>
  <si>
    <t>_C000877</t>
  </si>
  <si>
    <t>_C000878</t>
  </si>
  <si>
    <t>_C000879</t>
  </si>
  <si>
    <t>_C000880</t>
  </si>
  <si>
    <t>_C000881</t>
  </si>
  <si>
    <t>_S000882</t>
  </si>
  <si>
    <t>A34</t>
  </si>
  <si>
    <t>Adj S3 Non EMR Exp Admin &amp; Gen</t>
  </si>
  <si>
    <t>_R000883</t>
  </si>
  <si>
    <t>_C000884</t>
  </si>
  <si>
    <t>_C000885</t>
  </si>
  <si>
    <t>_C000886</t>
  </si>
  <si>
    <t>_C000887</t>
  </si>
  <si>
    <t>_C000888</t>
  </si>
  <si>
    <t>_C000889</t>
  </si>
  <si>
    <t>_D000890</t>
  </si>
  <si>
    <t>_D000891</t>
  </si>
  <si>
    <t>_D000892</t>
  </si>
  <si>
    <t>_D000893</t>
  </si>
  <si>
    <t>_D000894</t>
  </si>
  <si>
    <t>_D000895</t>
  </si>
  <si>
    <t>_D000896</t>
  </si>
  <si>
    <t>_D000897</t>
  </si>
  <si>
    <t>_D000898</t>
  </si>
  <si>
    <t>_D000899</t>
  </si>
  <si>
    <t>_D000900</t>
  </si>
  <si>
    <t>_D000901</t>
  </si>
  <si>
    <t>_D000902</t>
  </si>
  <si>
    <t>_D000903</t>
  </si>
  <si>
    <t>_D000904</t>
  </si>
  <si>
    <t>_D000905</t>
  </si>
  <si>
    <t>_D000906</t>
  </si>
  <si>
    <t>_D000907</t>
  </si>
  <si>
    <t>_D000908</t>
  </si>
  <si>
    <t>_D000909</t>
  </si>
  <si>
    <t>NonEMRTotalCapital_ADJ</t>
  </si>
  <si>
    <t>_D000911</t>
  </si>
  <si>
    <t>_D000912</t>
  </si>
  <si>
    <t>_D000913</t>
  </si>
  <si>
    <t>_D000914</t>
  </si>
  <si>
    <t>_D000915</t>
  </si>
  <si>
    <t>_D000916</t>
  </si>
  <si>
    <t>_D000917</t>
  </si>
  <si>
    <t>_D000918</t>
  </si>
  <si>
    <t>_D000919</t>
  </si>
  <si>
    <t>_D000920</t>
  </si>
  <si>
    <t>_D000921</t>
  </si>
  <si>
    <t>_D000922</t>
  </si>
  <si>
    <t>_D000923</t>
  </si>
  <si>
    <t>_D000924</t>
  </si>
  <si>
    <t>_D000925</t>
  </si>
  <si>
    <t>_D000926</t>
  </si>
  <si>
    <t>_D000927</t>
  </si>
  <si>
    <t>_D000928</t>
  </si>
  <si>
    <t>_D000929</t>
  </si>
  <si>
    <t>_D000930</t>
  </si>
  <si>
    <t>NonEMRTotalSalaries_ADJ</t>
  </si>
  <si>
    <t>_D000932</t>
  </si>
  <si>
    <t>_D000933</t>
  </si>
  <si>
    <t>_D000934</t>
  </si>
  <si>
    <t>_D000935</t>
  </si>
  <si>
    <t>_D000936</t>
  </si>
  <si>
    <t>_D000937</t>
  </si>
  <si>
    <t>_D000938</t>
  </si>
  <si>
    <t>_D000939</t>
  </si>
  <si>
    <t>_D000940</t>
  </si>
  <si>
    <t>_D000941</t>
  </si>
  <si>
    <t>_D000942</t>
  </si>
  <si>
    <t>_D000943</t>
  </si>
  <si>
    <t>_D000944</t>
  </si>
  <si>
    <t>_D000945</t>
  </si>
  <si>
    <t>_D000946</t>
  </si>
  <si>
    <t>_D000947</t>
  </si>
  <si>
    <t>_D000948</t>
  </si>
  <si>
    <t>_D000949</t>
  </si>
  <si>
    <t>_D000950</t>
  </si>
  <si>
    <t>_D000951</t>
  </si>
  <si>
    <t>NonEMRTotalFringe_ADJ</t>
  </si>
  <si>
    <t>_D000953</t>
  </si>
  <si>
    <t>_D000954</t>
  </si>
  <si>
    <t>_D000955</t>
  </si>
  <si>
    <t>_D000956</t>
  </si>
  <si>
    <t>NonEMRSalFringeBen_ADJ</t>
  </si>
  <si>
    <t>_D000958</t>
  </si>
  <si>
    <t>_D000959</t>
  </si>
  <si>
    <t>_D000960</t>
  </si>
  <si>
    <t>_D000961</t>
  </si>
  <si>
    <t>NonEMRCRSB_ADJ</t>
  </si>
  <si>
    <t>_D000963</t>
  </si>
  <si>
    <t>_D000964</t>
  </si>
  <si>
    <t>_D000965</t>
  </si>
  <si>
    <t>_D000966</t>
  </si>
  <si>
    <t>_D000967</t>
  </si>
  <si>
    <t>_D000968</t>
  </si>
  <si>
    <t>_D000969</t>
  </si>
  <si>
    <t>_D000970</t>
  </si>
  <si>
    <t>_D000971</t>
  </si>
  <si>
    <t>_D000972</t>
  </si>
  <si>
    <t>_D000973</t>
  </si>
  <si>
    <t>_D000974</t>
  </si>
  <si>
    <t>_D000975</t>
  </si>
  <si>
    <t>_D000976</t>
  </si>
  <si>
    <t>_D000977</t>
  </si>
  <si>
    <t>_D000978</t>
  </si>
  <si>
    <t>_D000979</t>
  </si>
  <si>
    <t>_D000980</t>
  </si>
  <si>
    <t>_D000981</t>
  </si>
  <si>
    <t>_D000982</t>
  </si>
  <si>
    <t>_D000983</t>
  </si>
  <si>
    <t>_D000984</t>
  </si>
  <si>
    <t>_D000985</t>
  </si>
  <si>
    <t>_D000986</t>
  </si>
  <si>
    <t>_D000987</t>
  </si>
  <si>
    <t>_D000988</t>
  </si>
  <si>
    <t>_D000989</t>
  </si>
  <si>
    <t>_D000990</t>
  </si>
  <si>
    <t>_D000991</t>
  </si>
  <si>
    <t>_D000992</t>
  </si>
  <si>
    <t>_D000993</t>
  </si>
  <si>
    <t>_D000994</t>
  </si>
  <si>
    <t>_D000995</t>
  </si>
  <si>
    <t>_D000996</t>
  </si>
  <si>
    <t>_D000997</t>
  </si>
  <si>
    <t>_D000998</t>
  </si>
  <si>
    <t>_D000999</t>
  </si>
  <si>
    <t>_D001000</t>
  </si>
  <si>
    <t>_D001001</t>
  </si>
  <si>
    <t>_D001002</t>
  </si>
  <si>
    <t>_D001003</t>
  </si>
  <si>
    <t>_D001004</t>
  </si>
  <si>
    <t>_D001005</t>
  </si>
  <si>
    <t>_D001006</t>
  </si>
  <si>
    <t>_D001007</t>
  </si>
  <si>
    <t>_D001008</t>
  </si>
  <si>
    <t>_D001009</t>
  </si>
  <si>
    <t>_D001010</t>
  </si>
  <si>
    <t>_D001011</t>
  </si>
  <si>
    <t>_D001012</t>
  </si>
  <si>
    <t>_D001013</t>
  </si>
  <si>
    <t>_D001014</t>
  </si>
  <si>
    <t>_D001015</t>
  </si>
  <si>
    <t>_D001016</t>
  </si>
  <si>
    <t>_D001017</t>
  </si>
  <si>
    <t>_D001018</t>
  </si>
  <si>
    <t>_D001019</t>
  </si>
  <si>
    <t>_D001020</t>
  </si>
  <si>
    <t>_D001021</t>
  </si>
  <si>
    <t>_D001022</t>
  </si>
  <si>
    <t>_D001023</t>
  </si>
  <si>
    <t>_D001024</t>
  </si>
  <si>
    <t>_D001025</t>
  </si>
  <si>
    <t>_D001026</t>
  </si>
  <si>
    <t>_D001027</t>
  </si>
  <si>
    <t>_D001028</t>
  </si>
  <si>
    <t>NonEMRAG_ADJ</t>
  </si>
  <si>
    <t>Total Admin &amp; General</t>
  </si>
  <si>
    <t>_D001030</t>
  </si>
  <si>
    <t>_D001031</t>
  </si>
  <si>
    <t>_D001032</t>
  </si>
  <si>
    <t>_D001033</t>
  </si>
  <si>
    <t>TotalNonEMR_ADJ</t>
  </si>
  <si>
    <t>NonEMRAllocatedDirect_ADJ</t>
  </si>
  <si>
    <t>NonEMRReclasses_ADJ</t>
  </si>
  <si>
    <t>NonEMRAdjustments_ADJ</t>
  </si>
  <si>
    <t>NonGrandTotalEMR_ADJ</t>
  </si>
  <si>
    <t>_S001039</t>
  </si>
  <si>
    <t>S4 CRSB Capital Related</t>
  </si>
  <si>
    <t>_R001040</t>
  </si>
  <si>
    <t>_C001041</t>
  </si>
  <si>
    <t>_C001042</t>
  </si>
  <si>
    <t>_C001043</t>
  </si>
  <si>
    <t>_C001044</t>
  </si>
  <si>
    <t>_C001045</t>
  </si>
  <si>
    <t>_C001046</t>
  </si>
  <si>
    <t>_C001047</t>
  </si>
  <si>
    <t>_S001048</t>
  </si>
  <si>
    <t>S4 CRSB Cap Rel All Stat for Dir</t>
  </si>
  <si>
    <t>_R001049</t>
  </si>
  <si>
    <t>_C001050</t>
  </si>
  <si>
    <t>_C001051</t>
  </si>
  <si>
    <t>_S001052</t>
  </si>
  <si>
    <t>S4 CRSB Salaries</t>
  </si>
  <si>
    <t>_R001053</t>
  </si>
  <si>
    <t>_C001054</t>
  </si>
  <si>
    <t>_C001055</t>
  </si>
  <si>
    <t>_C001056</t>
  </si>
  <si>
    <t>_C001057</t>
  </si>
  <si>
    <t>_C001058</t>
  </si>
  <si>
    <t>_C001059</t>
  </si>
  <si>
    <t>_C001060</t>
  </si>
  <si>
    <t>_S001061</t>
  </si>
  <si>
    <t>S4 CRSB Fringe Benefits</t>
  </si>
  <si>
    <t>_R001062</t>
  </si>
  <si>
    <t>_C001063</t>
  </si>
  <si>
    <t>_C001064</t>
  </si>
  <si>
    <t>_C001065</t>
  </si>
  <si>
    <t>_C001066</t>
  </si>
  <si>
    <t>_C001067</t>
  </si>
  <si>
    <t>_C001068</t>
  </si>
  <si>
    <t>_C001069</t>
  </si>
  <si>
    <t>_S001070</t>
  </si>
  <si>
    <t>S4 CRSB Sal/Ben All Stat for Dir</t>
  </si>
  <si>
    <t>_R001071</t>
  </si>
  <si>
    <t>_C001072</t>
  </si>
  <si>
    <t>_C001073</t>
  </si>
  <si>
    <t>_D001074</t>
  </si>
  <si>
    <t>_D001075</t>
  </si>
  <si>
    <t>_D001076</t>
  </si>
  <si>
    <t>_D001077</t>
  </si>
  <si>
    <t>_D001078</t>
  </si>
  <si>
    <t>_D001079</t>
  </si>
  <si>
    <t>_D001080</t>
  </si>
  <si>
    <t>_D001081</t>
  </si>
  <si>
    <t>_D001082</t>
  </si>
  <si>
    <t>_D001083</t>
  </si>
  <si>
    <t>_D001084</t>
  </si>
  <si>
    <t>_D001085</t>
  </si>
  <si>
    <t>_D001086</t>
  </si>
  <si>
    <t>_D001087</t>
  </si>
  <si>
    <t>_D001088</t>
  </si>
  <si>
    <t>_D001089</t>
  </si>
  <si>
    <t>_D001090</t>
  </si>
  <si>
    <t>_D001091</t>
  </si>
  <si>
    <t>_D001092</t>
  </si>
  <si>
    <t>_D001093</t>
  </si>
  <si>
    <t>TotCapitalExptoAllocate</t>
  </si>
  <si>
    <t>CRSBCapitalReclasses</t>
  </si>
  <si>
    <t>Total Reclasses (A)</t>
  </si>
  <si>
    <t>CRSBCapitalAdjustments</t>
  </si>
  <si>
    <t>CRSBCapitalNetExptoApportion</t>
  </si>
  <si>
    <t>CRSBCapitalEMRAlloc</t>
  </si>
  <si>
    <t>CRSBCapitalNonEMRAlloc</t>
  </si>
  <si>
    <t>EMRSqFt</t>
  </si>
  <si>
    <t>NonEMRSqFt</t>
  </si>
  <si>
    <t>TotalSqFt</t>
  </si>
  <si>
    <t>EMRSqFtPercent</t>
  </si>
  <si>
    <t>NonEMRSqFtPercent</t>
  </si>
  <si>
    <t>_D001105</t>
  </si>
  <si>
    <t>_D001106</t>
  </si>
  <si>
    <t>_D001107</t>
  </si>
  <si>
    <t>_D001108</t>
  </si>
  <si>
    <t>_D001109</t>
  </si>
  <si>
    <t>_D001110</t>
  </si>
  <si>
    <t>_D001111</t>
  </si>
  <si>
    <t>_D001112</t>
  </si>
  <si>
    <t>_D001113</t>
  </si>
  <si>
    <t>_D001114</t>
  </si>
  <si>
    <t>_D001115</t>
  </si>
  <si>
    <t>_D001116</t>
  </si>
  <si>
    <t>_D001117</t>
  </si>
  <si>
    <t>_D001118</t>
  </si>
  <si>
    <t>_D001119</t>
  </si>
  <si>
    <t>_D001120</t>
  </si>
  <si>
    <t>_D001121</t>
  </si>
  <si>
    <t>TotSalariesExptoAllocate</t>
  </si>
  <si>
    <t>CRSBSalariesReclasses</t>
  </si>
  <si>
    <t>CRSBSalariesAdjustments</t>
  </si>
  <si>
    <t>CRSBSalariesNetExptoApportion</t>
  </si>
  <si>
    <t>CRSBSalariesEMRAlloc</t>
  </si>
  <si>
    <t>CRSBSalariesNonEMRAlloc</t>
  </si>
  <si>
    <t>_D001128</t>
  </si>
  <si>
    <t>_D001129</t>
  </si>
  <si>
    <t>_D001130</t>
  </si>
  <si>
    <t>_D001131</t>
  </si>
  <si>
    <t>_D001132</t>
  </si>
  <si>
    <t>_D001133</t>
  </si>
  <si>
    <t>_D001134</t>
  </si>
  <si>
    <t>_D001135</t>
  </si>
  <si>
    <t>_D001136</t>
  </si>
  <si>
    <t>_D001137</t>
  </si>
  <si>
    <t>_D001138</t>
  </si>
  <si>
    <t>_D001139</t>
  </si>
  <si>
    <t>_D001140</t>
  </si>
  <si>
    <t>_D001141</t>
  </si>
  <si>
    <t>_D001142</t>
  </si>
  <si>
    <t>_D001143</t>
  </si>
  <si>
    <t>TotFringeBenExptoAllocate</t>
  </si>
  <si>
    <t>CRSBFringeReclasses</t>
  </si>
  <si>
    <t>CRSBFringeAdjustments</t>
  </si>
  <si>
    <t>CRSBFringeNetExptoApportion</t>
  </si>
  <si>
    <t>CRSBFringeEMRAlloc</t>
  </si>
  <si>
    <t>CRSBFringeNonEMRAlloc</t>
  </si>
  <si>
    <t>TotalSalFringeBentoAllocate</t>
  </si>
  <si>
    <t>CRSBSalFringeReclasses</t>
  </si>
  <si>
    <t>CRSBSalFringeAdjustments</t>
  </si>
  <si>
    <t>CRSBSalFringeNetExptoApportion</t>
  </si>
  <si>
    <t>CRSBSalFringeEMRAlloc</t>
  </si>
  <si>
    <t>CRSBSalFringeNonEMRAlloc</t>
  </si>
  <si>
    <t>EMRHrsLogged</t>
  </si>
  <si>
    <t>NonEMRHrsLogged</t>
  </si>
  <si>
    <t>TotalHrsLogged</t>
  </si>
  <si>
    <t>EMRHrsLoggedPercent</t>
  </si>
  <si>
    <t>NonEMRHrsLoggedPercent</t>
  </si>
  <si>
    <t>_D001161</t>
  </si>
  <si>
    <t>_S001162</t>
  </si>
  <si>
    <t>A41</t>
  </si>
  <si>
    <t>Adj S4 CRSB Capital Related</t>
  </si>
  <si>
    <t>_R001163</t>
  </si>
  <si>
    <t>_C001164</t>
  </si>
  <si>
    <t>_C001165</t>
  </si>
  <si>
    <t>_C001166</t>
  </si>
  <si>
    <t>_C001167</t>
  </si>
  <si>
    <t>_C001168</t>
  </si>
  <si>
    <t>_C001169</t>
  </si>
  <si>
    <t>_C001170</t>
  </si>
  <si>
    <t>_S001171</t>
  </si>
  <si>
    <t>A42</t>
  </si>
  <si>
    <t>Adj S4 CRSB Cap Rel All Stat for</t>
  </si>
  <si>
    <t>_R001172</t>
  </si>
  <si>
    <t>_C001173</t>
  </si>
  <si>
    <t>_C001174</t>
  </si>
  <si>
    <t>_S001175</t>
  </si>
  <si>
    <t>A43</t>
  </si>
  <si>
    <t>Adj S4 CRSB Salaries</t>
  </si>
  <si>
    <t>_R001176</t>
  </si>
  <si>
    <t>_C001177</t>
  </si>
  <si>
    <t>_C001178</t>
  </si>
  <si>
    <t>_C001179</t>
  </si>
  <si>
    <t>_C001180</t>
  </si>
  <si>
    <t>_C001181</t>
  </si>
  <si>
    <t>_C001182</t>
  </si>
  <si>
    <t>_C001183</t>
  </si>
  <si>
    <t>_S001184</t>
  </si>
  <si>
    <t>A44</t>
  </si>
  <si>
    <t>Adj S4 CRSB Fringe Benefits</t>
  </si>
  <si>
    <t>_R001185</t>
  </si>
  <si>
    <t>_C001186</t>
  </si>
  <si>
    <t>_C001187</t>
  </si>
  <si>
    <t>_C001188</t>
  </si>
  <si>
    <t>_C001189</t>
  </si>
  <si>
    <t>_C001190</t>
  </si>
  <si>
    <t>_C001191</t>
  </si>
  <si>
    <t>_C001192</t>
  </si>
  <si>
    <t>_S001193</t>
  </si>
  <si>
    <t>A45</t>
  </si>
  <si>
    <t>Adj S4 CRSB Sal/Ben All Stat for</t>
  </si>
  <si>
    <t>_R001194</t>
  </si>
  <si>
    <t>_C001195</t>
  </si>
  <si>
    <t>_C001196</t>
  </si>
  <si>
    <t>_D001197</t>
  </si>
  <si>
    <t>_D001198</t>
  </si>
  <si>
    <t>_D001199</t>
  </si>
  <si>
    <t>_D001200</t>
  </si>
  <si>
    <t>_D001201</t>
  </si>
  <si>
    <t>_D001202</t>
  </si>
  <si>
    <t>_D001203</t>
  </si>
  <si>
    <t>_D001204</t>
  </si>
  <si>
    <t>_D001205</t>
  </si>
  <si>
    <t>_D001206</t>
  </si>
  <si>
    <t>_D001207</t>
  </si>
  <si>
    <t>_D001208</t>
  </si>
  <si>
    <t>_D001209</t>
  </si>
  <si>
    <t>_D001210</t>
  </si>
  <si>
    <t>_D001211</t>
  </si>
  <si>
    <t>_D001212</t>
  </si>
  <si>
    <t>_D001213</t>
  </si>
  <si>
    <t>_D001214</t>
  </si>
  <si>
    <t>_D001215</t>
  </si>
  <si>
    <t>_D001216</t>
  </si>
  <si>
    <t>TotCapitalExptoAllocate_ADJ</t>
  </si>
  <si>
    <t>CRSBCapitalReclasses_ADJ</t>
  </si>
  <si>
    <t>CRSBCapitalAdjustments_ADJ</t>
  </si>
  <si>
    <t>CRSBCapitalNetExptoApportion_ADJ</t>
  </si>
  <si>
    <t>CRSBCapitalEMRAlloc_ADJ</t>
  </si>
  <si>
    <t>CRSBCapitalNonEMRAlloc_ADJ</t>
  </si>
  <si>
    <t>EMRSqFt_ADJ</t>
  </si>
  <si>
    <t>NonEMRSqFt_ADJ</t>
  </si>
  <si>
    <t>TotalSqFt_ADJ</t>
  </si>
  <si>
    <t>EMRSqFtPercent_ADJ</t>
  </si>
  <si>
    <t>NonEMRSqFtPercent_ADJ</t>
  </si>
  <si>
    <t>_D001229</t>
  </si>
  <si>
    <t>_D001230</t>
  </si>
  <si>
    <t>_D001231</t>
  </si>
  <si>
    <t>_D001232</t>
  </si>
  <si>
    <t>_D001233</t>
  </si>
  <si>
    <t>_D001234</t>
  </si>
  <si>
    <t>_D001235</t>
  </si>
  <si>
    <t>_D001236</t>
  </si>
  <si>
    <t>_D001237</t>
  </si>
  <si>
    <t>_D001238</t>
  </si>
  <si>
    <t>_D001239</t>
  </si>
  <si>
    <t>_D001240</t>
  </si>
  <si>
    <t>_D001241</t>
  </si>
  <si>
    <t>_D001242</t>
  </si>
  <si>
    <t>_D001243</t>
  </si>
  <si>
    <t>_D001244</t>
  </si>
  <si>
    <t>_D001245</t>
  </si>
  <si>
    <t>TotSalariesExptoAllocate_ADJ</t>
  </si>
  <si>
    <t>CRSBSalariesReclasses_ADJ</t>
  </si>
  <si>
    <t>CRSBSalariesAdjustments_ADJ</t>
  </si>
  <si>
    <t>CRSBSalariesNetExptoApportion_ADJ</t>
  </si>
  <si>
    <t>CRSBSalariesEMRAlloc_ADJ</t>
  </si>
  <si>
    <t>CRSBSalariesNonEMRAlloc_ADJ</t>
  </si>
  <si>
    <t>_D001252</t>
  </si>
  <si>
    <t>_D001253</t>
  </si>
  <si>
    <t>_D001254</t>
  </si>
  <si>
    <t>_D001255</t>
  </si>
  <si>
    <t>_D001256</t>
  </si>
  <si>
    <t>_D001257</t>
  </si>
  <si>
    <t>_D001258</t>
  </si>
  <si>
    <t>_D001259</t>
  </si>
  <si>
    <t>_D001260</t>
  </si>
  <si>
    <t>_D001261</t>
  </si>
  <si>
    <t>_D001262</t>
  </si>
  <si>
    <t>_D001263</t>
  </si>
  <si>
    <t>_D001264</t>
  </si>
  <si>
    <t>_D001265</t>
  </si>
  <si>
    <t>_D001266</t>
  </si>
  <si>
    <t>_D001267</t>
  </si>
  <si>
    <t>TotFringeBenExptoAllocate_ADJ</t>
  </si>
  <si>
    <t>CRSBFringeReclasses_ADJ</t>
  </si>
  <si>
    <t>CRSBFringeAdjustments_ADJ</t>
  </si>
  <si>
    <t>CRSBFringeNetExptoApportion_ADJ</t>
  </si>
  <si>
    <t>CRSBFringeEMRAlloc_ADJ</t>
  </si>
  <si>
    <t>CRSBFringeNonEMRAlloc_ADJ</t>
  </si>
  <si>
    <t>TotalSalFringeBentoAllocate_ADJ</t>
  </si>
  <si>
    <t>CRSBSalFringeReclasses_ADJ</t>
  </si>
  <si>
    <t>CRSBSalFringeAdjustments_ADJ</t>
  </si>
  <si>
    <t>CRSBSalFringeNetExptoApportion_ADJ</t>
  </si>
  <si>
    <t>CRSBSalFringeEMRAlloc_ADJ</t>
  </si>
  <si>
    <t>CRSBSalFringeNonEMRAlloc_ADJ</t>
  </si>
  <si>
    <t>EMRHrsLogged_ADJ</t>
  </si>
  <si>
    <t>NonEMRHrsLogged_ADJ</t>
  </si>
  <si>
    <t>TotalHrsLogged_ADJ</t>
  </si>
  <si>
    <t>EMRHrsLoggedPercent_ADJ</t>
  </si>
  <si>
    <t>NonEMRHrsLoggedPercent_ADJ</t>
  </si>
  <si>
    <t>_D001285</t>
  </si>
  <si>
    <t>_S001286</t>
  </si>
  <si>
    <t>S5 A&amp;G Administrative and Gen</t>
  </si>
  <si>
    <t>_R001287</t>
  </si>
  <si>
    <t>_C001288</t>
  </si>
  <si>
    <t>_C001289</t>
  </si>
  <si>
    <t>_D001290</t>
  </si>
  <si>
    <t>_D001291</t>
  </si>
  <si>
    <t>_D001292</t>
  </si>
  <si>
    <t>_D001293</t>
  </si>
  <si>
    <t>_D001294</t>
  </si>
  <si>
    <t>_D001295</t>
  </si>
  <si>
    <t>_D001296</t>
  </si>
  <si>
    <t>_D001297</t>
  </si>
  <si>
    <t>_D001298</t>
  </si>
  <si>
    <t>_D001299</t>
  </si>
  <si>
    <t>_D001300</t>
  </si>
  <si>
    <t>_D001301</t>
  </si>
  <si>
    <t>_D001302</t>
  </si>
  <si>
    <t>_D001303</t>
  </si>
  <si>
    <t>_D001304</t>
  </si>
  <si>
    <t>_D001305</t>
  </si>
  <si>
    <t>_D001306</t>
  </si>
  <si>
    <t>_D001307</t>
  </si>
  <si>
    <t>_D001308</t>
  </si>
  <si>
    <t>_D001309</t>
  </si>
  <si>
    <t>_D001310</t>
  </si>
  <si>
    <t>_D001311</t>
  </si>
  <si>
    <t>_D001312</t>
  </si>
  <si>
    <t>_D001313</t>
  </si>
  <si>
    <t>_D001314</t>
  </si>
  <si>
    <t>_D001315</t>
  </si>
  <si>
    <t>_D001316</t>
  </si>
  <si>
    <t>_D001317</t>
  </si>
  <si>
    <t>_D001318</t>
  </si>
  <si>
    <t>_D001319</t>
  </si>
  <si>
    <t>_D001320</t>
  </si>
  <si>
    <t>_D001321</t>
  </si>
  <si>
    <t>_D001322</t>
  </si>
  <si>
    <t>_D001323</t>
  </si>
  <si>
    <t>_D001324</t>
  </si>
  <si>
    <t>_D001325</t>
  </si>
  <si>
    <t>_D001326</t>
  </si>
  <si>
    <t>_D001327</t>
  </si>
  <si>
    <t>_D001328</t>
  </si>
  <si>
    <t>_D001329</t>
  </si>
  <si>
    <t>_D001330</t>
  </si>
  <si>
    <t>_D001331</t>
  </si>
  <si>
    <t>_D001332</t>
  </si>
  <si>
    <t>_D001333</t>
  </si>
  <si>
    <t>_D001334</t>
  </si>
  <si>
    <t>_D001335</t>
  </si>
  <si>
    <t>_D001336</t>
  </si>
  <si>
    <t>_D001337</t>
  </si>
  <si>
    <t>_D001338</t>
  </si>
  <si>
    <t>_D001339</t>
  </si>
  <si>
    <t>_D001340</t>
  </si>
  <si>
    <t>_D001341</t>
  </si>
  <si>
    <t>_D001342</t>
  </si>
  <si>
    <t>_D001343</t>
  </si>
  <si>
    <t>_D001344</t>
  </si>
  <si>
    <t>_D001345</t>
  </si>
  <si>
    <t>_D001346</t>
  </si>
  <si>
    <t>_D001347</t>
  </si>
  <si>
    <t>_D001348</t>
  </si>
  <si>
    <t>_D001349</t>
  </si>
  <si>
    <t>_D001350</t>
  </si>
  <si>
    <t>_D001351</t>
  </si>
  <si>
    <t>_S001352</t>
  </si>
  <si>
    <t>A51</t>
  </si>
  <si>
    <t>ADJ S5 A&amp;G</t>
  </si>
  <si>
    <t>_R001353</t>
  </si>
  <si>
    <t>_C001354</t>
  </si>
  <si>
    <t>_C001355</t>
  </si>
  <si>
    <t>_D001356</t>
  </si>
  <si>
    <t>_D001357</t>
  </si>
  <si>
    <t>_D001358</t>
  </si>
  <si>
    <t>_D001359</t>
  </si>
  <si>
    <t>_D001360</t>
  </si>
  <si>
    <t>_D001361</t>
  </si>
  <si>
    <t>_D001362</t>
  </si>
  <si>
    <t>_D001363</t>
  </si>
  <si>
    <t>_D001364</t>
  </si>
  <si>
    <t>_D001365</t>
  </si>
  <si>
    <t>_D001366</t>
  </si>
  <si>
    <t>_D001367</t>
  </si>
  <si>
    <t>_D001368</t>
  </si>
  <si>
    <t>_D001369</t>
  </si>
  <si>
    <t>_D001370</t>
  </si>
  <si>
    <t>_D001371</t>
  </si>
  <si>
    <t>_D001372</t>
  </si>
  <si>
    <t>_D001373</t>
  </si>
  <si>
    <t>_D001374</t>
  </si>
  <si>
    <t>_D001375</t>
  </si>
  <si>
    <t>_D001376</t>
  </si>
  <si>
    <t>_D001377</t>
  </si>
  <si>
    <t>_D001378</t>
  </si>
  <si>
    <t>_D001379</t>
  </si>
  <si>
    <t>_D001380</t>
  </si>
  <si>
    <t>_D001381</t>
  </si>
  <si>
    <t>_D001382</t>
  </si>
  <si>
    <t>_D001383</t>
  </si>
  <si>
    <t>_D001384</t>
  </si>
  <si>
    <t>_D001385</t>
  </si>
  <si>
    <t>_D001386</t>
  </si>
  <si>
    <t>_D001387</t>
  </si>
  <si>
    <t>_D001388</t>
  </si>
  <si>
    <t>_D001389</t>
  </si>
  <si>
    <t>_D001390</t>
  </si>
  <si>
    <t>_D001391</t>
  </si>
  <si>
    <t>_D001392</t>
  </si>
  <si>
    <t>_D001393</t>
  </si>
  <si>
    <t>_D001394</t>
  </si>
  <si>
    <t>_D001395</t>
  </si>
  <si>
    <t>_D001396</t>
  </si>
  <si>
    <t>_D001397</t>
  </si>
  <si>
    <t>_D001398</t>
  </si>
  <si>
    <t>_D001399</t>
  </si>
  <si>
    <t>_D001400</t>
  </si>
  <si>
    <t>_D001401</t>
  </si>
  <si>
    <t>_D001402</t>
  </si>
  <si>
    <t>_D001403</t>
  </si>
  <si>
    <t>_D001404</t>
  </si>
  <si>
    <t>_D001405</t>
  </si>
  <si>
    <t>_D001406</t>
  </si>
  <si>
    <t>_D001407</t>
  </si>
  <si>
    <t>_D001408</t>
  </si>
  <si>
    <t>_D001409</t>
  </si>
  <si>
    <t>_D001410</t>
  </si>
  <si>
    <t>_D001411</t>
  </si>
  <si>
    <t>_D001412</t>
  </si>
  <si>
    <t>_D001413</t>
  </si>
  <si>
    <t>_D001414</t>
  </si>
  <si>
    <t>_D001415</t>
  </si>
  <si>
    <t>_D001416</t>
  </si>
  <si>
    <t>_D001417</t>
  </si>
  <si>
    <t>_S001418</t>
  </si>
  <si>
    <t>S6 Reclassifications</t>
  </si>
  <si>
    <t>_R001419</t>
  </si>
  <si>
    <t>_C001420</t>
  </si>
  <si>
    <t>_C001421</t>
  </si>
  <si>
    <t>_C001422</t>
  </si>
  <si>
    <t>_C001423</t>
  </si>
  <si>
    <t>_C001424</t>
  </si>
  <si>
    <t>_C001425</t>
  </si>
  <si>
    <t>_C001426</t>
  </si>
  <si>
    <t>_C001427</t>
  </si>
  <si>
    <t>_C001428</t>
  </si>
  <si>
    <t>_C001429</t>
  </si>
  <si>
    <t>_D001430</t>
  </si>
  <si>
    <t>Explanation Of Entry</t>
  </si>
  <si>
    <t>_D001431</t>
  </si>
  <si>
    <t>_D001432</t>
  </si>
  <si>
    <t>_D001433</t>
  </si>
  <si>
    <t>_D001434</t>
  </si>
  <si>
    <t>_D001435</t>
  </si>
  <si>
    <t>_D001436</t>
  </si>
  <si>
    <t>_D001437</t>
  </si>
  <si>
    <t>_D001438</t>
  </si>
  <si>
    <t>_D001439</t>
  </si>
  <si>
    <t>_D001440</t>
  </si>
  <si>
    <t>_D001441</t>
  </si>
  <si>
    <t>_D001442</t>
  </si>
  <si>
    <t>_D001443</t>
  </si>
  <si>
    <t>_D001444</t>
  </si>
  <si>
    <t>_D001445</t>
  </si>
  <si>
    <t>_D001446</t>
  </si>
  <si>
    <t>_D001447</t>
  </si>
  <si>
    <t>_D001448</t>
  </si>
  <si>
    <t>_D001449</t>
  </si>
  <si>
    <t>_D001450</t>
  </si>
  <si>
    <t>_D001451</t>
  </si>
  <si>
    <t>_D001452</t>
  </si>
  <si>
    <t>_D001453</t>
  </si>
  <si>
    <t>_D001454</t>
  </si>
  <si>
    <t>_D001455</t>
  </si>
  <si>
    <t>_D001456</t>
  </si>
  <si>
    <t>_D001457</t>
  </si>
  <si>
    <t>_D001458</t>
  </si>
  <si>
    <t>_D001459</t>
  </si>
  <si>
    <t>_D001460</t>
  </si>
  <si>
    <t>_D001461</t>
  </si>
  <si>
    <t>_D001462</t>
  </si>
  <si>
    <t>_D001463</t>
  </si>
  <si>
    <t>_D001464</t>
  </si>
  <si>
    <t>_D001465</t>
  </si>
  <si>
    <t>_D001466</t>
  </si>
  <si>
    <t>_D001467</t>
  </si>
  <si>
    <t>_D001468</t>
  </si>
  <si>
    <t>_D001469</t>
  </si>
  <si>
    <t>_D001470</t>
  </si>
  <si>
    <t>_D001471</t>
  </si>
  <si>
    <t>_D001472</t>
  </si>
  <si>
    <t>_D001473</t>
  </si>
  <si>
    <t>_D001474</t>
  </si>
  <si>
    <t>_D001475</t>
  </si>
  <si>
    <t>_D001476</t>
  </si>
  <si>
    <t>_D001477</t>
  </si>
  <si>
    <t>_D001478</t>
  </si>
  <si>
    <t>_D001479</t>
  </si>
  <si>
    <t>_D001480</t>
  </si>
  <si>
    <t>_D001481</t>
  </si>
  <si>
    <t>_D001482</t>
  </si>
  <si>
    <t>_D001483</t>
  </si>
  <si>
    <t>_D001484</t>
  </si>
  <si>
    <t>_D001485</t>
  </si>
  <si>
    <t>_D001486</t>
  </si>
  <si>
    <t>_D001487</t>
  </si>
  <si>
    <t>_D001488</t>
  </si>
  <si>
    <t>_D001489</t>
  </si>
  <si>
    <t>_D001490</t>
  </si>
  <si>
    <t>_D001491</t>
  </si>
  <si>
    <t>_D001492</t>
  </si>
  <si>
    <t>_D001493</t>
  </si>
  <si>
    <t>_D001494</t>
  </si>
  <si>
    <t>_D001495</t>
  </si>
  <si>
    <t>_D001496</t>
  </si>
  <si>
    <t>_D001497</t>
  </si>
  <si>
    <t>_D001498</t>
  </si>
  <si>
    <t>_D001499</t>
  </si>
  <si>
    <t>_D001500</t>
  </si>
  <si>
    <t>_D001501</t>
  </si>
  <si>
    <t>_D001502</t>
  </si>
  <si>
    <t>_D001503</t>
  </si>
  <si>
    <t>_D001504</t>
  </si>
  <si>
    <t>_D001505</t>
  </si>
  <si>
    <t>_D001506</t>
  </si>
  <si>
    <t>_D001507</t>
  </si>
  <si>
    <t>_D001508</t>
  </si>
  <si>
    <t>_D001509</t>
  </si>
  <si>
    <t>_D001510</t>
  </si>
  <si>
    <t>_D001511</t>
  </si>
  <si>
    <t>_D001512</t>
  </si>
  <si>
    <t>_D001513</t>
  </si>
  <si>
    <t>_D001514</t>
  </si>
  <si>
    <t>_D001515</t>
  </si>
  <si>
    <t>_D001516</t>
  </si>
  <si>
    <t>_D001517</t>
  </si>
  <si>
    <t>_D001518</t>
  </si>
  <si>
    <t>_D001519</t>
  </si>
  <si>
    <t>_D001520</t>
  </si>
  <si>
    <t>_D001521</t>
  </si>
  <si>
    <t>_D001522</t>
  </si>
  <si>
    <t>_D001523</t>
  </si>
  <si>
    <t>_D001524</t>
  </si>
  <si>
    <t>_D001525</t>
  </si>
  <si>
    <t>_D001526</t>
  </si>
  <si>
    <t>_D001527</t>
  </si>
  <si>
    <t>_D001528</t>
  </si>
  <si>
    <t>_D001529</t>
  </si>
  <si>
    <t>_D001530</t>
  </si>
  <si>
    <t>_D001531</t>
  </si>
  <si>
    <t>_D001532</t>
  </si>
  <si>
    <t>_D001533</t>
  </si>
  <si>
    <t>_D001534</t>
  </si>
  <si>
    <t>_D001535</t>
  </si>
  <si>
    <t>_D001536</t>
  </si>
  <si>
    <t>_D001537</t>
  </si>
  <si>
    <t>_D001538</t>
  </si>
  <si>
    <t>_D001539</t>
  </si>
  <si>
    <t>_D001540</t>
  </si>
  <si>
    <t>_D001541</t>
  </si>
  <si>
    <t>_D001542</t>
  </si>
  <si>
    <t>_D001543</t>
  </si>
  <si>
    <t>_D001544</t>
  </si>
  <si>
    <t>_D001545</t>
  </si>
  <si>
    <t>_D001546</t>
  </si>
  <si>
    <t>_D001547</t>
  </si>
  <si>
    <t>_D001548</t>
  </si>
  <si>
    <t>_D001549</t>
  </si>
  <si>
    <t>_D001550</t>
  </si>
  <si>
    <t>Increase Cost Center</t>
  </si>
  <si>
    <t>_D001551</t>
  </si>
  <si>
    <t>_D001552</t>
  </si>
  <si>
    <t>_D001553</t>
  </si>
  <si>
    <t>_D001554</t>
  </si>
  <si>
    <t>_D001555</t>
  </si>
  <si>
    <t>_D001556</t>
  </si>
  <si>
    <t>_D001557</t>
  </si>
  <si>
    <t>_D001558</t>
  </si>
  <si>
    <t>_D001559</t>
  </si>
  <si>
    <t>_D001560</t>
  </si>
  <si>
    <t>_D001561</t>
  </si>
  <si>
    <t>_D001562</t>
  </si>
  <si>
    <t>_D001563</t>
  </si>
  <si>
    <t>_D001564</t>
  </si>
  <si>
    <t>_D001565</t>
  </si>
  <si>
    <t>_D001566</t>
  </si>
  <si>
    <t>_D001567</t>
  </si>
  <si>
    <t>_D001568</t>
  </si>
  <si>
    <t>_D001569</t>
  </si>
  <si>
    <t>_D001570</t>
  </si>
  <si>
    <t>_D001571</t>
  </si>
  <si>
    <t>_D001572</t>
  </si>
  <si>
    <t>_D001573</t>
  </si>
  <si>
    <t>_D001574</t>
  </si>
  <si>
    <t>_D001575</t>
  </si>
  <si>
    <t>_D001576</t>
  </si>
  <si>
    <t>_D001577</t>
  </si>
  <si>
    <t>_D001578</t>
  </si>
  <si>
    <t>_D001579</t>
  </si>
  <si>
    <t>_D001580</t>
  </si>
  <si>
    <t>_D001581</t>
  </si>
  <si>
    <t>_D001582</t>
  </si>
  <si>
    <t>_D001583</t>
  </si>
  <si>
    <t>_D001584</t>
  </si>
  <si>
    <t>_D001585</t>
  </si>
  <si>
    <t>_D001586</t>
  </si>
  <si>
    <t>_D001587</t>
  </si>
  <si>
    <t>_D001588</t>
  </si>
  <si>
    <t>_D001589</t>
  </si>
  <si>
    <t>_D001590</t>
  </si>
  <si>
    <t>_D001591</t>
  </si>
  <si>
    <t>_D001592</t>
  </si>
  <si>
    <t>_D001593</t>
  </si>
  <si>
    <t>_D001594</t>
  </si>
  <si>
    <t>_D001595</t>
  </si>
  <si>
    <t>_D001596</t>
  </si>
  <si>
    <t>_D001597</t>
  </si>
  <si>
    <t>_D001598</t>
  </si>
  <si>
    <t>_D001599</t>
  </si>
  <si>
    <t>_D001600</t>
  </si>
  <si>
    <t>_D001601</t>
  </si>
  <si>
    <t>_D001602</t>
  </si>
  <si>
    <t>_D001603</t>
  </si>
  <si>
    <t>_D001604</t>
  </si>
  <si>
    <t>_D001605</t>
  </si>
  <si>
    <t>_D001606</t>
  </si>
  <si>
    <t>_D001607</t>
  </si>
  <si>
    <t>_D001608</t>
  </si>
  <si>
    <t>_D001609</t>
  </si>
  <si>
    <t>_D001610</t>
  </si>
  <si>
    <t>Increase Line Number</t>
  </si>
  <si>
    <t>_D001611</t>
  </si>
  <si>
    <t>_D001612</t>
  </si>
  <si>
    <t>_D001613</t>
  </si>
  <si>
    <t>_D001614</t>
  </si>
  <si>
    <t>_D001615</t>
  </si>
  <si>
    <t>_D001616</t>
  </si>
  <si>
    <t>_D001617</t>
  </si>
  <si>
    <t>_D001618</t>
  </si>
  <si>
    <t>_D001619</t>
  </si>
  <si>
    <t>_D001620</t>
  </si>
  <si>
    <t>_D001621</t>
  </si>
  <si>
    <t>_D001622</t>
  </si>
  <si>
    <t>_D001623</t>
  </si>
  <si>
    <t>_D001624</t>
  </si>
  <si>
    <t>_D001625</t>
  </si>
  <si>
    <t>_D001626</t>
  </si>
  <si>
    <t>_D001627</t>
  </si>
  <si>
    <t>_D001628</t>
  </si>
  <si>
    <t>_D001629</t>
  </si>
  <si>
    <t>_D001630</t>
  </si>
  <si>
    <t>_D001631</t>
  </si>
  <si>
    <t>_D001632</t>
  </si>
  <si>
    <t>_D001633</t>
  </si>
  <si>
    <t>_D001634</t>
  </si>
  <si>
    <t>_D001635</t>
  </si>
  <si>
    <t>_D001636</t>
  </si>
  <si>
    <t>_D001637</t>
  </si>
  <si>
    <t>_D001638</t>
  </si>
  <si>
    <t>_D001639</t>
  </si>
  <si>
    <t>_D001640</t>
  </si>
  <si>
    <t>_D001641</t>
  </si>
  <si>
    <t>_D001642</t>
  </si>
  <si>
    <t>_D001643</t>
  </si>
  <si>
    <t>_D001644</t>
  </si>
  <si>
    <t>_D001645</t>
  </si>
  <si>
    <t>_D001646</t>
  </si>
  <si>
    <t>_D001647</t>
  </si>
  <si>
    <t>_D001648</t>
  </si>
  <si>
    <t>_D001649</t>
  </si>
  <si>
    <t>_D001650</t>
  </si>
  <si>
    <t>_D001651</t>
  </si>
  <si>
    <t>_D001652</t>
  </si>
  <si>
    <t>_D001653</t>
  </si>
  <si>
    <t>_D001654</t>
  </si>
  <si>
    <t>_D001655</t>
  </si>
  <si>
    <t>_D001656</t>
  </si>
  <si>
    <t>_D001657</t>
  </si>
  <si>
    <t>_D001658</t>
  </si>
  <si>
    <t>_D001659</t>
  </si>
  <si>
    <t>_D001660</t>
  </si>
  <si>
    <t>_D001661</t>
  </si>
  <si>
    <t>_D001662</t>
  </si>
  <si>
    <t>_D001663</t>
  </si>
  <si>
    <t>_D001664</t>
  </si>
  <si>
    <t>_D001665</t>
  </si>
  <si>
    <t>_D001666</t>
  </si>
  <si>
    <t>_D001667</t>
  </si>
  <si>
    <t>_D001668</t>
  </si>
  <si>
    <t>_D001669</t>
  </si>
  <si>
    <t>_D001670</t>
  </si>
  <si>
    <t>Increase Schedule</t>
  </si>
  <si>
    <t>_D001671</t>
  </si>
  <si>
    <t>_D001672</t>
  </si>
  <si>
    <t>_D001673</t>
  </si>
  <si>
    <t>_D001674</t>
  </si>
  <si>
    <t>_D001675</t>
  </si>
  <si>
    <t>_D001676</t>
  </si>
  <si>
    <t>_D001677</t>
  </si>
  <si>
    <t>_D001678</t>
  </si>
  <si>
    <t>_D001679</t>
  </si>
  <si>
    <t>_D001680</t>
  </si>
  <si>
    <t>_D001681</t>
  </si>
  <si>
    <t>_D001682</t>
  </si>
  <si>
    <t>_D001683</t>
  </si>
  <si>
    <t>_D001684</t>
  </si>
  <si>
    <t>_D001685</t>
  </si>
  <si>
    <t>_D001686</t>
  </si>
  <si>
    <t>_D001687</t>
  </si>
  <si>
    <t>_D001688</t>
  </si>
  <si>
    <t>_D001689</t>
  </si>
  <si>
    <t>_D001690</t>
  </si>
  <si>
    <t>_D001691</t>
  </si>
  <si>
    <t>_D001692</t>
  </si>
  <si>
    <t>_D001693</t>
  </si>
  <si>
    <t>_D001694</t>
  </si>
  <si>
    <t>_D001695</t>
  </si>
  <si>
    <t>_D001696</t>
  </si>
  <si>
    <t>_D001697</t>
  </si>
  <si>
    <t>_D001698</t>
  </si>
  <si>
    <t>_D001699</t>
  </si>
  <si>
    <t>_D001700</t>
  </si>
  <si>
    <t>_D001701</t>
  </si>
  <si>
    <t>_D001702</t>
  </si>
  <si>
    <t>_D001703</t>
  </si>
  <si>
    <t>_D001704</t>
  </si>
  <si>
    <t>_D001705</t>
  </si>
  <si>
    <t>_D001706</t>
  </si>
  <si>
    <t>_D001707</t>
  </si>
  <si>
    <t>_D001708</t>
  </si>
  <si>
    <t>_D001709</t>
  </si>
  <si>
    <t>_D001710</t>
  </si>
  <si>
    <t>_D001711</t>
  </si>
  <si>
    <t>_D001712</t>
  </si>
  <si>
    <t>_D001713</t>
  </si>
  <si>
    <t>_D001714</t>
  </si>
  <si>
    <t>_D001715</t>
  </si>
  <si>
    <t>_D001716</t>
  </si>
  <si>
    <t>_D001717</t>
  </si>
  <si>
    <t>_D001718</t>
  </si>
  <si>
    <t>_D001719</t>
  </si>
  <si>
    <t>_D001720</t>
  </si>
  <si>
    <t>_D001721</t>
  </si>
  <si>
    <t>_D001722</t>
  </si>
  <si>
    <t>_D001723</t>
  </si>
  <si>
    <t>_D001724</t>
  </si>
  <si>
    <t>_D001725</t>
  </si>
  <si>
    <t>_D001726</t>
  </si>
  <si>
    <t>_D001727</t>
  </si>
  <si>
    <t>_D001728</t>
  </si>
  <si>
    <t>_D001729</t>
  </si>
  <si>
    <t>_D001730</t>
  </si>
  <si>
    <t>Increase Amount</t>
  </si>
  <si>
    <t>_D001731</t>
  </si>
  <si>
    <t>_D001732</t>
  </si>
  <si>
    <t>_D001733</t>
  </si>
  <si>
    <t>_D001734</t>
  </si>
  <si>
    <t>_D001735</t>
  </si>
  <si>
    <t>_D001736</t>
  </si>
  <si>
    <t>_D001737</t>
  </si>
  <si>
    <t>_D001738</t>
  </si>
  <si>
    <t>_D001739</t>
  </si>
  <si>
    <t>_D001740</t>
  </si>
  <si>
    <t>_D001741</t>
  </si>
  <si>
    <t>_D001742</t>
  </si>
  <si>
    <t>_D001743</t>
  </si>
  <si>
    <t>_D001744</t>
  </si>
  <si>
    <t>_D001745</t>
  </si>
  <si>
    <t>_D001746</t>
  </si>
  <si>
    <t>_D001747</t>
  </si>
  <si>
    <t>_D001748</t>
  </si>
  <si>
    <t>_D001749</t>
  </si>
  <si>
    <t>_D001750</t>
  </si>
  <si>
    <t>_D001751</t>
  </si>
  <si>
    <t>_D001752</t>
  </si>
  <si>
    <t>_D001753</t>
  </si>
  <si>
    <t>_D001754</t>
  </si>
  <si>
    <t>_D001755</t>
  </si>
  <si>
    <t>_D001756</t>
  </si>
  <si>
    <t>_D001757</t>
  </si>
  <si>
    <t>_D001758</t>
  </si>
  <si>
    <t>_D001759</t>
  </si>
  <si>
    <t>_D001760</t>
  </si>
  <si>
    <t>_D001761</t>
  </si>
  <si>
    <t>_D001762</t>
  </si>
  <si>
    <t>_D001763</t>
  </si>
  <si>
    <t>_D001764</t>
  </si>
  <si>
    <t>_D001765</t>
  </si>
  <si>
    <t>_D001766</t>
  </si>
  <si>
    <t>_D001767</t>
  </si>
  <si>
    <t>_D001768</t>
  </si>
  <si>
    <t>_D001769</t>
  </si>
  <si>
    <t>_D001770</t>
  </si>
  <si>
    <t>_D001771</t>
  </si>
  <si>
    <t>_D001772</t>
  </si>
  <si>
    <t>_D001773</t>
  </si>
  <si>
    <t>_D001774</t>
  </si>
  <si>
    <t>_D001775</t>
  </si>
  <si>
    <t>_D001776</t>
  </si>
  <si>
    <t>_D001777</t>
  </si>
  <si>
    <t>_D001778</t>
  </si>
  <si>
    <t>_D001779</t>
  </si>
  <si>
    <t>_D001780</t>
  </si>
  <si>
    <t>_D001781</t>
  </si>
  <si>
    <t>_D001782</t>
  </si>
  <si>
    <t>_D001783</t>
  </si>
  <si>
    <t>_D001784</t>
  </si>
  <si>
    <t>_D001785</t>
  </si>
  <si>
    <t>_D001786</t>
  </si>
  <si>
    <t>_D001787</t>
  </si>
  <si>
    <t>_D001788</t>
  </si>
  <si>
    <t>_D001789</t>
  </si>
  <si>
    <t>ReclassificationsTotalIncrease</t>
  </si>
  <si>
    <t>_D001791</t>
  </si>
  <si>
    <t>Decrease Cost Center</t>
  </si>
  <si>
    <t>_D001792</t>
  </si>
  <si>
    <t>_D001793</t>
  </si>
  <si>
    <t>_D001794</t>
  </si>
  <si>
    <t>_D001795</t>
  </si>
  <si>
    <t>_D001796</t>
  </si>
  <si>
    <t>_D001797</t>
  </si>
  <si>
    <t>_D001798</t>
  </si>
  <si>
    <t>_D001799</t>
  </si>
  <si>
    <t>_D001800</t>
  </si>
  <si>
    <t>_D001801</t>
  </si>
  <si>
    <t>_D001802</t>
  </si>
  <si>
    <t>_D001803</t>
  </si>
  <si>
    <t>_D001804</t>
  </si>
  <si>
    <t>_D001805</t>
  </si>
  <si>
    <t>_D001806</t>
  </si>
  <si>
    <t>_D001807</t>
  </si>
  <si>
    <t>_D001808</t>
  </si>
  <si>
    <t>_D001809</t>
  </si>
  <si>
    <t>_D001810</t>
  </si>
  <si>
    <t>_D001811</t>
  </si>
  <si>
    <t>_D001812</t>
  </si>
  <si>
    <t>_D001813</t>
  </si>
  <si>
    <t>_D001814</t>
  </si>
  <si>
    <t>_D001815</t>
  </si>
  <si>
    <t>_D001816</t>
  </si>
  <si>
    <t>_D001817</t>
  </si>
  <si>
    <t>_D001818</t>
  </si>
  <si>
    <t>_D001819</t>
  </si>
  <si>
    <t>_D001820</t>
  </si>
  <si>
    <t>_D001821</t>
  </si>
  <si>
    <t>_D001822</t>
  </si>
  <si>
    <t>_D001823</t>
  </si>
  <si>
    <t>_D001824</t>
  </si>
  <si>
    <t>_D001825</t>
  </si>
  <si>
    <t>_D001826</t>
  </si>
  <si>
    <t>_D001827</t>
  </si>
  <si>
    <t>_D001828</t>
  </si>
  <si>
    <t>_D001829</t>
  </si>
  <si>
    <t>_D001830</t>
  </si>
  <si>
    <t>_D001831</t>
  </si>
  <si>
    <t>_D001832</t>
  </si>
  <si>
    <t>_D001833</t>
  </si>
  <si>
    <t>_D001834</t>
  </si>
  <si>
    <t>_D001835</t>
  </si>
  <si>
    <t>_D001836</t>
  </si>
  <si>
    <t>_D001837</t>
  </si>
  <si>
    <t>_D001838</t>
  </si>
  <si>
    <t>_D001839</t>
  </si>
  <si>
    <t>_D001840</t>
  </si>
  <si>
    <t>_D001841</t>
  </si>
  <si>
    <t>_D001842</t>
  </si>
  <si>
    <t>_D001843</t>
  </si>
  <si>
    <t>_D001844</t>
  </si>
  <si>
    <t>_D001845</t>
  </si>
  <si>
    <t>_D001846</t>
  </si>
  <si>
    <t>_D001847</t>
  </si>
  <si>
    <t>_D001848</t>
  </si>
  <si>
    <t>_D001849</t>
  </si>
  <si>
    <t>_D001850</t>
  </si>
  <si>
    <t>_D001851</t>
  </si>
  <si>
    <t>Decrease Line Number</t>
  </si>
  <si>
    <t>_D001852</t>
  </si>
  <si>
    <t>_D001853</t>
  </si>
  <si>
    <t>_D001854</t>
  </si>
  <si>
    <t>_D001855</t>
  </si>
  <si>
    <t>_D001856</t>
  </si>
  <si>
    <t>_D001857</t>
  </si>
  <si>
    <t>_D001858</t>
  </si>
  <si>
    <t>_D001859</t>
  </si>
  <si>
    <t>_D001860</t>
  </si>
  <si>
    <t>_D001861</t>
  </si>
  <si>
    <t>_D001862</t>
  </si>
  <si>
    <t>_D001863</t>
  </si>
  <si>
    <t>_D001864</t>
  </si>
  <si>
    <t>_D001865</t>
  </si>
  <si>
    <t>_D001866</t>
  </si>
  <si>
    <t>_D001867</t>
  </si>
  <si>
    <t>_D001868</t>
  </si>
  <si>
    <t>_D001869</t>
  </si>
  <si>
    <t>_D001870</t>
  </si>
  <si>
    <t>_D001871</t>
  </si>
  <si>
    <t>_D001872</t>
  </si>
  <si>
    <t>_D001873</t>
  </si>
  <si>
    <t>_D001874</t>
  </si>
  <si>
    <t>_D001875</t>
  </si>
  <si>
    <t>_D001876</t>
  </si>
  <si>
    <t>_D001877</t>
  </si>
  <si>
    <t>_D001878</t>
  </si>
  <si>
    <t>_D001879</t>
  </si>
  <si>
    <t>_D001880</t>
  </si>
  <si>
    <t>_D001881</t>
  </si>
  <si>
    <t>_D001882</t>
  </si>
  <si>
    <t>_D001883</t>
  </si>
  <si>
    <t>_D001884</t>
  </si>
  <si>
    <t>_D001885</t>
  </si>
  <si>
    <t>_D001886</t>
  </si>
  <si>
    <t>_D001887</t>
  </si>
  <si>
    <t>_D001888</t>
  </si>
  <si>
    <t>_D001889</t>
  </si>
  <si>
    <t>_D001890</t>
  </si>
  <si>
    <t>_D001891</t>
  </si>
  <si>
    <t>_D001892</t>
  </si>
  <si>
    <t>_D001893</t>
  </si>
  <si>
    <t>_D001894</t>
  </si>
  <si>
    <t>_D001895</t>
  </si>
  <si>
    <t>_D001896</t>
  </si>
  <si>
    <t>_D001897</t>
  </si>
  <si>
    <t>_D001898</t>
  </si>
  <si>
    <t>_D001899</t>
  </si>
  <si>
    <t>_D001900</t>
  </si>
  <si>
    <t>_D001901</t>
  </si>
  <si>
    <t>_D001902</t>
  </si>
  <si>
    <t>_D001903</t>
  </si>
  <si>
    <t>_D001904</t>
  </si>
  <si>
    <t>_D001905</t>
  </si>
  <si>
    <t>_D001906</t>
  </si>
  <si>
    <t>_D001907</t>
  </si>
  <si>
    <t>_D001908</t>
  </si>
  <si>
    <t>_D001909</t>
  </si>
  <si>
    <t>_D001910</t>
  </si>
  <si>
    <t>_D001911</t>
  </si>
  <si>
    <t>Decrease Schedule</t>
  </si>
  <si>
    <t>_D001912</t>
  </si>
  <si>
    <t>_D001913</t>
  </si>
  <si>
    <t>_D001914</t>
  </si>
  <si>
    <t>_D001915</t>
  </si>
  <si>
    <t>_D001916</t>
  </si>
  <si>
    <t>_D001917</t>
  </si>
  <si>
    <t>_D001918</t>
  </si>
  <si>
    <t>_D001919</t>
  </si>
  <si>
    <t>_D001920</t>
  </si>
  <si>
    <t>_D001921</t>
  </si>
  <si>
    <t>_D001922</t>
  </si>
  <si>
    <t>_D001923</t>
  </si>
  <si>
    <t>_D001924</t>
  </si>
  <si>
    <t>_D001925</t>
  </si>
  <si>
    <t>_D001926</t>
  </si>
  <si>
    <t>_D001927</t>
  </si>
  <si>
    <t>_D001928</t>
  </si>
  <si>
    <t>_D001929</t>
  </si>
  <si>
    <t>_D001930</t>
  </si>
  <si>
    <t>_D001931</t>
  </si>
  <si>
    <t>_D001932</t>
  </si>
  <si>
    <t>_D001933</t>
  </si>
  <si>
    <t>_D001934</t>
  </si>
  <si>
    <t>_D001935</t>
  </si>
  <si>
    <t>_D001936</t>
  </si>
  <si>
    <t>_D001937</t>
  </si>
  <si>
    <t>_D001938</t>
  </si>
  <si>
    <t>_D001939</t>
  </si>
  <si>
    <t>_D001940</t>
  </si>
  <si>
    <t>_D001941</t>
  </si>
  <si>
    <t>_D001942</t>
  </si>
  <si>
    <t>_D001943</t>
  </si>
  <si>
    <t>_D001944</t>
  </si>
  <si>
    <t>_D001945</t>
  </si>
  <si>
    <t>_D001946</t>
  </si>
  <si>
    <t>_D001947</t>
  </si>
  <si>
    <t>_D001948</t>
  </si>
  <si>
    <t>_D001949</t>
  </si>
  <si>
    <t>_D001950</t>
  </si>
  <si>
    <t>_D001951</t>
  </si>
  <si>
    <t>_D001952</t>
  </si>
  <si>
    <t>_D001953</t>
  </si>
  <si>
    <t>_D001954</t>
  </si>
  <si>
    <t>_D001955</t>
  </si>
  <si>
    <t>_D001956</t>
  </si>
  <si>
    <t>_D001957</t>
  </si>
  <si>
    <t>_D001958</t>
  </si>
  <si>
    <t>_D001959</t>
  </si>
  <si>
    <t>_D001960</t>
  </si>
  <si>
    <t>_D001961</t>
  </si>
  <si>
    <t>_D001962</t>
  </si>
  <si>
    <t>_D001963</t>
  </si>
  <si>
    <t>_D001964</t>
  </si>
  <si>
    <t>_D001965</t>
  </si>
  <si>
    <t>_D001966</t>
  </si>
  <si>
    <t>_D001967</t>
  </si>
  <si>
    <t>_D001968</t>
  </si>
  <si>
    <t>_D001969</t>
  </si>
  <si>
    <t>_D001970</t>
  </si>
  <si>
    <t>_D001971</t>
  </si>
  <si>
    <t>Decrease Amount</t>
  </si>
  <si>
    <t>_D001972</t>
  </si>
  <si>
    <t>_D001973</t>
  </si>
  <si>
    <t>_D001974</t>
  </si>
  <si>
    <t>_D001975</t>
  </si>
  <si>
    <t>_D001976</t>
  </si>
  <si>
    <t>_D001977</t>
  </si>
  <si>
    <t>_D001978</t>
  </si>
  <si>
    <t>_D001979</t>
  </si>
  <si>
    <t>_D001980</t>
  </si>
  <si>
    <t>_D001981</t>
  </si>
  <si>
    <t>_D001982</t>
  </si>
  <si>
    <t>_D001983</t>
  </si>
  <si>
    <t>_D001984</t>
  </si>
  <si>
    <t>_D001985</t>
  </si>
  <si>
    <t>_D001986</t>
  </si>
  <si>
    <t>_D001987</t>
  </si>
  <si>
    <t>_D001988</t>
  </si>
  <si>
    <t>_D001989</t>
  </si>
  <si>
    <t>_D001990</t>
  </si>
  <si>
    <t>_D001991</t>
  </si>
  <si>
    <t>_D001992</t>
  </si>
  <si>
    <t>_D001993</t>
  </si>
  <si>
    <t>_D001994</t>
  </si>
  <si>
    <t>_D001995</t>
  </si>
  <si>
    <t>_D001996</t>
  </si>
  <si>
    <t>_D001997</t>
  </si>
  <si>
    <t>_D001998</t>
  </si>
  <si>
    <t>_D001999</t>
  </si>
  <si>
    <t>_D002000</t>
  </si>
  <si>
    <t>_D002001</t>
  </si>
  <si>
    <t>_D002002</t>
  </si>
  <si>
    <t>_D002003</t>
  </si>
  <si>
    <t>_D002004</t>
  </si>
  <si>
    <t>_D002005</t>
  </si>
  <si>
    <t>_D002006</t>
  </si>
  <si>
    <t>_D002007</t>
  </si>
  <si>
    <t>_D002008</t>
  </si>
  <si>
    <t>_D002009</t>
  </si>
  <si>
    <t>_D002010</t>
  </si>
  <si>
    <t>_D002011</t>
  </si>
  <si>
    <t>_D002012</t>
  </si>
  <si>
    <t>_D002013</t>
  </si>
  <si>
    <t>_D002014</t>
  </si>
  <si>
    <t>_D002015</t>
  </si>
  <si>
    <t>_D002016</t>
  </si>
  <si>
    <t>_D002017</t>
  </si>
  <si>
    <t>_D002018</t>
  </si>
  <si>
    <t>_D002019</t>
  </si>
  <si>
    <t>_D002020</t>
  </si>
  <si>
    <t>_D002021</t>
  </si>
  <si>
    <t>_D002022</t>
  </si>
  <si>
    <t>_D002023</t>
  </si>
  <si>
    <t>_D002024</t>
  </si>
  <si>
    <t>_D002025</t>
  </si>
  <si>
    <t>_D002026</t>
  </si>
  <si>
    <t>_D002027</t>
  </si>
  <si>
    <t>_D002028</t>
  </si>
  <si>
    <t>_D002029</t>
  </si>
  <si>
    <t>_D002030</t>
  </si>
  <si>
    <t>ReclassificationsTotalDecrease</t>
  </si>
  <si>
    <t>_S002032</t>
  </si>
  <si>
    <t>A61</t>
  </si>
  <si>
    <t>Adj S6 Reclassifications</t>
  </si>
  <si>
    <t>_R002033</t>
  </si>
  <si>
    <t>_C002034</t>
  </si>
  <si>
    <t>_C002035</t>
  </si>
  <si>
    <t>_C002036</t>
  </si>
  <si>
    <t>_C002037</t>
  </si>
  <si>
    <t>_C002038</t>
  </si>
  <si>
    <t>_C002039</t>
  </si>
  <si>
    <t>_C002040</t>
  </si>
  <si>
    <t>_C002041</t>
  </si>
  <si>
    <t>_C002042</t>
  </si>
  <si>
    <t>_C002043</t>
  </si>
  <si>
    <t>_D002044</t>
  </si>
  <si>
    <t>Explanation of Entry</t>
  </si>
  <si>
    <t>_D002045</t>
  </si>
  <si>
    <t>_D002046</t>
  </si>
  <si>
    <t>_D002047</t>
  </si>
  <si>
    <t>_D002048</t>
  </si>
  <si>
    <t>_D002049</t>
  </si>
  <si>
    <t>_D002050</t>
  </si>
  <si>
    <t>_D002051</t>
  </si>
  <si>
    <t>_D002052</t>
  </si>
  <si>
    <t>_D002053</t>
  </si>
  <si>
    <t>_D002054</t>
  </si>
  <si>
    <t>_D002055</t>
  </si>
  <si>
    <t>_D002056</t>
  </si>
  <si>
    <t>_D002057</t>
  </si>
  <si>
    <t>_D002058</t>
  </si>
  <si>
    <t>_D002059</t>
  </si>
  <si>
    <t>_D002060</t>
  </si>
  <si>
    <t>_D002061</t>
  </si>
  <si>
    <t>_D002062</t>
  </si>
  <si>
    <t>_D002063</t>
  </si>
  <si>
    <t>_D002064</t>
  </si>
  <si>
    <t>_D002065</t>
  </si>
  <si>
    <t>_D002066</t>
  </si>
  <si>
    <t>_D002067</t>
  </si>
  <si>
    <t>_D002068</t>
  </si>
  <si>
    <t>_D002069</t>
  </si>
  <si>
    <t>_D002070</t>
  </si>
  <si>
    <t>_D002071</t>
  </si>
  <si>
    <t>_D002072</t>
  </si>
  <si>
    <t>_D002073</t>
  </si>
  <si>
    <t>_D002074</t>
  </si>
  <si>
    <t>_D002075</t>
  </si>
  <si>
    <t>_D002076</t>
  </si>
  <si>
    <t>_D002077</t>
  </si>
  <si>
    <t>_D002078</t>
  </si>
  <si>
    <t>_D002079</t>
  </si>
  <si>
    <t>_D002080</t>
  </si>
  <si>
    <t>_D002081</t>
  </si>
  <si>
    <t>_D002082</t>
  </si>
  <si>
    <t>_D002083</t>
  </si>
  <si>
    <t>_D002084</t>
  </si>
  <si>
    <t>_D002085</t>
  </si>
  <si>
    <t>_D002086</t>
  </si>
  <si>
    <t>_D002087</t>
  </si>
  <si>
    <t>_D002088</t>
  </si>
  <si>
    <t>_D002089</t>
  </si>
  <si>
    <t>_D002090</t>
  </si>
  <si>
    <t>_D002091</t>
  </si>
  <si>
    <t>_D002092</t>
  </si>
  <si>
    <t>_D002093</t>
  </si>
  <si>
    <t>_D002094</t>
  </si>
  <si>
    <t>_D002095</t>
  </si>
  <si>
    <t>_D002096</t>
  </si>
  <si>
    <t>_D002097</t>
  </si>
  <si>
    <t>_D002098</t>
  </si>
  <si>
    <t>_D002099</t>
  </si>
  <si>
    <t>_D002100</t>
  </si>
  <si>
    <t>_D002101</t>
  </si>
  <si>
    <t>_D002102</t>
  </si>
  <si>
    <t>_D002103</t>
  </si>
  <si>
    <t>_D002104</t>
  </si>
  <si>
    <t>_D002105</t>
  </si>
  <si>
    <t>_D002106</t>
  </si>
  <si>
    <t>_D002107</t>
  </si>
  <si>
    <t>_D002108</t>
  </si>
  <si>
    <t>_D002109</t>
  </si>
  <si>
    <t>_D002110</t>
  </si>
  <si>
    <t>_D002111</t>
  </si>
  <si>
    <t>_D002112</t>
  </si>
  <si>
    <t>_D002113</t>
  </si>
  <si>
    <t>_D002114</t>
  </si>
  <si>
    <t>_D002115</t>
  </si>
  <si>
    <t>_D002116</t>
  </si>
  <si>
    <t>_D002117</t>
  </si>
  <si>
    <t>_D002118</t>
  </si>
  <si>
    <t>_D002119</t>
  </si>
  <si>
    <t>_D002120</t>
  </si>
  <si>
    <t>_D002121</t>
  </si>
  <si>
    <t>_D002122</t>
  </si>
  <si>
    <t>_D002123</t>
  </si>
  <si>
    <t>_D002124</t>
  </si>
  <si>
    <t>_D002125</t>
  </si>
  <si>
    <t>_D002126</t>
  </si>
  <si>
    <t>_D002127</t>
  </si>
  <si>
    <t>_D002128</t>
  </si>
  <si>
    <t>_D002129</t>
  </si>
  <si>
    <t>_D002130</t>
  </si>
  <si>
    <t>_D002131</t>
  </si>
  <si>
    <t>_D002132</t>
  </si>
  <si>
    <t>_D002133</t>
  </si>
  <si>
    <t>_D002134</t>
  </si>
  <si>
    <t>_D002135</t>
  </si>
  <si>
    <t>_D002136</t>
  </si>
  <si>
    <t>_D002137</t>
  </si>
  <si>
    <t>_D002138</t>
  </si>
  <si>
    <t>_D002139</t>
  </si>
  <si>
    <t>_D002140</t>
  </si>
  <si>
    <t>_D002141</t>
  </si>
  <si>
    <t>_D002142</t>
  </si>
  <si>
    <t>_D002143</t>
  </si>
  <si>
    <t>_D002144</t>
  </si>
  <si>
    <t>_D002145</t>
  </si>
  <si>
    <t>_D002146</t>
  </si>
  <si>
    <t>_D002147</t>
  </si>
  <si>
    <t>_D002148</t>
  </si>
  <si>
    <t>_D002149</t>
  </si>
  <si>
    <t>_D002150</t>
  </si>
  <si>
    <t>_D002151</t>
  </si>
  <si>
    <t>_D002152</t>
  </si>
  <si>
    <t>_D002153</t>
  </si>
  <si>
    <t>_D002154</t>
  </si>
  <si>
    <t>_D002155</t>
  </si>
  <si>
    <t>_D002156</t>
  </si>
  <si>
    <t>_D002157</t>
  </si>
  <si>
    <t>_D002158</t>
  </si>
  <si>
    <t>_D002159</t>
  </si>
  <si>
    <t>_D002160</t>
  </si>
  <si>
    <t>_D002161</t>
  </si>
  <si>
    <t>_D002162</t>
  </si>
  <si>
    <t>_D002163</t>
  </si>
  <si>
    <t>_D002164</t>
  </si>
  <si>
    <t>_D002165</t>
  </si>
  <si>
    <t>_D002166</t>
  </si>
  <si>
    <t>_D002167</t>
  </si>
  <si>
    <t>_D002168</t>
  </si>
  <si>
    <t>_D002169</t>
  </si>
  <si>
    <t>_D002170</t>
  </si>
  <si>
    <t>_D002171</t>
  </si>
  <si>
    <t>_D002172</t>
  </si>
  <si>
    <t>_D002173</t>
  </si>
  <si>
    <t>_D002174</t>
  </si>
  <si>
    <t>_D002175</t>
  </si>
  <si>
    <t>_D002176</t>
  </si>
  <si>
    <t>_D002177</t>
  </si>
  <si>
    <t>_D002178</t>
  </si>
  <si>
    <t>_D002179</t>
  </si>
  <si>
    <t>_D002180</t>
  </si>
  <si>
    <t>_D002181</t>
  </si>
  <si>
    <t>_D002182</t>
  </si>
  <si>
    <t>_D002183</t>
  </si>
  <si>
    <t>_D002184</t>
  </si>
  <si>
    <t>_D002185</t>
  </si>
  <si>
    <t>_D002186</t>
  </si>
  <si>
    <t>_D002187</t>
  </si>
  <si>
    <t>_D002188</t>
  </si>
  <si>
    <t>_D002189</t>
  </si>
  <si>
    <t>_D002190</t>
  </si>
  <si>
    <t>_D002191</t>
  </si>
  <si>
    <t>_D002192</t>
  </si>
  <si>
    <t>_D002193</t>
  </si>
  <si>
    <t>_D002194</t>
  </si>
  <si>
    <t>_D002195</t>
  </si>
  <si>
    <t>_D002196</t>
  </si>
  <si>
    <t>_D002197</t>
  </si>
  <si>
    <t>_D002198</t>
  </si>
  <si>
    <t>_D002199</t>
  </si>
  <si>
    <t>_D002200</t>
  </si>
  <si>
    <t>_D002201</t>
  </si>
  <si>
    <t>_D002202</t>
  </si>
  <si>
    <t>_D002203</t>
  </si>
  <si>
    <t>_D002204</t>
  </si>
  <si>
    <t>_D002205</t>
  </si>
  <si>
    <t>_D002206</t>
  </si>
  <si>
    <t>_D002207</t>
  </si>
  <si>
    <t>_D002208</t>
  </si>
  <si>
    <t>_D002209</t>
  </si>
  <si>
    <t>_D002210</t>
  </si>
  <si>
    <t>_D002211</t>
  </si>
  <si>
    <t>_D002212</t>
  </si>
  <si>
    <t>_D002213</t>
  </si>
  <si>
    <t>_D002214</t>
  </si>
  <si>
    <t>_D002215</t>
  </si>
  <si>
    <t>_D002216</t>
  </si>
  <si>
    <t>_D002217</t>
  </si>
  <si>
    <t>_D002218</t>
  </si>
  <si>
    <t>_D002219</t>
  </si>
  <si>
    <t>_D002220</t>
  </si>
  <si>
    <t>_D002221</t>
  </si>
  <si>
    <t>_D002222</t>
  </si>
  <si>
    <t>_D002223</t>
  </si>
  <si>
    <t>_D002224</t>
  </si>
  <si>
    <t>_D002225</t>
  </si>
  <si>
    <t>_D002226</t>
  </si>
  <si>
    <t>_D002227</t>
  </si>
  <si>
    <t>_D002228</t>
  </si>
  <si>
    <t>_D002229</t>
  </si>
  <si>
    <t>_D002230</t>
  </si>
  <si>
    <t>_D002231</t>
  </si>
  <si>
    <t>_D002232</t>
  </si>
  <si>
    <t>_D002233</t>
  </si>
  <si>
    <t>_D002234</t>
  </si>
  <si>
    <t>_D002235</t>
  </si>
  <si>
    <t>_D002236</t>
  </si>
  <si>
    <t>_D002237</t>
  </si>
  <si>
    <t>_D002238</t>
  </si>
  <si>
    <t>_D002239</t>
  </si>
  <si>
    <t>_D002240</t>
  </si>
  <si>
    <t>_D002241</t>
  </si>
  <si>
    <t>_D002242</t>
  </si>
  <si>
    <t>_D002243</t>
  </si>
  <si>
    <t>_D002244</t>
  </si>
  <si>
    <t>_D002245</t>
  </si>
  <si>
    <t>_D002246</t>
  </si>
  <si>
    <t>_D002247</t>
  </si>
  <si>
    <t>_D002248</t>
  </si>
  <si>
    <t>_D002249</t>
  </si>
  <si>
    <t>_D002250</t>
  </si>
  <si>
    <t>_D002251</t>
  </si>
  <si>
    <t>_D002252</t>
  </si>
  <si>
    <t>_D002253</t>
  </si>
  <si>
    <t>_D002254</t>
  </si>
  <si>
    <t>_D002255</t>
  </si>
  <si>
    <t>_D002256</t>
  </si>
  <si>
    <t>_D002257</t>
  </si>
  <si>
    <t>_D002258</t>
  </si>
  <si>
    <t>_D002259</t>
  </si>
  <si>
    <t>_D002260</t>
  </si>
  <si>
    <t>_D002261</t>
  </si>
  <si>
    <t>_D002262</t>
  </si>
  <si>
    <t>_D002263</t>
  </si>
  <si>
    <t>_D002264</t>
  </si>
  <si>
    <t>_D002265</t>
  </si>
  <si>
    <t>_D002266</t>
  </si>
  <si>
    <t>_D002267</t>
  </si>
  <si>
    <t>_D002268</t>
  </si>
  <si>
    <t>_D002269</t>
  </si>
  <si>
    <t>_D002270</t>
  </si>
  <si>
    <t>_D002271</t>
  </si>
  <si>
    <t>_D002272</t>
  </si>
  <si>
    <t>_D002273</t>
  </si>
  <si>
    <t>_D002274</t>
  </si>
  <si>
    <t>_D002275</t>
  </si>
  <si>
    <t>_D002276</t>
  </si>
  <si>
    <t>_D002277</t>
  </si>
  <si>
    <t>_D002278</t>
  </si>
  <si>
    <t>_D002279</t>
  </si>
  <si>
    <t>_D002280</t>
  </si>
  <si>
    <t>_D002281</t>
  </si>
  <si>
    <t>_D002282</t>
  </si>
  <si>
    <t>_D002283</t>
  </si>
  <si>
    <t>_D002284</t>
  </si>
  <si>
    <t>_D002285</t>
  </si>
  <si>
    <t>_D002286</t>
  </si>
  <si>
    <t>_D002287</t>
  </si>
  <si>
    <t>_D002288</t>
  </si>
  <si>
    <t>_D002289</t>
  </si>
  <si>
    <t>_D002290</t>
  </si>
  <si>
    <t>_D002291</t>
  </si>
  <si>
    <t>_D002292</t>
  </si>
  <si>
    <t>_D002293</t>
  </si>
  <si>
    <t>_D002294</t>
  </si>
  <si>
    <t>_D002295</t>
  </si>
  <si>
    <t>_D002296</t>
  </si>
  <si>
    <t>_D002297</t>
  </si>
  <si>
    <t>_D002298</t>
  </si>
  <si>
    <t>_D002299</t>
  </si>
  <si>
    <t>_D002300</t>
  </si>
  <si>
    <t>_D002301</t>
  </si>
  <si>
    <t>_D002302</t>
  </si>
  <si>
    <t>_D002303</t>
  </si>
  <si>
    <t>_D002304</t>
  </si>
  <si>
    <t>_D002305</t>
  </si>
  <si>
    <t>_D002306</t>
  </si>
  <si>
    <t>_D002307</t>
  </si>
  <si>
    <t>_D002308</t>
  </si>
  <si>
    <t>_D002309</t>
  </si>
  <si>
    <t>_D002310</t>
  </si>
  <si>
    <t>_D002311</t>
  </si>
  <si>
    <t>_D002312</t>
  </si>
  <si>
    <t>_D002313</t>
  </si>
  <si>
    <t>_D002314</t>
  </si>
  <si>
    <t>_D002315</t>
  </si>
  <si>
    <t>_D002316</t>
  </si>
  <si>
    <t>_D002317</t>
  </si>
  <si>
    <t>_D002318</t>
  </si>
  <si>
    <t>_D002319</t>
  </si>
  <si>
    <t>_D002320</t>
  </si>
  <si>
    <t>_D002321</t>
  </si>
  <si>
    <t>_D002322</t>
  </si>
  <si>
    <t>_D002323</t>
  </si>
  <si>
    <t>_D002324</t>
  </si>
  <si>
    <t>_D002325</t>
  </si>
  <si>
    <t>_D002326</t>
  </si>
  <si>
    <t>_D002327</t>
  </si>
  <si>
    <t>_D002328</t>
  </si>
  <si>
    <t>_D002329</t>
  </si>
  <si>
    <t>_D002330</t>
  </si>
  <si>
    <t>_D002331</t>
  </si>
  <si>
    <t>_D002332</t>
  </si>
  <si>
    <t>_D002333</t>
  </si>
  <si>
    <t>_D002334</t>
  </si>
  <si>
    <t>_D002335</t>
  </si>
  <si>
    <t>_D002336</t>
  </si>
  <si>
    <t>_D002337</t>
  </si>
  <si>
    <t>_D002338</t>
  </si>
  <si>
    <t>_D002339</t>
  </si>
  <si>
    <t>_D002340</t>
  </si>
  <si>
    <t>_D002341</t>
  </si>
  <si>
    <t>_D002342</t>
  </si>
  <si>
    <t>_D002343</t>
  </si>
  <si>
    <t>_D002344</t>
  </si>
  <si>
    <t>_D002345</t>
  </si>
  <si>
    <t>_D002346</t>
  </si>
  <si>
    <t>_D002347</t>
  </si>
  <si>
    <t>_D002348</t>
  </si>
  <si>
    <t>_D002349</t>
  </si>
  <si>
    <t>_D002350</t>
  </si>
  <si>
    <t>_D002351</t>
  </si>
  <si>
    <t>_D002352</t>
  </si>
  <si>
    <t>_D002353</t>
  </si>
  <si>
    <t>_D002354</t>
  </si>
  <si>
    <t>_D002355</t>
  </si>
  <si>
    <t>_D002356</t>
  </si>
  <si>
    <t>_D002357</t>
  </si>
  <si>
    <t>_D002358</t>
  </si>
  <si>
    <t>_D002359</t>
  </si>
  <si>
    <t>_D002360</t>
  </si>
  <si>
    <t>_D002361</t>
  </si>
  <si>
    <t>_D002362</t>
  </si>
  <si>
    <t>_D002363</t>
  </si>
  <si>
    <t>_D002364</t>
  </si>
  <si>
    <t>_D002365</t>
  </si>
  <si>
    <t>_D002366</t>
  </si>
  <si>
    <t>_D002367</t>
  </si>
  <si>
    <t>_D002368</t>
  </si>
  <si>
    <t>_D002369</t>
  </si>
  <si>
    <t>_D002370</t>
  </si>
  <si>
    <t>_D002371</t>
  </si>
  <si>
    <t>_D002372</t>
  </si>
  <si>
    <t>_D002373</t>
  </si>
  <si>
    <t>_D002374</t>
  </si>
  <si>
    <t>_D002375</t>
  </si>
  <si>
    <t>_D002376</t>
  </si>
  <si>
    <t>_D002377</t>
  </si>
  <si>
    <t>_D002378</t>
  </si>
  <si>
    <t>_D002379</t>
  </si>
  <si>
    <t>_D002380</t>
  </si>
  <si>
    <t>_D002381</t>
  </si>
  <si>
    <t>_D002382</t>
  </si>
  <si>
    <t>_D002383</t>
  </si>
  <si>
    <t>_D002384</t>
  </si>
  <si>
    <t>_D002385</t>
  </si>
  <si>
    <t>_D002386</t>
  </si>
  <si>
    <t>_D002387</t>
  </si>
  <si>
    <t>_D002388</t>
  </si>
  <si>
    <t>_D002389</t>
  </si>
  <si>
    <t>_D002390</t>
  </si>
  <si>
    <t>_D002391</t>
  </si>
  <si>
    <t>_D002392</t>
  </si>
  <si>
    <t>_D002393</t>
  </si>
  <si>
    <t>_D002394</t>
  </si>
  <si>
    <t>_D002395</t>
  </si>
  <si>
    <t>_D002396</t>
  </si>
  <si>
    <t>_D002397</t>
  </si>
  <si>
    <t>_D002398</t>
  </si>
  <si>
    <t>_D002399</t>
  </si>
  <si>
    <t>_D002400</t>
  </si>
  <si>
    <t>_D002401</t>
  </si>
  <si>
    <t>_D002402</t>
  </si>
  <si>
    <t>_D002403</t>
  </si>
  <si>
    <t>ReclassificationsTotalIncrease_ADJ</t>
  </si>
  <si>
    <t>_D002405</t>
  </si>
  <si>
    <t>_D002406</t>
  </si>
  <si>
    <t>_D002407</t>
  </si>
  <si>
    <t>_D002408</t>
  </si>
  <si>
    <t>_D002409</t>
  </si>
  <si>
    <t>_D002410</t>
  </si>
  <si>
    <t>_D002411</t>
  </si>
  <si>
    <t>_D002412</t>
  </si>
  <si>
    <t>_D002413</t>
  </si>
  <si>
    <t>_D002414</t>
  </si>
  <si>
    <t>_D002415</t>
  </si>
  <si>
    <t>_D002416</t>
  </si>
  <si>
    <t>_D002417</t>
  </si>
  <si>
    <t>_D002418</t>
  </si>
  <si>
    <t>_D002419</t>
  </si>
  <si>
    <t>_D002420</t>
  </si>
  <si>
    <t>_D002421</t>
  </si>
  <si>
    <t>_D002422</t>
  </si>
  <si>
    <t>_D002423</t>
  </si>
  <si>
    <t>_D002424</t>
  </si>
  <si>
    <t>_D002425</t>
  </si>
  <si>
    <t>_D002426</t>
  </si>
  <si>
    <t>_D002427</t>
  </si>
  <si>
    <t>_D002428</t>
  </si>
  <si>
    <t>_D002429</t>
  </si>
  <si>
    <t>_D002430</t>
  </si>
  <si>
    <t>_D002431</t>
  </si>
  <si>
    <t>_D002432</t>
  </si>
  <si>
    <t>_D002433</t>
  </si>
  <si>
    <t>_D002434</t>
  </si>
  <si>
    <t>_D002435</t>
  </si>
  <si>
    <t>_D002436</t>
  </si>
  <si>
    <t>_D002437</t>
  </si>
  <si>
    <t>_D002438</t>
  </si>
  <si>
    <t>_D002439</t>
  </si>
  <si>
    <t>_D002440</t>
  </si>
  <si>
    <t>_D002441</t>
  </si>
  <si>
    <t>_D002442</t>
  </si>
  <si>
    <t>_D002443</t>
  </si>
  <si>
    <t>_D002444</t>
  </si>
  <si>
    <t>_D002445</t>
  </si>
  <si>
    <t>_D002446</t>
  </si>
  <si>
    <t>_D002447</t>
  </si>
  <si>
    <t>_D002448</t>
  </si>
  <si>
    <t>_D002449</t>
  </si>
  <si>
    <t>_D002450</t>
  </si>
  <si>
    <t>_D002451</t>
  </si>
  <si>
    <t>_D002452</t>
  </si>
  <si>
    <t>_D002453</t>
  </si>
  <si>
    <t>_D002454</t>
  </si>
  <si>
    <t>_D002455</t>
  </si>
  <si>
    <t>_D002456</t>
  </si>
  <si>
    <t>_D002457</t>
  </si>
  <si>
    <t>_D002458</t>
  </si>
  <si>
    <t>_D002459</t>
  </si>
  <si>
    <t>_D002460</t>
  </si>
  <si>
    <t>_D002461</t>
  </si>
  <si>
    <t>_D002462</t>
  </si>
  <si>
    <t>_D002463</t>
  </si>
  <si>
    <t>_D002464</t>
  </si>
  <si>
    <t>_D002465</t>
  </si>
  <si>
    <t>_D002466</t>
  </si>
  <si>
    <t>_D002467</t>
  </si>
  <si>
    <t>_D002468</t>
  </si>
  <si>
    <t>_D002469</t>
  </si>
  <si>
    <t>_D002470</t>
  </si>
  <si>
    <t>_D002471</t>
  </si>
  <si>
    <t>_D002472</t>
  </si>
  <si>
    <t>_D002473</t>
  </si>
  <si>
    <t>_D002474</t>
  </si>
  <si>
    <t>_D002475</t>
  </si>
  <si>
    <t>_D002476</t>
  </si>
  <si>
    <t>_D002477</t>
  </si>
  <si>
    <t>_D002478</t>
  </si>
  <si>
    <t>_D002479</t>
  </si>
  <si>
    <t>_D002480</t>
  </si>
  <si>
    <t>_D002481</t>
  </si>
  <si>
    <t>_D002482</t>
  </si>
  <si>
    <t>_D002483</t>
  </si>
  <si>
    <t>_D002484</t>
  </si>
  <si>
    <t>_D002485</t>
  </si>
  <si>
    <t>_D002486</t>
  </si>
  <si>
    <t>_D002487</t>
  </si>
  <si>
    <t>_D002488</t>
  </si>
  <si>
    <t>_D002489</t>
  </si>
  <si>
    <t>_D002490</t>
  </si>
  <si>
    <t>_D002491</t>
  </si>
  <si>
    <t>_D002492</t>
  </si>
  <si>
    <t>_D002493</t>
  </si>
  <si>
    <t>_D002494</t>
  </si>
  <si>
    <t>_D002495</t>
  </si>
  <si>
    <t>_D002496</t>
  </si>
  <si>
    <t>_D002497</t>
  </si>
  <si>
    <t>_D002498</t>
  </si>
  <si>
    <t>_D002499</t>
  </si>
  <si>
    <t>_D002500</t>
  </si>
  <si>
    <t>_D002501</t>
  </si>
  <si>
    <t>_D002502</t>
  </si>
  <si>
    <t>_D002503</t>
  </si>
  <si>
    <t>_D002504</t>
  </si>
  <si>
    <t>_D002505</t>
  </si>
  <si>
    <t>_D002506</t>
  </si>
  <si>
    <t>_D002507</t>
  </si>
  <si>
    <t>_D002508</t>
  </si>
  <si>
    <t>_D002509</t>
  </si>
  <si>
    <t>_D002510</t>
  </si>
  <si>
    <t>_D002511</t>
  </si>
  <si>
    <t>_D002512</t>
  </si>
  <si>
    <t>_D002513</t>
  </si>
  <si>
    <t>_D002514</t>
  </si>
  <si>
    <t>_D002515</t>
  </si>
  <si>
    <t>_D002516</t>
  </si>
  <si>
    <t>_D002517</t>
  </si>
  <si>
    <t>_D002518</t>
  </si>
  <si>
    <t>_D002519</t>
  </si>
  <si>
    <t>_D002520</t>
  </si>
  <si>
    <t>_D002521</t>
  </si>
  <si>
    <t>_D002522</t>
  </si>
  <si>
    <t>_D002523</t>
  </si>
  <si>
    <t>_D002524</t>
  </si>
  <si>
    <t>_D002525</t>
  </si>
  <si>
    <t>_D002526</t>
  </si>
  <si>
    <t>_D002527</t>
  </si>
  <si>
    <t>_D002528</t>
  </si>
  <si>
    <t>_D002529</t>
  </si>
  <si>
    <t>_D002530</t>
  </si>
  <si>
    <t>_D002531</t>
  </si>
  <si>
    <t>_D002532</t>
  </si>
  <si>
    <t>_D002533</t>
  </si>
  <si>
    <t>_D002534</t>
  </si>
  <si>
    <t>_D002535</t>
  </si>
  <si>
    <t>_D002536</t>
  </si>
  <si>
    <t>_D002537</t>
  </si>
  <si>
    <t>_D002538</t>
  </si>
  <si>
    <t>_D002539</t>
  </si>
  <si>
    <t>_D002540</t>
  </si>
  <si>
    <t>_D002541</t>
  </si>
  <si>
    <t>_D002542</t>
  </si>
  <si>
    <t>_D002543</t>
  </si>
  <si>
    <t>_D002544</t>
  </si>
  <si>
    <t>_D002545</t>
  </si>
  <si>
    <t>_D002546</t>
  </si>
  <si>
    <t>_D002547</t>
  </si>
  <si>
    <t>_D002548</t>
  </si>
  <si>
    <t>_D002549</t>
  </si>
  <si>
    <t>_D002550</t>
  </si>
  <si>
    <t>_D002551</t>
  </si>
  <si>
    <t>_D002552</t>
  </si>
  <si>
    <t>_D002553</t>
  </si>
  <si>
    <t>_D002554</t>
  </si>
  <si>
    <t>_D002555</t>
  </si>
  <si>
    <t>_D002556</t>
  </si>
  <si>
    <t>_D002557</t>
  </si>
  <si>
    <t>_D002558</t>
  </si>
  <si>
    <t>_D002559</t>
  </si>
  <si>
    <t>_D002560</t>
  </si>
  <si>
    <t>_D002561</t>
  </si>
  <si>
    <t>_D002562</t>
  </si>
  <si>
    <t>_D002563</t>
  </si>
  <si>
    <t>_D002564</t>
  </si>
  <si>
    <t>_D002565</t>
  </si>
  <si>
    <t>_D002566</t>
  </si>
  <si>
    <t>_D002567</t>
  </si>
  <si>
    <t>_D002568</t>
  </si>
  <si>
    <t>_D002569</t>
  </si>
  <si>
    <t>_D002570</t>
  </si>
  <si>
    <t>_D002571</t>
  </si>
  <si>
    <t>_D002572</t>
  </si>
  <si>
    <t>_D002573</t>
  </si>
  <si>
    <t>_D002574</t>
  </si>
  <si>
    <t>_D002575</t>
  </si>
  <si>
    <t>_D002576</t>
  </si>
  <si>
    <t>_D002577</t>
  </si>
  <si>
    <t>_D002578</t>
  </si>
  <si>
    <t>_D002579</t>
  </si>
  <si>
    <t>_D002580</t>
  </si>
  <si>
    <t>_D002581</t>
  </si>
  <si>
    <t>_D002582</t>
  </si>
  <si>
    <t>_D002583</t>
  </si>
  <si>
    <t>_D002584</t>
  </si>
  <si>
    <t>_D002585</t>
  </si>
  <si>
    <t>_D002586</t>
  </si>
  <si>
    <t>_D002587</t>
  </si>
  <si>
    <t>_D002588</t>
  </si>
  <si>
    <t>_D002589</t>
  </si>
  <si>
    <t>_D002590</t>
  </si>
  <si>
    <t>_D002591</t>
  </si>
  <si>
    <t>_D002592</t>
  </si>
  <si>
    <t>_D002593</t>
  </si>
  <si>
    <t>_D002594</t>
  </si>
  <si>
    <t>_D002595</t>
  </si>
  <si>
    <t>_D002596</t>
  </si>
  <si>
    <t>_D002597</t>
  </si>
  <si>
    <t>_D002598</t>
  </si>
  <si>
    <t>_D002599</t>
  </si>
  <si>
    <t>_D002600</t>
  </si>
  <si>
    <t>_D002601</t>
  </si>
  <si>
    <t>_D002602</t>
  </si>
  <si>
    <t>_D002603</t>
  </si>
  <si>
    <t>_D002604</t>
  </si>
  <si>
    <t>_D002605</t>
  </si>
  <si>
    <t>_D002606</t>
  </si>
  <si>
    <t>_D002607</t>
  </si>
  <si>
    <t>_D002608</t>
  </si>
  <si>
    <t>_D002609</t>
  </si>
  <si>
    <t>_D002610</t>
  </si>
  <si>
    <t>_D002611</t>
  </si>
  <si>
    <t>_D002612</t>
  </si>
  <si>
    <t>_D002613</t>
  </si>
  <si>
    <t>_D002614</t>
  </si>
  <si>
    <t>_D002615</t>
  </si>
  <si>
    <t>_D002616</t>
  </si>
  <si>
    <t>_D002617</t>
  </si>
  <si>
    <t>_D002618</t>
  </si>
  <si>
    <t>_D002619</t>
  </si>
  <si>
    <t>_D002620</t>
  </si>
  <si>
    <t>_D002621</t>
  </si>
  <si>
    <t>_D002622</t>
  </si>
  <si>
    <t>_D002623</t>
  </si>
  <si>
    <t>_D002624</t>
  </si>
  <si>
    <t>_D002625</t>
  </si>
  <si>
    <t>_D002626</t>
  </si>
  <si>
    <t>_D002627</t>
  </si>
  <si>
    <t>_D002628</t>
  </si>
  <si>
    <t>_D002629</t>
  </si>
  <si>
    <t>_D002630</t>
  </si>
  <si>
    <t>_D002631</t>
  </si>
  <si>
    <t>_D002632</t>
  </si>
  <si>
    <t>_D002633</t>
  </si>
  <si>
    <t>_D002634</t>
  </si>
  <si>
    <t>_D002635</t>
  </si>
  <si>
    <t>_D002636</t>
  </si>
  <si>
    <t>_D002637</t>
  </si>
  <si>
    <t>_D002638</t>
  </si>
  <si>
    <t>_D002639</t>
  </si>
  <si>
    <t>_D002640</t>
  </si>
  <si>
    <t>_D002641</t>
  </si>
  <si>
    <t>_D002642</t>
  </si>
  <si>
    <t>_D002643</t>
  </si>
  <si>
    <t>_D002644</t>
  </si>
  <si>
    <t>ReclassificationsTotalDecrease_ADJ</t>
  </si>
  <si>
    <t>_S002646</t>
  </si>
  <si>
    <t>S7 Adjustments</t>
  </si>
  <si>
    <t>_R002647</t>
  </si>
  <si>
    <t>_C002648</t>
  </si>
  <si>
    <t>_C002649</t>
  </si>
  <si>
    <t>_C002650</t>
  </si>
  <si>
    <t>_C002651</t>
  </si>
  <si>
    <t>_C002652</t>
  </si>
  <si>
    <t>_C002653</t>
  </si>
  <si>
    <t>_D002654</t>
  </si>
  <si>
    <t>_D002655</t>
  </si>
  <si>
    <t>_D002656</t>
  </si>
  <si>
    <t>_D002657</t>
  </si>
  <si>
    <t>_D002658</t>
  </si>
  <si>
    <t>_D002659</t>
  </si>
  <si>
    <t>_D002660</t>
  </si>
  <si>
    <t>_D002661</t>
  </si>
  <si>
    <t>_D002662</t>
  </si>
  <si>
    <t>_D002663</t>
  </si>
  <si>
    <t>_D002664</t>
  </si>
  <si>
    <t>_D002665</t>
  </si>
  <si>
    <t>_D002666</t>
  </si>
  <si>
    <t>_D002667</t>
  </si>
  <si>
    <t>_D002668</t>
  </si>
  <si>
    <t>_D002669</t>
  </si>
  <si>
    <t>_D002670</t>
  </si>
  <si>
    <t>_D002671</t>
  </si>
  <si>
    <t>_D002672</t>
  </si>
  <si>
    <t>_D002673</t>
  </si>
  <si>
    <t>_D002674</t>
  </si>
  <si>
    <t>_D002675</t>
  </si>
  <si>
    <t>_D002676</t>
  </si>
  <si>
    <t>_D002677</t>
  </si>
  <si>
    <t>_D002678</t>
  </si>
  <si>
    <t>_D002679</t>
  </si>
  <si>
    <t>_D002680</t>
  </si>
  <si>
    <t>_D002681</t>
  </si>
  <si>
    <t>_D002682</t>
  </si>
  <si>
    <t>_D002683</t>
  </si>
  <si>
    <t>_D002684</t>
  </si>
  <si>
    <t>Basis For Adjustment (A or B)</t>
  </si>
  <si>
    <t>_D002685</t>
  </si>
  <si>
    <t>_D002686</t>
  </si>
  <si>
    <t>_D002687</t>
  </si>
  <si>
    <t>_D002688</t>
  </si>
  <si>
    <t>_D002689</t>
  </si>
  <si>
    <t>_D002690</t>
  </si>
  <si>
    <t>_D002691</t>
  </si>
  <si>
    <t>_D002692</t>
  </si>
  <si>
    <t>_D002693</t>
  </si>
  <si>
    <t>_D002694</t>
  </si>
  <si>
    <t>_D002695</t>
  </si>
  <si>
    <t>_D002696</t>
  </si>
  <si>
    <t>_D002697</t>
  </si>
  <si>
    <t>_D002698</t>
  </si>
  <si>
    <t>_D002699</t>
  </si>
  <si>
    <t>_D002700</t>
  </si>
  <si>
    <t>_D002701</t>
  </si>
  <si>
    <t>_D002702</t>
  </si>
  <si>
    <t>_D002703</t>
  </si>
  <si>
    <t>_D002704</t>
  </si>
  <si>
    <t>_D002705</t>
  </si>
  <si>
    <t>_D002706</t>
  </si>
  <si>
    <t>_D002707</t>
  </si>
  <si>
    <t>_D002708</t>
  </si>
  <si>
    <t>_D002709</t>
  </si>
  <si>
    <t>_D002710</t>
  </si>
  <si>
    <t>_D002711</t>
  </si>
  <si>
    <t>_D002712</t>
  </si>
  <si>
    <t>_D002713</t>
  </si>
  <si>
    <t>_D002714</t>
  </si>
  <si>
    <t>Amount Increase/ (Decrease)</t>
  </si>
  <si>
    <t>_D002715</t>
  </si>
  <si>
    <t>_D002716</t>
  </si>
  <si>
    <t>_D002717</t>
  </si>
  <si>
    <t>_D002718</t>
  </si>
  <si>
    <t>_D002719</t>
  </si>
  <si>
    <t>_D002720</t>
  </si>
  <si>
    <t>_D002721</t>
  </si>
  <si>
    <t>_D002722</t>
  </si>
  <si>
    <t>_D002723</t>
  </si>
  <si>
    <t>_D002724</t>
  </si>
  <si>
    <t>_D002725</t>
  </si>
  <si>
    <t>_D002726</t>
  </si>
  <si>
    <t>_D002727</t>
  </si>
  <si>
    <t>_D002728</t>
  </si>
  <si>
    <t>_D002729</t>
  </si>
  <si>
    <t>_D002730</t>
  </si>
  <si>
    <t>_D002731</t>
  </si>
  <si>
    <t>_D002732</t>
  </si>
  <si>
    <t>_D002733</t>
  </si>
  <si>
    <t>_D002734</t>
  </si>
  <si>
    <t>_D002735</t>
  </si>
  <si>
    <t>_D002736</t>
  </si>
  <si>
    <t>_D002737</t>
  </si>
  <si>
    <t>_D002738</t>
  </si>
  <si>
    <t>_D002739</t>
  </si>
  <si>
    <t>_D002740</t>
  </si>
  <si>
    <t>_D002741</t>
  </si>
  <si>
    <t>_D002742</t>
  </si>
  <si>
    <t>_D002743</t>
  </si>
  <si>
    <t>TotalAdjustments</t>
  </si>
  <si>
    <t>_D002745</t>
  </si>
  <si>
    <t>_D002746</t>
  </si>
  <si>
    <t>_D002747</t>
  </si>
  <si>
    <t>_D002748</t>
  </si>
  <si>
    <t>_D002749</t>
  </si>
  <si>
    <t>_D002750</t>
  </si>
  <si>
    <t>_D002751</t>
  </si>
  <si>
    <t>_D002752</t>
  </si>
  <si>
    <t>_D002753</t>
  </si>
  <si>
    <t>_D002754</t>
  </si>
  <si>
    <t>_D002755</t>
  </si>
  <si>
    <t>_D002756</t>
  </si>
  <si>
    <t>_D002757</t>
  </si>
  <si>
    <t>_D002758</t>
  </si>
  <si>
    <t>_D002759</t>
  </si>
  <si>
    <t>_D002760</t>
  </si>
  <si>
    <t>_D002761</t>
  </si>
  <si>
    <t>_D002762</t>
  </si>
  <si>
    <t>_D002763</t>
  </si>
  <si>
    <t>_D002764</t>
  </si>
  <si>
    <t>_D002765</t>
  </si>
  <si>
    <t>_D002766</t>
  </si>
  <si>
    <t>_D002767</t>
  </si>
  <si>
    <t>_D002768</t>
  </si>
  <si>
    <t>_D002769</t>
  </si>
  <si>
    <t>_D002770</t>
  </si>
  <si>
    <t>_D002771</t>
  </si>
  <si>
    <t>_D002772</t>
  </si>
  <si>
    <t>_D002773</t>
  </si>
  <si>
    <t>_D002774</t>
  </si>
  <si>
    <t>_D002775</t>
  </si>
  <si>
    <t>_D002776</t>
  </si>
  <si>
    <t>_D002777</t>
  </si>
  <si>
    <t>_D002778</t>
  </si>
  <si>
    <t>_D002779</t>
  </si>
  <si>
    <t>_D002780</t>
  </si>
  <si>
    <t>_D002781</t>
  </si>
  <si>
    <t>_D002782</t>
  </si>
  <si>
    <t>_D002783</t>
  </si>
  <si>
    <t>_D002784</t>
  </si>
  <si>
    <t>_D002785</t>
  </si>
  <si>
    <t>_D002786</t>
  </si>
  <si>
    <t>_D002787</t>
  </si>
  <si>
    <t>_D002788</t>
  </si>
  <si>
    <t>_D002789</t>
  </si>
  <si>
    <t>_D002790</t>
  </si>
  <si>
    <t>_D002791</t>
  </si>
  <si>
    <t>_D002792</t>
  </si>
  <si>
    <t>_D002793</t>
  </si>
  <si>
    <t>_D002794</t>
  </si>
  <si>
    <t>_D002795</t>
  </si>
  <si>
    <t>_D002796</t>
  </si>
  <si>
    <t>_D002797</t>
  </si>
  <si>
    <t>_D002798</t>
  </si>
  <si>
    <t>_D002799</t>
  </si>
  <si>
    <t>_D002800</t>
  </si>
  <si>
    <t>_D002801</t>
  </si>
  <si>
    <t>_D002802</t>
  </si>
  <si>
    <t>_D002803</t>
  </si>
  <si>
    <t>_D002804</t>
  </si>
  <si>
    <t>_D002805</t>
  </si>
  <si>
    <t>_D002806</t>
  </si>
  <si>
    <t>_D002807</t>
  </si>
  <si>
    <t>_D002808</t>
  </si>
  <si>
    <t>_D002809</t>
  </si>
  <si>
    <t>_D002810</t>
  </si>
  <si>
    <t>_D002811</t>
  </si>
  <si>
    <t>_D002812</t>
  </si>
  <si>
    <t>_D002813</t>
  </si>
  <si>
    <t>_D002814</t>
  </si>
  <si>
    <t>_D002815</t>
  </si>
  <si>
    <t>_D002816</t>
  </si>
  <si>
    <t>_D002817</t>
  </si>
  <si>
    <t>_D002818</t>
  </si>
  <si>
    <t>_D002819</t>
  </si>
  <si>
    <t>_D002820</t>
  </si>
  <si>
    <t>_D002821</t>
  </si>
  <si>
    <t>_D002822</t>
  </si>
  <si>
    <t>_D002823</t>
  </si>
  <si>
    <t>_D002824</t>
  </si>
  <si>
    <t>_D002825</t>
  </si>
  <si>
    <t>_D002826</t>
  </si>
  <si>
    <t>_D002827</t>
  </si>
  <si>
    <t>_D002828</t>
  </si>
  <si>
    <t>_D002829</t>
  </si>
  <si>
    <t>_D002830</t>
  </si>
  <si>
    <t>_D002831</t>
  </si>
  <si>
    <t>_D002832</t>
  </si>
  <si>
    <t>_D002833</t>
  </si>
  <si>
    <t>_D002834</t>
  </si>
  <si>
    <t>_S002835</t>
  </si>
  <si>
    <t>A71</t>
  </si>
  <si>
    <t>Adj S7 Adjustments</t>
  </si>
  <si>
    <t>_R002836</t>
  </si>
  <si>
    <t>_C002837</t>
  </si>
  <si>
    <t>_C002838</t>
  </si>
  <si>
    <t>_C002839</t>
  </si>
  <si>
    <t>_C002840</t>
  </si>
  <si>
    <t>_C002841</t>
  </si>
  <si>
    <t>_C002842</t>
  </si>
  <si>
    <t>_D002843</t>
  </si>
  <si>
    <t>_D002844</t>
  </si>
  <si>
    <t>_D002845</t>
  </si>
  <si>
    <t>_D002846</t>
  </si>
  <si>
    <t>_D002847</t>
  </si>
  <si>
    <t>_D002848</t>
  </si>
  <si>
    <t>_D002849</t>
  </si>
  <si>
    <t>_D002850</t>
  </si>
  <si>
    <t>_D002851</t>
  </si>
  <si>
    <t>_D002852</t>
  </si>
  <si>
    <t>_D002853</t>
  </si>
  <si>
    <t>_D002854</t>
  </si>
  <si>
    <t>_D002855</t>
  </si>
  <si>
    <t>_D002856</t>
  </si>
  <si>
    <t>_D002857</t>
  </si>
  <si>
    <t>_D002858</t>
  </si>
  <si>
    <t>_D002859</t>
  </si>
  <si>
    <t>_D002860</t>
  </si>
  <si>
    <t>_D002861</t>
  </si>
  <si>
    <t>_D002862</t>
  </si>
  <si>
    <t>_D002863</t>
  </si>
  <si>
    <t>_D002864</t>
  </si>
  <si>
    <t>_D002865</t>
  </si>
  <si>
    <t>_D002866</t>
  </si>
  <si>
    <t>_D002867</t>
  </si>
  <si>
    <t>_D002868</t>
  </si>
  <si>
    <t>_D002869</t>
  </si>
  <si>
    <t>_D002870</t>
  </si>
  <si>
    <t>_D002871</t>
  </si>
  <si>
    <t>_D002872</t>
  </si>
  <si>
    <t>_D002873</t>
  </si>
  <si>
    <t>_D002874</t>
  </si>
  <si>
    <t>_D002875</t>
  </si>
  <si>
    <t>_D002876</t>
  </si>
  <si>
    <t>_D002877</t>
  </si>
  <si>
    <t>_D002878</t>
  </si>
  <si>
    <t>_D002879</t>
  </si>
  <si>
    <t>_D002880</t>
  </si>
  <si>
    <t>_D002881</t>
  </si>
  <si>
    <t>_D002882</t>
  </si>
  <si>
    <t>_D002883</t>
  </si>
  <si>
    <t>_D002884</t>
  </si>
  <si>
    <t>_D002885</t>
  </si>
  <si>
    <t>_D002886</t>
  </si>
  <si>
    <t>_D002887</t>
  </si>
  <si>
    <t>_D002888</t>
  </si>
  <si>
    <t>_D002889</t>
  </si>
  <si>
    <t>_D002890</t>
  </si>
  <si>
    <t>_D002891</t>
  </si>
  <si>
    <t>_D002892</t>
  </si>
  <si>
    <t>_D002893</t>
  </si>
  <si>
    <t>_D002894</t>
  </si>
  <si>
    <t>_D002895</t>
  </si>
  <si>
    <t>_D002896</t>
  </si>
  <si>
    <t>_D002897</t>
  </si>
  <si>
    <t>_D002898</t>
  </si>
  <si>
    <t>_D002899</t>
  </si>
  <si>
    <t>_D002900</t>
  </si>
  <si>
    <t>_D002901</t>
  </si>
  <si>
    <t>_D002902</t>
  </si>
  <si>
    <t>_D002903</t>
  </si>
  <si>
    <t>Amount Increase/  (Decrease)</t>
  </si>
  <si>
    <t>_D002904</t>
  </si>
  <si>
    <t>_D002905</t>
  </si>
  <si>
    <t>_D002906</t>
  </si>
  <si>
    <t>_D002907</t>
  </si>
  <si>
    <t>_D002908</t>
  </si>
  <si>
    <t>_D002909</t>
  </si>
  <si>
    <t>_D002910</t>
  </si>
  <si>
    <t>_D002911</t>
  </si>
  <si>
    <t>_D002912</t>
  </si>
  <si>
    <t>_D002913</t>
  </si>
  <si>
    <t>_D002914</t>
  </si>
  <si>
    <t>_D002915</t>
  </si>
  <si>
    <t>_D002916</t>
  </si>
  <si>
    <t>_D002917</t>
  </si>
  <si>
    <t>_D002918</t>
  </si>
  <si>
    <t>_D002919</t>
  </si>
  <si>
    <t>_D002920</t>
  </si>
  <si>
    <t>_D002921</t>
  </si>
  <si>
    <t>_D002922</t>
  </si>
  <si>
    <t>_D002923</t>
  </si>
  <si>
    <t>_D002924</t>
  </si>
  <si>
    <t>_D002925</t>
  </si>
  <si>
    <t>_D002926</t>
  </si>
  <si>
    <t>_D002927</t>
  </si>
  <si>
    <t>_D002928</t>
  </si>
  <si>
    <t>_D002929</t>
  </si>
  <si>
    <t>_D002930</t>
  </si>
  <si>
    <t>_D002931</t>
  </si>
  <si>
    <t>_D002932</t>
  </si>
  <si>
    <t>TotalAdjustments_ADJ</t>
  </si>
  <si>
    <t>_D002934</t>
  </si>
  <si>
    <t>_D002935</t>
  </si>
  <si>
    <t>_D002936</t>
  </si>
  <si>
    <t>_D002937</t>
  </si>
  <si>
    <t>_D002938</t>
  </si>
  <si>
    <t>_D002939</t>
  </si>
  <si>
    <t>_D002940</t>
  </si>
  <si>
    <t>_D002941</t>
  </si>
  <si>
    <t>_D002942</t>
  </si>
  <si>
    <t>_D002943</t>
  </si>
  <si>
    <t>_D002944</t>
  </si>
  <si>
    <t>_D002945</t>
  </si>
  <si>
    <t>_D002946</t>
  </si>
  <si>
    <t>_D002947</t>
  </si>
  <si>
    <t>_D002948</t>
  </si>
  <si>
    <t>_D002949</t>
  </si>
  <si>
    <t>_D002950</t>
  </si>
  <si>
    <t>_D002951</t>
  </si>
  <si>
    <t>_D002952</t>
  </si>
  <si>
    <t>_D002953</t>
  </si>
  <si>
    <t>_D002954</t>
  </si>
  <si>
    <t>_D002955</t>
  </si>
  <si>
    <t>_D002956</t>
  </si>
  <si>
    <t>_D002957</t>
  </si>
  <si>
    <t>_D002958</t>
  </si>
  <si>
    <t>_D002959</t>
  </si>
  <si>
    <t>_D002960</t>
  </si>
  <si>
    <t>_D002961</t>
  </si>
  <si>
    <t>_D002962</t>
  </si>
  <si>
    <t>_D002963</t>
  </si>
  <si>
    <t>_D002964</t>
  </si>
  <si>
    <t>_D002965</t>
  </si>
  <si>
    <t>_D002966</t>
  </si>
  <si>
    <t>_D002967</t>
  </si>
  <si>
    <t>_D002968</t>
  </si>
  <si>
    <t>_D002969</t>
  </si>
  <si>
    <t>_D002970</t>
  </si>
  <si>
    <t>_D002971</t>
  </si>
  <si>
    <t>_D002972</t>
  </si>
  <si>
    <t>_D002973</t>
  </si>
  <si>
    <t>_D002974</t>
  </si>
  <si>
    <t>_D002975</t>
  </si>
  <si>
    <t>_D002976</t>
  </si>
  <si>
    <t>_D002977</t>
  </si>
  <si>
    <t>_D002978</t>
  </si>
  <si>
    <t>_D002979</t>
  </si>
  <si>
    <t>_D002980</t>
  </si>
  <si>
    <t>_D002981</t>
  </si>
  <si>
    <t>_D002982</t>
  </si>
  <si>
    <t>_D002983</t>
  </si>
  <si>
    <t>_D002984</t>
  </si>
  <si>
    <t>_D002985</t>
  </si>
  <si>
    <t>_D002986</t>
  </si>
  <si>
    <t>_D002987</t>
  </si>
  <si>
    <t>_D002988</t>
  </si>
  <si>
    <t>_D002989</t>
  </si>
  <si>
    <t>_D002990</t>
  </si>
  <si>
    <t>_D002991</t>
  </si>
  <si>
    <t>_D002992</t>
  </si>
  <si>
    <t>_D002993</t>
  </si>
  <si>
    <t>_D002994</t>
  </si>
  <si>
    <t xml:space="preserve">C/R Line No. </t>
  </si>
  <si>
    <t>_D002995</t>
  </si>
  <si>
    <t>_D002996</t>
  </si>
  <si>
    <t>_D002997</t>
  </si>
  <si>
    <t>_D002998</t>
  </si>
  <si>
    <t>_D002999</t>
  </si>
  <si>
    <t>_D003000</t>
  </si>
  <si>
    <t>_D003001</t>
  </si>
  <si>
    <t>_D003002</t>
  </si>
  <si>
    <t>_D003003</t>
  </si>
  <si>
    <t>_D003004</t>
  </si>
  <si>
    <t>_D003005</t>
  </si>
  <si>
    <t>_D003006</t>
  </si>
  <si>
    <t>_D003007</t>
  </si>
  <si>
    <t>_D003008</t>
  </si>
  <si>
    <t>_D003009</t>
  </si>
  <si>
    <t>_D003010</t>
  </si>
  <si>
    <t>_D003011</t>
  </si>
  <si>
    <t>_D003012</t>
  </si>
  <si>
    <t>_D003013</t>
  </si>
  <si>
    <t>_D003014</t>
  </si>
  <si>
    <t>_D003015</t>
  </si>
  <si>
    <t>_D003016</t>
  </si>
  <si>
    <t>_D003017</t>
  </si>
  <si>
    <t>_D003018</t>
  </si>
  <si>
    <t>_D003019</t>
  </si>
  <si>
    <t>_D003020</t>
  </si>
  <si>
    <t>_D003021</t>
  </si>
  <si>
    <t>_D003022</t>
  </si>
  <si>
    <t>_D003023</t>
  </si>
  <si>
    <t>_S003024</t>
  </si>
  <si>
    <t>S8 FFS Medicaid Revenues</t>
  </si>
  <si>
    <t>_R003025</t>
  </si>
  <si>
    <t>_C003026</t>
  </si>
  <si>
    <t>_C003027</t>
  </si>
  <si>
    <t>_C003028</t>
  </si>
  <si>
    <t>_C003029</t>
  </si>
  <si>
    <t>_C003030</t>
  </si>
  <si>
    <t>_S003031</t>
  </si>
  <si>
    <t>S8 Other Medicaid Revenues</t>
  </si>
  <si>
    <t>_R003032</t>
  </si>
  <si>
    <t>_C003033</t>
  </si>
  <si>
    <t>_C003034</t>
  </si>
  <si>
    <t>_C003035</t>
  </si>
  <si>
    <t>_C003036</t>
  </si>
  <si>
    <t>_C003037</t>
  </si>
  <si>
    <t>_S003038</t>
  </si>
  <si>
    <t>S8 Other Revenues</t>
  </si>
  <si>
    <t>_R003039</t>
  </si>
  <si>
    <t>_C003040</t>
  </si>
  <si>
    <t>_C003041</t>
  </si>
  <si>
    <t>_C003042</t>
  </si>
  <si>
    <t>_C003043</t>
  </si>
  <si>
    <t>_D003044</t>
  </si>
  <si>
    <t>_D003045</t>
  </si>
  <si>
    <t>_D003046</t>
  </si>
  <si>
    <t>_D003047</t>
  </si>
  <si>
    <t>_D003048</t>
  </si>
  <si>
    <t>_D003049</t>
  </si>
  <si>
    <t>_D003050</t>
  </si>
  <si>
    <t>_D003051</t>
  </si>
  <si>
    <t>_D003052</t>
  </si>
  <si>
    <t>_D003053</t>
  </si>
  <si>
    <t>_D003054</t>
  </si>
  <si>
    <t>_D003055</t>
  </si>
  <si>
    <t>_D003056</t>
  </si>
  <si>
    <t>_D003057</t>
  </si>
  <si>
    <t>_D003058</t>
  </si>
  <si>
    <t>_D003059</t>
  </si>
  <si>
    <t>_D003060</t>
  </si>
  <si>
    <t>_D003061</t>
  </si>
  <si>
    <t>_D003062</t>
  </si>
  <si>
    <t>_D003063</t>
  </si>
  <si>
    <t>_D003064</t>
  </si>
  <si>
    <t>_D003065</t>
  </si>
  <si>
    <t>_D003066</t>
  </si>
  <si>
    <t>_D003067</t>
  </si>
  <si>
    <t>FFSAmbRevQ1</t>
  </si>
  <si>
    <t>FFSAmbRevQ2</t>
  </si>
  <si>
    <t>FFSAmbRevQ3</t>
  </si>
  <si>
    <t>FFSAmbRevQ4</t>
  </si>
  <si>
    <t>FFSAmbRevTotal</t>
  </si>
  <si>
    <t>_D003073</t>
  </si>
  <si>
    <t>_D003074</t>
  </si>
  <si>
    <t>_D003075</t>
  </si>
  <si>
    <t>_D003076</t>
  </si>
  <si>
    <t>_D003077</t>
  </si>
  <si>
    <t>_D003078</t>
  </si>
  <si>
    <t>_D003079</t>
  </si>
  <si>
    <t>_D003080</t>
  </si>
  <si>
    <t>_D003081</t>
  </si>
  <si>
    <t>_D003082</t>
  </si>
  <si>
    <t>_D003083</t>
  </si>
  <si>
    <t>_D003084</t>
  </si>
  <si>
    <t>_D003085</t>
  </si>
  <si>
    <t>_D003086</t>
  </si>
  <si>
    <t>_D003087</t>
  </si>
  <si>
    <t>_D003088</t>
  </si>
  <si>
    <t>_D003089</t>
  </si>
  <si>
    <t>_D003090</t>
  </si>
  <si>
    <t>_D003091</t>
  </si>
  <si>
    <t>_D003092</t>
  </si>
  <si>
    <t>_D003093</t>
  </si>
  <si>
    <t>_D003094</t>
  </si>
  <si>
    <t>_D003095</t>
  </si>
  <si>
    <t>_D003096</t>
  </si>
  <si>
    <t>_D003097</t>
  </si>
  <si>
    <t>_D003098</t>
  </si>
  <si>
    <t>_D003099</t>
  </si>
  <si>
    <t>_D003100</t>
  </si>
  <si>
    <t>_D003101</t>
  </si>
  <si>
    <t>_D003102</t>
  </si>
  <si>
    <t>OthAmbRevQ1</t>
  </si>
  <si>
    <t>OthAmbRevQ2</t>
  </si>
  <si>
    <t>OthAmbRevQ3</t>
  </si>
  <si>
    <t>OthAmbRevQ4</t>
  </si>
  <si>
    <t>OthAmbRevTotal</t>
  </si>
  <si>
    <t>_D003108</t>
  </si>
  <si>
    <t>_D003109</t>
  </si>
  <si>
    <t>_D003110</t>
  </si>
  <si>
    <t>_D003111</t>
  </si>
  <si>
    <t>_D003112</t>
  </si>
  <si>
    <t>_D003113</t>
  </si>
  <si>
    <t>_D003114</t>
  </si>
  <si>
    <t>_D003115</t>
  </si>
  <si>
    <t>_D003116</t>
  </si>
  <si>
    <t>_D003117</t>
  </si>
  <si>
    <t>_D003118</t>
  </si>
  <si>
    <t>_D003119</t>
  </si>
  <si>
    <t>_D003120</t>
  </si>
  <si>
    <t>_D003121</t>
  </si>
  <si>
    <t>_D003122</t>
  </si>
  <si>
    <t>_D003123</t>
  </si>
  <si>
    <t>_D003124</t>
  </si>
  <si>
    <t>_D003125</t>
  </si>
  <si>
    <t>_D003126</t>
  </si>
  <si>
    <t>_D003127</t>
  </si>
  <si>
    <t>_D003128</t>
  </si>
  <si>
    <t>_D003129</t>
  </si>
  <si>
    <t>_D003130</t>
  </si>
  <si>
    <t>_D003131</t>
  </si>
  <si>
    <t>_D003132</t>
  </si>
  <si>
    <t>_D003133</t>
  </si>
  <si>
    <t>_D003134</t>
  </si>
  <si>
    <t>_D003135</t>
  </si>
  <si>
    <t>_D003136</t>
  </si>
  <si>
    <t>_D003137</t>
  </si>
  <si>
    <t>_D003138</t>
  </si>
  <si>
    <t>_D003139</t>
  </si>
  <si>
    <t>_D003140</t>
  </si>
  <si>
    <t>_D003141</t>
  </si>
  <si>
    <t>_D003142</t>
  </si>
  <si>
    <t>_D003143</t>
  </si>
  <si>
    <t>_D003144</t>
  </si>
  <si>
    <t>_D003145</t>
  </si>
  <si>
    <t>_D003146</t>
  </si>
  <si>
    <t>_D003147</t>
  </si>
  <si>
    <t>_D003148</t>
  </si>
  <si>
    <t>_D003149</t>
  </si>
  <si>
    <t>_D003150</t>
  </si>
  <si>
    <t>_D003151</t>
  </si>
  <si>
    <t>_D003152</t>
  </si>
  <si>
    <t>_D003153</t>
  </si>
  <si>
    <t>_D003154</t>
  </si>
  <si>
    <t>_D003155</t>
  </si>
  <si>
    <t>_D003156</t>
  </si>
  <si>
    <t>_D003157</t>
  </si>
  <si>
    <t>_D003158</t>
  </si>
  <si>
    <t>_D003159</t>
  </si>
  <si>
    <t>_D003160</t>
  </si>
  <si>
    <t>_D003161</t>
  </si>
  <si>
    <t>_D003162</t>
  </si>
  <si>
    <t>_D003163</t>
  </si>
  <si>
    <t>_D003164</t>
  </si>
  <si>
    <t>_D003165</t>
  </si>
  <si>
    <t>_D003166</t>
  </si>
  <si>
    <t>_D003167</t>
  </si>
  <si>
    <t>_D003168</t>
  </si>
  <si>
    <t>_D003169</t>
  </si>
  <si>
    <t>_D003170</t>
  </si>
  <si>
    <t>_D003171</t>
  </si>
  <si>
    <t>_D003172</t>
  </si>
  <si>
    <t>_D003173</t>
  </si>
  <si>
    <t>_D003174</t>
  </si>
  <si>
    <t>_D003175</t>
  </si>
  <si>
    <t>_D003176</t>
  </si>
  <si>
    <t>_D003177</t>
  </si>
  <si>
    <t>_D003178</t>
  </si>
  <si>
    <t>_D003179</t>
  </si>
  <si>
    <t>_D003180</t>
  </si>
  <si>
    <t>_D003181</t>
  </si>
  <si>
    <t>_D003182</t>
  </si>
  <si>
    <t>_D003183</t>
  </si>
  <si>
    <t>_D003184</t>
  </si>
  <si>
    <t>_D003185</t>
  </si>
  <si>
    <t>_D003186</t>
  </si>
  <si>
    <t>_D003187</t>
  </si>
  <si>
    <t>_D003188</t>
  </si>
  <si>
    <t>_D003189</t>
  </si>
  <si>
    <t>_D003190</t>
  </si>
  <si>
    <t>_D003191</t>
  </si>
  <si>
    <t>_D003192</t>
  </si>
  <si>
    <t>_D003193</t>
  </si>
  <si>
    <t>_D003194</t>
  </si>
  <si>
    <t>_D003195</t>
  </si>
  <si>
    <t>_D003196</t>
  </si>
  <si>
    <t>_D003197</t>
  </si>
  <si>
    <t>OthAmbEMRRevTotal</t>
  </si>
  <si>
    <t>OthAmbNonEMRRevTotal</t>
  </si>
  <si>
    <t>_D003200</t>
  </si>
  <si>
    <t>_D003201</t>
  </si>
  <si>
    <t>_D003202</t>
  </si>
  <si>
    <t>_D003203</t>
  </si>
  <si>
    <t>_D003204</t>
  </si>
  <si>
    <t>_D003205</t>
  </si>
  <si>
    <t>_D003206</t>
  </si>
  <si>
    <t>_D003207</t>
  </si>
  <si>
    <t>_D003208</t>
  </si>
  <si>
    <t>_D003209</t>
  </si>
  <si>
    <t>_D003210</t>
  </si>
  <si>
    <t>_D003211</t>
  </si>
  <si>
    <t>_D003212</t>
  </si>
  <si>
    <t>_D003213</t>
  </si>
  <si>
    <t>_D003214</t>
  </si>
  <si>
    <t>_D003215</t>
  </si>
  <si>
    <t>_D003216</t>
  </si>
  <si>
    <t>_D003217</t>
  </si>
  <si>
    <t>_D003218</t>
  </si>
  <si>
    <t>_D003219</t>
  </si>
  <si>
    <t>_D003220</t>
  </si>
  <si>
    <t>_D003221</t>
  </si>
  <si>
    <t>_D003222</t>
  </si>
  <si>
    <t>_D003223</t>
  </si>
  <si>
    <t>_D003224</t>
  </si>
  <si>
    <t>_D003225</t>
  </si>
  <si>
    <t>_D003226</t>
  </si>
  <si>
    <t>_D003227</t>
  </si>
  <si>
    <t>OthAmbTotalRevTotal</t>
  </si>
  <si>
    <t>GrandTotalRevenues</t>
  </si>
  <si>
    <t>_S003230</t>
  </si>
  <si>
    <t>A81</t>
  </si>
  <si>
    <t>_S003231</t>
  </si>
  <si>
    <t>A82</t>
  </si>
  <si>
    <t>Adj S8 Other Medicaid Revenues</t>
  </si>
  <si>
    <t>_S003232</t>
  </si>
  <si>
    <t>A83</t>
  </si>
  <si>
    <t>ADJ S8 FFS Medicaid Revenues</t>
  </si>
  <si>
    <t>Adj S8 Other Revenues</t>
  </si>
  <si>
    <t>_R003233</t>
  </si>
  <si>
    <t>_R003234</t>
  </si>
  <si>
    <t>_R003235</t>
  </si>
  <si>
    <t>_C003237</t>
  </si>
  <si>
    <t>_C003238</t>
  </si>
  <si>
    <t>_C003239</t>
  </si>
  <si>
    <t>_C003240</t>
  </si>
  <si>
    <t>_C003241</t>
  </si>
  <si>
    <t>_C003242</t>
  </si>
  <si>
    <t>_C003243</t>
  </si>
  <si>
    <t>_C003244</t>
  </si>
  <si>
    <t>_C003245</t>
  </si>
  <si>
    <t>_C003246</t>
  </si>
  <si>
    <t>_C003247</t>
  </si>
  <si>
    <t>_C003248</t>
  </si>
  <si>
    <t>_C003249</t>
  </si>
  <si>
    <t>_D003250</t>
  </si>
  <si>
    <t>_D003251</t>
  </si>
  <si>
    <t>_D003252</t>
  </si>
  <si>
    <t>_D003253</t>
  </si>
  <si>
    <t>_D003254</t>
  </si>
  <si>
    <t>_D003255</t>
  </si>
  <si>
    <t>_D003256</t>
  </si>
  <si>
    <t>_D003257</t>
  </si>
  <si>
    <t>_D003258</t>
  </si>
  <si>
    <t>_D003259</t>
  </si>
  <si>
    <t>_D003260</t>
  </si>
  <si>
    <t>_D003261</t>
  </si>
  <si>
    <t>_D003262</t>
  </si>
  <si>
    <t>_D003263</t>
  </si>
  <si>
    <t>_D003264</t>
  </si>
  <si>
    <t>_D003265</t>
  </si>
  <si>
    <t>_D003266</t>
  </si>
  <si>
    <t>_D003267</t>
  </si>
  <si>
    <t>_D003268</t>
  </si>
  <si>
    <t>_D003269</t>
  </si>
  <si>
    <t>_D003270</t>
  </si>
  <si>
    <t>_D003271</t>
  </si>
  <si>
    <t>_D003272</t>
  </si>
  <si>
    <t>_D003273</t>
  </si>
  <si>
    <t>_D003274</t>
  </si>
  <si>
    <t>_D003275</t>
  </si>
  <si>
    <t>_D003276</t>
  </si>
  <si>
    <t>_D003277</t>
  </si>
  <si>
    <t>_D003278</t>
  </si>
  <si>
    <t>_D003279</t>
  </si>
  <si>
    <t>_C003280</t>
  </si>
  <si>
    <t>FFSAmbRevQ1_ADJ</t>
  </si>
  <si>
    <t>FFSAmbRevQ2_ADJ</t>
  </si>
  <si>
    <t>FFSAmbRevQ3_ADJ</t>
  </si>
  <si>
    <t>FFSAmbRevQ4_ADJ</t>
  </si>
  <si>
    <t>FFSAmbRevTotal_ADJ</t>
  </si>
  <si>
    <t>_D003286</t>
  </si>
  <si>
    <t>_D003287</t>
  </si>
  <si>
    <t>_D003288</t>
  </si>
  <si>
    <t>_D003289</t>
  </si>
  <si>
    <t>_D003290</t>
  </si>
  <si>
    <t>_D003291</t>
  </si>
  <si>
    <t>_D003292</t>
  </si>
  <si>
    <t>_D003293</t>
  </si>
  <si>
    <t>_D003294</t>
  </si>
  <si>
    <t>_D003295</t>
  </si>
  <si>
    <t>_D003296</t>
  </si>
  <si>
    <t>_D003297</t>
  </si>
  <si>
    <t>_D003298</t>
  </si>
  <si>
    <t>_D003299</t>
  </si>
  <si>
    <t>_D003300</t>
  </si>
  <si>
    <t>_D003301</t>
  </si>
  <si>
    <t>_D003302</t>
  </si>
  <si>
    <t>_D003303</t>
  </si>
  <si>
    <t>_D003304</t>
  </si>
  <si>
    <t>_D003305</t>
  </si>
  <si>
    <t>_D003306</t>
  </si>
  <si>
    <t>_D003307</t>
  </si>
  <si>
    <t>_D003308</t>
  </si>
  <si>
    <t>_D003309</t>
  </si>
  <si>
    <t>_D003310</t>
  </si>
  <si>
    <t>_D003311</t>
  </si>
  <si>
    <t>_D003312</t>
  </si>
  <si>
    <t>_D003313</t>
  </si>
  <si>
    <t>_D003314</t>
  </si>
  <si>
    <t>_D003315</t>
  </si>
  <si>
    <t>OthAmbRevQ1_ADJ</t>
  </si>
  <si>
    <t>OthAmbRevQ2_ADJ</t>
  </si>
  <si>
    <t>OthAmbRevQ3_ADJ</t>
  </si>
  <si>
    <t>OthAmbRevQ4_ADJ</t>
  </si>
  <si>
    <t>OthAmbRevTotal_ADJ</t>
  </si>
  <si>
    <t>_D003321</t>
  </si>
  <si>
    <t>_D003322</t>
  </si>
  <si>
    <t>_D003323</t>
  </si>
  <si>
    <t>_D003324</t>
  </si>
  <si>
    <t>_D003325</t>
  </si>
  <si>
    <t>_D003326</t>
  </si>
  <si>
    <t>_D003327</t>
  </si>
  <si>
    <t>_D003328</t>
  </si>
  <si>
    <t>_D003329</t>
  </si>
  <si>
    <t>_D003330</t>
  </si>
  <si>
    <t>_D003331</t>
  </si>
  <si>
    <t>_D003332</t>
  </si>
  <si>
    <t>_D003333</t>
  </si>
  <si>
    <t>_D003334</t>
  </si>
  <si>
    <t>_D003335</t>
  </si>
  <si>
    <t>_D003336</t>
  </si>
  <si>
    <t>_D003337</t>
  </si>
  <si>
    <t>_D003338</t>
  </si>
  <si>
    <t>_D003339</t>
  </si>
  <si>
    <t>_D003340</t>
  </si>
  <si>
    <t>_D003341</t>
  </si>
  <si>
    <t>_D003342</t>
  </si>
  <si>
    <t>_D003343</t>
  </si>
  <si>
    <t>_D003344</t>
  </si>
  <si>
    <t>_D003345</t>
  </si>
  <si>
    <t>_D003346</t>
  </si>
  <si>
    <t>_D003347</t>
  </si>
  <si>
    <t>_D003348</t>
  </si>
  <si>
    <t>_D003349</t>
  </si>
  <si>
    <t>_D003350</t>
  </si>
  <si>
    <t>_D003351</t>
  </si>
  <si>
    <t>_D003352</t>
  </si>
  <si>
    <t>_D003353</t>
  </si>
  <si>
    <t>_D003354</t>
  </si>
  <si>
    <t>_D003355</t>
  </si>
  <si>
    <t>_D003356</t>
  </si>
  <si>
    <t>_D003357</t>
  </si>
  <si>
    <t>_D003358</t>
  </si>
  <si>
    <t>_D003359</t>
  </si>
  <si>
    <t>_D003360</t>
  </si>
  <si>
    <t>_D003361</t>
  </si>
  <si>
    <t>_D003362</t>
  </si>
  <si>
    <t>_D003363</t>
  </si>
  <si>
    <t>_D003364</t>
  </si>
  <si>
    <t>_D003365</t>
  </si>
  <si>
    <t>_D003366</t>
  </si>
  <si>
    <t>_D003367</t>
  </si>
  <si>
    <t>_D003368</t>
  </si>
  <si>
    <t>_D003369</t>
  </si>
  <si>
    <t>_D003370</t>
  </si>
  <si>
    <t>_D003371</t>
  </si>
  <si>
    <t>_D003372</t>
  </si>
  <si>
    <t>_D003373</t>
  </si>
  <si>
    <t>_D003374</t>
  </si>
  <si>
    <t>_D003375</t>
  </si>
  <si>
    <t>_D003376</t>
  </si>
  <si>
    <t>_D003377</t>
  </si>
  <si>
    <t>_D003378</t>
  </si>
  <si>
    <t>_D003379</t>
  </si>
  <si>
    <t>_D003380</t>
  </si>
  <si>
    <t>_D003381</t>
  </si>
  <si>
    <t>_D003382</t>
  </si>
  <si>
    <t>_D003383</t>
  </si>
  <si>
    <t>_D003384</t>
  </si>
  <si>
    <t>_D003385</t>
  </si>
  <si>
    <t>_D003386</t>
  </si>
  <si>
    <t>_D003387</t>
  </si>
  <si>
    <t>_D003388</t>
  </si>
  <si>
    <t>_D003389</t>
  </si>
  <si>
    <t>_D003390</t>
  </si>
  <si>
    <t>_D003391</t>
  </si>
  <si>
    <t>_D003392</t>
  </si>
  <si>
    <t>_D003393</t>
  </si>
  <si>
    <t>_D003394</t>
  </si>
  <si>
    <t>_D003395</t>
  </si>
  <si>
    <t>_D003396</t>
  </si>
  <si>
    <t>_D003397</t>
  </si>
  <si>
    <t>_D003398</t>
  </si>
  <si>
    <t>_D003399</t>
  </si>
  <si>
    <t>_D003400</t>
  </si>
  <si>
    <t>_D003401</t>
  </si>
  <si>
    <t>_D003402</t>
  </si>
  <si>
    <t>_D003403</t>
  </si>
  <si>
    <t>_D003404</t>
  </si>
  <si>
    <t>MNUM</t>
  </si>
  <si>
    <t>MedicaidNum</t>
  </si>
  <si>
    <t>Medicaid Number</t>
  </si>
  <si>
    <t>AMNUM</t>
  </si>
  <si>
    <t>MedicaidNumAdj</t>
  </si>
  <si>
    <t>_D003407</t>
  </si>
  <si>
    <t>_D003408</t>
  </si>
  <si>
    <t>_D003409</t>
  </si>
  <si>
    <t>_D003410</t>
  </si>
  <si>
    <t>_D003411</t>
  </si>
  <si>
    <t>_D003412</t>
  </si>
  <si>
    <t>_D003413</t>
  </si>
  <si>
    <t>_D003414</t>
  </si>
  <si>
    <t>_D003415</t>
  </si>
  <si>
    <t>_D003416</t>
  </si>
  <si>
    <t>_D003417</t>
  </si>
  <si>
    <t>_D003418</t>
  </si>
  <si>
    <t>_D003419</t>
  </si>
  <si>
    <t>_D003420</t>
  </si>
  <si>
    <t>_D003421</t>
  </si>
  <si>
    <t>_D003422</t>
  </si>
  <si>
    <t>_D003423</t>
  </si>
  <si>
    <t>_D003424</t>
  </si>
  <si>
    <t>_D003425</t>
  </si>
  <si>
    <t>_D003426</t>
  </si>
  <si>
    <t>_D003427</t>
  </si>
  <si>
    <t>_D003428</t>
  </si>
  <si>
    <t>_D003429</t>
  </si>
  <si>
    <t>_D003430</t>
  </si>
  <si>
    <t>_D003431</t>
  </si>
  <si>
    <t>_D003432</t>
  </si>
  <si>
    <t>_D003433</t>
  </si>
  <si>
    <t>_D003434</t>
  </si>
  <si>
    <t>OthAmbEMRRevTotal_ADJ</t>
  </si>
  <si>
    <t>OthAmbNonEMRRevTotal_ADJ</t>
  </si>
  <si>
    <t>OthAmbTotalRevTotal_ADJ</t>
  </si>
  <si>
    <t>GrandTotalRevenues_ADJ</t>
  </si>
  <si>
    <t>_S003439</t>
  </si>
  <si>
    <t>S9 Cost of Ambulance Services</t>
  </si>
  <si>
    <t>_R003440</t>
  </si>
  <si>
    <t>_C003441</t>
  </si>
  <si>
    <t>_C003442</t>
  </si>
  <si>
    <t>_C003443</t>
  </si>
  <si>
    <t>_S003444</t>
  </si>
  <si>
    <t>S9 Ambulance Transports</t>
  </si>
  <si>
    <t>_R003445</t>
  </si>
  <si>
    <t>_C003446</t>
  </si>
  <si>
    <t>_C003447</t>
  </si>
  <si>
    <t>_C003448</t>
  </si>
  <si>
    <t>_C003449</t>
  </si>
  <si>
    <t>_C003450</t>
  </si>
  <si>
    <t>_S003451</t>
  </si>
  <si>
    <t>S9 Average Cost Per Amb Trans</t>
  </si>
  <si>
    <t>_R003452</t>
  </si>
  <si>
    <t>_C003453</t>
  </si>
  <si>
    <t>_S003454</t>
  </si>
  <si>
    <t>S9 Calculation of Settlement</t>
  </si>
  <si>
    <t>_R003455</t>
  </si>
  <si>
    <t>_C003456</t>
  </si>
  <si>
    <t>_C003457</t>
  </si>
  <si>
    <t>_C003458</t>
  </si>
  <si>
    <t>_C003459</t>
  </si>
  <si>
    <t>_C003460</t>
  </si>
  <si>
    <t>CostofAmbServices</t>
  </si>
  <si>
    <t xml:space="preserve">1. Cost of Ambulance Services </t>
  </si>
  <si>
    <t>IndCostFactorResponse</t>
  </si>
  <si>
    <t>2. Indirect Cost Factor Based on Services</t>
  </si>
  <si>
    <t>_D003463</t>
  </si>
  <si>
    <t>IndirectCostInput</t>
  </si>
  <si>
    <t>3. If no, please enter the total cost to be used</t>
  </si>
  <si>
    <t>IndirectCostFactor</t>
  </si>
  <si>
    <t>4.  Indirect Cost Factor Percentage</t>
  </si>
  <si>
    <t>IndirectCost</t>
  </si>
  <si>
    <t>4. Indirect Cost Factor Percentage</t>
  </si>
  <si>
    <t>AGCostfromSch5</t>
  </si>
  <si>
    <t>5. Administration &amp; General Allocation from S5</t>
  </si>
  <si>
    <t>AGCosttoInclude</t>
  </si>
  <si>
    <t>6. Administration &amp; General to be included</t>
  </si>
  <si>
    <t>GrandTotalAmbExp</t>
  </si>
  <si>
    <t>7. Grand Total of Ambulance Expense</t>
  </si>
  <si>
    <t>MCOQ1Transports</t>
  </si>
  <si>
    <t>Number of Ambulance Transports Q1</t>
  </si>
  <si>
    <t>MCOQ2Transports</t>
  </si>
  <si>
    <t>MCOQ3Transports</t>
  </si>
  <si>
    <t>Number of Ambulance Transports Q3</t>
  </si>
  <si>
    <t>Number of Ambulance Transports Q2</t>
  </si>
  <si>
    <t>MCOQ4Transports</t>
  </si>
  <si>
    <t>Number of Ambulance Transports Q4</t>
  </si>
  <si>
    <t>MCOTotalTransports</t>
  </si>
  <si>
    <t>XOQ1Transports</t>
  </si>
  <si>
    <t>FFSQ1Transports</t>
  </si>
  <si>
    <t>OtherPayerQ1Transports</t>
  </si>
  <si>
    <t>Other Payor Programs</t>
  </si>
  <si>
    <t>XOQ2Transports</t>
  </si>
  <si>
    <t>FFSQ2Transports</t>
  </si>
  <si>
    <t>OtherPayerQ2Transports</t>
  </si>
  <si>
    <t>XOQ3Transports</t>
  </si>
  <si>
    <t>FFSQ3Transports</t>
  </si>
  <si>
    <t>OtherPayerQ3Transports</t>
  </si>
  <si>
    <t>XOQ4Transports</t>
  </si>
  <si>
    <t>FFSQ4Transports</t>
  </si>
  <si>
    <t>OtherPayerQ4Transports</t>
  </si>
  <si>
    <t>XOTotalTransports</t>
  </si>
  <si>
    <t>FFSTotalTransports</t>
  </si>
  <si>
    <t>OtherPayerTotalTransports</t>
  </si>
  <si>
    <t>GrandTotalAmbTransports</t>
  </si>
  <si>
    <t>Total All Ambulance Transports</t>
  </si>
  <si>
    <t>AvgCostPerAmbTransport</t>
  </si>
  <si>
    <t>Average Cost per Ambulance Transports</t>
  </si>
  <si>
    <t>_D003492</t>
  </si>
  <si>
    <t>10. Total No. of Program Ambulance Transports</t>
  </si>
  <si>
    <t>_D003493</t>
  </si>
  <si>
    <t>_D003494</t>
  </si>
  <si>
    <t>_D003495</t>
  </si>
  <si>
    <t>_D003496</t>
  </si>
  <si>
    <t>_D003497</t>
  </si>
  <si>
    <t>11. Total Cost of Program Ambulance Transports</t>
  </si>
  <si>
    <t>_D003498</t>
  </si>
  <si>
    <t>_D003499</t>
  </si>
  <si>
    <t>_D003500</t>
  </si>
  <si>
    <t>_D003501</t>
  </si>
  <si>
    <t>_D003502</t>
  </si>
  <si>
    <t>12. Less Total Revenue from Transports</t>
  </si>
  <si>
    <t>_D003503</t>
  </si>
  <si>
    <t>_D003504</t>
  </si>
  <si>
    <t>_D003505</t>
  </si>
  <si>
    <t>_D003506</t>
  </si>
  <si>
    <t>NetCostQ1Transports</t>
  </si>
  <si>
    <t>13. Net Cost of Transports</t>
  </si>
  <si>
    <t>NetCostQ2Transports</t>
  </si>
  <si>
    <t>NetCostQ3Transports</t>
  </si>
  <si>
    <t>NetCostQ4Transports</t>
  </si>
  <si>
    <t>NetCostTotalTransports</t>
  </si>
  <si>
    <t>NonFedShareReductQ1Transports</t>
  </si>
  <si>
    <t>Non Federal Share Reduction</t>
  </si>
  <si>
    <t>NonFedShareReductQ2Transports</t>
  </si>
  <si>
    <t>NonFedShareReductQ3Transports</t>
  </si>
  <si>
    <t>NonFedShareReductQ4Transports</t>
  </si>
  <si>
    <t>NonFedShareReductTotalTransports</t>
  </si>
  <si>
    <t>NetFedParticipationQ1Transports</t>
  </si>
  <si>
    <t>Net Federal Participation Amount</t>
  </si>
  <si>
    <t>NetFedParticipationQ2Transports</t>
  </si>
  <si>
    <t>NetFedParticipationQ3Transports</t>
  </si>
  <si>
    <t>NetFedParticipationQ4Transports</t>
  </si>
  <si>
    <t>NetFedParticipationTotalTransports</t>
  </si>
  <si>
    <t>_S003522</t>
  </si>
  <si>
    <t>A91</t>
  </si>
  <si>
    <t>ADJ S9 Cost of Ambulance Service</t>
  </si>
  <si>
    <t>_R003523</t>
  </si>
  <si>
    <t>_C003524</t>
  </si>
  <si>
    <t>_C003525</t>
  </si>
  <si>
    <t>_C003526</t>
  </si>
  <si>
    <t>_S003527</t>
  </si>
  <si>
    <t>A92</t>
  </si>
  <si>
    <t>Adj S9 Ambulance Transports</t>
  </si>
  <si>
    <t>_R003528</t>
  </si>
  <si>
    <t>_C003529</t>
  </si>
  <si>
    <t>_C003530</t>
  </si>
  <si>
    <t>_C003531</t>
  </si>
  <si>
    <t>_C003532</t>
  </si>
  <si>
    <t>_C003533</t>
  </si>
  <si>
    <t>_S003534</t>
  </si>
  <si>
    <t>A93</t>
  </si>
  <si>
    <t>Adj Average Cost Per Amb Trans</t>
  </si>
  <si>
    <t>_R003535</t>
  </si>
  <si>
    <t>_C003536</t>
  </si>
  <si>
    <t>_S003537</t>
  </si>
  <si>
    <t>A94</t>
  </si>
  <si>
    <t>Adj S9 Calculation of Settlement</t>
  </si>
  <si>
    <t>_R003538</t>
  </si>
  <si>
    <t>_C003539</t>
  </si>
  <si>
    <t>_C003540</t>
  </si>
  <si>
    <t>_C003541</t>
  </si>
  <si>
    <t>_C003542</t>
  </si>
  <si>
    <t>_C003543</t>
  </si>
  <si>
    <t>IndCostFactorResponse_ADJ</t>
  </si>
  <si>
    <t>_D003545</t>
  </si>
  <si>
    <t>CostofAmbServices_ADJ</t>
  </si>
  <si>
    <t>IndirectCostInput_ADJ</t>
  </si>
  <si>
    <t>IndirectCostFactor_ADJ</t>
  </si>
  <si>
    <t>IndirectCost_ADJ</t>
  </si>
  <si>
    <t>AGCostfromSch5_ADJ</t>
  </si>
  <si>
    <t>AGCosttoInclude_ADJ</t>
  </si>
  <si>
    <t>GrandTotalAmbExp_ADJ</t>
  </si>
  <si>
    <t>MCOQ1Transports_ADJ</t>
  </si>
  <si>
    <t>XOQ1Transports_ADJ</t>
  </si>
  <si>
    <t>FFSQ1Transports_ADJ</t>
  </si>
  <si>
    <t>OtherPayerQ1Transports_ADJ</t>
  </si>
  <si>
    <t>MCOQ2Transports_ADJ</t>
  </si>
  <si>
    <t>XOQ2Transports_ADJ</t>
  </si>
  <si>
    <t>FFSQ2Transports_ADJ</t>
  </si>
  <si>
    <t>OtherPayerQ2Transports_ADJ</t>
  </si>
  <si>
    <t>MCOQ3Transports_ADJ</t>
  </si>
  <si>
    <t>XOQ3Transports_ADJ</t>
  </si>
  <si>
    <t>FFSQ3Transports_ADJ</t>
  </si>
  <si>
    <t>OtherPayerQ3Transports_ADJ</t>
  </si>
  <si>
    <t>MCOQ4Transports_ADJ</t>
  </si>
  <si>
    <t>XOQ4Transports_ADJ</t>
  </si>
  <si>
    <t>FFSQ4Transports_ADJ</t>
  </si>
  <si>
    <t>OtherPayerQ4Transports_ADJ</t>
  </si>
  <si>
    <t>MCOTotalTransports_ADJ</t>
  </si>
  <si>
    <t>XOTotalTransports_ADJ</t>
  </si>
  <si>
    <t>FFSTotalTransports_ADJ</t>
  </si>
  <si>
    <t>OtherPayerTotalTransports_ADJ</t>
  </si>
  <si>
    <t>GrandTotalAmbTransports_ADJ</t>
  </si>
  <si>
    <t>AvgCostPerAmbTransport_ADJ</t>
  </si>
  <si>
    <t>_D003575</t>
  </si>
  <si>
    <t>_D003576</t>
  </si>
  <si>
    <t>_D003577</t>
  </si>
  <si>
    <t>_D003578</t>
  </si>
  <si>
    <t>_D003579</t>
  </si>
  <si>
    <t>_D003580</t>
  </si>
  <si>
    <t>_D003581</t>
  </si>
  <si>
    <t>_D003582</t>
  </si>
  <si>
    <t>_D003583</t>
  </si>
  <si>
    <t>_D003584</t>
  </si>
  <si>
    <t>_D003585</t>
  </si>
  <si>
    <t>_D003586</t>
  </si>
  <si>
    <t>_D003587</t>
  </si>
  <si>
    <t>_D003588</t>
  </si>
  <si>
    <t>_D003589</t>
  </si>
  <si>
    <t>NetCostQ1Transports_ADJ</t>
  </si>
  <si>
    <t>NetCostQ2Transports_ADJ</t>
  </si>
  <si>
    <t>NetCostQ3Transports_ADJ</t>
  </si>
  <si>
    <t>NetCostQ4Transports_ADJ</t>
  </si>
  <si>
    <t>NetCostTotalTransports_ADJ</t>
  </si>
  <si>
    <t>NonFedShareReductQ1Transports_ADJ</t>
  </si>
  <si>
    <t>NonFedShareReductQ2Transports_ADJ</t>
  </si>
  <si>
    <t>NonFedShareReductQ3Transports_ADJ</t>
  </si>
  <si>
    <t>NonFedShareReductQ4Transports_ADJ</t>
  </si>
  <si>
    <t>NonFedShareReductTotalTransports_ADJ</t>
  </si>
  <si>
    <t>NetFedParticipationQ1Transports_ADJ</t>
  </si>
  <si>
    <t>NetFedParticipationQ2Transports_ADJ</t>
  </si>
  <si>
    <t>NetFedParticipationQ3Transports_ADJ</t>
  </si>
  <si>
    <t>NetFedParticipationQ4Transports_ADJ</t>
  </si>
  <si>
    <t>NetFedParticipationTotalTransports_ADJ</t>
  </si>
  <si>
    <t>_S003605</t>
  </si>
  <si>
    <t>10a</t>
  </si>
  <si>
    <t>Sch 10 Notes Contract Arrangemen</t>
  </si>
  <si>
    <t>_R003606</t>
  </si>
  <si>
    <t>_C003607</t>
  </si>
  <si>
    <t>_C003608</t>
  </si>
  <si>
    <t>_C003609</t>
  </si>
  <si>
    <t>_C003610</t>
  </si>
  <si>
    <t>_S003611</t>
  </si>
  <si>
    <t>10b</t>
  </si>
  <si>
    <t>Sch 10 Notes Allocation Basis</t>
  </si>
  <si>
    <t>_R003612</t>
  </si>
  <si>
    <t>_C003613</t>
  </si>
  <si>
    <t>_C003614</t>
  </si>
  <si>
    <t>_C003615</t>
  </si>
  <si>
    <t>_C003616</t>
  </si>
  <si>
    <t>_S003617</t>
  </si>
  <si>
    <t>10c</t>
  </si>
  <si>
    <t>Sch 10 Notes Explanation</t>
  </si>
  <si>
    <t>_R003618</t>
  </si>
  <si>
    <t>_C003619</t>
  </si>
  <si>
    <t>_C003620</t>
  </si>
  <si>
    <t>_D003621</t>
  </si>
  <si>
    <t>_D003622</t>
  </si>
  <si>
    <t>_D003623</t>
  </si>
  <si>
    <t>_D003624</t>
  </si>
  <si>
    <t>_D003625</t>
  </si>
  <si>
    <t>_D003626</t>
  </si>
  <si>
    <t>_D003627</t>
  </si>
  <si>
    <t>_D003628</t>
  </si>
  <si>
    <t>_D003629</t>
  </si>
  <si>
    <t>_D003630</t>
  </si>
  <si>
    <t>_D003631</t>
  </si>
  <si>
    <t>_D003632</t>
  </si>
  <si>
    <t>_D003633</t>
  </si>
  <si>
    <t>_D003634</t>
  </si>
  <si>
    <t>_D003635</t>
  </si>
  <si>
    <t>_D003636</t>
  </si>
  <si>
    <t>_D003637</t>
  </si>
  <si>
    <t>_D003638</t>
  </si>
  <si>
    <t>_D003639</t>
  </si>
  <si>
    <t>_D003640</t>
  </si>
  <si>
    <t>_D003641</t>
  </si>
  <si>
    <t>_D003642</t>
  </si>
  <si>
    <t>_D003643</t>
  </si>
  <si>
    <t>_D003644</t>
  </si>
  <si>
    <t>_D003645</t>
  </si>
  <si>
    <t>_D003646</t>
  </si>
  <si>
    <t>_D003647</t>
  </si>
  <si>
    <t>_D003648</t>
  </si>
  <si>
    <t>_D003649</t>
  </si>
  <si>
    <t>_D003650</t>
  </si>
  <si>
    <t>_D003651</t>
  </si>
  <si>
    <t>_D003652</t>
  </si>
  <si>
    <t>_D003653</t>
  </si>
  <si>
    <t>_D003654</t>
  </si>
  <si>
    <t>_D003655</t>
  </si>
  <si>
    <t>_D003656</t>
  </si>
  <si>
    <t>_D003657</t>
  </si>
  <si>
    <t>_D003658</t>
  </si>
  <si>
    <t>_D003659</t>
  </si>
  <si>
    <t>_D003660</t>
  </si>
  <si>
    <t>_D003661</t>
  </si>
  <si>
    <t>_D003662</t>
  </si>
  <si>
    <t>_D003663</t>
  </si>
  <si>
    <t>_D003664</t>
  </si>
  <si>
    <t>_D003665</t>
  </si>
  <si>
    <t>_D003666</t>
  </si>
  <si>
    <t>_D003667</t>
  </si>
  <si>
    <t>_D003668</t>
  </si>
  <si>
    <t>_D003669</t>
  </si>
  <si>
    <t>_D003670</t>
  </si>
  <si>
    <t>_D003671</t>
  </si>
  <si>
    <t>_D003672</t>
  </si>
  <si>
    <t>_D003673</t>
  </si>
  <si>
    <t>_D003674</t>
  </si>
  <si>
    <t>_D003675</t>
  </si>
  <si>
    <t>_D003676</t>
  </si>
  <si>
    <t>_D003677</t>
  </si>
  <si>
    <t>_D003678</t>
  </si>
  <si>
    <t>_D003679</t>
  </si>
  <si>
    <t>_D003680</t>
  </si>
  <si>
    <t>_D003681</t>
  </si>
  <si>
    <t>_D003682</t>
  </si>
  <si>
    <t>_D003683</t>
  </si>
  <si>
    <t>_D003684</t>
  </si>
  <si>
    <t>_D003685</t>
  </si>
  <si>
    <t>_D003686</t>
  </si>
  <si>
    <t>_D003687</t>
  </si>
  <si>
    <t>_D003688</t>
  </si>
  <si>
    <t>_D003689</t>
  </si>
  <si>
    <t>_D003690</t>
  </si>
  <si>
    <t>_D003691</t>
  </si>
  <si>
    <t>_D003692</t>
  </si>
  <si>
    <t>_D003693</t>
  </si>
  <si>
    <t>_D003694</t>
  </si>
  <si>
    <t>_D003695</t>
  </si>
  <si>
    <t>_D003696</t>
  </si>
  <si>
    <t>_D003697</t>
  </si>
  <si>
    <t>_D003698</t>
  </si>
  <si>
    <t>_D003699</t>
  </si>
  <si>
    <t>_D003700</t>
  </si>
  <si>
    <t>_D003701</t>
  </si>
  <si>
    <t>_D003702</t>
  </si>
  <si>
    <t>_D003703</t>
  </si>
  <si>
    <t>_D003704</t>
  </si>
  <si>
    <t>_D003705</t>
  </si>
  <si>
    <t>_D003706</t>
  </si>
  <si>
    <t>_D003707</t>
  </si>
  <si>
    <t>_D003708</t>
  </si>
  <si>
    <t>_D003709</t>
  </si>
  <si>
    <t>_D003710</t>
  </si>
  <si>
    <t>_D003711</t>
  </si>
  <si>
    <t>_D003712</t>
  </si>
  <si>
    <t>_D003713</t>
  </si>
  <si>
    <t>_D003714</t>
  </si>
  <si>
    <t>_D003715</t>
  </si>
  <si>
    <t>_D003716</t>
  </si>
  <si>
    <t>_D003717</t>
  </si>
  <si>
    <t>_D003718</t>
  </si>
  <si>
    <t>_D003719</t>
  </si>
  <si>
    <t>_D003720</t>
  </si>
  <si>
    <t>_D003721</t>
  </si>
  <si>
    <t>_D003722</t>
  </si>
  <si>
    <t>_D003723</t>
  </si>
  <si>
    <t>_D003724</t>
  </si>
  <si>
    <t>_D003725</t>
  </si>
  <si>
    <t>_D003726</t>
  </si>
  <si>
    <t>_D003727</t>
  </si>
  <si>
    <t>_D003728</t>
  </si>
  <si>
    <t>_D003729</t>
  </si>
  <si>
    <t>_D003730</t>
  </si>
  <si>
    <t>_D003731</t>
  </si>
  <si>
    <t>_D003732</t>
  </si>
  <si>
    <t>_D003733</t>
  </si>
  <si>
    <t>_D003734</t>
  </si>
  <si>
    <t>_D003735</t>
  </si>
  <si>
    <t>_D003736</t>
  </si>
  <si>
    <t>_D003737</t>
  </si>
  <si>
    <t>_D003738</t>
  </si>
  <si>
    <t>_D003739</t>
  </si>
  <si>
    <t>_D003740</t>
  </si>
  <si>
    <t>_S003741</t>
  </si>
  <si>
    <t>10d</t>
  </si>
  <si>
    <t>_R003742</t>
  </si>
  <si>
    <t>_C003743</t>
  </si>
  <si>
    <t>_C003744</t>
  </si>
  <si>
    <t>_C003745</t>
  </si>
  <si>
    <t>_C003746</t>
  </si>
  <si>
    <t>_S003747</t>
  </si>
  <si>
    <t>10e</t>
  </si>
  <si>
    <t>Adj S10 Notes Allocation Basis</t>
  </si>
  <si>
    <t>Adj S10 Notes Contract Arrange</t>
  </si>
  <si>
    <t>_R003748</t>
  </si>
  <si>
    <t>_C003749</t>
  </si>
  <si>
    <t>_C003750</t>
  </si>
  <si>
    <t>_C003751</t>
  </si>
  <si>
    <t>_C003752</t>
  </si>
  <si>
    <t>_S003753</t>
  </si>
  <si>
    <t>10f</t>
  </si>
  <si>
    <t>Adj S10 Notes Explanation</t>
  </si>
  <si>
    <t>_R003754</t>
  </si>
  <si>
    <t>_C003755</t>
  </si>
  <si>
    <t>_C003756</t>
  </si>
  <si>
    <t>_D003757</t>
  </si>
  <si>
    <t>_D003758</t>
  </si>
  <si>
    <t>_D003759</t>
  </si>
  <si>
    <t>_D003760</t>
  </si>
  <si>
    <t>_D003761</t>
  </si>
  <si>
    <t>_D003762</t>
  </si>
  <si>
    <t>_D003763</t>
  </si>
  <si>
    <t>_D003764</t>
  </si>
  <si>
    <t>_D003765</t>
  </si>
  <si>
    <t>_D003766</t>
  </si>
  <si>
    <t>_D003767</t>
  </si>
  <si>
    <t>_D003768</t>
  </si>
  <si>
    <t>_D003769</t>
  </si>
  <si>
    <t>_D003770</t>
  </si>
  <si>
    <t>_D003771</t>
  </si>
  <si>
    <t>_D003772</t>
  </si>
  <si>
    <t>_D003773</t>
  </si>
  <si>
    <t>_D003774</t>
  </si>
  <si>
    <t>_D003775</t>
  </si>
  <si>
    <t>_D003776</t>
  </si>
  <si>
    <t>_D003777</t>
  </si>
  <si>
    <t>_D003778</t>
  </si>
  <si>
    <t>_D003779</t>
  </si>
  <si>
    <t>_D003780</t>
  </si>
  <si>
    <t>_D003781</t>
  </si>
  <si>
    <t>_D003782</t>
  </si>
  <si>
    <t>_D003783</t>
  </si>
  <si>
    <t>_D003784</t>
  </si>
  <si>
    <t>_D003785</t>
  </si>
  <si>
    <t>_D003786</t>
  </si>
  <si>
    <t>_D003787</t>
  </si>
  <si>
    <t>_D003788</t>
  </si>
  <si>
    <t>_D003789</t>
  </si>
  <si>
    <t>_D003790</t>
  </si>
  <si>
    <t>_D003791</t>
  </si>
  <si>
    <t>_D003792</t>
  </si>
  <si>
    <t>_D003793</t>
  </si>
  <si>
    <t>_D003794</t>
  </si>
  <si>
    <t>_D003795</t>
  </si>
  <si>
    <t>_D003796</t>
  </si>
  <si>
    <t>_D003797</t>
  </si>
  <si>
    <t>_D003798</t>
  </si>
  <si>
    <t>_D003799</t>
  </si>
  <si>
    <t>_D003800</t>
  </si>
  <si>
    <t>_D003801</t>
  </si>
  <si>
    <t>_D003802</t>
  </si>
  <si>
    <t>_D003803</t>
  </si>
  <si>
    <t>_D003804</t>
  </si>
  <si>
    <t>_D003805</t>
  </si>
  <si>
    <t>_D003806</t>
  </si>
  <si>
    <t>_D003807</t>
  </si>
  <si>
    <t>_D003808</t>
  </si>
  <si>
    <t>_D003809</t>
  </si>
  <si>
    <t>_D003810</t>
  </si>
  <si>
    <t>_D003811</t>
  </si>
  <si>
    <t>_D003812</t>
  </si>
  <si>
    <t>_D003813</t>
  </si>
  <si>
    <t>_D003814</t>
  </si>
  <si>
    <t>_D003815</t>
  </si>
  <si>
    <t>_D003816</t>
  </si>
  <si>
    <t>_D003817</t>
  </si>
  <si>
    <t>_D003818</t>
  </si>
  <si>
    <t>_D003819</t>
  </si>
  <si>
    <t>_D003820</t>
  </si>
  <si>
    <t>_D003821</t>
  </si>
  <si>
    <t>_D003822</t>
  </si>
  <si>
    <t>_D003823</t>
  </si>
  <si>
    <t>_D003824</t>
  </si>
  <si>
    <t>_D003825</t>
  </si>
  <si>
    <t>_D003826</t>
  </si>
  <si>
    <t>_D003827</t>
  </si>
  <si>
    <t>_D003828</t>
  </si>
  <si>
    <t>_D003829</t>
  </si>
  <si>
    <t>_D003830</t>
  </si>
  <si>
    <t>_D003831</t>
  </si>
  <si>
    <t>_D003832</t>
  </si>
  <si>
    <t>_D003833</t>
  </si>
  <si>
    <t>_D003834</t>
  </si>
  <si>
    <t>_D003835</t>
  </si>
  <si>
    <t>_D003836</t>
  </si>
  <si>
    <t>_D003837</t>
  </si>
  <si>
    <t>_D003838</t>
  </si>
  <si>
    <t>_D003839</t>
  </si>
  <si>
    <t>_D003840</t>
  </si>
  <si>
    <t>_D003841</t>
  </si>
  <si>
    <t>_D003842</t>
  </si>
  <si>
    <t>_D003843</t>
  </si>
  <si>
    <t>_D003844</t>
  </si>
  <si>
    <t>_D003845</t>
  </si>
  <si>
    <t>_D003846</t>
  </si>
  <si>
    <t>_D003847</t>
  </si>
  <si>
    <t>_D003848</t>
  </si>
  <si>
    <t>_D003849</t>
  </si>
  <si>
    <t>_D003850</t>
  </si>
  <si>
    <t>_D003851</t>
  </si>
  <si>
    <t>_D003852</t>
  </si>
  <si>
    <t>_D003853</t>
  </si>
  <si>
    <t>_D003854</t>
  </si>
  <si>
    <t>_D003855</t>
  </si>
  <si>
    <t>_D003856</t>
  </si>
  <si>
    <t>_D003857</t>
  </si>
  <si>
    <t>_D003858</t>
  </si>
  <si>
    <t>_D003859</t>
  </si>
  <si>
    <t>_D003860</t>
  </si>
  <si>
    <t>_D003861</t>
  </si>
  <si>
    <t>_D003862</t>
  </si>
  <si>
    <t>_D003863</t>
  </si>
  <si>
    <t>_D003864</t>
  </si>
  <si>
    <t>_D003865</t>
  </si>
  <si>
    <t>_D003866</t>
  </si>
  <si>
    <t>_D003867</t>
  </si>
  <si>
    <t>_D003868</t>
  </si>
  <si>
    <t>_D003869</t>
  </si>
  <si>
    <t>_D003870</t>
  </si>
  <si>
    <t>_D003871</t>
  </si>
  <si>
    <t>_D003872</t>
  </si>
  <si>
    <t>_D003873</t>
  </si>
  <si>
    <t>_D003874</t>
  </si>
  <si>
    <t>_D003875</t>
  </si>
  <si>
    <t>_D003876</t>
  </si>
  <si>
    <t>Col 1
Square Ft</t>
  </si>
  <si>
    <t>Col 2
Factor</t>
  </si>
  <si>
    <t>Col 1
Total Hrs</t>
  </si>
  <si>
    <t>Total Hrs</t>
  </si>
  <si>
    <t>_D003877</t>
  </si>
  <si>
    <t>_D003878</t>
  </si>
  <si>
    <t>_D003879</t>
  </si>
  <si>
    <t>_D003880</t>
  </si>
  <si>
    <t>_D003881</t>
  </si>
  <si>
    <t>_D003882</t>
  </si>
  <si>
    <t>_C003883</t>
  </si>
  <si>
    <t>_C003884</t>
  </si>
  <si>
    <t>_C003885</t>
  </si>
  <si>
    <t>_C003886</t>
  </si>
  <si>
    <t>_C003887</t>
  </si>
  <si>
    <t>S532</t>
  </si>
  <si>
    <t>TotalAGtoAllocate</t>
  </si>
  <si>
    <t>AGReclasses</t>
  </si>
  <si>
    <t>AGAdjustments</t>
  </si>
  <si>
    <t>AGNetExpensetoAllocate</t>
  </si>
  <si>
    <t>AGEMRAlloc</t>
  </si>
  <si>
    <t>AGNonEMRAlloc</t>
  </si>
  <si>
    <t>_C003894</t>
  </si>
  <si>
    <t>_C003895</t>
  </si>
  <si>
    <t>_C003896</t>
  </si>
  <si>
    <t>_C003897</t>
  </si>
  <si>
    <t>_C003898</t>
  </si>
  <si>
    <t>AS532</t>
  </si>
  <si>
    <t>TotalAGtoAllocate_ADJ</t>
  </si>
  <si>
    <t>AGReclasses_ADJ</t>
  </si>
  <si>
    <t>AGAdjustments_ADJ</t>
  </si>
  <si>
    <t>AGNetExpensetoAllocate_ADJ</t>
  </si>
  <si>
    <t>AGEMRAlloc_ADJ</t>
  </si>
  <si>
    <t>AGNonEMRAlloc_ADJ</t>
  </si>
  <si>
    <t>A1:J69</t>
  </si>
  <si>
    <t>A2:J69</t>
  </si>
  <si>
    <t>H2:H4</t>
  </si>
  <si>
    <t>A6:C8</t>
  </si>
  <si>
    <t>D6:E8</t>
  </si>
  <si>
    <t>F6:H8</t>
  </si>
  <si>
    <t>A9:E11</t>
  </si>
  <si>
    <t>F9:H11</t>
  </si>
  <si>
    <t>A12:A16</t>
  </si>
  <si>
    <t>B12:E16</t>
  </si>
  <si>
    <t>F12:H16</t>
  </si>
  <si>
    <t>A17:H19</t>
  </si>
  <si>
    <t>A20:C22</t>
  </si>
  <si>
    <t>D20:F22</t>
  </si>
  <si>
    <t>G20:H22</t>
  </si>
  <si>
    <t>A23:A25</t>
  </si>
  <si>
    <t>B23:E25</t>
  </si>
  <si>
    <t>F23:F25</t>
  </si>
  <si>
    <t>G23:H25</t>
  </si>
  <si>
    <t>A26:F28</t>
  </si>
  <si>
    <t>G26:H28</t>
  </si>
  <si>
    <t>A29:C33</t>
  </si>
  <si>
    <t>D29:H33</t>
  </si>
  <si>
    <t>A34:B38</t>
  </si>
  <si>
    <t>C34:H36</t>
  </si>
  <si>
    <t>A47:A48</t>
  </si>
  <si>
    <t>C47:G58</t>
  </si>
  <si>
    <t>E64:F67</t>
  </si>
  <si>
    <t>H3</t>
  </si>
  <si>
    <t>A8</t>
  </si>
  <si>
    <t>D8</t>
  </si>
  <si>
    <t>F8</t>
  </si>
  <si>
    <t>F11</t>
  </si>
  <si>
    <t>B14</t>
  </si>
  <si>
    <t>F14</t>
  </si>
  <si>
    <t>A16</t>
  </si>
  <si>
    <t>B16</t>
  </si>
  <si>
    <t>F16</t>
  </si>
  <si>
    <t>A19</t>
  </si>
  <si>
    <t>D22</t>
  </si>
  <si>
    <t>G22</t>
  </si>
  <si>
    <t>A25</t>
  </si>
  <si>
    <t>B25</t>
  </si>
  <si>
    <t>F25</t>
  </si>
  <si>
    <t>G25</t>
  </si>
  <si>
    <t>A28</t>
  </si>
  <si>
    <t>G28</t>
  </si>
  <si>
    <t>D31</t>
  </si>
  <si>
    <t>D33</t>
  </si>
  <si>
    <t>A36</t>
  </si>
  <si>
    <t>C36</t>
  </si>
  <si>
    <t>A38</t>
  </si>
  <si>
    <t>A48</t>
  </si>
  <si>
    <t>C48</t>
  </si>
  <si>
    <t>C52</t>
  </si>
  <si>
    <t>C54</t>
  </si>
  <si>
    <t>C55</t>
  </si>
  <si>
    <t>C56</t>
  </si>
  <si>
    <t>C57</t>
  </si>
  <si>
    <t>C58</t>
  </si>
  <si>
    <t>E65</t>
  </si>
  <si>
    <t>E66</t>
  </si>
  <si>
    <t>E67</t>
  </si>
  <si>
    <t>A1:K21</t>
  </si>
  <si>
    <t>A5:K21</t>
  </si>
  <si>
    <t>B5:C21</t>
  </si>
  <si>
    <t>F5:F21</t>
  </si>
  <si>
    <t>A22:K33</t>
  </si>
  <si>
    <t>A23:K33</t>
  </si>
  <si>
    <t>B23:C33</t>
  </si>
  <si>
    <t>F23:F33</t>
  </si>
  <si>
    <t>A34:K48</t>
  </si>
  <si>
    <t>A35:K48</t>
  </si>
  <si>
    <t>B35:C48</t>
  </si>
  <si>
    <t>F35:F48</t>
  </si>
  <si>
    <t>A49:K85</t>
  </si>
  <si>
    <t>A50:K85</t>
  </si>
  <si>
    <t>B50:C85</t>
  </si>
  <si>
    <t>F50:F85</t>
  </si>
  <si>
    <t>B19</t>
  </si>
  <si>
    <t>B20</t>
  </si>
  <si>
    <t>F12</t>
  </si>
  <si>
    <t>F13</t>
  </si>
  <si>
    <t>F15</t>
  </si>
  <si>
    <t>F17</t>
  </si>
  <si>
    <t>F18</t>
  </si>
  <si>
    <t>F19</t>
  </si>
  <si>
    <t>F20</t>
  </si>
  <si>
    <t>F21</t>
  </si>
  <si>
    <t>B30</t>
  </si>
  <si>
    <t>B31</t>
  </si>
  <si>
    <t>B32</t>
  </si>
  <si>
    <t>F26</t>
  </si>
  <si>
    <t>F27</t>
  </si>
  <si>
    <t>F28</t>
  </si>
  <si>
    <t>F29</t>
  </si>
  <si>
    <t>F30</t>
  </si>
  <si>
    <t>F31</t>
  </si>
  <si>
    <t>F32</t>
  </si>
  <si>
    <t>F33</t>
  </si>
  <si>
    <t>F37</t>
  </si>
  <si>
    <t>F38</t>
  </si>
  <si>
    <t>F39</t>
  </si>
  <si>
    <t>F40</t>
  </si>
  <si>
    <t>F41</t>
  </si>
  <si>
    <t>F42</t>
  </si>
  <si>
    <t>F43</t>
  </si>
  <si>
    <t>F44</t>
  </si>
  <si>
    <t>F45</t>
  </si>
  <si>
    <t>F46</t>
  </si>
  <si>
    <t>F48</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</si>
  <si>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</si>
  <si>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</si>
  <si>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</si>
  <si>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</si>
  <si>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</si>
  <si>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</si>
  <si>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</si>
  <si>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</si>
  <si>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</si>
  <si>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</si>
  <si>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</si>
  <si>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</si>
  <si>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</si>
  <si>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</si>
  <si>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</si>
  <si>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</si>
  <si>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</si>
  <si>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</si>
  <si>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</si>
  <si>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</si>
  <si>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</si>
  <si>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</si>
  <si>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</si>
  <si>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</si>
  <si>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</si>
  <si>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</si>
  <si>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</si>
  <si>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</si>
  <si>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</si>
  <si>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</si>
  <si>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</si>
  <si>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</si>
  <si>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F85</t>
  </si>
  <si>
    <t>A1:J67</t>
  </si>
  <si>
    <t>A2:J67</t>
  </si>
  <si>
    <t>C34:H38</t>
  </si>
  <si>
    <t>B5:C20</t>
  </si>
  <si>
    <t>B35:C44</t>
  </si>
  <si>
    <t>B50:C82</t>
  </si>
  <si>
    <t>B42</t>
  </si>
  <si>
    <t>B43</t>
  </si>
  <si>
    <t>B44</t>
  </si>
  <si>
    <t>B80</t>
  </si>
  <si>
    <t>B81</t>
  </si>
  <si>
    <t>B82</t>
  </si>
  <si>
    <t>A1:L21</t>
  </si>
  <si>
    <t>A5:L21</t>
  </si>
  <si>
    <t>E5:E20</t>
  </si>
  <si>
    <t>G5:G21</t>
  </si>
  <si>
    <t>H5:H21</t>
  </si>
  <si>
    <t>I5:I21</t>
  </si>
  <si>
    <t>J5:J21</t>
  </si>
  <si>
    <t>A22:L33</t>
  </si>
  <si>
    <t>A23:L33</t>
  </si>
  <si>
    <t>E23:E33</t>
  </si>
  <si>
    <t>G23:G33</t>
  </si>
  <si>
    <t>H23:H33</t>
  </si>
  <si>
    <t>J23:J33</t>
  </si>
  <si>
    <t>A34:L48</t>
  </si>
  <si>
    <t>A35:L48</t>
  </si>
  <si>
    <t>E35:E48</t>
  </si>
  <si>
    <t>G35:G48</t>
  </si>
  <si>
    <t>H35:H48</t>
  </si>
  <si>
    <t>I35:I48</t>
  </si>
  <si>
    <t>J35:J48</t>
  </si>
  <si>
    <t>A49:L85</t>
  </si>
  <si>
    <t>A50:L85</t>
  </si>
  <si>
    <t>E50:E83</t>
  </si>
  <si>
    <t>G50:G85</t>
  </si>
  <si>
    <t>H50:H85</t>
  </si>
  <si>
    <t>I50:I85</t>
  </si>
  <si>
    <t>J50:J85</t>
  </si>
  <si>
    <t>E11</t>
  </si>
  <si>
    <t>E12</t>
  </si>
  <si>
    <t>E13</t>
  </si>
  <si>
    <t>E14</t>
  </si>
  <si>
    <t>E15</t>
  </si>
  <si>
    <t>E16</t>
  </si>
  <si>
    <t>E17</t>
  </si>
  <si>
    <t>E18</t>
  </si>
  <si>
    <t>E19</t>
  </si>
  <si>
    <t>E20</t>
  </si>
  <si>
    <t>G21</t>
  </si>
  <si>
    <t>H21</t>
  </si>
  <si>
    <t>I21</t>
  </si>
  <si>
    <t>J21</t>
  </si>
  <si>
    <t>E25</t>
  </si>
  <si>
    <t>E26</t>
  </si>
  <si>
    <t>E27</t>
  </si>
  <si>
    <t>E28</t>
  </si>
  <si>
    <t>E29</t>
  </si>
  <si>
    <t>E30</t>
  </si>
  <si>
    <t>E31</t>
  </si>
  <si>
    <t>E32</t>
  </si>
  <si>
    <t>G33</t>
  </si>
  <si>
    <t>H33</t>
  </si>
  <si>
    <t>I23:I33</t>
  </si>
  <si>
    <t>I33</t>
  </si>
  <si>
    <t>J33</t>
  </si>
  <si>
    <t>E37</t>
  </si>
  <si>
    <t>E38</t>
  </si>
  <si>
    <t>E39</t>
  </si>
  <si>
    <t>E40</t>
  </si>
  <si>
    <t>E41</t>
  </si>
  <si>
    <t>E42</t>
  </si>
  <si>
    <t>E43</t>
  </si>
  <si>
    <t>E44</t>
  </si>
  <si>
    <t>G45</t>
  </si>
  <si>
    <t>H45</t>
  </si>
  <si>
    <t>I45</t>
  </si>
  <si>
    <t>J45</t>
  </si>
  <si>
    <t>G46</t>
  </si>
  <si>
    <t>H46</t>
  </si>
  <si>
    <t>I46</t>
  </si>
  <si>
    <t>J46</t>
  </si>
  <si>
    <t>G48</t>
  </si>
  <si>
    <t>H48</t>
  </si>
  <si>
    <t>I48</t>
  </si>
  <si>
    <t>J48</t>
  </si>
  <si>
    <t>E52</t>
  </si>
  <si>
    <t>E53</t>
  </si>
  <si>
    <t>E54</t>
  </si>
  <si>
    <t>E55</t>
  </si>
  <si>
    <t>E56</t>
  </si>
  <si>
    <t>E57</t>
  </si>
  <si>
    <t>E58</t>
  </si>
  <si>
    <t>E59</t>
  </si>
  <si>
    <t>E60</t>
  </si>
  <si>
    <t>E61</t>
  </si>
  <si>
    <t>E62</t>
  </si>
  <si>
    <t>E63</t>
  </si>
  <si>
    <t>E64</t>
  </si>
  <si>
    <t>E68</t>
  </si>
  <si>
    <t>E69</t>
  </si>
  <si>
    <t>E70</t>
  </si>
  <si>
    <t>E71</t>
  </si>
  <si>
    <t>E72</t>
  </si>
  <si>
    <t>E73</t>
  </si>
  <si>
    <t>E74</t>
  </si>
  <si>
    <t>E75</t>
  </si>
  <si>
    <t>E76</t>
  </si>
  <si>
    <t>E77</t>
  </si>
  <si>
    <t>E78</t>
  </si>
  <si>
    <t>E79</t>
  </si>
  <si>
    <t>E80</t>
  </si>
  <si>
    <t>E81</t>
  </si>
  <si>
    <t>E82</t>
  </si>
  <si>
    <t>H83</t>
  </si>
  <si>
    <t>I83</t>
  </si>
  <si>
    <t>J83</t>
  </si>
  <si>
    <t>G85</t>
  </si>
  <si>
    <t>H85</t>
  </si>
  <si>
    <t>I85</t>
  </si>
  <si>
    <t>J85</t>
  </si>
  <si>
    <t>E5:E21</t>
  </si>
  <si>
    <t>E50:E82</t>
  </si>
  <si>
    <t>E50:E85</t>
  </si>
  <si>
    <t>G83</t>
  </si>
  <si>
    <t>A1:M22</t>
  </si>
  <si>
    <t>A5:M22</t>
  </si>
  <si>
    <t>K5:K21</t>
  </si>
  <si>
    <t>A23:M30</t>
  </si>
  <si>
    <t>A24:M30</t>
  </si>
  <si>
    <t>E24:E29</t>
  </si>
  <si>
    <t>F24:F30</t>
  </si>
  <si>
    <t>A31:M46</t>
  </si>
  <si>
    <t>A32:M46</t>
  </si>
  <si>
    <t>E32:E46</t>
  </si>
  <si>
    <t>F32:F46</t>
  </si>
  <si>
    <t>G32:G46</t>
  </si>
  <si>
    <t>H32:H46</t>
  </si>
  <si>
    <t>I32:I46</t>
  </si>
  <si>
    <t>J32:J46</t>
  </si>
  <si>
    <t>K32:K46</t>
  </si>
  <si>
    <t>A47:M60</t>
  </si>
  <si>
    <t>A48:M59</t>
  </si>
  <si>
    <t>E48:E59</t>
  </si>
  <si>
    <t>F48:F59</t>
  </si>
  <si>
    <t>G48:G59</t>
  </si>
  <si>
    <t>H48:H59</t>
  </si>
  <si>
    <t>I48:I59</t>
  </si>
  <si>
    <t>J48:J59</t>
  </si>
  <si>
    <t>K48:K59</t>
  </si>
  <si>
    <t>A61:M67</t>
  </si>
  <si>
    <t>A62:M67</t>
  </si>
  <si>
    <t>E62:E67</t>
  </si>
  <si>
    <t>F62:F67</t>
  </si>
  <si>
    <t>K21</t>
  </si>
  <si>
    <t>E45</t>
  </si>
  <si>
    <t>K46</t>
  </si>
  <si>
    <t>E50</t>
  </si>
  <si>
    <t>E51</t>
  </si>
  <si>
    <t>F50</t>
  </si>
  <si>
    <t>F51</t>
  </si>
  <si>
    <t>G58</t>
  </si>
  <si>
    <t>H58</t>
  </si>
  <si>
    <t>I58</t>
  </si>
  <si>
    <t>J58</t>
  </si>
  <si>
    <t>K58</t>
  </si>
  <si>
    <t>G59</t>
  </si>
  <si>
    <t>H59</t>
  </si>
  <si>
    <t>I59</t>
  </si>
  <si>
    <t>J59</t>
  </si>
  <si>
    <t>K59</t>
  </si>
  <si>
    <t>E24:E30</t>
  </si>
  <si>
    <t>A48:M60</t>
  </si>
  <si>
    <t>A1:M55</t>
  </si>
  <si>
    <t>A5:M43</t>
  </si>
  <si>
    <t>E5:E41</t>
  </si>
  <si>
    <t>F5:F42</t>
  </si>
  <si>
    <t>E21</t>
  </si>
  <si>
    <t>E22</t>
  </si>
  <si>
    <t>E23</t>
  </si>
  <si>
    <t>E24</t>
  </si>
  <si>
    <t>E33</t>
  </si>
  <si>
    <t>E34</t>
  </si>
  <si>
    <t>E35</t>
  </si>
  <si>
    <t>E36</t>
  </si>
  <si>
    <t>F22</t>
  </si>
  <si>
    <t>F23</t>
  </si>
  <si>
    <t>F24</t>
  </si>
  <si>
    <t>F34</t>
  </si>
  <si>
    <t>F35</t>
  </si>
  <si>
    <t>F36</t>
  </si>
  <si>
    <t>A1:M43</t>
  </si>
  <si>
    <t>A5:M42</t>
  </si>
  <si>
    <t>A1:N71</t>
  </si>
  <si>
    <t>A6:N71</t>
  </si>
  <si>
    <t>B6:C70</t>
  </si>
  <si>
    <t>D6:D70</t>
  </si>
  <si>
    <t>E6:E70</t>
  </si>
  <si>
    <t>F6:F70</t>
  </si>
  <si>
    <t>G6:G70</t>
  </si>
  <si>
    <t>H6:H71</t>
  </si>
  <si>
    <t>I6:I71</t>
  </si>
  <si>
    <t>J6:J71</t>
  </si>
  <si>
    <t>K6:K71</t>
  </si>
  <si>
    <t>L6:L71</t>
  </si>
  <si>
    <t>B11</t>
  </si>
  <si>
    <t>B12</t>
  </si>
  <si>
    <t>B13</t>
  </si>
  <si>
    <t>B15</t>
  </si>
  <si>
    <t>B17</t>
  </si>
  <si>
    <t>B18</t>
  </si>
  <si>
    <t>B21</t>
  </si>
  <si>
    <t>B22</t>
  </si>
  <si>
    <t>B23</t>
  </si>
  <si>
    <t>B24</t>
  </si>
  <si>
    <t>B26</t>
  </si>
  <si>
    <t>B27</t>
  </si>
  <si>
    <t>B28</t>
  </si>
  <si>
    <t>B29</t>
  </si>
  <si>
    <t>B33</t>
  </si>
  <si>
    <t>B34</t>
  </si>
  <si>
    <t>B35</t>
  </si>
  <si>
    <t>B36</t>
  </si>
  <si>
    <t>B37</t>
  </si>
  <si>
    <t>B38</t>
  </si>
  <si>
    <t>B39</t>
  </si>
  <si>
    <t>B40</t>
  </si>
  <si>
    <t>B41</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</si>
  <si>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</si>
  <si>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</si>
  <si>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</si>
  <si>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</si>
  <si>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</si>
  <si>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</si>
  <si>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</si>
  <si>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</si>
  <si>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</si>
  <si>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</si>
  <si>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</si>
  <si>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</si>
  <si>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</si>
  <si>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</si>
  <si>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</si>
  <si>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</si>
  <si>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</si>
  <si>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</si>
  <si>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</si>
  <si>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</si>
  <si>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</si>
  <si>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</si>
  <si>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</si>
  <si>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</si>
  <si>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</si>
  <si>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</si>
  <si>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D11</t>
  </si>
  <si>
    <t>D12</t>
  </si>
  <si>
    <t>D13</t>
  </si>
  <si>
    <t>D14</t>
  </si>
  <si>
    <t>D15</t>
  </si>
  <si>
    <t>D16</t>
  </si>
  <si>
    <t>D17</t>
  </si>
  <si>
    <t>D18</t>
  </si>
  <si>
    <t>D19</t>
  </si>
  <si>
    <t>D20</t>
  </si>
  <si>
    <t>D21</t>
  </si>
  <si>
    <t>D23</t>
  </si>
  <si>
    <t>D24</t>
  </si>
  <si>
    <t>D25</t>
  </si>
  <si>
    <t>D26</t>
  </si>
  <si>
    <t>D27</t>
  </si>
  <si>
    <t>D28</t>
  </si>
  <si>
    <t>D29</t>
  </si>
  <si>
    <t>D30</t>
  </si>
  <si>
    <t>D32</t>
  </si>
  <si>
    <t>D34</t>
  </si>
  <si>
    <t>D35</t>
  </si>
  <si>
    <t>D36</t>
  </si>
  <si>
    <t>D37</t>
  </si>
  <si>
    <t>D38</t>
  </si>
  <si>
    <t>D39</t>
  </si>
  <si>
    <t>D40</t>
  </si>
  <si>
    <t>D41</t>
  </si>
  <si>
    <t>D42</t>
  </si>
  <si>
    <t>D43</t>
  </si>
  <si>
    <t>D44</t>
  </si>
  <si>
    <t>D45</t>
  </si>
  <si>
    <t>D46</t>
  </si>
  <si>
    <t>D47</t>
  </si>
  <si>
    <t>D48</t>
  </si>
  <si>
    <t>D49</t>
  </si>
  <si>
    <t>D50</t>
  </si>
  <si>
    <t>D51</t>
  </si>
  <si>
    <t>D52</t>
  </si>
  <si>
    <t>D53</t>
  </si>
  <si>
    <t>D54</t>
  </si>
  <si>
    <t>D55</t>
  </si>
  <si>
    <t>D56</t>
  </si>
  <si>
    <t>D57</t>
  </si>
  <si>
    <t>D58</t>
  </si>
  <si>
    <t>D59</t>
  </si>
  <si>
    <t>D60</t>
  </si>
  <si>
    <t>D61</t>
  </si>
  <si>
    <t>D62</t>
  </si>
  <si>
    <t>D63</t>
  </si>
  <si>
    <t>D64</t>
  </si>
  <si>
    <t>D65</t>
  </si>
  <si>
    <t>D66</t>
  </si>
  <si>
    <t>D67</t>
  </si>
  <si>
    <t>D68</t>
  </si>
  <si>
    <t>D69</t>
  </si>
  <si>
    <t>D70</t>
  </si>
  <si>
    <t>E46</t>
  </si>
  <si>
    <t>E47</t>
  </si>
  <si>
    <t>E48</t>
  </si>
  <si>
    <t>E49</t>
  </si>
  <si>
    <t>F47</t>
  </si>
  <si>
    <t>F49</t>
  </si>
  <si>
    <t>G11</t>
  </si>
  <si>
    <t>G12</t>
  </si>
  <si>
    <t>G13</t>
  </si>
  <si>
    <t>G14</t>
  </si>
  <si>
    <t>G15</t>
  </si>
  <si>
    <t>G16</t>
  </si>
  <si>
    <t>G17</t>
  </si>
  <si>
    <t>G18</t>
  </si>
  <si>
    <t>G19</t>
  </si>
  <si>
    <t>G20</t>
  </si>
  <si>
    <t>G23</t>
  </si>
  <si>
    <t>G24</t>
  </si>
  <si>
    <t>G26</t>
  </si>
  <si>
    <t>G27</t>
  </si>
  <si>
    <t>G29</t>
  </si>
  <si>
    <t>G30</t>
  </si>
  <si>
    <t>G31</t>
  </si>
  <si>
    <t>G32</t>
  </si>
  <si>
    <t>G34</t>
  </si>
  <si>
    <t>G35</t>
  </si>
  <si>
    <t>G36</t>
  </si>
  <si>
    <t>G37</t>
  </si>
  <si>
    <t>G38</t>
  </si>
  <si>
    <t>G39</t>
  </si>
  <si>
    <t>G40</t>
  </si>
  <si>
    <t>G41</t>
  </si>
  <si>
    <t>G42</t>
  </si>
  <si>
    <t>G43</t>
  </si>
  <si>
    <t>G44</t>
  </si>
  <si>
    <t>G47</t>
  </si>
  <si>
    <t>G49</t>
  </si>
  <si>
    <t>G50</t>
  </si>
  <si>
    <t>G51</t>
  </si>
  <si>
    <t>G52</t>
  </si>
  <si>
    <t>G53</t>
  </si>
  <si>
    <t>G54</t>
  </si>
  <si>
    <t>G55</t>
  </si>
  <si>
    <t>G56</t>
  </si>
  <si>
    <t>G57</t>
  </si>
  <si>
    <t>G60</t>
  </si>
  <si>
    <t>G61</t>
  </si>
  <si>
    <t>G62</t>
  </si>
  <si>
    <t>G63</t>
  </si>
  <si>
    <t>G64</t>
  </si>
  <si>
    <t>G65</t>
  </si>
  <si>
    <t>G66</t>
  </si>
  <si>
    <t>G67</t>
  </si>
  <si>
    <t>G68</t>
  </si>
  <si>
    <t>G69</t>
  </si>
  <si>
    <t>G70</t>
  </si>
  <si>
    <t>H11</t>
  </si>
  <si>
    <t>H12</t>
  </si>
  <si>
    <t>H13</t>
  </si>
  <si>
    <t>H14</t>
  </si>
  <si>
    <t>H15</t>
  </si>
  <si>
    <t>H16</t>
  </si>
  <si>
    <t>H17</t>
  </si>
  <si>
    <t>H18</t>
  </si>
  <si>
    <t>H19</t>
  </si>
  <si>
    <t>H20</t>
  </si>
  <si>
    <t>H22</t>
  </si>
  <si>
    <t>H23</t>
  </si>
  <si>
    <t>H24</t>
  </si>
  <si>
    <t>H25</t>
  </si>
  <si>
    <t>H26</t>
  </si>
  <si>
    <t>H27</t>
  </si>
  <si>
    <t>H28</t>
  </si>
  <si>
    <t>H29</t>
  </si>
  <si>
    <t>H30</t>
  </si>
  <si>
    <t>H31</t>
  </si>
  <si>
    <t>H32</t>
  </si>
  <si>
    <t>H34</t>
  </si>
  <si>
    <t>H35</t>
  </si>
  <si>
    <t>H36</t>
  </si>
  <si>
    <t>H37</t>
  </si>
  <si>
    <t>H38</t>
  </si>
  <si>
    <t>H39</t>
  </si>
  <si>
    <t>H40</t>
  </si>
  <si>
    <t>H41</t>
  </si>
  <si>
    <t>H42</t>
  </si>
  <si>
    <t>H43</t>
  </si>
  <si>
    <t>H44</t>
  </si>
  <si>
    <t>H47</t>
  </si>
  <si>
    <t>H49</t>
  </si>
  <si>
    <t>H50</t>
  </si>
  <si>
    <t>H51</t>
  </si>
  <si>
    <t>H52</t>
  </si>
  <si>
    <t>H53</t>
  </si>
  <si>
    <t>H54</t>
  </si>
  <si>
    <t>H55</t>
  </si>
  <si>
    <t>H56</t>
  </si>
  <si>
    <t>H57</t>
  </si>
  <si>
    <t>H60</t>
  </si>
  <si>
    <t>H61</t>
  </si>
  <si>
    <t>H62</t>
  </si>
  <si>
    <t>H63</t>
  </si>
  <si>
    <t>H64</t>
  </si>
  <si>
    <t>H65</t>
  </si>
  <si>
    <t>H66</t>
  </si>
  <si>
    <t>H67</t>
  </si>
  <si>
    <t>H68</t>
  </si>
  <si>
    <t>H69</t>
  </si>
  <si>
    <t>H70</t>
  </si>
  <si>
    <t>H71</t>
  </si>
  <si>
    <t>I11</t>
  </si>
  <si>
    <t>I12</t>
  </si>
  <si>
    <t>I13</t>
  </si>
  <si>
    <t>I14</t>
  </si>
  <si>
    <t>I15</t>
  </si>
  <si>
    <t>I16</t>
  </si>
  <si>
    <t>I17</t>
  </si>
  <si>
    <t>I18</t>
  </si>
  <si>
    <t>I19</t>
  </si>
  <si>
    <t>I20</t>
  </si>
  <si>
    <t>I22</t>
  </si>
  <si>
    <t>I23</t>
  </si>
  <si>
    <t>I24</t>
  </si>
  <si>
    <t>I25</t>
  </si>
  <si>
    <t>I26</t>
  </si>
  <si>
    <t>I27</t>
  </si>
  <si>
    <t>I28</t>
  </si>
  <si>
    <t>I29</t>
  </si>
  <si>
    <t>I30</t>
  </si>
  <si>
    <t>I31</t>
  </si>
  <si>
    <t>I32</t>
  </si>
  <si>
    <t>I34</t>
  </si>
  <si>
    <t>I35</t>
  </si>
  <si>
    <t>I36</t>
  </si>
  <si>
    <t>I37</t>
  </si>
  <si>
    <t>I38</t>
  </si>
  <si>
    <t>I39</t>
  </si>
  <si>
    <t>I40</t>
  </si>
  <si>
    <t>I41</t>
  </si>
  <si>
    <t>I42</t>
  </si>
  <si>
    <t>I43</t>
  </si>
  <si>
    <t>I44</t>
  </si>
  <si>
    <t>I47</t>
  </si>
  <si>
    <t>I49</t>
  </si>
  <si>
    <t>I50</t>
  </si>
  <si>
    <t>I51</t>
  </si>
  <si>
    <t>I52</t>
  </si>
  <si>
    <t>I53</t>
  </si>
  <si>
    <t>I54</t>
  </si>
  <si>
    <t>I55</t>
  </si>
  <si>
    <t>I56</t>
  </si>
  <si>
    <t>I57</t>
  </si>
  <si>
    <t>I60</t>
  </si>
  <si>
    <t>I61</t>
  </si>
  <si>
    <t>I62</t>
  </si>
  <si>
    <t>I63</t>
  </si>
  <si>
    <t>I64</t>
  </si>
  <si>
    <t>I65</t>
  </si>
  <si>
    <t>I66</t>
  </si>
  <si>
    <t>I67</t>
  </si>
  <si>
    <t>I68</t>
  </si>
  <si>
    <t>I69</t>
  </si>
  <si>
    <t>I70</t>
  </si>
  <si>
    <t>J11</t>
  </si>
  <si>
    <t>J12</t>
  </si>
  <si>
    <t>J13</t>
  </si>
  <si>
    <t>J14</t>
  </si>
  <si>
    <t>J15</t>
  </si>
  <si>
    <t>J16</t>
  </si>
  <si>
    <t>J17</t>
  </si>
  <si>
    <t>J18</t>
  </si>
  <si>
    <t>J19</t>
  </si>
  <si>
    <t>J20</t>
  </si>
  <si>
    <t>J22</t>
  </si>
  <si>
    <t>J23</t>
  </si>
  <si>
    <t>J24</t>
  </si>
  <si>
    <t>J25</t>
  </si>
  <si>
    <t>J26</t>
  </si>
  <si>
    <t>J27</t>
  </si>
  <si>
    <t>J28</t>
  </si>
  <si>
    <t>J29</t>
  </si>
  <si>
    <t>J30</t>
  </si>
  <si>
    <t>J31</t>
  </si>
  <si>
    <t>J32</t>
  </si>
  <si>
    <t>J34</t>
  </si>
  <si>
    <t>J35</t>
  </si>
  <si>
    <t>J36</t>
  </si>
  <si>
    <t>J37</t>
  </si>
  <si>
    <t>J38</t>
  </si>
  <si>
    <t>J39</t>
  </si>
  <si>
    <t>J40</t>
  </si>
  <si>
    <t>J41</t>
  </si>
  <si>
    <t>J42</t>
  </si>
  <si>
    <t>J43</t>
  </si>
  <si>
    <t>J44</t>
  </si>
  <si>
    <t>J47</t>
  </si>
  <si>
    <t>J49</t>
  </si>
  <si>
    <t>J50</t>
  </si>
  <si>
    <t>J51</t>
  </si>
  <si>
    <t>J52</t>
  </si>
  <si>
    <t>J53</t>
  </si>
  <si>
    <t>J54</t>
  </si>
  <si>
    <t>J55</t>
  </si>
  <si>
    <t>J56</t>
  </si>
  <si>
    <t>J57</t>
  </si>
  <si>
    <t>J60</t>
  </si>
  <si>
    <t>J61</t>
  </si>
  <si>
    <t>J62</t>
  </si>
  <si>
    <t>J63</t>
  </si>
  <si>
    <t>J64</t>
  </si>
  <si>
    <t>J65</t>
  </si>
  <si>
    <t>J66</t>
  </si>
  <si>
    <t>J67</t>
  </si>
  <si>
    <t>J68</t>
  </si>
  <si>
    <t>J69</t>
  </si>
  <si>
    <t>J70</t>
  </si>
  <si>
    <t>K11</t>
  </si>
  <si>
    <t>K12</t>
  </si>
  <si>
    <t>K13</t>
  </si>
  <si>
    <t>K14</t>
  </si>
  <si>
    <t>K15</t>
  </si>
  <si>
    <t>K16</t>
  </si>
  <si>
    <t>K17</t>
  </si>
  <si>
    <t>K18</t>
  </si>
  <si>
    <t>K19</t>
  </si>
  <si>
    <t>K20</t>
  </si>
  <si>
    <t>K22</t>
  </si>
  <si>
    <t>K23</t>
  </si>
  <si>
    <t>K24</t>
  </si>
  <si>
    <t>K25</t>
  </si>
  <si>
    <t>K26</t>
  </si>
  <si>
    <t>K27</t>
  </si>
  <si>
    <t>K28</t>
  </si>
  <si>
    <t>K29</t>
  </si>
  <si>
    <t>K30</t>
  </si>
  <si>
    <t>K31</t>
  </si>
  <si>
    <t>K32</t>
  </si>
  <si>
    <t>K33</t>
  </si>
  <si>
    <t>K34</t>
  </si>
  <si>
    <t>K35</t>
  </si>
  <si>
    <t>K36</t>
  </si>
  <si>
    <t>K37</t>
  </si>
  <si>
    <t>K38</t>
  </si>
  <si>
    <t>K39</t>
  </si>
  <si>
    <t>K40</t>
  </si>
  <si>
    <t>K41</t>
  </si>
  <si>
    <t>K42</t>
  </si>
  <si>
    <t>K43</t>
  </si>
  <si>
    <t>K44</t>
  </si>
  <si>
    <t>K45</t>
  </si>
  <si>
    <t>K47</t>
  </si>
  <si>
    <t>K48</t>
  </si>
  <si>
    <t>K49</t>
  </si>
  <si>
    <t>K50</t>
  </si>
  <si>
    <t>K51</t>
  </si>
  <si>
    <t>K52</t>
  </si>
  <si>
    <t>K53</t>
  </si>
  <si>
    <t>K54</t>
  </si>
  <si>
    <t>K55</t>
  </si>
  <si>
    <t>K56</t>
  </si>
  <si>
    <t>K57</t>
  </si>
  <si>
    <t>K60</t>
  </si>
  <si>
    <t>K61</t>
  </si>
  <si>
    <t>K62</t>
  </si>
  <si>
    <t>K63</t>
  </si>
  <si>
    <t>K64</t>
  </si>
  <si>
    <t>K65</t>
  </si>
  <si>
    <t>K66</t>
  </si>
  <si>
    <t>K67</t>
  </si>
  <si>
    <t>K68</t>
  </si>
  <si>
    <t>K69</t>
  </si>
  <si>
    <t>K70</t>
  </si>
  <si>
    <t>L11</t>
  </si>
  <si>
    <t>L12</t>
  </si>
  <si>
    <t>L13</t>
  </si>
  <si>
    <t>L14</t>
  </si>
  <si>
    <t>L15</t>
  </si>
  <si>
    <t>L16</t>
  </si>
  <si>
    <t>L17</t>
  </si>
  <si>
    <t>L18</t>
  </si>
  <si>
    <t>L19</t>
  </si>
  <si>
    <t>L20</t>
  </si>
  <si>
    <t>L21</t>
  </si>
  <si>
    <t>L22</t>
  </si>
  <si>
    <t>L23</t>
  </si>
  <si>
    <t>L24</t>
  </si>
  <si>
    <t>L25</t>
  </si>
  <si>
    <t>L26</t>
  </si>
  <si>
    <t>L27</t>
  </si>
  <si>
    <t>L28</t>
  </si>
  <si>
    <t>L29</t>
  </si>
  <si>
    <t>L30</t>
  </si>
  <si>
    <t>L31</t>
  </si>
  <si>
    <t>L32</t>
  </si>
  <si>
    <t>L33</t>
  </si>
  <si>
    <t>L34</t>
  </si>
  <si>
    <t>L35</t>
  </si>
  <si>
    <t>L36</t>
  </si>
  <si>
    <t>L37</t>
  </si>
  <si>
    <t>L38</t>
  </si>
  <si>
    <t>L39</t>
  </si>
  <si>
    <t>L40</t>
  </si>
  <si>
    <t>L41</t>
  </si>
  <si>
    <t>L42</t>
  </si>
  <si>
    <t>L43</t>
  </si>
  <si>
    <t>L44</t>
  </si>
  <si>
    <t>L45</t>
  </si>
  <si>
    <t>L46</t>
  </si>
  <si>
    <t>L47</t>
  </si>
  <si>
    <t>L48</t>
  </si>
  <si>
    <t>L49</t>
  </si>
  <si>
    <t>L50</t>
  </si>
  <si>
    <t>L51</t>
  </si>
  <si>
    <t>L52</t>
  </si>
  <si>
    <t>L53</t>
  </si>
  <si>
    <t>L54</t>
  </si>
  <si>
    <t>L55</t>
  </si>
  <si>
    <t>L56</t>
  </si>
  <si>
    <t>L57</t>
  </si>
  <si>
    <t>L58</t>
  </si>
  <si>
    <t>L59</t>
  </si>
  <si>
    <t>L60</t>
  </si>
  <si>
    <t>L61</t>
  </si>
  <si>
    <t>L62</t>
  </si>
  <si>
    <t>L63</t>
  </si>
  <si>
    <t>L64</t>
  </si>
  <si>
    <t>L65</t>
  </si>
  <si>
    <t>L66</t>
  </si>
  <si>
    <t>L67</t>
  </si>
  <si>
    <t>L68</t>
  </si>
  <si>
    <t>L69</t>
  </si>
  <si>
    <t>L70</t>
  </si>
  <si>
    <t>L71</t>
  </si>
  <si>
    <t>I6:I70</t>
  </si>
  <si>
    <t>J6:J70</t>
  </si>
  <si>
    <t>K6:K70</t>
  </si>
  <si>
    <t>A1:K40</t>
  </si>
  <si>
    <t>A5:K40</t>
  </si>
  <si>
    <t>A5:C39</t>
  </si>
  <si>
    <t>D5:D39</t>
  </si>
  <si>
    <t>E5:E40</t>
  </si>
  <si>
    <t>F5:G39</t>
  </si>
  <si>
    <t>H5:H39</t>
  </si>
  <si>
    <t>I5:I39</t>
  </si>
  <si>
    <t>B10</t>
  </si>
  <si>
    <t>D10</t>
  </si>
  <si>
    <t>E10</t>
  </si>
  <si>
    <t>F10</t>
  </si>
  <si>
    <t>H10</t>
  </si>
  <si>
    <t>I10</t>
  </si>
  <si>
    <t>B5:C39</t>
  </si>
  <si>
    <t>A1:N18</t>
  </si>
  <si>
    <t>A6:N18</t>
  </si>
  <si>
    <t>G6:G18</t>
  </si>
  <si>
    <t>H6:H18</t>
  </si>
  <si>
    <t>J6:J18</t>
  </si>
  <si>
    <t>K6:K18</t>
  </si>
  <si>
    <t>L6:L18</t>
  </si>
  <si>
    <t>A19:N30</t>
  </si>
  <si>
    <t>A20:N30</t>
  </si>
  <si>
    <t>G20:G30</t>
  </si>
  <si>
    <t>H20:H30</t>
  </si>
  <si>
    <t>J20:J30</t>
  </si>
  <si>
    <t>K20:K30</t>
  </si>
  <si>
    <t>L20:L30</t>
  </si>
  <si>
    <t>A31:N64</t>
  </si>
  <si>
    <t>A32:N64</t>
  </si>
  <si>
    <t>B32:H62</t>
  </si>
  <si>
    <t>J32:J63</t>
  </si>
  <si>
    <t>K32:K63</t>
  </si>
  <si>
    <t>L32:L64</t>
  </si>
  <si>
    <t>H4</t>
  </si>
  <si>
    <t>A1:J14</t>
  </si>
  <si>
    <t>A7:J14</t>
  </si>
  <si>
    <t>F7:F11</t>
  </si>
  <si>
    <t>G7:G12</t>
  </si>
  <si>
    <t>H7:H14</t>
  </si>
  <si>
    <t>A15:J24</t>
  </si>
  <si>
    <t>A16:J24</t>
  </si>
  <si>
    <t>D16:D23</t>
  </si>
  <si>
    <t>E16:E23</t>
  </si>
  <si>
    <t>F16:F23</t>
  </si>
  <si>
    <t>G16:G23</t>
  </si>
  <si>
    <t>H16:H24</t>
  </si>
  <si>
    <t>A25:J27</t>
  </si>
  <si>
    <t>A26:J27</t>
  </si>
  <si>
    <t>H26:H27</t>
  </si>
  <si>
    <t>A31:J40</t>
  </si>
  <si>
    <t>A32:J40</t>
  </si>
  <si>
    <t>D32:D40</t>
  </si>
  <si>
    <t>E32:E40</t>
  </si>
  <si>
    <t>F32:F40</t>
  </si>
  <si>
    <t>G32:G40</t>
  </si>
  <si>
    <t>H32:H40</t>
  </si>
  <si>
    <t>H8</t>
  </si>
  <si>
    <t>F9</t>
  </si>
  <si>
    <t>G9</t>
  </si>
  <si>
    <t>A1:K23</t>
  </si>
  <si>
    <t>A8:K23</t>
  </si>
  <si>
    <t>A8:A23</t>
  </si>
  <si>
    <t>B8:B23</t>
  </si>
  <si>
    <t>C8:H23</t>
  </si>
  <si>
    <t>I8:I23</t>
  </si>
  <si>
    <t>A26:K41</t>
  </si>
  <si>
    <t>A27:K41</t>
  </si>
  <si>
    <t>A27:A41</t>
  </si>
  <si>
    <t>B27:B41</t>
  </si>
  <si>
    <t>C27:H41</t>
  </si>
  <si>
    <t>I27:I41</t>
  </si>
  <si>
    <t>A44:K52</t>
  </si>
  <si>
    <t>A45:K52</t>
  </si>
  <si>
    <t>A45:B52</t>
  </si>
  <si>
    <t>C45:I52</t>
  </si>
  <si>
    <t>A10</t>
  </si>
  <si>
    <t>A15</t>
  </si>
  <si>
    <t>A17</t>
  </si>
  <si>
    <t>A18</t>
  </si>
  <si>
    <t>A20</t>
  </si>
  <si>
    <t>A29</t>
  </si>
  <si>
    <t>A30</t>
  </si>
  <si>
    <t>A35</t>
  </si>
  <si>
    <t>A37</t>
  </si>
  <si>
    <t>A39</t>
  </si>
  <si>
    <t>A40</t>
  </si>
  <si>
    <t>C29</t>
  </si>
  <si>
    <t>C30</t>
  </si>
  <si>
    <t>C31</t>
  </si>
  <si>
    <t>C32</t>
  </si>
  <si>
    <t>C33</t>
  </si>
  <si>
    <t>C34</t>
  </si>
  <si>
    <t>C35</t>
  </si>
  <si>
    <t>C37</t>
  </si>
  <si>
    <t>C38</t>
  </si>
  <si>
    <t>C39</t>
  </si>
  <si>
    <t>C40</t>
  </si>
  <si>
    <t>C41</t>
  </si>
  <si>
    <t>A47</t>
  </si>
  <si>
    <t>C47</t>
  </si>
  <si>
    <t>A49</t>
  </si>
  <si>
    <t>C49</t>
  </si>
  <si>
    <t>A50</t>
  </si>
  <si>
    <t>C50</t>
  </si>
  <si>
    <t>C51</t>
  </si>
  <si>
    <t>A52</t>
  </si>
  <si>
    <t>G5:G42</t>
  </si>
  <si>
    <t>H5:H42</t>
  </si>
  <si>
    <t>I5:I42</t>
  </si>
  <si>
    <t>J5:J42</t>
  </si>
  <si>
    <t>K5:K42</t>
  </si>
  <si>
    <t>S161</t>
  </si>
  <si>
    <t>S162</t>
  </si>
  <si>
    <t>S163</t>
  </si>
  <si>
    <t>S164</t>
  </si>
  <si>
    <t>EMRCapitalExpense</t>
  </si>
  <si>
    <t>NonEMRCapitalExpense</t>
  </si>
  <si>
    <t>EMRSalariesExpense</t>
  </si>
  <si>
    <t>NonEMRSalariesExpense</t>
  </si>
  <si>
    <t>EMRFringeBenefitsExpense</t>
  </si>
  <si>
    <t>NonEMRFringeBenefitsExpense</t>
  </si>
  <si>
    <t>EMRSalariesFringeBenExp</t>
  </si>
  <si>
    <t>NonEMRSalariesFringeBenExp</t>
  </si>
  <si>
    <t>EMRCapSalFringeBenExp</t>
  </si>
  <si>
    <t>NonEMRCapSalFringeBenExp</t>
  </si>
  <si>
    <t>EMRAdminGen</t>
  </si>
  <si>
    <t>NonEMRAdminGen</t>
  </si>
  <si>
    <t>AdminGen</t>
  </si>
  <si>
    <t>TotalEMRExpense</t>
  </si>
  <si>
    <t>TotalNonEMRExpense</t>
  </si>
  <si>
    <t>TotalAdminGenExpense</t>
  </si>
  <si>
    <t>AS161</t>
  </si>
  <si>
    <t>AS162</t>
  </si>
  <si>
    <t>AS163</t>
  </si>
  <si>
    <t>AS164</t>
  </si>
  <si>
    <t>EMRCapitalExpense_ADJ</t>
  </si>
  <si>
    <t>NonEMRCapitalExpense_ADJ</t>
  </si>
  <si>
    <t>EMRSalariesExpense_ADJ</t>
  </si>
  <si>
    <t>NonEMRSalariesExpense_ADJ</t>
  </si>
  <si>
    <t>EMRFringeBenefitsExpense_ADJ</t>
  </si>
  <si>
    <t>NonEMRFringeBenefitsExpense_ADJ</t>
  </si>
  <si>
    <t>EMRSalariesFringeBenExp_ADJ</t>
  </si>
  <si>
    <t>NonEMRSalariesFringeBenExp_ADJ</t>
  </si>
  <si>
    <t>EMRCapSalFringeBenExp_ADJ</t>
  </si>
  <si>
    <t>NonEMRCapSalFringeBenExp_ADJ</t>
  </si>
  <si>
    <t>EMRAdminGen_ADJ</t>
  </si>
  <si>
    <t>NonEMRAdminGen_ADJ</t>
  </si>
  <si>
    <t>AdminGen_ADJ</t>
  </si>
  <si>
    <t>TotalEMRExpense_ADJ</t>
  </si>
  <si>
    <t>TotalNonEMRExpense_ADJ</t>
  </si>
  <si>
    <t>TotalAdminGenExpense_ADJ</t>
  </si>
  <si>
    <t>_C003937</t>
  </si>
  <si>
    <t>_C003938</t>
  </si>
  <si>
    <t>_C003939</t>
  </si>
  <si>
    <t>_C003940</t>
  </si>
  <si>
    <t>_C003941</t>
  </si>
  <si>
    <t>_C003942</t>
  </si>
  <si>
    <t>_C003943</t>
  </si>
  <si>
    <t>_C003944</t>
  </si>
  <si>
    <t>_C003945</t>
  </si>
  <si>
    <t>_C003946</t>
  </si>
  <si>
    <t>_C003947</t>
  </si>
  <si>
    <t>_C003948</t>
  </si>
  <si>
    <t>_C003949</t>
  </si>
  <si>
    <t>_C003950</t>
  </si>
  <si>
    <t>_C003951</t>
  </si>
  <si>
    <t>_C003952</t>
  </si>
  <si>
    <t>_C003953</t>
  </si>
  <si>
    <t>_C003954</t>
  </si>
  <si>
    <t>S25</t>
  </si>
  <si>
    <t>S26</t>
  </si>
  <si>
    <t>S27</t>
  </si>
  <si>
    <t>S28</t>
  </si>
  <si>
    <t>S29</t>
  </si>
  <si>
    <t>S210</t>
  </si>
  <si>
    <t>S211</t>
  </si>
  <si>
    <t>S212</t>
  </si>
  <si>
    <t>S213</t>
  </si>
  <si>
    <t>S214</t>
  </si>
  <si>
    <t>S215</t>
  </si>
  <si>
    <t>S216</t>
  </si>
  <si>
    <t>S217</t>
  </si>
  <si>
    <t>S218</t>
  </si>
  <si>
    <t>S219</t>
  </si>
  <si>
    <t>S220</t>
  </si>
  <si>
    <t>S221</t>
  </si>
  <si>
    <t>S222</t>
  </si>
  <si>
    <t>S223</t>
  </si>
  <si>
    <t>_D003955</t>
  </si>
  <si>
    <t>Calculated value adjusted based on other adjustments made to Sch. 5.</t>
  </si>
  <si>
    <t>Calculated value adjusted based on other adjustments made to Sch. 4.</t>
  </si>
  <si>
    <t>FMAP_Qtr1</t>
  </si>
  <si>
    <t>_S003957</t>
  </si>
  <si>
    <t>Sch 9 FMAP</t>
  </si>
  <si>
    <t>_R003958</t>
  </si>
  <si>
    <t>_C003959</t>
  </si>
  <si>
    <t>FMAP Percentages</t>
  </si>
  <si>
    <t>FMAP_Qtrs2_3_4</t>
  </si>
  <si>
    <t>_S003961</t>
  </si>
  <si>
    <t>A95</t>
  </si>
  <si>
    <t>Adj S9 FMAP Percentages</t>
  </si>
  <si>
    <t>_R003962</t>
  </si>
  <si>
    <t>_C003963</t>
  </si>
  <si>
    <t>FMAP_Qtr1_ADJ</t>
  </si>
  <si>
    <t>ADJ FMAP Percentages</t>
  </si>
  <si>
    <t>FMAP_Qtrs2_3_4_ADJ</t>
  </si>
  <si>
    <t>C46</t>
  </si>
  <si>
    <t>A46:I47</t>
  </si>
  <si>
    <t>A46:J47</t>
  </si>
  <si>
    <t>C45:C47</t>
  </si>
  <si>
    <t>A45:J47</t>
  </si>
  <si>
    <t>2. Iowa Medicaid #</t>
  </si>
  <si>
    <t>15. Email Address:</t>
  </si>
  <si>
    <t>16. Mailing Address - Street or P. O. Box:</t>
  </si>
  <si>
    <t>17. City:</t>
  </si>
  <si>
    <t>18. State:</t>
  </si>
  <si>
    <t>19. Zip Code:</t>
  </si>
  <si>
    <t>20. Previous Name of Fire District/Agency if Changed Since Previous Report:</t>
  </si>
  <si>
    <t>21. Date of Change:</t>
  </si>
  <si>
    <t xml:space="preserve">22. Does your organization use another entity to provide Ambulance services?  </t>
  </si>
  <si>
    <t>23. Date Range of Ambulance Service Agreement:</t>
  </si>
  <si>
    <t xml:space="preserve">24. Does your organization use another entity to provide billing for Ambulance services? </t>
  </si>
  <si>
    <t>26. Reporting Period Begin:</t>
  </si>
  <si>
    <t>27. Reporting Period End:</t>
  </si>
  <si>
    <t>28. Uncompensated Care Cost Per Transport</t>
  </si>
  <si>
    <t xml:space="preserve">Intentional misrepresentation or falsification of any information contained in this request resulting in reimbursement by the Iowa Department of Human Services (DHS) may be punishable by fine and/or imprisonment under federal and state laws (42 CFR, Section 1003.102 - "Basis for Civil Money Penalties and Assessments" and 441 IAC 79.2(249A) "Sanctions" </t>
  </si>
  <si>
    <t xml:space="preserve">For the purpose of this certification, “provider” is a Publicly Owned or Operated Ground Emergency Medical Transportation Services provider as defined in chapter 441 Iowa Administrative Code (IAC).  </t>
  </si>
  <si>
    <r>
      <t xml:space="preserve">Public funds for services provided have been expended as necessary for Federal Financial Participation (FFP), pursuant to the requirements of Section 1903(w) of the Social Security Act and 42 C.F.R. § 433.50 </t>
    </r>
    <r>
      <rPr>
        <i/>
        <sz val="12"/>
        <color indexed="8"/>
        <rFont val="Arial"/>
        <family val="2"/>
      </rPr>
      <t>et seq.</t>
    </r>
    <r>
      <rPr>
        <sz val="12"/>
        <color theme="1"/>
        <rFont val="Arial"/>
        <family val="2"/>
      </rPr>
      <t xml:space="preserve"> for allowable costs.</t>
    </r>
  </si>
  <si>
    <t>The provider acknowledges that the information is to be used for claiming Federal funds and understands that misrepresentation of information constitutes a violation of Federal and State law.</t>
  </si>
  <si>
    <t>The provider acknowledges that all funds expended are subject to review by the Iowa Department of Human Services (DHS).</t>
  </si>
  <si>
    <t xml:space="preserve">The provider acknowledges understands that DHS must deny payments for any claim submitted, if it determines that the certification is not adequately supported for purposes of FFP. </t>
  </si>
  <si>
    <t>That I am the responsible person of the subject Fire Department / Agency and am duly authorized to sign this certification and that, to the best of my knowledge and information, each statement and amount in the accompanying schedules are to be true and correct.</t>
  </si>
  <si>
    <t xml:space="preserve">E-mail the signed PDF electronic version of the completed </t>
  </si>
  <si>
    <t xml:space="preserve">   By:</t>
  </si>
  <si>
    <t>cost report to:</t>
  </si>
  <si>
    <t>costaudit@dhs.state.ia.us</t>
  </si>
  <si>
    <t>Email Address:</t>
  </si>
  <si>
    <t>NOTICE</t>
  </si>
  <si>
    <t>Please be advised that submission of cost reports for items or services which were not provided; are not reimbursable under the IA Medicaid program or claimed in violation of an agreement with the State, may subject you (or your organization) to civil money penalty assessments in accordance with 441 IAC 79.2</t>
  </si>
  <si>
    <t>Non-GEMT Salaries</t>
  </si>
  <si>
    <t>GEMT Salaries</t>
  </si>
  <si>
    <t>Contracted Services - GEMT</t>
  </si>
  <si>
    <t>Contracted Services - GEMT Billing</t>
  </si>
  <si>
    <t>Total Fire District / Agency</t>
  </si>
  <si>
    <t>GEMT Expense</t>
  </si>
  <si>
    <t>NON-GEMT Expense</t>
  </si>
  <si>
    <t>SCHEDULE 2 - GROUND EMERGENCY MEDICAL TRANSPORTATION SERVICES (GEMT) EXPENSE</t>
  </si>
  <si>
    <t>SCHEDULE 3 -  NON-GEMT EXPENSE</t>
  </si>
  <si>
    <t>GEMT Allocation</t>
  </si>
  <si>
    <t>NON-GEMT Allocation</t>
  </si>
  <si>
    <t>GEMT Square Footage</t>
  </si>
  <si>
    <t>Non-GEMT Square Footage</t>
  </si>
  <si>
    <t>Hours Logged for GEMT Duty</t>
  </si>
  <si>
    <t>Hours Logged for Non-GEMT Duty</t>
  </si>
  <si>
    <t>Accumulated Cost of GEMT Services (from Sch 2, Col  5)</t>
  </si>
  <si>
    <t>Accumulated Cost of NON-GEMT Services (from Sch 3, Col  5)</t>
  </si>
  <si>
    <t>Total Accumulated Cost of GEMT and NON-GEMT Services</t>
  </si>
  <si>
    <t>IA Medicaid Fee for Service</t>
  </si>
  <si>
    <t>IA Medicaid Fee for Service Other - (Specify) *</t>
  </si>
  <si>
    <t>Total IA Medicaid FFS Revenue from Transports (To Sch 9, Line 12)</t>
  </si>
  <si>
    <t>IA MEDICAID MANAGED CARE REVENUE FROM TRANSPORTS</t>
  </si>
  <si>
    <t>IA Medicaid Managed Care</t>
  </si>
  <si>
    <t>IA Medicaid Managed Care Other - (Specify) **</t>
  </si>
  <si>
    <t>Total IA Medicaid Managed Care Revenue From Transports (To Sch 9, Line 12)</t>
  </si>
  <si>
    <t>GEMT</t>
  </si>
  <si>
    <t>NON-GEMT</t>
  </si>
  <si>
    <t>Cost of GEMT Services (from Sch 2)</t>
  </si>
  <si>
    <t>Grand Total of GEMT Expense (Sum Lines 1 thru 4)</t>
  </si>
  <si>
    <t>IA Medicaid</t>
  </si>
  <si>
    <t>July 1 through September 30</t>
  </si>
  <si>
    <t>October 1 through December 31</t>
  </si>
  <si>
    <t>January 1 through March 31</t>
  </si>
  <si>
    <t>April 1 through June 30</t>
  </si>
  <si>
    <t>Total Number of GEMT Transports for Each Payer</t>
  </si>
  <si>
    <t>Medicare/Medicaid</t>
  </si>
  <si>
    <t xml:space="preserve">Total Number of GEMT Transports </t>
  </si>
  <si>
    <t>Average Cost per GEMT Transports  (Line 7 / Line 8)</t>
  </si>
  <si>
    <t>Total IA Medicaid Fee for Service (FFS) / Managed Care GEMT Transports</t>
  </si>
  <si>
    <t>Total IA Medicaid FFS / Managed Care GEMT Costs (Line 9 x Line 10)</t>
  </si>
  <si>
    <t>Less Total IA Medicaid FFS / Managed Care Revenue from Transports (Fr Sch 8)</t>
  </si>
  <si>
    <t>IA Medicaid FFS / Managed Care Uncompensated Care Costs (Line 11 - Line 12)</t>
  </si>
  <si>
    <t>Total No. of IA Medicaid FFS / Managed Care GEMT Transports (Line 10)</t>
  </si>
  <si>
    <t>IA Medicaid FFS / Managed Care Uncompensated Care Cost Per GEMT Transport (Line 13 / Line 14)</t>
  </si>
  <si>
    <t>In most cases, when an Indirect Cost Factor is being applied, there should be no Administration &amp; General cost allocated.</t>
  </si>
  <si>
    <t>Average Cost per GEMT Service</t>
  </si>
  <si>
    <t>The expenditures claimed have not previously been, nor will be, claimed at any other time to receive Federal Funds under Medicaid or any other program and were certified in accordance with 2 C.F.R. Part 225.</t>
  </si>
  <si>
    <t>SCHEDULE 9 - PROSPECTIVE PAYMENT RATE DETERMINATION</t>
  </si>
  <si>
    <t>Calculation of Medicaid Uncompensated Care Cost Per Transport</t>
  </si>
  <si>
    <t>25. Date Range of GEMT Billing Agreement:</t>
  </si>
  <si>
    <t>25. Date Range of GEMT Billing Agreement</t>
  </si>
  <si>
    <t>SCHEDULE 2 - GROUND EMERGENCY MEDICAL TRANSPORTATION (GEMT) EXPENSE</t>
  </si>
  <si>
    <t>Non-GEMT Expense</t>
  </si>
  <si>
    <t>Total GEMT Expense</t>
  </si>
  <si>
    <t>Total Non-GEMT Expense</t>
  </si>
  <si>
    <t xml:space="preserve"> Non-GEMT Expense</t>
  </si>
  <si>
    <t>Non-GEMT Allocation</t>
  </si>
  <si>
    <t>Non-GEMT</t>
  </si>
  <si>
    <t>Indirect Cost Factor Based on GEMT Services? (please use drop-down box to select Yes or No)</t>
  </si>
  <si>
    <t>Depreciation and Amortization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</si>
</sst>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000"/>
    <numFmt numFmtId="166" formatCode="####\-##\-##"/>
    <numFmt numFmtId="167" formatCode="0_);\(0\)"/>
    <numFmt numFmtId="168" formatCode="m/d/yy;@"/>
    <numFmt numFmtId="169" formatCode="_(&quot;$&quot;* #,##0_);_(&quot;$&quot;* \(#,##0\);_(&quot;$&quot;* &quot;-&quot;??_);_(@_)"/>
    <numFmt numFmtId="170" formatCode="[$-409]mmmm\ d\,\ yyyy;@"/>
    <numFmt numFmtId="171" formatCode="_(&quot;$&quot;* #,##0.00_);_(&quot;$&quot;* \(#,##0.00\);_(&quot;$&quot;* &quot;-&quot;_);_(@_)"/>
    <numFmt numFmtId="172" formatCode="_(* #,##0.00_);_(* \(#,##0.00\);_(* &quot;-&quot;_);_(@_)"/>
    <numFmt numFmtId="173" formatCode="0."/>
    <numFmt numFmtId="174" formatCode="_(* #,##0_);_(* \(#,##0\);_(* &quot;-&quot;??_);_(@_)"/>
    <numFmt numFmtId="175" formatCode="0000000"/>
  </numFmts>
  <fonts count="68" x14ac:knownFonts="1">
    <font>
      <sz val="12"/>
      <color theme="1"/>
      <name val="Arial"/>
      <family val="2"/>
    </font>
    <font>
      <sz val="12"/>
      <color indexed="8"/>
      <name val="Arial"/>
      <family val="2"/>
    </font>
    <font>
      <sz val="10"/>
      <name val="Arial"/>
      <family val="2"/>
    </font>
    <font>
      <b/>
      <sz val="10"/>
      <name val="Arial"/>
      <family val="2"/>
    </font>
    <font>
      <sz val="8"/>
      <name val="Arial"/>
      <family val="2"/>
    </font>
    <font>
      <sz val="8"/>
      <color indexed="9"/>
      <name val="Arial"/>
      <family val="2"/>
    </font>
    <font>
      <sz val="8"/>
      <color indexed="10"/>
      <name val="Arial"/>
      <family val="2"/>
    </font>
    <font>
      <b/>
      <sz val="8"/>
      <name val="Arial"/>
      <family val="2"/>
    </font>
    <font>
      <sz val="10"/>
      <name val="MS Sans Serif"/>
      <family val="2"/>
    </font>
    <font>
      <sz val="12"/>
      <color indexed="8"/>
      <name val="Arial"/>
      <family val="2"/>
    </font>
    <font>
      <sz val="8"/>
      <color indexed="8"/>
      <name val="Arial"/>
      <family val="2"/>
    </font>
    <font>
      <sz val="10"/>
      <color indexed="8"/>
      <name val="Arial"/>
      <family val="2"/>
    </font>
    <font>
      <b/>
      <sz val="9"/>
      <name val="Arial"/>
      <family val="2"/>
    </font>
    <font>
      <b/>
      <i/>
      <sz val="8"/>
      <name val="Arial"/>
      <family val="2"/>
    </font>
    <font>
      <b/>
      <i/>
      <u val="doubleAccounting"/>
      <sz val="8"/>
      <name val="Arial"/>
      <family val="2"/>
    </font>
    <font>
      <b/>
      <sz val="12"/>
      <name val="Arial"/>
      <family val="2"/>
    </font>
    <font>
      <sz val="9"/>
      <name val="Arial"/>
      <family val="2"/>
    </font>
    <font>
      <b/>
      <i/>
      <sz val="10"/>
      <name val="Arial"/>
      <family val="2"/>
    </font>
    <font>
      <sz val="12"/>
      <name val="Arial"/>
      <family val="2"/>
    </font>
    <font>
      <u val="singleAccounting"/>
      <sz val="12"/>
      <name val="Arial"/>
      <family val="2"/>
    </font>
    <font>
      <b/>
      <i/>
      <sz val="12"/>
      <name val="Arial"/>
      <family val="2"/>
    </font>
    <font>
      <b/>
      <u val="doubleAccounting"/>
      <sz val="12"/>
      <name val="Arial"/>
      <family val="2"/>
    </font>
    <font>
      <b/>
      <u val="singleAccounting"/>
      <sz val="12"/>
      <name val="Arial"/>
      <family val="2"/>
    </font>
    <font>
      <i/>
      <sz val="12"/>
      <name val="Arial"/>
      <family val="2"/>
    </font>
    <font>
      <b/>
      <i/>
      <u val="doubleAccounting"/>
      <sz val="12"/>
      <name val="Arial"/>
      <family val="2"/>
    </font>
    <font>
      <b/>
      <sz val="10"/>
      <color indexed="8"/>
      <name val="Arial"/>
      <family val="2"/>
    </font>
    <font>
      <sz val="10"/>
      <color indexed="10"/>
      <name val="Arial"/>
      <family val="2"/>
    </font>
    <font>
      <sz val="10"/>
      <color indexed="9"/>
      <name val="Arial"/>
      <family val="2"/>
    </font>
    <font>
      <sz val="12"/>
      <color indexed="10"/>
      <name val="Arial"/>
      <family val="2"/>
    </font>
    <font>
      <sz val="12"/>
      <color indexed="9"/>
      <name val="Arial"/>
      <family val="2"/>
    </font>
    <font>
      <b/>
      <sz val="11"/>
      <name val="Arial"/>
      <family val="2"/>
    </font>
    <font>
      <sz val="12"/>
      <color theme="1"/>
      <name val="Arial"/>
      <family val="2"/>
    </font>
    <font>
      <sz val="12"/>
      <color theme="0"/>
      <name val="Arial"/>
      <family val="2"/>
    </font>
    <font>
      <u/>
      <sz val="12"/>
      <color theme="10"/>
      <name val="Arial"/>
      <family val="2"/>
    </font>
    <font>
      <b/>
      <sz val="12"/>
      <color theme="1"/>
      <name val="Arial"/>
      <family val="2"/>
    </font>
    <font>
      <sz val="12"/>
      <color rgb="FFFF0000"/>
      <name val="Arial"/>
      <family val="2"/>
    </font>
    <font>
      <b/>
      <sz val="11"/>
      <color theme="1"/>
      <name val="Arial"/>
      <family val="2"/>
    </font>
    <font>
      <sz val="11"/>
      <color rgb="FF444444"/>
      <name val="Segoe UI"/>
      <family val="2"/>
    </font>
    <font>
      <sz val="10.5"/>
      <color theme="1"/>
      <name val="Arial"/>
      <family val="2"/>
    </font>
    <font>
      <sz val="10"/>
      <color theme="1"/>
      <name val="Arial"/>
      <family val="2"/>
    </font>
    <font>
      <b/>
      <sz val="8"/>
      <color theme="1"/>
      <name val="Arial"/>
      <family val="2"/>
    </font>
    <font>
      <b/>
      <sz val="10"/>
      <color theme="1"/>
      <name val="Arial"/>
      <family val="2"/>
    </font>
    <font>
      <u val="doubleAccounting"/>
      <sz val="12"/>
      <color theme="1"/>
      <name val="Arial"/>
      <family val="2"/>
    </font>
    <font>
      <b/>
      <sz val="10"/>
      <color rgb="FFFF0000"/>
      <name val="Arial"/>
      <family val="2"/>
    </font>
    <font>
      <b/>
      <sz val="12"/>
      <color rgb="FFFF0000"/>
      <name val="Arial"/>
      <family val="2"/>
    </font>
    <font>
      <sz val="10"/>
      <color rgb="FFFF0000"/>
      <name val="Arial"/>
      <family val="2"/>
    </font>
    <font>
      <b/>
      <sz val="10"/>
      <color rgb="FF0070C0"/>
      <name val="Arial"/>
      <family val="2"/>
    </font>
    <font>
      <b/>
      <sz val="8"/>
      <color rgb="FF0070C0"/>
      <name val="Arial"/>
      <family val="2"/>
    </font>
    <font>
      <sz val="8"/>
      <name val="Calibri"/>
      <family val="2"/>
      <scheme val="minor"/>
    </font>
    <font>
      <b/>
      <sz val="11"/>
      <color theme="1"/>
      <name val="Calibri"/>
      <family val="2"/>
      <scheme val="minor"/>
    </font>
    <font>
      <u/>
      <sz val="12"/>
      <color rgb="FFFF0000"/>
      <name val="Arial"/>
      <family val="2"/>
    </font>
    <font>
      <b/>
      <sz val="9"/>
      <color rgb="FF0070C0"/>
      <name val="Arial"/>
      <family val="2"/>
    </font>
    <font>
      <b/>
      <sz val="11"/>
      <color rgb="FFFF0000"/>
      <name val="Arial"/>
      <family val="2"/>
    </font>
    <font>
      <sz val="12"/>
      <color rgb="FF0000FF"/>
      <name val="Arial"/>
      <family val="2"/>
    </font>
    <font>
      <b/>
      <sz val="16"/>
      <color theme="1"/>
      <name val="Arial"/>
      <family val="2"/>
    </font>
    <font>
      <b/>
      <u val="doubleAccounting"/>
      <sz val="12"/>
      <color rgb="FFFF0000"/>
      <name val="Arial"/>
      <family val="2"/>
    </font>
    <font>
      <sz val="8"/>
      <color rgb="FFFF0000"/>
      <name val="Arial"/>
      <family val="2"/>
    </font>
    <font>
      <b/>
      <sz val="8"/>
      <color rgb="FFFF0000"/>
      <name val="Arial"/>
      <family val="2"/>
    </font>
    <font>
      <b/>
      <u val="singleAccounting"/>
      <sz val="12"/>
      <color rgb="FFFF0000"/>
      <name val="Arial"/>
      <family val="2"/>
    </font>
    <font>
      <b/>
      <i/>
      <sz val="12"/>
      <color rgb="FFFF0000"/>
      <name val="Arial"/>
      <family val="2"/>
    </font>
    <font>
      <b/>
      <i/>
      <u val="doubleAccounting"/>
      <sz val="12"/>
      <color rgb="FFFF0000"/>
      <name val="Arial"/>
      <family val="2"/>
    </font>
    <font>
      <sz val="12"/>
      <color rgb="FF00B050"/>
      <name val="Arial"/>
      <family val="2"/>
    </font>
    <font>
      <b/>
      <i/>
      <sz val="10"/>
      <color rgb="FFFF0000"/>
      <name val="Arial"/>
      <family val="2"/>
    </font>
    <font>
      <i/>
      <sz val="10"/>
      <color rgb="FFFF0000"/>
      <name val="Arial"/>
      <family val="2"/>
    </font>
    <font>
      <i/>
      <sz val="12"/>
      <color rgb="FFFF0000"/>
      <name val="Arial"/>
      <family val="2"/>
    </font>
    <font>
      <i/>
      <sz val="12"/>
      <color indexed="8"/>
      <name val="Arial"/>
      <family val="2"/>
    </font>
    <font>
      <sz val="11.5"/>
      <color rgb="FF000000"/>
      <name val="Cambria"/>
      <family val="1"/>
    </font>
    <font>
      <sz val="11"/>
      <color theme="1"/>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rgb="FFFFE9D9"/>
        <bgColor indexed="64"/>
      </patternFill>
    </fill>
  </fills>
  <borders count="187">
    <border>
      <left/>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double">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double">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medium">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right style="hair">
        <color indexed="64"/>
      </right>
      <top style="medium">
        <color indexed="64"/>
      </top>
      <bottom/>
      <diagonal/>
    </border>
    <border>
      <left/>
      <right style="hair">
        <color indexed="64"/>
      </right>
      <top/>
      <bottom style="double">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double">
        <color indexed="64"/>
      </top>
      <bottom/>
      <diagonal/>
    </border>
    <border>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double">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double">
        <color indexed="64"/>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style="thin">
        <color rgb="FF0000FF"/>
      </top>
      <bottom style="double">
        <color auto="1"/>
      </bottom>
      <diagonal/>
    </border>
    <border>
      <left style="hair">
        <color rgb="FF0000FF"/>
      </left>
      <right style="hair">
        <color rgb="FF0000FF"/>
      </right>
      <top style="hair">
        <color rgb="FF0000FF"/>
      </top>
      <bottom style="thin">
        <color rgb="FF0000FF"/>
      </bottom>
      <diagonal/>
    </border>
    <border>
      <left/>
      <right style="hair">
        <color indexed="64"/>
      </right>
      <top style="hair">
        <color indexed="64"/>
      </top>
      <bottom/>
      <diagonal/>
    </border>
    <border>
      <left style="hair">
        <color rgb="FF0000FF"/>
      </left>
      <right style="hair">
        <color rgb="FF0000FF"/>
      </right>
      <top style="hair">
        <color rgb="FF0000FF"/>
      </top>
      <bottom style="hair">
        <color rgb="FF0000FF"/>
      </bottom>
      <diagonal/>
    </border>
    <border>
      <left style="hair">
        <color rgb="FF0000FF"/>
      </left>
      <right style="hair">
        <color rgb="FF0000FF"/>
      </right>
      <top style="double">
        <color indexed="64"/>
      </top>
      <bottom style="hair">
        <color rgb="FF0000FF"/>
      </bottom>
      <diagonal/>
    </border>
    <border>
      <left/>
      <right style="thin">
        <color indexed="64"/>
      </right>
      <top style="double">
        <color indexed="64"/>
      </top>
      <bottom/>
      <diagonal/>
    </border>
    <border>
      <left style="hair">
        <color rgb="FF0000FF"/>
      </left>
      <right style="thin">
        <color indexed="64"/>
      </right>
      <top style="double">
        <color indexed="64"/>
      </top>
      <bottom style="hair">
        <color rgb="FF0000FF"/>
      </bottom>
      <diagonal/>
    </border>
    <border>
      <left style="hair">
        <color rgb="FF0000FF"/>
      </left>
      <right style="thin">
        <color indexed="64"/>
      </right>
      <top style="hair">
        <color rgb="FF0000FF"/>
      </top>
      <bottom style="hair">
        <color rgb="FF0000FF"/>
      </bottom>
      <diagonal/>
    </border>
    <border>
      <left style="hair">
        <color rgb="FF0000FF"/>
      </left>
      <right style="hair">
        <color rgb="FF0000FF"/>
      </right>
      <top style="hair">
        <color rgb="FF0000FF"/>
      </top>
      <bottom style="hair">
        <color indexed="64"/>
      </bottom>
      <diagonal/>
    </border>
    <border>
      <left style="hair">
        <color rgb="FF0000FF"/>
      </left>
      <right style="thin">
        <color indexed="64"/>
      </right>
      <top style="hair">
        <color rgb="FF0000FF"/>
      </top>
      <bottom/>
      <diagonal/>
    </border>
    <border>
      <left style="hair">
        <color rgb="FF0000FF"/>
      </left>
      <right style="hair">
        <color rgb="FF0000FF"/>
      </right>
      <top style="hair">
        <color rgb="FF0000FF"/>
      </top>
      <bottom/>
      <diagonal/>
    </border>
    <border>
      <left style="hair">
        <color rgb="FF0000FF"/>
      </left>
      <right style="thin">
        <color indexed="64"/>
      </right>
      <top style="hair">
        <color rgb="FF0000FF"/>
      </top>
      <bottom style="hair">
        <color indexed="64"/>
      </bottom>
      <diagonal/>
    </border>
    <border>
      <left/>
      <right/>
      <top style="hair">
        <color indexed="64"/>
      </top>
      <bottom/>
      <diagonal/>
    </border>
    <border>
      <left style="hair">
        <color rgb="FF0000FF"/>
      </left>
      <right style="thin">
        <color indexed="64"/>
      </right>
      <top style="hair">
        <color auto="1"/>
      </top>
      <bottom style="thin">
        <color indexed="64"/>
      </bottom>
      <diagonal/>
    </border>
    <border>
      <left style="hair">
        <color rgb="FF0000FF"/>
      </left>
      <right style="thin">
        <color indexed="64"/>
      </right>
      <top style="hair">
        <color auto="1"/>
      </top>
      <bottom style="hair">
        <color auto="1"/>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hair">
        <color rgb="FF0000FF"/>
      </right>
      <top/>
      <bottom style="hair">
        <color rgb="FF0000FF"/>
      </bottom>
      <diagonal/>
    </border>
    <border>
      <left style="hair">
        <color rgb="FF0000FF"/>
      </left>
      <right style="thin">
        <color indexed="64"/>
      </right>
      <top/>
      <bottom style="hair">
        <color auto="1"/>
      </bottom>
      <diagonal/>
    </border>
    <border>
      <left style="thin">
        <color indexed="64"/>
      </left>
      <right style="hair">
        <color indexed="64"/>
      </right>
      <top style="hair">
        <color indexed="64"/>
      </top>
      <bottom/>
      <diagonal/>
    </border>
    <border>
      <left style="thin">
        <color rgb="FF0000FF"/>
      </left>
      <right style="hair">
        <color rgb="FF0000FF"/>
      </right>
      <top style="double">
        <color rgb="FF0000FF"/>
      </top>
      <bottom style="hair">
        <color rgb="FF0000FF"/>
      </bottom>
      <diagonal/>
    </border>
    <border>
      <left style="hair">
        <color rgb="FF0000FF"/>
      </left>
      <right style="hair">
        <color rgb="FF0000FF"/>
      </right>
      <top style="double">
        <color rgb="FF0000FF"/>
      </top>
      <bottom style="hair">
        <color rgb="FF0000FF"/>
      </bottom>
      <diagonal/>
    </border>
    <border>
      <left style="hair">
        <color rgb="FF0000FF"/>
      </left>
      <right style="thin">
        <color rgb="FF0000FF"/>
      </right>
      <top style="double">
        <color rgb="FF0000FF"/>
      </top>
      <bottom style="hair">
        <color rgb="FF0000FF"/>
      </bottom>
      <diagonal/>
    </border>
    <border>
      <left style="thin">
        <color rgb="FF0000FF"/>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thin">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hair">
        <color rgb="FFFF0000"/>
      </left>
      <right style="hair">
        <color rgb="FFFF0000"/>
      </right>
      <top style="hair">
        <color rgb="FFFF0000"/>
      </top>
      <bottom style="hair">
        <color rgb="FFFF0000"/>
      </bottom>
      <diagonal/>
    </border>
    <border>
      <left style="thin">
        <color rgb="FFFF0000"/>
      </left>
      <right style="thin">
        <color rgb="FFFF0000"/>
      </right>
      <top style="thin">
        <color rgb="FFFF0000"/>
      </top>
      <bottom style="thin">
        <color rgb="FFFF0000"/>
      </bottom>
      <diagonal/>
    </border>
    <border>
      <left style="hair">
        <color rgb="FFFF0000"/>
      </left>
      <right style="hair">
        <color rgb="FFFF0000"/>
      </right>
      <top style="hair">
        <color rgb="FFFF0000"/>
      </top>
      <bottom/>
      <diagonal/>
    </border>
    <border>
      <left style="hair">
        <color indexed="64"/>
      </left>
      <right/>
      <top style="hair">
        <color rgb="FFFF0000"/>
      </top>
      <bottom style="hair">
        <color rgb="FFFF0000"/>
      </bottom>
      <diagonal/>
    </border>
    <border>
      <left/>
      <right/>
      <top style="hair">
        <color rgb="FFFF0000"/>
      </top>
      <bottom style="hair">
        <color rgb="FFFF0000"/>
      </bottom>
      <diagonal/>
    </border>
    <border>
      <left/>
      <right style="thin">
        <color indexed="64"/>
      </right>
      <top/>
      <bottom style="hair">
        <color auto="1"/>
      </bottom>
      <diagonal/>
    </border>
    <border>
      <left/>
      <right style="thin">
        <color indexed="64"/>
      </right>
      <top style="hair">
        <color indexed="64"/>
      </top>
      <bottom/>
      <diagonal/>
    </border>
    <border>
      <left style="thin">
        <color rgb="FFFF0000"/>
      </left>
      <right style="hair">
        <color rgb="FFFF0000"/>
      </right>
      <top style="hair">
        <color rgb="FFFF0000"/>
      </top>
      <bottom style="hair">
        <color rgb="FFFF0000"/>
      </bottom>
      <diagonal/>
    </border>
    <border>
      <left/>
      <right/>
      <top style="thin">
        <color rgb="FFFF0000"/>
      </top>
      <bottom/>
      <diagonal/>
    </border>
    <border>
      <left style="thin">
        <color rgb="FFFF0000"/>
      </left>
      <right style="hair">
        <color rgb="FFFF0000"/>
      </right>
      <top style="hair">
        <color rgb="FFFF0000"/>
      </top>
      <bottom/>
      <diagonal/>
    </border>
    <border>
      <left style="thin">
        <color rgb="FFFF0000"/>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top style="hair">
        <color rgb="FFFF0000"/>
      </top>
      <bottom style="hair">
        <color rgb="FFFF0000"/>
      </bottom>
      <diagonal/>
    </border>
    <border>
      <left/>
      <right style="thin">
        <color rgb="FFFF0000"/>
      </right>
      <top style="hair">
        <color rgb="FFFF0000"/>
      </top>
      <bottom style="hair">
        <color rgb="FFFF0000"/>
      </bottom>
      <diagonal/>
    </border>
    <border>
      <left style="thin">
        <color rgb="FFFF0000"/>
      </left>
      <right style="hair">
        <color rgb="FFFF0000"/>
      </right>
      <top/>
      <bottom style="hair">
        <color rgb="FFFF0000"/>
      </bottom>
      <diagonal/>
    </border>
    <border>
      <left style="hair">
        <color rgb="FFFF0000"/>
      </left>
      <right style="hair">
        <color rgb="FFFF0000"/>
      </right>
      <top/>
      <bottom style="hair">
        <color rgb="FFFF0000"/>
      </bottom>
      <diagonal/>
    </border>
    <border>
      <left style="hair">
        <color rgb="FFFF0000"/>
      </left>
      <right style="thin">
        <color rgb="FFFF0000"/>
      </right>
      <top/>
      <bottom style="hair">
        <color rgb="FFFF0000"/>
      </bottom>
      <diagonal/>
    </border>
    <border>
      <left style="thin">
        <color rgb="FFFF0000"/>
      </left>
      <right/>
      <top/>
      <bottom style="hair">
        <color rgb="FFFF0000"/>
      </bottom>
      <diagonal/>
    </border>
    <border>
      <left/>
      <right style="hair">
        <color rgb="FFFF0000"/>
      </right>
      <top/>
      <bottom style="hair">
        <color rgb="FFFF0000"/>
      </bottom>
      <diagonal/>
    </border>
    <border>
      <left style="hair">
        <color rgb="FFFF0000"/>
      </left>
      <right/>
      <top/>
      <bottom style="hair">
        <color rgb="FFFF0000"/>
      </bottom>
      <diagonal/>
    </border>
    <border>
      <left/>
      <right/>
      <top/>
      <bottom style="hair">
        <color rgb="FFFF0000"/>
      </bottom>
      <diagonal/>
    </border>
    <border>
      <left/>
      <right style="thin">
        <color rgb="FFFF0000"/>
      </right>
      <top/>
      <bottom style="hair">
        <color rgb="FFFF0000"/>
      </bottom>
      <diagonal/>
    </border>
    <border>
      <left style="hair">
        <color indexed="64"/>
      </left>
      <right style="hair">
        <color rgb="FFFF0000"/>
      </right>
      <top/>
      <bottom style="hair">
        <color rgb="FFFF0000"/>
      </bottom>
      <diagonal/>
    </border>
    <border>
      <left style="hair">
        <color rgb="FF0000FF"/>
      </left>
      <right style="thin">
        <color indexed="64"/>
      </right>
      <top style="hair">
        <color auto="1"/>
      </top>
      <bottom/>
      <diagonal/>
    </border>
    <border>
      <left style="hair">
        <color rgb="FFFF0000"/>
      </left>
      <right style="thin">
        <color indexed="64"/>
      </right>
      <top/>
      <bottom style="hair">
        <color rgb="FFFF0000"/>
      </bottom>
      <diagonal/>
    </border>
    <border>
      <left style="medium">
        <color indexed="64"/>
      </left>
      <right/>
      <top style="hair">
        <color indexed="64"/>
      </top>
      <bottom style="hair">
        <color indexed="64"/>
      </bottom>
      <diagonal/>
    </border>
    <border>
      <left style="hair">
        <color rgb="FF0000FF"/>
      </left>
      <right style="hair">
        <color indexed="64"/>
      </right>
      <top style="hair">
        <color rgb="FF0000FF"/>
      </top>
      <bottom style="hair">
        <color rgb="FF0000FF"/>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rgb="FF0000FF"/>
      </top>
      <bottom style="hair">
        <color rgb="FF0000FF"/>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12">
    <xf numFmtId="0" fontId="0" fillId="0" borderId="0"/>
    <xf numFmtId="0" fontId="32" fillId="0" borderId="0" applyNumberFormat="0" applyBorder="0" applyAlignment="0" applyProtection="0"/>
    <xf numFmtId="0" fontId="32" fillId="0" borderId="0" applyNumberFormat="0" applyBorder="0" applyAlignment="0" applyProtection="0"/>
    <xf numFmtId="43" fontId="31"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0" fontId="33" fillId="0" borderId="0" applyNumberFormat="0" applyFill="0" applyBorder="0" applyAlignment="0" applyProtection="0"/>
    <xf numFmtId="0" fontId="2" fillId="0" borderId="0" applyProtection="0"/>
    <xf numFmtId="0" fontId="2" fillId="0" borderId="0"/>
    <xf numFmtId="0" fontId="8" fillId="0" borderId="0"/>
    <xf numFmtId="9" fontId="31" fillId="0" borderId="0" applyFont="0" applyFill="0" applyBorder="0" applyAlignment="0" applyProtection="0"/>
  </cellStyleXfs>
  <cellXfs count="1303">
    <xf numFmtId="0" fontId="0" fillId="0" borderId="0" xfId="0"/>
    <xf numFmtId="0" fontId="2" fillId="0" borderId="0" xfId="10" applyFont="1" applyAlignment="1">
      <alignment vertical="center"/>
    </xf>
    <xf numFmtId="0" fontId="4" fillId="0" borderId="0" xfId="10" applyFont="1" applyAlignment="1">
      <alignment vertical="center"/>
    </xf>
    <xf numFmtId="0" fontId="4" fillId="0" borderId="0" xfId="10" applyFont="1" applyAlignment="1">
      <alignment horizontal="center" vertical="center"/>
    </xf>
    <xf numFmtId="41" fontId="4" fillId="0" borderId="0" xfId="10" applyNumberFormat="1" applyFont="1" applyAlignment="1">
      <alignment vertical="center"/>
    </xf>
    <xf numFmtId="0" fontId="4" fillId="0" borderId="0" xfId="10" applyFont="1" applyFill="1" applyAlignment="1">
      <alignment vertical="center"/>
    </xf>
    <xf numFmtId="0" fontId="18" fillId="0" borderId="0" xfId="10" applyFont="1" applyAlignment="1">
      <alignment vertical="center"/>
    </xf>
    <xf numFmtId="43" fontId="18" fillId="0" borderId="2" xfId="10" applyNumberFormat="1" applyFont="1" applyBorder="1" applyAlignment="1">
      <alignment horizontal="center" vertical="center"/>
    </xf>
    <xf numFmtId="43" fontId="18" fillId="0" borderId="3" xfId="10" applyNumberFormat="1" applyFont="1" applyBorder="1" applyAlignment="1">
      <alignment horizontal="center" vertical="center"/>
    </xf>
    <xf numFmtId="167" fontId="18" fillId="0" borderId="13" xfId="10" applyNumberFormat="1" applyFont="1" applyFill="1" applyBorder="1" applyAlignment="1">
      <alignment horizontal="center" vertical="center" shrinkToFit="1"/>
    </xf>
    <xf numFmtId="167" fontId="15" fillId="0" borderId="13" xfId="10" applyNumberFormat="1" applyFont="1" applyFill="1" applyBorder="1" applyAlignment="1">
      <alignment horizontal="center" vertical="center" shrinkToFit="1"/>
    </xf>
    <xf numFmtId="167" fontId="23" fillId="0" borderId="13" xfId="10" applyNumberFormat="1" applyFont="1" applyFill="1" applyBorder="1" applyAlignment="1">
      <alignment horizontal="center" vertical="center" shrinkToFit="1"/>
    </xf>
    <xf numFmtId="41" fontId="18" fillId="0" borderId="13" xfId="10" applyNumberFormat="1" applyFont="1" applyFill="1" applyBorder="1" applyAlignment="1">
      <alignment horizontal="center" vertical="center" shrinkToFit="1"/>
    </xf>
    <xf numFmtId="0" fontId="15" fillId="0" borderId="15" xfId="10" applyFont="1" applyBorder="1" applyAlignment="1">
      <alignment horizontal="left" vertical="center" shrinkToFit="1"/>
    </xf>
    <xf numFmtId="10" fontId="0" fillId="0" borderId="0" xfId="0" applyNumberFormat="1" applyFont="1" applyFill="1" applyBorder="1" applyAlignment="1" applyProtection="1">
      <alignment vertical="center"/>
    </xf>
    <xf numFmtId="0" fontId="0" fillId="0" borderId="0" xfId="0" applyFont="1" applyFill="1" applyBorder="1" applyAlignment="1" applyProtection="1">
      <alignment horizontal="center" vertical="top"/>
    </xf>
    <xf numFmtId="41" fontId="34" fillId="0" borderId="0" xfId="0" applyNumberFormat="1" applyFont="1" applyFill="1" applyBorder="1" applyAlignment="1" applyProtection="1">
      <alignment horizontal="center" vertical="center"/>
    </xf>
    <xf numFmtId="41" fontId="0" fillId="0" borderId="11" xfId="0" applyNumberFormat="1" applyFont="1" applyFill="1" applyBorder="1" applyAlignment="1" applyProtection="1">
      <alignment vertical="center" shrinkToFit="1"/>
    </xf>
    <xf numFmtId="41" fontId="0" fillId="0" borderId="0" xfId="0" applyNumberFormat="1" applyFont="1" applyAlignment="1" applyProtection="1">
      <alignment vertical="center"/>
    </xf>
    <xf numFmtId="0" fontId="0" fillId="0" borderId="0" xfId="0" applyFont="1" applyAlignment="1" applyProtection="1">
      <alignment vertical="center"/>
    </xf>
    <xf numFmtId="0" fontId="0" fillId="0" borderId="0" xfId="0" applyAlignment="1" applyProtection="1">
      <alignment vertical="center"/>
    </xf>
    <xf numFmtId="0" fontId="18" fillId="0" borderId="19" xfId="9" applyFont="1" applyFill="1" applyBorder="1" applyAlignment="1" applyProtection="1">
      <alignment horizontal="left" vertical="center"/>
    </xf>
    <xf numFmtId="0" fontId="18" fillId="0" borderId="20" xfId="9" applyFont="1" applyFill="1" applyBorder="1" applyAlignment="1" applyProtection="1">
      <alignment horizontal="left" vertical="center"/>
    </xf>
    <xf numFmtId="0" fontId="18" fillId="0" borderId="16" xfId="9" applyFont="1" applyFill="1" applyBorder="1" applyAlignment="1" applyProtection="1">
      <alignment horizontal="left" vertical="center" indent="1"/>
    </xf>
    <xf numFmtId="49" fontId="18" fillId="0" borderId="21" xfId="9" applyNumberFormat="1" applyFont="1" applyFill="1" applyBorder="1" applyAlignment="1" applyProtection="1">
      <alignment horizontal="right" vertical="center"/>
    </xf>
    <xf numFmtId="41" fontId="18" fillId="0" borderId="13" xfId="9" applyNumberFormat="1" applyFont="1" applyFill="1" applyBorder="1" applyAlignment="1" applyProtection="1">
      <alignment horizontal="left" vertical="center" shrinkToFit="1"/>
    </xf>
    <xf numFmtId="41" fontId="31" fillId="0" borderId="13" xfId="6" applyNumberFormat="1" applyFont="1" applyFill="1" applyBorder="1" applyAlignment="1" applyProtection="1">
      <alignment horizontal="right" vertical="center" shrinkToFit="1"/>
    </xf>
    <xf numFmtId="41" fontId="18" fillId="0" borderId="18" xfId="9" applyNumberFormat="1" applyFont="1" applyFill="1" applyBorder="1" applyAlignment="1" applyProtection="1">
      <alignment vertical="center" shrinkToFit="1"/>
    </xf>
    <xf numFmtId="0" fontId="2" fillId="0" borderId="0" xfId="9" applyAlignment="1" applyProtection="1">
      <alignment vertical="center"/>
    </xf>
    <xf numFmtId="0" fontId="4" fillId="0" borderId="0" xfId="9" applyFont="1" applyAlignment="1" applyProtection="1">
      <alignment vertical="center"/>
    </xf>
    <xf numFmtId="49" fontId="2" fillId="0" borderId="0" xfId="9" applyNumberFormat="1" applyAlignment="1" applyProtection="1">
      <alignment vertical="center"/>
    </xf>
    <xf numFmtId="0" fontId="2" fillId="0" borderId="0" xfId="8" applyFont="1" applyFill="1" applyAlignment="1" applyProtection="1">
      <alignment vertical="center"/>
    </xf>
    <xf numFmtId="0" fontId="26" fillId="0" borderId="0" xfId="8" applyFont="1" applyFill="1" applyAlignment="1" applyProtection="1">
      <alignment vertical="center"/>
    </xf>
    <xf numFmtId="0" fontId="27" fillId="0" borderId="0" xfId="8" applyFont="1" applyFill="1" applyAlignment="1" applyProtection="1">
      <alignment vertical="center"/>
    </xf>
    <xf numFmtId="0" fontId="2" fillId="0" borderId="0" xfId="8" applyFont="1" applyFill="1" applyBorder="1" applyAlignment="1" applyProtection="1">
      <alignment vertical="center"/>
    </xf>
    <xf numFmtId="0" fontId="2" fillId="0" borderId="11" xfId="8" applyFont="1" applyFill="1" applyBorder="1" applyAlignment="1" applyProtection="1">
      <alignment vertical="center"/>
    </xf>
    <xf numFmtId="0" fontId="2" fillId="0" borderId="0" xfId="9" applyFont="1" applyAlignment="1" applyProtection="1">
      <alignment horizontal="left" vertical="center" indent="2"/>
    </xf>
    <xf numFmtId="0" fontId="18" fillId="0" borderId="28" xfId="9" applyFont="1" applyFill="1" applyBorder="1" applyAlignment="1" applyProtection="1">
      <alignment horizontal="left" vertical="center"/>
    </xf>
    <xf numFmtId="0" fontId="18" fillId="0" borderId="29" xfId="9" applyFont="1" applyFill="1" applyBorder="1" applyAlignment="1" applyProtection="1">
      <alignment horizontal="left" vertical="center"/>
    </xf>
    <xf numFmtId="0" fontId="18" fillId="0" borderId="30" xfId="9" applyFont="1" applyFill="1" applyBorder="1" applyAlignment="1" applyProtection="1">
      <alignment horizontal="left" vertical="center"/>
    </xf>
    <xf numFmtId="42" fontId="18" fillId="0" borderId="31" xfId="9" applyNumberFormat="1" applyFont="1" applyFill="1" applyBorder="1" applyAlignment="1" applyProtection="1">
      <alignment horizontal="left" vertical="center" shrinkToFit="1"/>
    </xf>
    <xf numFmtId="42" fontId="31" fillId="0" borderId="31" xfId="6" applyNumberFormat="1" applyFont="1" applyFill="1" applyBorder="1" applyAlignment="1" applyProtection="1">
      <alignment horizontal="right" vertical="center" shrinkToFit="1"/>
    </xf>
    <xf numFmtId="42" fontId="18" fillId="0" borderId="32" xfId="9" applyNumberFormat="1" applyFont="1" applyFill="1" applyBorder="1" applyAlignment="1" applyProtection="1">
      <alignment vertical="center" shrinkToFit="1"/>
    </xf>
    <xf numFmtId="41" fontId="0" fillId="0" borderId="33" xfId="0" applyNumberFormat="1" applyFont="1" applyFill="1" applyBorder="1" applyAlignment="1" applyProtection="1">
      <alignment vertical="center" shrinkToFit="1"/>
    </xf>
    <xf numFmtId="41" fontId="0" fillId="0" borderId="0" xfId="0" applyNumberFormat="1" applyFont="1" applyFill="1" applyBorder="1" applyAlignment="1" applyProtection="1">
      <alignment vertical="center" shrinkToFit="1"/>
    </xf>
    <xf numFmtId="0" fontId="37" fillId="0" borderId="0" xfId="0" applyFont="1" applyProtection="1"/>
    <xf numFmtId="0" fontId="4" fillId="0" borderId="35" xfId="10" applyFont="1" applyBorder="1" applyAlignment="1">
      <alignment horizontal="center" vertical="center"/>
    </xf>
    <xf numFmtId="0" fontId="4" fillId="0" borderId="29" xfId="10" applyFont="1" applyBorder="1" applyAlignment="1">
      <alignment vertical="center"/>
    </xf>
    <xf numFmtId="41" fontId="4" fillId="0" borderId="29" xfId="10" applyNumberFormat="1" applyFont="1" applyBorder="1" applyAlignment="1">
      <alignment vertical="center"/>
    </xf>
    <xf numFmtId="0" fontId="7" fillId="0" borderId="36" xfId="10" applyFont="1" applyBorder="1" applyAlignment="1">
      <alignment horizontal="center" vertical="center"/>
    </xf>
    <xf numFmtId="0" fontId="4" fillId="0" borderId="12" xfId="10" applyFont="1" applyBorder="1" applyAlignment="1">
      <alignment horizontal="center" vertical="center"/>
    </xf>
    <xf numFmtId="0" fontId="4" fillId="0" borderId="12" xfId="10" applyFont="1" applyBorder="1" applyAlignment="1">
      <alignment vertical="center"/>
    </xf>
    <xf numFmtId="0" fontId="4" fillId="0" borderId="37" xfId="10" applyFont="1" applyBorder="1" applyAlignment="1">
      <alignment vertical="center"/>
    </xf>
    <xf numFmtId="41" fontId="4" fillId="0" borderId="11" xfId="10" applyNumberFormat="1" applyFont="1" applyBorder="1" applyAlignment="1">
      <alignment horizontal="centerContinuous" vertical="center"/>
    </xf>
    <xf numFmtId="41" fontId="4" fillId="0" borderId="11" xfId="10" applyNumberFormat="1" applyFont="1" applyBorder="1" applyAlignment="1">
      <alignment vertical="center"/>
    </xf>
    <xf numFmtId="41" fontId="4" fillId="0" borderId="38" xfId="10" applyNumberFormat="1" applyFont="1" applyBorder="1" applyAlignment="1">
      <alignment vertical="center"/>
    </xf>
    <xf numFmtId="0" fontId="0" fillId="0" borderId="0" xfId="0" applyFont="1" applyFill="1" applyAlignment="1" applyProtection="1">
      <alignment vertical="center"/>
    </xf>
    <xf numFmtId="0" fontId="3" fillId="0" borderId="0" xfId="0" applyNumberFormat="1" applyFont="1" applyFill="1" applyBorder="1" applyAlignment="1" applyProtection="1">
      <alignment vertical="center"/>
    </xf>
    <xf numFmtId="0" fontId="2" fillId="0" borderId="0" xfId="0" applyFont="1" applyFill="1" applyBorder="1" applyAlignment="1" applyProtection="1">
      <alignment horizontal="right" vertical="center"/>
    </xf>
    <xf numFmtId="170" fontId="7"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0" fontId="0" fillId="0" borderId="0" xfId="0" applyFill="1" applyAlignment="1" applyProtection="1">
      <alignment vertical="center"/>
    </xf>
    <xf numFmtId="0" fontId="3"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39" fillId="0" borderId="0" xfId="0" applyFont="1" applyFill="1" applyAlignment="1" applyProtection="1">
      <alignment vertical="center"/>
    </xf>
    <xf numFmtId="0" fontId="4" fillId="0" borderId="0" xfId="9" applyFont="1" applyFill="1" applyAlignment="1" applyProtection="1">
      <alignment vertical="center"/>
    </xf>
    <xf numFmtId="168" fontId="0" fillId="0" borderId="0" xfId="0" applyNumberFormat="1" applyFont="1" applyFill="1" applyBorder="1" applyAlignment="1" applyProtection="1">
      <alignment horizontal="left" vertical="center"/>
    </xf>
    <xf numFmtId="168" fontId="0" fillId="0" borderId="0" xfId="0" applyNumberFormat="1" applyFont="1" applyFill="1" applyBorder="1" applyAlignment="1" applyProtection="1">
      <alignment horizontal="left" vertical="center" shrinkToFit="1"/>
    </xf>
    <xf numFmtId="44" fontId="31" fillId="0" borderId="11" xfId="5" applyNumberFormat="1" applyFont="1" applyFill="1" applyBorder="1" applyAlignment="1" applyProtection="1">
      <alignment vertical="center" shrinkToFit="1"/>
    </xf>
    <xf numFmtId="171" fontId="0" fillId="0" borderId="0" xfId="0" applyNumberFormat="1" applyFont="1" applyFill="1" applyBorder="1" applyAlignment="1" applyProtection="1">
      <alignment vertical="center" shrinkToFit="1"/>
    </xf>
    <xf numFmtId="169" fontId="31" fillId="0" borderId="0" xfId="5" applyNumberFormat="1" applyFont="1" applyFill="1" applyBorder="1" applyAlignment="1" applyProtection="1">
      <alignment vertical="center" shrinkToFit="1"/>
    </xf>
    <xf numFmtId="0" fontId="0" fillId="0" borderId="0" xfId="0" applyFont="1" applyFill="1" applyBorder="1" applyAlignment="1" applyProtection="1">
      <alignment vertical="center" shrinkToFit="1"/>
    </xf>
    <xf numFmtId="41" fontId="42" fillId="0" borderId="11" xfId="0" applyNumberFormat="1" applyFont="1" applyFill="1" applyBorder="1" applyAlignment="1" applyProtection="1">
      <alignment vertical="center" shrinkToFit="1"/>
    </xf>
    <xf numFmtId="41" fontId="42" fillId="0" borderId="33" xfId="0" applyNumberFormat="1" applyFont="1" applyFill="1" applyBorder="1" applyAlignment="1" applyProtection="1">
      <alignment vertical="center" shrinkToFit="1"/>
    </xf>
    <xf numFmtId="0" fontId="0" fillId="0" borderId="42" xfId="0" applyFont="1" applyFill="1" applyBorder="1" applyAlignment="1" applyProtection="1">
      <alignment horizontal="center" vertical="center" wrapText="1"/>
    </xf>
    <xf numFmtId="41" fontId="39" fillId="0" borderId="37" xfId="0" applyNumberFormat="1" applyFont="1" applyFill="1" applyBorder="1" applyAlignment="1" applyProtection="1">
      <alignment horizontal="right" vertical="center"/>
    </xf>
    <xf numFmtId="0" fontId="0" fillId="0" borderId="29" xfId="0" applyFont="1" applyFill="1" applyBorder="1" applyAlignment="1" applyProtection="1">
      <alignment vertical="center"/>
    </xf>
    <xf numFmtId="41" fontId="39" fillId="0" borderId="38" xfId="0" applyNumberFormat="1" applyFont="1" applyFill="1" applyBorder="1" applyAlignment="1" applyProtection="1">
      <alignment vertical="center" shrinkToFit="1"/>
    </xf>
    <xf numFmtId="41" fontId="39" fillId="0" borderId="0" xfId="0" applyNumberFormat="1" applyFont="1" applyFill="1" applyAlignment="1" applyProtection="1">
      <alignment vertical="center"/>
    </xf>
    <xf numFmtId="41" fontId="0" fillId="0" borderId="25" xfId="0" applyNumberFormat="1" applyFont="1" applyFill="1" applyBorder="1" applyAlignment="1" applyProtection="1">
      <alignment vertical="center"/>
    </xf>
    <xf numFmtId="41" fontId="0" fillId="0" borderId="12" xfId="0" applyNumberFormat="1" applyFont="1" applyFill="1" applyBorder="1" applyAlignment="1" applyProtection="1">
      <alignment vertical="center"/>
    </xf>
    <xf numFmtId="41" fontId="42" fillId="0" borderId="11" xfId="0" applyNumberFormat="1" applyFont="1" applyFill="1" applyBorder="1" applyAlignment="1" applyProtection="1">
      <alignment vertical="center"/>
    </xf>
    <xf numFmtId="41" fontId="0" fillId="0" borderId="37" xfId="0" applyNumberFormat="1" applyFont="1" applyFill="1" applyBorder="1" applyAlignment="1" applyProtection="1">
      <alignment vertical="center"/>
    </xf>
    <xf numFmtId="41" fontId="0" fillId="0" borderId="38" xfId="0" applyNumberFormat="1" applyFont="1" applyFill="1" applyBorder="1" applyAlignment="1" applyProtection="1">
      <alignment vertical="center"/>
    </xf>
    <xf numFmtId="41" fontId="0" fillId="0" borderId="0" xfId="0" applyNumberFormat="1" applyFont="1" applyFill="1" applyAlignment="1" applyProtection="1">
      <alignment vertical="center"/>
    </xf>
    <xf numFmtId="41" fontId="35" fillId="0" borderId="0" xfId="0" applyNumberFormat="1" applyFont="1" applyFill="1" applyAlignment="1" applyProtection="1">
      <alignment vertical="center"/>
    </xf>
    <xf numFmtId="42" fontId="0" fillId="0" borderId="0" xfId="0" quotePrefix="1" applyNumberFormat="1" applyFont="1" applyFill="1" applyAlignment="1" applyProtection="1">
      <alignment vertical="center"/>
    </xf>
    <xf numFmtId="42" fontId="0" fillId="0" borderId="0" xfId="0" applyNumberFormat="1" applyFont="1" applyFill="1" applyAlignment="1" applyProtection="1">
      <alignment vertical="center"/>
    </xf>
    <xf numFmtId="0" fontId="2" fillId="0" borderId="0"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0" fillId="0" borderId="29" xfId="0" applyFill="1" applyBorder="1" applyAlignment="1" applyProtection="1">
      <alignment vertical="center"/>
    </xf>
    <xf numFmtId="0" fontId="15" fillId="0" borderId="43" xfId="9" applyFont="1" applyFill="1" applyBorder="1" applyAlignment="1" applyProtection="1">
      <alignment horizontal="center" vertical="center"/>
    </xf>
    <xf numFmtId="0" fontId="3" fillId="0" borderId="20" xfId="9" applyFont="1" applyFill="1" applyBorder="1" applyAlignment="1" applyProtection="1">
      <alignment horizontal="center" vertical="center"/>
    </xf>
    <xf numFmtId="0" fontId="3" fillId="0" borderId="1" xfId="9" applyFont="1" applyFill="1" applyBorder="1" applyAlignment="1" applyProtection="1">
      <alignment horizontal="center" vertical="center"/>
    </xf>
    <xf numFmtId="0" fontId="3" fillId="0" borderId="1" xfId="9" applyFont="1" applyFill="1" applyBorder="1" applyAlignment="1" applyProtection="1">
      <alignment horizontal="center" vertical="center" shrinkToFit="1"/>
    </xf>
    <xf numFmtId="0" fontId="2" fillId="0" borderId="18" xfId="9" applyFont="1" applyFill="1" applyBorder="1" applyAlignment="1" applyProtection="1">
      <alignment horizontal="center" vertical="center" shrinkToFit="1"/>
    </xf>
    <xf numFmtId="0" fontId="4" fillId="0" borderId="43" xfId="9" applyFont="1" applyFill="1" applyBorder="1" applyAlignment="1" applyProtection="1">
      <alignment horizontal="left" vertical="center"/>
    </xf>
    <xf numFmtId="0" fontId="7" fillId="0" borderId="44" xfId="9" applyFont="1" applyFill="1" applyBorder="1" applyAlignment="1" applyProtection="1">
      <alignment horizontal="center" vertical="center"/>
    </xf>
    <xf numFmtId="0" fontId="3" fillId="0" borderId="45" xfId="9" applyFont="1" applyFill="1" applyBorder="1" applyAlignment="1" applyProtection="1">
      <alignment horizontal="center" vertical="center" wrapText="1"/>
    </xf>
    <xf numFmtId="0" fontId="3" fillId="0" borderId="46" xfId="9" applyFont="1" applyFill="1" applyBorder="1" applyAlignment="1" applyProtection="1">
      <alignment horizontal="center" vertical="center" wrapText="1"/>
    </xf>
    <xf numFmtId="0" fontId="3" fillId="0" borderId="47" xfId="9" applyFont="1" applyFill="1" applyBorder="1" applyAlignment="1" applyProtection="1">
      <alignment horizontal="center" vertical="center" wrapText="1"/>
    </xf>
    <xf numFmtId="49" fontId="18" fillId="0" borderId="43" xfId="9" applyNumberFormat="1" applyFont="1" applyFill="1" applyBorder="1" applyAlignment="1" applyProtection="1">
      <alignment horizontal="right" vertical="center"/>
    </xf>
    <xf numFmtId="49" fontId="18" fillId="0" borderId="48" xfId="9" applyNumberFormat="1" applyFont="1" applyFill="1" applyBorder="1" applyAlignment="1" applyProtection="1">
      <alignment horizontal="right" vertical="center"/>
    </xf>
    <xf numFmtId="0" fontId="2" fillId="0" borderId="0" xfId="9" applyFill="1" applyAlignment="1" applyProtection="1">
      <alignment vertical="center"/>
    </xf>
    <xf numFmtId="0" fontId="15" fillId="0" borderId="49" xfId="9" applyFont="1" applyFill="1" applyBorder="1" applyAlignment="1" applyProtection="1">
      <alignment horizontal="center" vertical="center"/>
    </xf>
    <xf numFmtId="49" fontId="2" fillId="0" borderId="0" xfId="9" applyNumberFormat="1" applyFont="1" applyFill="1" applyBorder="1" applyAlignment="1" applyProtection="1">
      <alignment vertical="center"/>
    </xf>
    <xf numFmtId="0" fontId="12" fillId="0" borderId="0" xfId="9" applyFont="1" applyFill="1" applyBorder="1" applyAlignment="1" applyProtection="1">
      <alignment horizontal="left" vertical="center"/>
    </xf>
    <xf numFmtId="169" fontId="3" fillId="0" borderId="0" xfId="9" applyNumberFormat="1" applyFont="1" applyFill="1" applyBorder="1" applyAlignment="1" applyProtection="1">
      <alignment vertical="center"/>
    </xf>
    <xf numFmtId="0" fontId="4" fillId="0" borderId="0" xfId="0" applyFont="1" applyFill="1" applyBorder="1" applyAlignment="1" applyProtection="1">
      <alignment horizontal="right" vertical="center"/>
    </xf>
    <xf numFmtId="0" fontId="3" fillId="0" borderId="52" xfId="0" applyFont="1" applyFill="1" applyBorder="1" applyAlignment="1" applyProtection="1">
      <alignment horizontal="center" vertical="top" wrapText="1"/>
    </xf>
    <xf numFmtId="0" fontId="3" fillId="0" borderId="53"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xf>
    <xf numFmtId="0" fontId="3" fillId="0" borderId="47"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xf>
    <xf numFmtId="0" fontId="9" fillId="0" borderId="54" xfId="0" applyFont="1" applyFill="1" applyBorder="1" applyAlignment="1" applyProtection="1">
      <alignment horizontal="center" vertical="center"/>
    </xf>
    <xf numFmtId="49" fontId="10" fillId="0" borderId="0" xfId="0" applyNumberFormat="1" applyFont="1" applyFill="1" applyAlignment="1" applyProtection="1">
      <alignment vertical="center"/>
    </xf>
    <xf numFmtId="0" fontId="43" fillId="0" borderId="0" xfId="0" applyFont="1" applyFill="1" applyAlignment="1" applyProtection="1">
      <alignment horizontal="left" vertical="center"/>
    </xf>
    <xf numFmtId="0" fontId="44" fillId="0" borderId="0" xfId="0" applyFont="1" applyFill="1" applyAlignment="1" applyProtection="1">
      <alignment horizontal="left" vertical="center"/>
    </xf>
    <xf numFmtId="0" fontId="35" fillId="0" borderId="0" xfId="0" applyFont="1" applyFill="1" applyAlignment="1" applyProtection="1">
      <alignment horizontal="left" vertical="center"/>
    </xf>
    <xf numFmtId="0" fontId="35" fillId="0" borderId="0" xfId="0" applyFont="1" applyFill="1" applyAlignment="1" applyProtection="1">
      <alignment vertical="center"/>
    </xf>
    <xf numFmtId="49" fontId="10" fillId="0" borderId="0" xfId="0" applyNumberFormat="1" applyFont="1" applyFill="1" applyAlignment="1" applyProtection="1">
      <alignment horizontal="center" vertical="center"/>
    </xf>
    <xf numFmtId="0" fontId="45" fillId="0" borderId="0" xfId="0" applyFont="1" applyFill="1" applyAlignment="1" applyProtection="1">
      <alignment horizontal="left" vertical="center"/>
    </xf>
    <xf numFmtId="0" fontId="7" fillId="0" borderId="0" xfId="10" applyFont="1" applyFill="1" applyAlignment="1">
      <alignment vertical="center"/>
    </xf>
    <xf numFmtId="0" fontId="7" fillId="0" borderId="0" xfId="10" applyFont="1" applyFill="1" applyAlignment="1">
      <alignment horizontal="centerContinuous" vertical="center"/>
    </xf>
    <xf numFmtId="41" fontId="7" fillId="0" borderId="0" xfId="10" applyNumberFormat="1" applyFont="1" applyFill="1" applyAlignment="1">
      <alignment horizontal="centerContinuous" vertical="center"/>
    </xf>
    <xf numFmtId="41" fontId="4" fillId="0" borderId="0" xfId="10" applyNumberFormat="1" applyFont="1" applyFill="1" applyAlignment="1">
      <alignment vertical="center"/>
    </xf>
    <xf numFmtId="41" fontId="2" fillId="0" borderId="0" xfId="10" applyNumberFormat="1" applyFont="1" applyFill="1" applyAlignment="1">
      <alignment horizontal="right" vertical="center"/>
    </xf>
    <xf numFmtId="41" fontId="3" fillId="0" borderId="62" xfId="10" applyNumberFormat="1" applyFont="1" applyFill="1" applyBorder="1" applyAlignment="1">
      <alignment horizontal="center" vertical="center" wrapText="1"/>
    </xf>
    <xf numFmtId="0" fontId="10" fillId="0" borderId="12" xfId="0" applyFont="1" applyFill="1" applyBorder="1" applyProtection="1"/>
    <xf numFmtId="0" fontId="4" fillId="0" borderId="0" xfId="10" applyFont="1" applyFill="1" applyAlignment="1" applyProtection="1">
      <alignment vertical="center"/>
    </xf>
    <xf numFmtId="0" fontId="11" fillId="0" borderId="55" xfId="0" applyFont="1" applyFill="1" applyBorder="1" applyAlignment="1" applyProtection="1">
      <alignment horizontal="center" shrinkToFit="1"/>
    </xf>
    <xf numFmtId="0" fontId="25" fillId="0" borderId="64" xfId="0" applyFont="1" applyFill="1" applyBorder="1" applyAlignment="1" applyProtection="1">
      <alignment horizontal="center" wrapText="1"/>
    </xf>
    <xf numFmtId="42" fontId="11" fillId="0" borderId="60" xfId="0" applyNumberFormat="1" applyFont="1" applyFill="1" applyBorder="1" applyAlignment="1" applyProtection="1">
      <alignment shrinkToFit="1"/>
    </xf>
    <xf numFmtId="10" fontId="11" fillId="0" borderId="65" xfId="0" applyNumberFormat="1" applyFont="1" applyFill="1" applyBorder="1" applyProtection="1"/>
    <xf numFmtId="0" fontId="11" fillId="0" borderId="31" xfId="0" applyFont="1" applyFill="1" applyBorder="1" applyProtection="1"/>
    <xf numFmtId="0" fontId="11" fillId="0" borderId="32" xfId="0" applyFont="1" applyFill="1" applyBorder="1" applyProtection="1"/>
    <xf numFmtId="0" fontId="16" fillId="0" borderId="0" xfId="10" applyFont="1" applyFill="1" applyAlignment="1" applyProtection="1">
      <alignment vertical="center"/>
    </xf>
    <xf numFmtId="41" fontId="4" fillId="0" borderId="0" xfId="10" applyNumberFormat="1" applyFont="1" applyFill="1" applyAlignment="1" applyProtection="1">
      <alignment vertical="center"/>
    </xf>
    <xf numFmtId="170" fontId="4" fillId="0" borderId="0" xfId="10" applyNumberFormat="1" applyFont="1" applyFill="1" applyBorder="1" applyAlignment="1">
      <alignment horizontal="center" vertical="center"/>
    </xf>
    <xf numFmtId="0" fontId="4" fillId="0" borderId="0" xfId="10" applyFont="1" applyFill="1" applyBorder="1" applyAlignment="1">
      <alignment vertical="center"/>
    </xf>
    <xf numFmtId="41" fontId="4" fillId="0" borderId="0" xfId="10" applyNumberFormat="1" applyFont="1" applyFill="1" applyBorder="1" applyAlignment="1">
      <alignment vertical="center"/>
    </xf>
    <xf numFmtId="41" fontId="4" fillId="0" borderId="0" xfId="10" applyNumberFormat="1" applyFont="1" applyFill="1" applyBorder="1" applyAlignment="1">
      <alignment horizontal="left" vertical="center"/>
    </xf>
    <xf numFmtId="0" fontId="18" fillId="0" borderId="66" xfId="10" applyFont="1" applyFill="1" applyBorder="1" applyAlignment="1">
      <alignment horizontal="centerContinuous" vertical="center"/>
    </xf>
    <xf numFmtId="0" fontId="7" fillId="0" borderId="0" xfId="10" applyFont="1" applyFill="1" applyBorder="1" applyAlignment="1">
      <alignment vertical="center"/>
    </xf>
    <xf numFmtId="0" fontId="3" fillId="0" borderId="0" xfId="10" applyFont="1" applyFill="1" applyBorder="1" applyAlignment="1">
      <alignment vertical="center"/>
    </xf>
    <xf numFmtId="0" fontId="3" fillId="0" borderId="71" xfId="10" applyFont="1" applyFill="1" applyBorder="1" applyAlignment="1">
      <alignment horizontal="center" vertical="center"/>
    </xf>
    <xf numFmtId="37" fontId="3" fillId="0" borderId="71" xfId="10" applyNumberFormat="1" applyFont="1" applyFill="1" applyBorder="1" applyAlignment="1">
      <alignment horizontal="center" vertical="center"/>
    </xf>
    <xf numFmtId="37" fontId="3" fillId="0" borderId="72" xfId="10" applyNumberFormat="1" applyFont="1" applyFill="1" applyBorder="1" applyAlignment="1">
      <alignment horizontal="center" vertical="center"/>
    </xf>
    <xf numFmtId="0" fontId="3" fillId="0" borderId="42" xfId="10" applyFont="1" applyFill="1" applyBorder="1" applyAlignment="1">
      <alignment horizontal="center" vertical="center" wrapText="1"/>
    </xf>
    <xf numFmtId="41" fontId="3" fillId="0" borderId="13" xfId="10" applyNumberFormat="1" applyFont="1" applyFill="1" applyBorder="1" applyAlignment="1">
      <alignment horizontal="center" vertical="center" wrapText="1"/>
    </xf>
    <xf numFmtId="41" fontId="3" fillId="0" borderId="17" xfId="10" applyNumberFormat="1" applyFont="1" applyFill="1" applyBorder="1" applyAlignment="1">
      <alignment horizontal="center" vertical="center" wrapText="1"/>
    </xf>
    <xf numFmtId="0" fontId="18" fillId="0" borderId="0" xfId="10" applyFont="1" applyFill="1" applyAlignment="1">
      <alignment vertical="center"/>
    </xf>
    <xf numFmtId="43" fontId="18" fillId="0" borderId="2" xfId="10" applyNumberFormat="1" applyFont="1" applyFill="1" applyBorder="1" applyAlignment="1">
      <alignment horizontal="center" vertical="center"/>
    </xf>
    <xf numFmtId="44" fontId="18" fillId="0" borderId="0" xfId="10" applyNumberFormat="1" applyFont="1" applyAlignment="1">
      <alignment vertical="center"/>
    </xf>
    <xf numFmtId="37" fontId="0" fillId="0" borderId="0" xfId="0" applyNumberFormat="1" applyFont="1" applyAlignment="1" applyProtection="1">
      <alignment vertical="center"/>
    </xf>
    <xf numFmtId="172" fontId="0" fillId="0" borderId="29" xfId="0" applyNumberFormat="1" applyFont="1" applyFill="1" applyBorder="1" applyAlignment="1" applyProtection="1">
      <alignment vertical="center" shrinkToFit="1"/>
    </xf>
    <xf numFmtId="172" fontId="0" fillId="0" borderId="38" xfId="0" applyNumberFormat="1" applyFont="1" applyFill="1" applyBorder="1" applyAlignment="1" applyProtection="1">
      <alignment vertical="center" shrinkToFit="1"/>
    </xf>
    <xf numFmtId="41" fontId="0" fillId="0" borderId="38" xfId="0" applyNumberFormat="1" applyFont="1" applyFill="1" applyBorder="1" applyAlignment="1" applyProtection="1">
      <alignment vertical="center" shrinkToFit="1"/>
    </xf>
    <xf numFmtId="171" fontId="0" fillId="0" borderId="10" xfId="0" applyNumberFormat="1" applyFont="1" applyFill="1" applyBorder="1" applyAlignment="1" applyProtection="1">
      <alignment vertical="center" shrinkToFit="1"/>
    </xf>
    <xf numFmtId="41" fontId="0" fillId="0" borderId="29" xfId="0" applyNumberFormat="1" applyFont="1" applyFill="1" applyBorder="1" applyAlignment="1" applyProtection="1">
      <alignment vertical="center" shrinkToFit="1"/>
    </xf>
    <xf numFmtId="41" fontId="36" fillId="0" borderId="39" xfId="0" quotePrefix="1" applyNumberFormat="1" applyFont="1" applyFill="1" applyBorder="1" applyAlignment="1" applyProtection="1">
      <alignment horizontal="center" vertical="center" wrapText="1"/>
    </xf>
    <xf numFmtId="41" fontId="36" fillId="0" borderId="39" xfId="0" applyNumberFormat="1" applyFont="1" applyFill="1" applyBorder="1" applyAlignment="1" applyProtection="1">
      <alignment horizontal="center" vertical="center" wrapText="1"/>
    </xf>
    <xf numFmtId="41" fontId="34" fillId="0" borderId="76" xfId="0" applyNumberFormat="1" applyFont="1" applyFill="1" applyBorder="1" applyAlignment="1" applyProtection="1">
      <alignment horizontal="center" vertical="center"/>
    </xf>
    <xf numFmtId="42" fontId="0" fillId="0" borderId="73" xfId="0" applyNumberFormat="1" applyFont="1" applyFill="1" applyBorder="1" applyAlignment="1" applyProtection="1">
      <alignment vertical="center" shrinkToFit="1"/>
    </xf>
    <xf numFmtId="42" fontId="0" fillId="0" borderId="76" xfId="0" applyNumberFormat="1" applyFont="1" applyFill="1" applyBorder="1" applyAlignment="1" applyProtection="1">
      <alignment vertical="center" shrinkToFit="1"/>
    </xf>
    <xf numFmtId="42" fontId="22" fillId="0" borderId="31" xfId="9" applyNumberFormat="1" applyFont="1" applyFill="1" applyBorder="1" applyAlignment="1" applyProtection="1">
      <alignment horizontal="center" vertical="center" shrinkToFit="1"/>
    </xf>
    <xf numFmtId="41" fontId="4" fillId="0" borderId="0" xfId="10" applyNumberFormat="1" applyFont="1" applyBorder="1" applyAlignment="1">
      <alignment horizontal="center" vertical="center"/>
    </xf>
    <xf numFmtId="41" fontId="4" fillId="0" borderId="11" xfId="10" applyNumberFormat="1" applyFont="1" applyBorder="1" applyAlignment="1">
      <alignment horizontal="center" vertical="center"/>
    </xf>
    <xf numFmtId="42" fontId="15" fillId="0" borderId="34" xfId="9" applyNumberFormat="1" applyFont="1" applyFill="1" applyBorder="1" applyAlignment="1" applyProtection="1">
      <alignment vertical="center" shrinkToFit="1"/>
    </xf>
    <xf numFmtId="0" fontId="34" fillId="0" borderId="0" xfId="0" applyFont="1" applyFill="1" applyBorder="1" applyAlignment="1" applyProtection="1">
      <alignment vertical="center"/>
    </xf>
    <xf numFmtId="43" fontId="0" fillId="0" borderId="0" xfId="0" applyNumberFormat="1" applyFont="1" applyAlignment="1" applyProtection="1">
      <alignment vertical="center"/>
    </xf>
    <xf numFmtId="0" fontId="50" fillId="0" borderId="0" xfId="0" applyFont="1" applyFill="1" applyAlignment="1" applyProtection="1">
      <alignment vertical="center"/>
    </xf>
    <xf numFmtId="41" fontId="51" fillId="0" borderId="46" xfId="10" applyNumberFormat="1" applyFont="1" applyFill="1" applyBorder="1" applyAlignment="1">
      <alignment horizontal="center" vertical="center" wrapText="1"/>
    </xf>
    <xf numFmtId="41" fontId="51" fillId="0" borderId="89" xfId="10" applyNumberFormat="1" applyFont="1" applyFill="1" applyBorder="1" applyAlignment="1">
      <alignment horizontal="center" vertical="center" wrapText="1"/>
    </xf>
    <xf numFmtId="41" fontId="30" fillId="0" borderId="25" xfId="0" applyNumberFormat="1" applyFont="1" applyFill="1" applyBorder="1" applyAlignment="1" applyProtection="1">
      <alignment vertical="center"/>
    </xf>
    <xf numFmtId="0" fontId="2" fillId="0" borderId="0" xfId="10" applyFont="1" applyFill="1" applyAlignment="1">
      <alignment vertical="center"/>
    </xf>
    <xf numFmtId="0" fontId="3" fillId="0" borderId="52" xfId="10" applyFont="1" applyFill="1" applyBorder="1" applyAlignment="1">
      <alignment horizontal="center" vertical="center" wrapText="1"/>
    </xf>
    <xf numFmtId="0" fontId="3" fillId="0" borderId="2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4" fillId="0" borderId="29" xfId="0" applyFont="1" applyFill="1" applyBorder="1" applyAlignment="1" applyProtection="1">
      <alignment horizontal="left" vertical="center"/>
    </xf>
    <xf numFmtId="0" fontId="15" fillId="0" borderId="0" xfId="9" applyFont="1" applyFill="1" applyBorder="1" applyAlignment="1" applyProtection="1">
      <alignment horizontal="center" vertical="center"/>
    </xf>
    <xf numFmtId="0" fontId="18" fillId="0" borderId="23" xfId="9" applyFont="1" applyFill="1" applyBorder="1" applyAlignment="1" applyProtection="1">
      <alignment horizontal="left" vertical="center"/>
    </xf>
    <xf numFmtId="0" fontId="2" fillId="0" borderId="0" xfId="9" applyFont="1" applyAlignment="1" applyProtection="1">
      <alignment horizontal="left" vertical="center"/>
    </xf>
    <xf numFmtId="41" fontId="0" fillId="0" borderId="29" xfId="0" applyNumberFormat="1" applyFont="1" applyFill="1" applyBorder="1" applyAlignment="1" applyProtection="1">
      <alignment vertical="center"/>
    </xf>
    <xf numFmtId="0" fontId="0" fillId="0" borderId="0" xfId="0" applyFont="1" applyFill="1" applyAlignment="1" applyProtection="1">
      <alignment vertical="center" wrapText="1"/>
    </xf>
    <xf numFmtId="0" fontId="0" fillId="0" borderId="0" xfId="0" applyFont="1" applyFill="1" applyBorder="1" applyAlignment="1" applyProtection="1">
      <alignment vertical="center"/>
    </xf>
    <xf numFmtId="0" fontId="39" fillId="0" borderId="29" xfId="0" applyFont="1" applyFill="1" applyBorder="1" applyAlignment="1" applyProtection="1">
      <alignment vertical="center"/>
    </xf>
    <xf numFmtId="41" fontId="0" fillId="0" borderId="0" xfId="0" applyNumberFormat="1" applyFont="1" applyFill="1" applyBorder="1" applyAlignment="1" applyProtection="1">
      <alignment vertical="center"/>
    </xf>
    <xf numFmtId="41" fontId="34" fillId="0" borderId="0" xfId="0" applyNumberFormat="1" applyFont="1" applyFill="1" applyAlignment="1" applyProtection="1">
      <alignment horizontal="center" vertical="center"/>
    </xf>
    <xf numFmtId="0" fontId="0" fillId="0" borderId="26" xfId="0" applyFont="1" applyFill="1" applyBorder="1" applyAlignment="1" applyProtection="1">
      <alignment horizontal="center" vertical="top"/>
    </xf>
    <xf numFmtId="0" fontId="2" fillId="0" borderId="12" xfId="8" applyFont="1" applyFill="1" applyBorder="1" applyAlignment="1" applyProtection="1">
      <alignment vertical="center"/>
    </xf>
    <xf numFmtId="0" fontId="2" fillId="0" borderId="33" xfId="8" applyFont="1" applyFill="1" applyBorder="1" applyAlignment="1" applyProtection="1">
      <alignment vertical="center"/>
    </xf>
    <xf numFmtId="0" fontId="2" fillId="0" borderId="12" xfId="8" applyFont="1" applyFill="1" applyBorder="1" applyAlignment="1" applyProtection="1">
      <alignment horizontal="left" vertical="center"/>
    </xf>
    <xf numFmtId="0" fontId="53" fillId="0" borderId="117" xfId="8" applyFont="1" applyFill="1" applyBorder="1" applyAlignment="1" applyProtection="1">
      <alignment horizontal="left" vertical="center"/>
      <protection locked="0"/>
    </xf>
    <xf numFmtId="0" fontId="3" fillId="0" borderId="29" xfId="10" applyFont="1" applyFill="1" applyBorder="1" applyAlignment="1">
      <alignment horizontal="left" vertical="center"/>
    </xf>
    <xf numFmtId="0" fontId="3" fillId="0" borderId="39" xfId="10" applyFont="1" applyFill="1" applyBorder="1" applyAlignment="1">
      <alignment horizontal="left" vertical="center"/>
    </xf>
    <xf numFmtId="0" fontId="4" fillId="0" borderId="0" xfId="8" applyFont="1" applyFill="1" applyAlignment="1" applyProtection="1">
      <alignment vertical="center"/>
    </xf>
    <xf numFmtId="0" fontId="6" fillId="0" borderId="0" xfId="8" applyFont="1" applyFill="1" applyAlignment="1" applyProtection="1">
      <alignment vertical="center"/>
    </xf>
    <xf numFmtId="0" fontId="18" fillId="0" borderId="0" xfId="8" applyFont="1" applyFill="1" applyAlignment="1" applyProtection="1">
      <alignment vertical="center"/>
    </xf>
    <xf numFmtId="0" fontId="28" fillId="0" borderId="0" xfId="8" applyFont="1" applyFill="1" applyAlignment="1" applyProtection="1">
      <alignment vertical="center"/>
    </xf>
    <xf numFmtId="0" fontId="29" fillId="0" borderId="0" xfId="8" applyFont="1" applyFill="1" applyAlignment="1" applyProtection="1">
      <alignment vertical="center"/>
    </xf>
    <xf numFmtId="0" fontId="29" fillId="0" borderId="0" xfId="8" applyFont="1" applyFill="1" applyBorder="1" applyAlignment="1" applyProtection="1">
      <alignment horizontal="center" vertical="center"/>
    </xf>
    <xf numFmtId="166" fontId="27" fillId="0" borderId="0" xfId="8" applyNumberFormat="1" applyFont="1" applyFill="1" applyBorder="1" applyAlignment="1" applyProtection="1">
      <alignment horizontal="center" vertical="center"/>
    </xf>
    <xf numFmtId="0" fontId="18" fillId="0" borderId="0" xfId="8" applyFont="1" applyFill="1" applyBorder="1" applyAlignment="1" applyProtection="1">
      <alignment vertical="center"/>
    </xf>
    <xf numFmtId="0" fontId="28" fillId="0" borderId="0" xfId="8" applyFont="1" applyFill="1" applyBorder="1" applyAlignment="1" applyProtection="1">
      <alignment vertical="center"/>
    </xf>
    <xf numFmtId="0" fontId="29" fillId="0" borderId="0" xfId="8" applyFont="1" applyFill="1" applyBorder="1" applyAlignment="1" applyProtection="1">
      <alignment vertical="center"/>
    </xf>
    <xf numFmtId="170" fontId="2" fillId="0" borderId="33" xfId="8" applyNumberFormat="1" applyFont="1" applyFill="1" applyBorder="1" applyAlignment="1" applyProtection="1">
      <alignment horizontal="left" vertical="center"/>
    </xf>
    <xf numFmtId="0" fontId="4" fillId="0" borderId="0" xfId="8" applyFont="1" applyFill="1" applyBorder="1" applyAlignment="1" applyProtection="1">
      <alignment vertical="center"/>
    </xf>
    <xf numFmtId="0" fontId="6" fillId="0" borderId="0" xfId="8" applyFont="1" applyFill="1" applyBorder="1" applyAlignment="1" applyProtection="1">
      <alignment vertical="center"/>
    </xf>
    <xf numFmtId="0" fontId="18" fillId="0" borderId="9" xfId="8" applyFont="1" applyFill="1" applyBorder="1" applyAlignment="1" applyProtection="1">
      <alignment vertical="center"/>
    </xf>
    <xf numFmtId="0" fontId="18" fillId="0" borderId="10" xfId="8" applyFont="1" applyFill="1" applyBorder="1" applyAlignment="1" applyProtection="1">
      <alignment vertical="center"/>
    </xf>
    <xf numFmtId="41" fontId="2" fillId="0" borderId="0" xfId="8" applyNumberFormat="1" applyFont="1" applyFill="1" applyBorder="1" applyAlignment="1" applyProtection="1">
      <alignment vertical="center"/>
    </xf>
    <xf numFmtId="42" fontId="2" fillId="0" borderId="0" xfId="8" applyNumberFormat="1" applyFont="1" applyFill="1" applyBorder="1" applyAlignment="1" applyProtection="1">
      <alignment vertical="center"/>
    </xf>
    <xf numFmtId="170" fontId="18" fillId="0" borderId="0" xfId="8" applyNumberFormat="1" applyFont="1" applyFill="1" applyBorder="1" applyAlignment="1" applyProtection="1">
      <alignment horizontal="left" vertical="center"/>
    </xf>
    <xf numFmtId="0" fontId="2" fillId="0" borderId="0" xfId="10" applyFont="1" applyFill="1" applyAlignment="1" applyProtection="1">
      <alignment vertical="center"/>
    </xf>
    <xf numFmtId="0" fontId="2" fillId="0" borderId="0" xfId="10" applyFont="1" applyAlignment="1" applyProtection="1">
      <alignment vertical="center"/>
    </xf>
    <xf numFmtId="0" fontId="7" fillId="0" borderId="0" xfId="10" applyFont="1" applyFill="1" applyAlignment="1" applyProtection="1">
      <alignment vertical="center"/>
    </xf>
    <xf numFmtId="0" fontId="7" fillId="0" borderId="0" xfId="10" applyFont="1" applyFill="1" applyAlignment="1" applyProtection="1">
      <alignment horizontal="center" vertical="center"/>
    </xf>
    <xf numFmtId="41" fontId="7" fillId="0" borderId="0" xfId="10" applyNumberFormat="1" applyFont="1" applyFill="1" applyAlignment="1" applyProtection="1">
      <alignment horizontal="center" vertical="center"/>
    </xf>
    <xf numFmtId="41" fontId="7" fillId="0" borderId="0" xfId="10" applyNumberFormat="1" applyFont="1" applyFill="1" applyBorder="1" applyAlignment="1" applyProtection="1">
      <alignment horizontal="center" vertical="center"/>
    </xf>
    <xf numFmtId="0" fontId="4" fillId="0" borderId="0" xfId="10" applyFont="1" applyAlignment="1" applyProtection="1">
      <alignment vertical="center"/>
    </xf>
    <xf numFmtId="0" fontId="2" fillId="0" borderId="0" xfId="10" applyFont="1" applyFill="1" applyBorder="1" applyAlignment="1" applyProtection="1">
      <alignment horizontal="center" vertical="center"/>
    </xf>
    <xf numFmtId="41" fontId="2" fillId="0" borderId="0" xfId="10" applyNumberFormat="1" applyFont="1" applyFill="1" applyAlignment="1" applyProtection="1">
      <alignment horizontal="right" vertical="center"/>
    </xf>
    <xf numFmtId="0" fontId="4" fillId="0" borderId="0" xfId="10" applyFont="1" applyFill="1" applyBorder="1" applyAlignment="1" applyProtection="1">
      <alignment vertical="center"/>
    </xf>
    <xf numFmtId="170" fontId="2" fillId="0" borderId="0" xfId="10" applyNumberFormat="1" applyFont="1" applyFill="1" applyBorder="1" applyAlignment="1" applyProtection="1">
      <alignment horizontal="center" vertical="center"/>
    </xf>
    <xf numFmtId="41" fontId="4" fillId="0" borderId="0" xfId="10" applyNumberFormat="1" applyFont="1" applyFill="1" applyBorder="1" applyAlignment="1" applyProtection="1">
      <alignment vertical="center"/>
    </xf>
    <xf numFmtId="41" fontId="4" fillId="0" borderId="0" xfId="10" applyNumberFormat="1" applyFont="1" applyFill="1" applyBorder="1" applyAlignment="1" applyProtection="1">
      <alignment horizontal="left" vertical="center"/>
    </xf>
    <xf numFmtId="41" fontId="4" fillId="0" borderId="0" xfId="10" applyNumberFormat="1" applyFont="1" applyFill="1" applyBorder="1" applyAlignment="1" applyProtection="1">
      <alignment horizontal="centerContinuous" vertical="center"/>
    </xf>
    <xf numFmtId="37" fontId="3" fillId="0" borderId="57" xfId="10" applyNumberFormat="1" applyFont="1" applyFill="1" applyBorder="1" applyAlignment="1" applyProtection="1">
      <alignment horizontal="center" vertical="center"/>
    </xf>
    <xf numFmtId="37" fontId="3" fillId="0" borderId="59" xfId="10" applyNumberFormat="1" applyFont="1" applyFill="1" applyBorder="1" applyAlignment="1" applyProtection="1">
      <alignment horizontal="center" vertical="center"/>
    </xf>
    <xf numFmtId="41" fontId="3" fillId="0" borderId="60" xfId="10" applyNumberFormat="1" applyFont="1" applyFill="1" applyBorder="1" applyAlignment="1" applyProtection="1">
      <alignment horizontal="center" wrapText="1"/>
    </xf>
    <xf numFmtId="41" fontId="3" fillId="0" borderId="60" xfId="10" applyNumberFormat="1" applyFont="1" applyFill="1" applyBorder="1" applyAlignment="1" applyProtection="1">
      <alignment horizontal="center" vertical="center" wrapText="1"/>
    </xf>
    <xf numFmtId="41" fontId="3" fillId="0" borderId="62" xfId="10" applyNumberFormat="1" applyFont="1" applyFill="1" applyBorder="1" applyAlignment="1" applyProtection="1">
      <alignment horizontal="center" vertical="center" wrapText="1"/>
    </xf>
    <xf numFmtId="0" fontId="3" fillId="0" borderId="52" xfId="10" applyFont="1" applyFill="1" applyBorder="1" applyAlignment="1" applyProtection="1">
      <alignment horizontal="center" vertical="center" wrapText="1"/>
    </xf>
    <xf numFmtId="41" fontId="43" fillId="0" borderId="52" xfId="10" applyNumberFormat="1" applyFont="1" applyFill="1" applyBorder="1" applyAlignment="1" applyProtection="1">
      <alignment horizontal="center" vertical="center" wrapText="1"/>
    </xf>
    <xf numFmtId="41" fontId="46" fillId="0" borderId="52" xfId="10" applyNumberFormat="1" applyFont="1" applyFill="1" applyBorder="1" applyAlignment="1" applyProtection="1">
      <alignment horizontal="center" vertical="center" wrapText="1"/>
    </xf>
    <xf numFmtId="41" fontId="46" fillId="0" borderId="63" xfId="10" applyNumberFormat="1" applyFont="1" applyFill="1" applyBorder="1" applyAlignment="1" applyProtection="1">
      <alignment horizontal="center" vertical="center" wrapText="1"/>
    </xf>
    <xf numFmtId="0" fontId="18" fillId="0" borderId="66" xfId="10" applyFont="1" applyFill="1" applyBorder="1" applyAlignment="1" applyProtection="1">
      <alignment horizontal="center" vertical="center"/>
    </xf>
    <xf numFmtId="43" fontId="18" fillId="0" borderId="2" xfId="10" applyNumberFormat="1" applyFont="1" applyFill="1" applyBorder="1" applyAlignment="1" applyProtection="1">
      <alignment vertical="center"/>
    </xf>
    <xf numFmtId="167" fontId="18" fillId="0" borderId="13" xfId="10" applyNumberFormat="1" applyFont="1" applyFill="1" applyBorder="1" applyAlignment="1" applyProtection="1">
      <alignment horizontal="center" vertical="center" shrinkToFit="1"/>
    </xf>
    <xf numFmtId="0" fontId="15" fillId="0" borderId="17" xfId="10" applyFont="1" applyFill="1" applyBorder="1" applyAlignment="1" applyProtection="1">
      <alignment vertical="center"/>
    </xf>
    <xf numFmtId="0" fontId="15" fillId="0" borderId="23" xfId="10" applyFont="1" applyFill="1" applyBorder="1" applyAlignment="1" applyProtection="1">
      <alignment vertical="center"/>
    </xf>
    <xf numFmtId="167" fontId="15" fillId="0" borderId="13" xfId="10" applyNumberFormat="1" applyFont="1" applyFill="1" applyBorder="1" applyAlignment="1" applyProtection="1">
      <alignment horizontal="center" vertical="center" shrinkToFit="1"/>
    </xf>
    <xf numFmtId="167" fontId="23" fillId="0" borderId="13" xfId="10" applyNumberFormat="1" applyFont="1" applyFill="1" applyBorder="1" applyAlignment="1" applyProtection="1">
      <alignment horizontal="center" vertical="center" shrinkToFit="1"/>
    </xf>
    <xf numFmtId="41" fontId="18" fillId="0" borderId="13" xfId="10" applyNumberFormat="1" applyFont="1" applyFill="1" applyBorder="1" applyAlignment="1" applyProtection="1">
      <alignment horizontal="center" vertical="center" shrinkToFit="1"/>
    </xf>
    <xf numFmtId="43" fontId="18" fillId="0" borderId="3" xfId="10" applyNumberFormat="1" applyFont="1" applyFill="1" applyBorder="1" applyAlignment="1" applyProtection="1">
      <alignment vertical="center"/>
    </xf>
    <xf numFmtId="0" fontId="15" fillId="0" borderId="15" xfId="10" applyFont="1" applyFill="1" applyBorder="1" applyAlignment="1" applyProtection="1">
      <alignment horizontal="left" vertical="center" shrinkToFit="1"/>
    </xf>
    <xf numFmtId="0" fontId="7" fillId="0" borderId="0" xfId="10" applyFont="1" applyFill="1" applyAlignment="1" applyProtection="1">
      <alignment horizontal="right" vertical="center"/>
    </xf>
    <xf numFmtId="0" fontId="15" fillId="0" borderId="35" xfId="10" applyFont="1" applyFill="1" applyBorder="1" applyAlignment="1" applyProtection="1">
      <alignment vertical="center"/>
    </xf>
    <xf numFmtId="0" fontId="18" fillId="0" borderId="0" xfId="10" applyFont="1" applyFill="1" applyAlignment="1" applyProtection="1">
      <alignment horizontal="center" vertical="center"/>
    </xf>
    <xf numFmtId="41" fontId="18" fillId="0" borderId="0" xfId="10" applyNumberFormat="1" applyFont="1" applyFill="1" applyAlignment="1" applyProtection="1">
      <alignment horizontal="center" vertical="center"/>
    </xf>
    <xf numFmtId="0" fontId="4" fillId="0" borderId="0" xfId="10" applyFont="1" applyFill="1" applyAlignment="1" applyProtection="1">
      <alignment horizontal="center" vertical="center"/>
    </xf>
    <xf numFmtId="0" fontId="47" fillId="0" borderId="0" xfId="10" applyFont="1" applyFill="1" applyAlignment="1" applyProtection="1">
      <alignment horizontal="right" vertical="top"/>
    </xf>
    <xf numFmtId="41" fontId="4" fillId="0" borderId="0" xfId="10" applyNumberFormat="1" applyFont="1" applyFill="1" applyAlignment="1" applyProtection="1">
      <alignment horizontal="centerContinuous" vertical="center"/>
    </xf>
    <xf numFmtId="41" fontId="4" fillId="0" borderId="0" xfId="10" applyNumberFormat="1" applyFont="1" applyAlignment="1" applyProtection="1">
      <alignment vertical="center"/>
    </xf>
    <xf numFmtId="169" fontId="18" fillId="0" borderId="13" xfId="5" applyNumberFormat="1" applyFont="1" applyFill="1" applyBorder="1" applyAlignment="1" applyProtection="1">
      <alignment vertical="center" shrinkToFit="1"/>
    </xf>
    <xf numFmtId="169" fontId="18" fillId="0" borderId="14" xfId="5" applyNumberFormat="1" applyFont="1" applyFill="1" applyBorder="1" applyAlignment="1" applyProtection="1">
      <alignment vertical="center" shrinkToFit="1"/>
    </xf>
    <xf numFmtId="169" fontId="18" fillId="0" borderId="8" xfId="5" applyNumberFormat="1" applyFont="1" applyFill="1" applyBorder="1" applyAlignment="1" applyProtection="1">
      <alignment vertical="center" shrinkToFit="1"/>
    </xf>
    <xf numFmtId="169" fontId="18" fillId="0" borderId="79" xfId="5" applyNumberFormat="1" applyFont="1" applyFill="1" applyBorder="1" applyAlignment="1" applyProtection="1">
      <alignment vertical="center" shrinkToFit="1"/>
    </xf>
    <xf numFmtId="169" fontId="15" fillId="0" borderId="73" xfId="5" applyNumberFormat="1" applyFont="1" applyFill="1" applyBorder="1" applyAlignment="1" applyProtection="1">
      <alignment vertical="center" shrinkToFit="1"/>
    </xf>
    <xf numFmtId="169" fontId="15" fillId="0" borderId="80" xfId="5" applyNumberFormat="1" applyFont="1" applyFill="1" applyBorder="1" applyAlignment="1" applyProtection="1">
      <alignment vertical="center" shrinkToFit="1"/>
    </xf>
    <xf numFmtId="169" fontId="18" fillId="0" borderId="42" xfId="5" applyNumberFormat="1" applyFont="1" applyFill="1" applyBorder="1" applyAlignment="1" applyProtection="1">
      <alignment vertical="center" shrinkToFit="1"/>
    </xf>
    <xf numFmtId="169" fontId="18" fillId="0" borderId="81" xfId="5" applyNumberFormat="1" applyFont="1" applyFill="1" applyBorder="1" applyAlignment="1" applyProtection="1">
      <alignment vertical="center" shrinkToFit="1"/>
    </xf>
    <xf numFmtId="169" fontId="4" fillId="0" borderId="1" xfId="5" applyNumberFormat="1" applyFont="1" applyFill="1" applyBorder="1" applyAlignment="1" applyProtection="1">
      <alignment vertical="center"/>
    </xf>
    <xf numFmtId="169" fontId="4" fillId="0" borderId="67" xfId="5" applyNumberFormat="1" applyFont="1" applyFill="1" applyBorder="1" applyAlignment="1" applyProtection="1">
      <alignment vertical="center"/>
    </xf>
    <xf numFmtId="169" fontId="18" fillId="0" borderId="1" xfId="5" applyNumberFormat="1" applyFont="1" applyFill="1" applyBorder="1" applyAlignment="1" applyProtection="1">
      <alignment vertical="center" shrinkToFit="1"/>
    </xf>
    <xf numFmtId="169" fontId="18" fillId="0" borderId="67" xfId="5" applyNumberFormat="1" applyFont="1" applyFill="1" applyBorder="1" applyAlignment="1" applyProtection="1">
      <alignment vertical="center" shrinkToFit="1"/>
    </xf>
    <xf numFmtId="169" fontId="22" fillId="0" borderId="1" xfId="5" applyNumberFormat="1" applyFont="1" applyFill="1" applyBorder="1" applyAlignment="1" applyProtection="1">
      <alignment vertical="center" shrinkToFit="1"/>
    </xf>
    <xf numFmtId="169" fontId="22" fillId="0" borderId="67" xfId="5" applyNumberFormat="1" applyFont="1" applyFill="1" applyBorder="1" applyAlignment="1" applyProtection="1">
      <alignment vertical="center" shrinkToFit="1"/>
    </xf>
    <xf numFmtId="169" fontId="15" fillId="0" borderId="13" xfId="5" applyNumberFormat="1" applyFont="1" applyFill="1" applyBorder="1" applyAlignment="1" applyProtection="1">
      <alignment vertical="center" shrinkToFit="1"/>
    </xf>
    <xf numFmtId="169" fontId="15" fillId="0" borderId="14" xfId="5" applyNumberFormat="1" applyFont="1" applyFill="1" applyBorder="1" applyAlignment="1" applyProtection="1">
      <alignment vertical="center" shrinkToFit="1"/>
    </xf>
    <xf numFmtId="169" fontId="15" fillId="0" borderId="60" xfId="5" applyNumberFormat="1" applyFont="1" applyFill="1" applyBorder="1" applyAlignment="1" applyProtection="1">
      <alignment vertical="center" shrinkToFit="1"/>
    </xf>
    <xf numFmtId="169" fontId="15" fillId="0" borderId="62" xfId="5" applyNumberFormat="1" applyFont="1" applyFill="1" applyBorder="1" applyAlignment="1" applyProtection="1">
      <alignment vertical="center" shrinkToFit="1"/>
    </xf>
    <xf numFmtId="169" fontId="20" fillId="0" borderId="73" xfId="5" applyNumberFormat="1" applyFont="1" applyFill="1" applyBorder="1" applyAlignment="1" applyProtection="1">
      <alignment vertical="center" shrinkToFit="1"/>
    </xf>
    <xf numFmtId="169" fontId="20" fillId="0" borderId="80" xfId="5" applyNumberFormat="1" applyFont="1" applyFill="1" applyBorder="1" applyAlignment="1" applyProtection="1">
      <alignment vertical="center" shrinkToFit="1"/>
    </xf>
    <xf numFmtId="169" fontId="18" fillId="2" borderId="13" xfId="5" applyNumberFormat="1" applyFont="1" applyFill="1" applyBorder="1" applyAlignment="1" applyProtection="1">
      <alignment vertical="center" shrinkToFit="1"/>
    </xf>
    <xf numFmtId="169" fontId="18" fillId="2" borderId="13" xfId="5" applyNumberFormat="1" applyFont="1" applyFill="1" applyBorder="1" applyAlignment="1" applyProtection="1">
      <alignment horizontal="right" vertical="center" shrinkToFit="1"/>
    </xf>
    <xf numFmtId="169" fontId="18" fillId="2" borderId="42" xfId="5" applyNumberFormat="1" applyFont="1" applyFill="1" applyBorder="1" applyAlignment="1" applyProtection="1">
      <alignment horizontal="right" vertical="center" shrinkToFit="1"/>
    </xf>
    <xf numFmtId="169" fontId="18" fillId="2" borderId="73" xfId="5" applyNumberFormat="1" applyFont="1" applyFill="1" applyBorder="1" applyAlignment="1" applyProtection="1">
      <alignment vertical="center" shrinkToFit="1"/>
    </xf>
    <xf numFmtId="169" fontId="18" fillId="0" borderId="60" xfId="5" applyNumberFormat="1" applyFont="1" applyFill="1" applyBorder="1" applyAlignment="1" applyProtection="1">
      <alignment vertical="center" shrinkToFit="1"/>
    </xf>
    <xf numFmtId="169" fontId="18" fillId="0" borderId="62" xfId="5" applyNumberFormat="1" applyFont="1" applyFill="1" applyBorder="1" applyAlignment="1" applyProtection="1">
      <alignment vertical="center" shrinkToFit="1"/>
    </xf>
    <xf numFmtId="169" fontId="20" fillId="0" borderId="24" xfId="5" applyNumberFormat="1" applyFont="1" applyFill="1" applyBorder="1" applyAlignment="1" applyProtection="1">
      <alignment vertical="center" shrinkToFit="1"/>
    </xf>
    <xf numFmtId="169" fontId="20" fillId="0" borderId="82" xfId="5" applyNumberFormat="1" applyFont="1" applyFill="1" applyBorder="1" applyAlignment="1" applyProtection="1">
      <alignment vertical="center" shrinkToFit="1"/>
    </xf>
    <xf numFmtId="169" fontId="18" fillId="0" borderId="13" xfId="5" applyNumberFormat="1" applyFont="1" applyFill="1" applyBorder="1" applyAlignment="1">
      <alignment vertical="center" shrinkToFit="1"/>
    </xf>
    <xf numFmtId="169" fontId="18" fillId="2" borderId="14" xfId="5" applyNumberFormat="1" applyFont="1" applyFill="1" applyBorder="1" applyAlignment="1">
      <alignment vertical="center" shrinkToFit="1"/>
    </xf>
    <xf numFmtId="169" fontId="18" fillId="0" borderId="42" xfId="5" applyNumberFormat="1" applyFont="1" applyFill="1" applyBorder="1" applyAlignment="1">
      <alignment vertical="center" shrinkToFit="1"/>
    </xf>
    <xf numFmtId="169" fontId="19" fillId="2" borderId="81" xfId="5" applyNumberFormat="1" applyFont="1" applyFill="1" applyBorder="1" applyAlignment="1">
      <alignment vertical="center" shrinkToFit="1"/>
    </xf>
    <xf numFmtId="169" fontId="15" fillId="0" borderId="73" xfId="5" applyNumberFormat="1" applyFont="1" applyFill="1" applyBorder="1" applyAlignment="1">
      <alignment vertical="center" shrinkToFit="1"/>
    </xf>
    <xf numFmtId="169" fontId="15" fillId="2" borderId="80" xfId="5" applyNumberFormat="1" applyFont="1" applyFill="1" applyBorder="1" applyAlignment="1">
      <alignment vertical="center" shrinkToFit="1"/>
    </xf>
    <xf numFmtId="169" fontId="18" fillId="0" borderId="1" xfId="5" applyNumberFormat="1" applyFont="1" applyFill="1" applyBorder="1" applyAlignment="1">
      <alignment vertical="center" shrinkToFit="1"/>
    </xf>
    <xf numFmtId="169" fontId="18" fillId="0" borderId="67" xfId="5" applyNumberFormat="1" applyFont="1" applyFill="1" applyBorder="1" applyAlignment="1">
      <alignment vertical="center" shrinkToFit="1"/>
    </xf>
    <xf numFmtId="169" fontId="18" fillId="0" borderId="14" xfId="5" applyNumberFormat="1" applyFont="1" applyFill="1" applyBorder="1" applyAlignment="1">
      <alignment vertical="center" shrinkToFit="1"/>
    </xf>
    <xf numFmtId="169" fontId="18" fillId="2" borderId="81" xfId="5" applyNumberFormat="1" applyFont="1" applyFill="1" applyBorder="1" applyAlignment="1">
      <alignment vertical="center" shrinkToFit="1"/>
    </xf>
    <xf numFmtId="169" fontId="22" fillId="0" borderId="1" xfId="5" applyNumberFormat="1" applyFont="1" applyFill="1" applyBorder="1" applyAlignment="1">
      <alignment vertical="center" shrinkToFit="1"/>
    </xf>
    <xf numFmtId="169" fontId="22" fillId="0" borderId="67" xfId="5" applyNumberFormat="1" applyFont="1" applyFill="1" applyBorder="1" applyAlignment="1">
      <alignment vertical="center" shrinkToFit="1"/>
    </xf>
    <xf numFmtId="169" fontId="15" fillId="0" borderId="13" xfId="5" applyNumberFormat="1" applyFont="1" applyFill="1" applyBorder="1" applyAlignment="1">
      <alignment vertical="center" shrinkToFit="1"/>
    </xf>
    <xf numFmtId="169" fontId="15" fillId="0" borderId="14" xfId="5" applyNumberFormat="1" applyFont="1" applyFill="1" applyBorder="1" applyAlignment="1">
      <alignment vertical="center" shrinkToFit="1"/>
    </xf>
    <xf numFmtId="169" fontId="18" fillId="2" borderId="80" xfId="5" applyNumberFormat="1" applyFont="1" applyFill="1" applyBorder="1" applyAlignment="1">
      <alignment vertical="center" shrinkToFit="1"/>
    </xf>
    <xf numFmtId="169" fontId="15" fillId="0" borderId="60" xfId="5" applyNumberFormat="1" applyFont="1" applyFill="1" applyBorder="1" applyAlignment="1">
      <alignment vertical="center" shrinkToFit="1"/>
    </xf>
    <xf numFmtId="169" fontId="15" fillId="0" borderId="62" xfId="5" applyNumberFormat="1" applyFont="1" applyFill="1" applyBorder="1" applyAlignment="1">
      <alignment vertical="center" shrinkToFit="1"/>
    </xf>
    <xf numFmtId="169" fontId="20" fillId="0" borderId="73" xfId="5" applyNumberFormat="1" applyFont="1" applyFill="1" applyBorder="1" applyAlignment="1">
      <alignment vertical="center" shrinkToFit="1"/>
    </xf>
    <xf numFmtId="169" fontId="20" fillId="2" borderId="80" xfId="5" applyNumberFormat="1" applyFont="1" applyFill="1" applyBorder="1" applyAlignment="1">
      <alignment vertical="center" shrinkToFit="1"/>
    </xf>
    <xf numFmtId="169" fontId="18" fillId="0" borderId="13" xfId="5" applyNumberFormat="1" applyFont="1" applyBorder="1" applyAlignment="1">
      <alignment vertical="center" shrinkToFit="1"/>
    </xf>
    <xf numFmtId="169" fontId="18" fillId="0" borderId="14" xfId="5" applyNumberFormat="1" applyFont="1" applyBorder="1" applyAlignment="1">
      <alignment vertical="center" shrinkToFit="1"/>
    </xf>
    <xf numFmtId="169" fontId="18" fillId="0" borderId="42" xfId="5" applyNumberFormat="1" applyFont="1" applyBorder="1" applyAlignment="1">
      <alignment vertical="center" shrinkToFit="1"/>
    </xf>
    <xf numFmtId="169" fontId="18" fillId="0" borderId="81" xfId="5" applyNumberFormat="1" applyFont="1" applyBorder="1" applyAlignment="1">
      <alignment vertical="center" shrinkToFit="1"/>
    </xf>
    <xf numFmtId="169" fontId="20" fillId="0" borderId="73" xfId="5" applyNumberFormat="1" applyFont="1" applyBorder="1" applyAlignment="1">
      <alignment vertical="center" shrinkToFit="1"/>
    </xf>
    <xf numFmtId="169" fontId="20" fillId="0" borderId="80" xfId="5" applyNumberFormat="1" applyFont="1" applyBorder="1" applyAlignment="1">
      <alignment vertical="center" shrinkToFit="1"/>
    </xf>
    <xf numFmtId="169" fontId="18" fillId="0" borderId="60" xfId="5" applyNumberFormat="1" applyFont="1" applyBorder="1" applyAlignment="1">
      <alignment vertical="center" shrinkToFit="1"/>
    </xf>
    <xf numFmtId="169" fontId="18" fillId="0" borderId="62" xfId="5" applyNumberFormat="1" applyFont="1" applyBorder="1" applyAlignment="1">
      <alignment vertical="center" shrinkToFit="1"/>
    </xf>
    <xf numFmtId="169" fontId="20" fillId="0" borderId="24" xfId="5" applyNumberFormat="1" applyFont="1" applyBorder="1" applyAlignment="1">
      <alignment vertical="center" shrinkToFit="1"/>
    </xf>
    <xf numFmtId="169" fontId="20" fillId="0" borderId="82" xfId="5" applyNumberFormat="1" applyFont="1" applyBorder="1" applyAlignment="1">
      <alignment vertical="center" shrinkToFit="1"/>
    </xf>
    <xf numFmtId="169" fontId="18" fillId="0" borderId="1" xfId="5" applyNumberFormat="1" applyFont="1" applyFill="1" applyBorder="1" applyAlignment="1">
      <alignment vertical="center"/>
    </xf>
    <xf numFmtId="169" fontId="18" fillId="0" borderId="67" xfId="5" applyNumberFormat="1" applyFont="1" applyFill="1" applyBorder="1" applyAlignment="1">
      <alignment vertical="center"/>
    </xf>
    <xf numFmtId="169" fontId="18" fillId="0" borderId="23" xfId="5" applyNumberFormat="1" applyFont="1" applyFill="1" applyBorder="1" applyAlignment="1" applyProtection="1">
      <alignment vertical="center" shrinkToFit="1"/>
    </xf>
    <xf numFmtId="169" fontId="18" fillId="0" borderId="7" xfId="5" applyNumberFormat="1" applyFont="1" applyFill="1" applyBorder="1" applyAlignment="1" applyProtection="1">
      <alignment vertical="center" shrinkToFit="1"/>
    </xf>
    <xf numFmtId="169" fontId="18" fillId="0" borderId="123" xfId="5" applyNumberFormat="1" applyFont="1" applyFill="1" applyBorder="1" applyAlignment="1" applyProtection="1">
      <alignment vertical="center" shrinkToFit="1"/>
    </xf>
    <xf numFmtId="169" fontId="18" fillId="2" borderId="23" xfId="5" applyNumberFormat="1" applyFont="1" applyFill="1" applyBorder="1" applyAlignment="1" applyProtection="1">
      <alignment vertical="center" shrinkToFit="1"/>
    </xf>
    <xf numFmtId="169" fontId="18" fillId="2" borderId="23" xfId="5" applyNumberFormat="1" applyFont="1" applyFill="1" applyBorder="1" applyAlignment="1" applyProtection="1">
      <alignment horizontal="right" vertical="center" shrinkToFit="1"/>
    </xf>
    <xf numFmtId="169" fontId="18" fillId="2" borderId="123" xfId="5" applyNumberFormat="1" applyFont="1" applyFill="1" applyBorder="1" applyAlignment="1" applyProtection="1">
      <alignment horizontal="right" vertical="center" shrinkToFit="1"/>
    </xf>
    <xf numFmtId="169" fontId="4" fillId="0" borderId="60" xfId="5" applyNumberFormat="1" applyFont="1" applyFill="1" applyBorder="1" applyAlignment="1" applyProtection="1">
      <alignment vertical="center"/>
    </xf>
    <xf numFmtId="169" fontId="15" fillId="0" borderId="42" xfId="5" applyNumberFormat="1" applyFont="1" applyFill="1" applyBorder="1" applyAlignment="1" applyProtection="1">
      <alignment vertical="center" shrinkToFit="1"/>
    </xf>
    <xf numFmtId="169" fontId="53" fillId="0" borderId="124" xfId="5" applyNumberFormat="1" applyFont="1" applyFill="1" applyBorder="1" applyAlignment="1" applyProtection="1">
      <alignment vertical="center" shrinkToFit="1"/>
      <protection locked="0"/>
    </xf>
    <xf numFmtId="169" fontId="53" fillId="0" borderId="122" xfId="5" applyNumberFormat="1" applyFont="1" applyFill="1" applyBorder="1" applyAlignment="1" applyProtection="1">
      <alignment vertical="center" shrinkToFit="1"/>
      <protection locked="0"/>
    </xf>
    <xf numFmtId="0" fontId="3" fillId="0" borderId="0" xfId="10" applyFont="1" applyFill="1" applyAlignment="1" applyProtection="1">
      <alignment vertical="center"/>
    </xf>
    <xf numFmtId="0" fontId="3" fillId="0" borderId="0" xfId="10" applyFont="1" applyFill="1" applyAlignment="1" applyProtection="1">
      <alignment horizontal="center" vertical="center"/>
    </xf>
    <xf numFmtId="41" fontId="3" fillId="0" borderId="0" xfId="10" applyNumberFormat="1" applyFont="1" applyFill="1" applyAlignment="1" applyProtection="1">
      <alignment horizontal="center" vertical="center"/>
    </xf>
    <xf numFmtId="41" fontId="3" fillId="0" borderId="0" xfId="10" applyNumberFormat="1" applyFont="1" applyFill="1" applyBorder="1" applyAlignment="1" applyProtection="1">
      <alignment horizontal="center" vertical="center"/>
    </xf>
    <xf numFmtId="0" fontId="2" fillId="0" borderId="0" xfId="10" applyFont="1" applyFill="1" applyBorder="1" applyAlignment="1" applyProtection="1">
      <alignment vertical="center"/>
    </xf>
    <xf numFmtId="41" fontId="2" fillId="0" borderId="0" xfId="10" applyNumberFormat="1" applyFont="1" applyFill="1" applyBorder="1" applyAlignment="1" applyProtection="1">
      <alignment vertical="center"/>
    </xf>
    <xf numFmtId="41" fontId="2" fillId="0" borderId="0" xfId="10" applyNumberFormat="1" applyFont="1" applyFill="1" applyBorder="1" applyAlignment="1" applyProtection="1">
      <alignment horizontal="left" vertical="center"/>
    </xf>
    <xf numFmtId="41" fontId="2" fillId="0" borderId="0" xfId="10" applyNumberFormat="1" applyFont="1" applyFill="1" applyBorder="1" applyAlignment="1" applyProtection="1">
      <alignment horizontal="center" vertical="center"/>
    </xf>
    <xf numFmtId="0" fontId="3" fillId="0" borderId="57" xfId="10" applyFont="1" applyFill="1" applyBorder="1" applyAlignment="1" applyProtection="1">
      <alignment horizontal="center" vertical="center"/>
    </xf>
    <xf numFmtId="0" fontId="18" fillId="0" borderId="66" xfId="10" applyFont="1" applyFill="1" applyBorder="1" applyAlignment="1" applyProtection="1">
      <alignment horizontal="centerContinuous" vertical="center"/>
    </xf>
    <xf numFmtId="0" fontId="3" fillId="0" borderId="35" xfId="10" applyFont="1" applyFill="1" applyBorder="1" applyAlignment="1" applyProtection="1">
      <alignment vertical="center"/>
    </xf>
    <xf numFmtId="41" fontId="4" fillId="0" borderId="0" xfId="10" applyNumberFormat="1" applyFont="1" applyFill="1" applyAlignment="1" applyProtection="1">
      <alignment horizontal="center" vertical="center"/>
    </xf>
    <xf numFmtId="169" fontId="18" fillId="0" borderId="60" xfId="5" applyNumberFormat="1" applyFont="1" applyFill="1" applyBorder="1" applyAlignment="1" applyProtection="1">
      <alignment vertical="center"/>
    </xf>
    <xf numFmtId="169" fontId="18" fillId="0" borderId="1" xfId="5" applyNumberFormat="1" applyFont="1" applyFill="1" applyBorder="1" applyAlignment="1" applyProtection="1">
      <alignment vertical="center"/>
    </xf>
    <xf numFmtId="169" fontId="18" fillId="0" borderId="67" xfId="5" applyNumberFormat="1" applyFont="1" applyFill="1" applyBorder="1" applyAlignment="1" applyProtection="1">
      <alignment vertical="center"/>
    </xf>
    <xf numFmtId="169" fontId="4" fillId="0" borderId="0" xfId="5" applyNumberFormat="1" applyFont="1" applyFill="1" applyAlignment="1" applyProtection="1">
      <alignment vertical="center" shrinkToFit="1"/>
    </xf>
    <xf numFmtId="169" fontId="15" fillId="0" borderId="67" xfId="5" applyNumberFormat="1" applyFont="1" applyFill="1" applyBorder="1" applyAlignment="1" applyProtection="1">
      <alignment vertical="center" shrinkToFit="1"/>
    </xf>
    <xf numFmtId="169" fontId="18" fillId="0" borderId="73" xfId="5" applyNumberFormat="1" applyFont="1" applyFill="1" applyBorder="1" applyAlignment="1" applyProtection="1">
      <alignment vertical="center" shrinkToFit="1"/>
    </xf>
    <xf numFmtId="0" fontId="3" fillId="0" borderId="29" xfId="0" applyNumberFormat="1" applyFont="1" applyFill="1" applyBorder="1" applyAlignment="1" applyProtection="1">
      <alignment horizontal="left" vertical="center"/>
    </xf>
    <xf numFmtId="0" fontId="3" fillId="0" borderId="39" xfId="0" applyFont="1" applyFill="1" applyBorder="1" applyAlignment="1" applyProtection="1">
      <alignment horizontal="left" vertical="center"/>
    </xf>
    <xf numFmtId="0" fontId="5" fillId="0" borderId="0" xfId="8" applyFont="1" applyFill="1" applyAlignment="1" applyProtection="1">
      <alignment vertical="center"/>
    </xf>
    <xf numFmtId="0" fontId="5" fillId="0" borderId="0" xfId="8" applyFont="1" applyFill="1" applyBorder="1" applyAlignment="1" applyProtection="1">
      <alignment vertical="center"/>
    </xf>
    <xf numFmtId="41" fontId="2" fillId="0" borderId="0" xfId="10" applyNumberFormat="1" applyFont="1" applyFill="1" applyAlignment="1" applyProtection="1">
      <alignment horizontal="center" vertical="center"/>
    </xf>
    <xf numFmtId="170" fontId="4" fillId="0" borderId="0" xfId="10" applyNumberFormat="1" applyFont="1" applyFill="1" applyBorder="1" applyAlignment="1" applyProtection="1">
      <alignment horizontal="center" vertical="center"/>
    </xf>
    <xf numFmtId="41" fontId="4" fillId="0" borderId="0" xfId="10" applyNumberFormat="1" applyFont="1" applyFill="1" applyBorder="1" applyAlignment="1" applyProtection="1">
      <alignment horizontal="center" vertical="center"/>
    </xf>
    <xf numFmtId="37" fontId="3" fillId="0" borderId="58" xfId="10" applyNumberFormat="1" applyFont="1" applyFill="1" applyBorder="1" applyAlignment="1" applyProtection="1">
      <alignment horizontal="center" vertical="center"/>
    </xf>
    <xf numFmtId="0" fontId="3" fillId="0" borderId="60" xfId="10" applyFont="1" applyFill="1" applyBorder="1" applyAlignment="1" applyProtection="1">
      <alignment horizontal="center" vertical="center" wrapText="1"/>
    </xf>
    <xf numFmtId="10" fontId="46" fillId="0" borderId="52" xfId="10" applyNumberFormat="1" applyFont="1" applyFill="1" applyBorder="1" applyAlignment="1" applyProtection="1">
      <alignment horizontal="center" vertical="center" wrapText="1"/>
    </xf>
    <xf numFmtId="10" fontId="46" fillId="0" borderId="63" xfId="10" applyNumberFormat="1" applyFont="1" applyFill="1" applyBorder="1" applyAlignment="1" applyProtection="1">
      <alignment horizontal="center" vertical="center" wrapText="1"/>
    </xf>
    <xf numFmtId="0" fontId="15" fillId="0" borderId="68" xfId="10" applyFont="1" applyFill="1" applyBorder="1" applyAlignment="1" applyProtection="1">
      <alignment horizontal="center" vertical="center"/>
    </xf>
    <xf numFmtId="0" fontId="15" fillId="0" borderId="69" xfId="10" applyFont="1" applyFill="1" applyBorder="1" applyAlignment="1" applyProtection="1">
      <alignment horizontal="center" vertical="center"/>
    </xf>
    <xf numFmtId="167" fontId="18" fillId="0" borderId="15" xfId="10" applyNumberFormat="1" applyFont="1" applyFill="1" applyBorder="1" applyAlignment="1" applyProtection="1">
      <alignment horizontal="center" vertical="center" shrinkToFit="1"/>
    </xf>
    <xf numFmtId="43" fontId="18" fillId="0" borderId="0" xfId="10" applyNumberFormat="1" applyFont="1" applyFill="1" applyBorder="1" applyAlignment="1" applyProtection="1">
      <alignment vertical="center"/>
    </xf>
    <xf numFmtId="0" fontId="15" fillId="0" borderId="0" xfId="10" applyFont="1" applyFill="1" applyBorder="1" applyAlignment="1" applyProtection="1">
      <alignment horizontal="center" vertical="center"/>
    </xf>
    <xf numFmtId="167" fontId="18" fillId="0" borderId="0" xfId="10" applyNumberFormat="1" applyFont="1" applyFill="1" applyBorder="1" applyAlignment="1" applyProtection="1">
      <alignment horizontal="center" vertical="center"/>
    </xf>
    <xf numFmtId="42" fontId="21" fillId="0" borderId="0" xfId="10" applyNumberFormat="1" applyFont="1" applyFill="1" applyBorder="1" applyAlignment="1" applyProtection="1">
      <alignment vertical="center"/>
    </xf>
    <xf numFmtId="41" fontId="18" fillId="0" borderId="31" xfId="10" applyNumberFormat="1" applyFont="1" applyFill="1" applyBorder="1" applyAlignment="1" applyProtection="1">
      <alignment shrinkToFit="1"/>
    </xf>
    <xf numFmtId="0" fontId="18" fillId="0" borderId="32" xfId="10" applyFont="1" applyFill="1" applyBorder="1" applyAlignment="1" applyProtection="1">
      <alignment shrinkToFit="1"/>
    </xf>
    <xf numFmtId="41" fontId="18" fillId="0" borderId="0" xfId="10" applyNumberFormat="1" applyFont="1" applyFill="1" applyBorder="1" applyAlignment="1" applyProtection="1">
      <alignment vertical="center"/>
    </xf>
    <xf numFmtId="0" fontId="18" fillId="0" borderId="0" xfId="10" applyFont="1" applyFill="1" applyBorder="1" applyProtection="1"/>
    <xf numFmtId="0" fontId="18" fillId="0" borderId="26" xfId="10" applyFont="1" applyFill="1" applyBorder="1" applyProtection="1"/>
    <xf numFmtId="41" fontId="18" fillId="0" borderId="26" xfId="10" applyNumberFormat="1" applyFont="1" applyFill="1" applyBorder="1" applyProtection="1"/>
    <xf numFmtId="0" fontId="18" fillId="0" borderId="0" xfId="10" applyFont="1" applyFill="1" applyBorder="1" applyAlignment="1" applyProtection="1">
      <alignment vertical="center"/>
    </xf>
    <xf numFmtId="41" fontId="3" fillId="0" borderId="61" xfId="10" applyNumberFormat="1" applyFont="1" applyFill="1" applyBorder="1" applyAlignment="1" applyProtection="1">
      <alignment horizontal="center" vertical="center" wrapText="1"/>
    </xf>
    <xf numFmtId="10" fontId="46" fillId="0" borderId="53" xfId="10" applyNumberFormat="1" applyFont="1" applyFill="1" applyBorder="1" applyAlignment="1" applyProtection="1">
      <alignment horizontal="center" vertical="center" wrapText="1"/>
    </xf>
    <xf numFmtId="43" fontId="18" fillId="0" borderId="66" xfId="10" applyNumberFormat="1" applyFont="1" applyFill="1" applyBorder="1" applyAlignment="1" applyProtection="1">
      <alignment vertical="center"/>
    </xf>
    <xf numFmtId="167" fontId="18" fillId="0" borderId="1" xfId="10" applyNumberFormat="1" applyFont="1" applyFill="1" applyBorder="1" applyAlignment="1" applyProtection="1">
      <alignment horizontal="center" vertical="center" shrinkToFit="1"/>
    </xf>
    <xf numFmtId="0" fontId="20" fillId="0" borderId="0" xfId="10" applyFont="1" applyFill="1" applyBorder="1" applyAlignment="1" applyProtection="1">
      <alignment horizontal="left" vertical="center"/>
    </xf>
    <xf numFmtId="0" fontId="15" fillId="0" borderId="0" xfId="10" applyFont="1" applyFill="1" applyBorder="1" applyAlignment="1" applyProtection="1">
      <alignment horizontal="left" vertical="center"/>
    </xf>
    <xf numFmtId="42" fontId="24" fillId="0" borderId="0" xfId="4" applyNumberFormat="1" applyFont="1" applyFill="1" applyBorder="1" applyAlignment="1" applyProtection="1">
      <alignment vertical="center"/>
    </xf>
    <xf numFmtId="43" fontId="4" fillId="0" borderId="0" xfId="10" applyNumberFormat="1" applyFont="1" applyFill="1" applyBorder="1" applyAlignment="1" applyProtection="1">
      <alignment vertical="center"/>
    </xf>
    <xf numFmtId="0" fontId="13" fillId="0" borderId="0" xfId="10" applyFont="1" applyFill="1" applyBorder="1" applyAlignment="1" applyProtection="1">
      <alignment horizontal="left" vertical="center"/>
    </xf>
    <xf numFmtId="0" fontId="7" fillId="0" borderId="0" xfId="10" applyFont="1" applyFill="1" applyBorder="1" applyAlignment="1" applyProtection="1">
      <alignment horizontal="left" vertical="center"/>
    </xf>
    <xf numFmtId="42" fontId="14" fillId="0" borderId="0" xfId="4" applyNumberFormat="1" applyFont="1" applyFill="1" applyBorder="1" applyAlignment="1" applyProtection="1">
      <alignment vertical="center"/>
    </xf>
    <xf numFmtId="0" fontId="43" fillId="0" borderId="0" xfId="10" applyFont="1" applyFill="1" applyBorder="1" applyAlignment="1" applyProtection="1">
      <alignment horizontal="left" vertical="center" wrapText="1"/>
    </xf>
    <xf numFmtId="0" fontId="7" fillId="0" borderId="0" xfId="10" applyFont="1" applyFill="1" applyBorder="1" applyAlignment="1" applyProtection="1">
      <alignment horizontal="center"/>
    </xf>
    <xf numFmtId="0" fontId="4" fillId="0" borderId="0" xfId="10" applyFont="1" applyFill="1" applyBorder="1" applyProtection="1"/>
    <xf numFmtId="10" fontId="18" fillId="0" borderId="126" xfId="10" applyNumberFormat="1" applyFont="1" applyFill="1" applyBorder="1" applyAlignment="1" applyProtection="1">
      <alignment shrinkToFit="1"/>
    </xf>
    <xf numFmtId="169" fontId="21" fillId="0" borderId="83" xfId="5" applyNumberFormat="1" applyFont="1" applyFill="1" applyBorder="1" applyAlignment="1" applyProtection="1">
      <alignment vertical="center" shrinkToFit="1"/>
    </xf>
    <xf numFmtId="169" fontId="21" fillId="0" borderId="84" xfId="5" applyNumberFormat="1" applyFont="1" applyFill="1" applyBorder="1" applyAlignment="1" applyProtection="1">
      <alignment vertical="center" shrinkToFit="1"/>
    </xf>
    <xf numFmtId="169" fontId="18" fillId="0" borderId="16" xfId="5" applyNumberFormat="1" applyFont="1" applyFill="1" applyBorder="1" applyAlignment="1" applyProtection="1">
      <alignment vertical="center" shrinkToFit="1"/>
    </xf>
    <xf numFmtId="169" fontId="18" fillId="0" borderId="70" xfId="5" applyNumberFormat="1" applyFont="1" applyFill="1" applyBorder="1" applyAlignment="1" applyProtection="1">
      <alignment vertical="center" shrinkToFit="1"/>
    </xf>
    <xf numFmtId="169" fontId="15" fillId="0" borderId="1" xfId="5" applyNumberFormat="1" applyFont="1" applyFill="1" applyBorder="1" applyAlignment="1" applyProtection="1">
      <alignment vertical="center" shrinkToFit="1"/>
    </xf>
    <xf numFmtId="169" fontId="18" fillId="0" borderId="80" xfId="5" applyNumberFormat="1" applyFont="1" applyFill="1" applyBorder="1" applyAlignment="1" applyProtection="1">
      <alignment vertical="center" shrinkToFit="1"/>
    </xf>
    <xf numFmtId="169" fontId="15" fillId="0" borderId="24" xfId="5" applyNumberFormat="1" applyFont="1" applyFill="1" applyBorder="1" applyAlignment="1" applyProtection="1">
      <alignment vertical="center" shrinkToFit="1"/>
    </xf>
    <xf numFmtId="169" fontId="15" fillId="0" borderId="82" xfId="5" applyNumberFormat="1" applyFont="1" applyFill="1" applyBorder="1" applyAlignment="1" applyProtection="1">
      <alignment vertical="center" shrinkToFit="1"/>
    </xf>
    <xf numFmtId="169" fontId="24" fillId="0" borderId="83" xfId="5" applyNumberFormat="1" applyFont="1" applyFill="1" applyBorder="1" applyAlignment="1" applyProtection="1">
      <alignment vertical="center" shrinkToFit="1"/>
    </xf>
    <xf numFmtId="169" fontId="24" fillId="0" borderId="85" xfId="5" applyNumberFormat="1" applyFont="1" applyFill="1" applyBorder="1" applyAlignment="1" applyProtection="1">
      <alignment vertical="center" shrinkToFit="1"/>
    </xf>
    <xf numFmtId="169" fontId="24" fillId="0" borderId="84" xfId="5" applyNumberFormat="1" applyFont="1" applyFill="1" applyBorder="1" applyAlignment="1" applyProtection="1">
      <alignment vertical="center" shrinkToFit="1"/>
    </xf>
    <xf numFmtId="0" fontId="7" fillId="0" borderId="0" xfId="10" applyFont="1" applyFill="1" applyAlignment="1" applyProtection="1">
      <alignment horizontal="centerContinuous" vertical="center"/>
    </xf>
    <xf numFmtId="41" fontId="7" fillId="0" borderId="0" xfId="10" applyNumberFormat="1" applyFont="1" applyFill="1" applyAlignment="1" applyProtection="1">
      <alignment horizontal="centerContinuous" vertical="center"/>
    </xf>
    <xf numFmtId="41" fontId="2" fillId="0" borderId="0" xfId="10" applyNumberFormat="1" applyFont="1" applyFill="1" applyBorder="1" applyAlignment="1" applyProtection="1">
      <alignment horizontal="centerContinuous" vertical="center"/>
    </xf>
    <xf numFmtId="42" fontId="20" fillId="0" borderId="24" xfId="10" applyNumberFormat="1" applyFont="1" applyFill="1" applyBorder="1" applyAlignment="1" applyProtection="1">
      <alignment vertical="center" shrinkToFit="1"/>
    </xf>
    <xf numFmtId="0" fontId="4" fillId="0" borderId="0" xfId="10" applyFont="1" applyAlignment="1" applyProtection="1">
      <alignment horizontal="center" vertical="center"/>
    </xf>
    <xf numFmtId="0" fontId="10" fillId="0" borderId="0" xfId="0" applyFont="1" applyFill="1" applyProtection="1"/>
    <xf numFmtId="42" fontId="10" fillId="0" borderId="0" xfId="0" applyNumberFormat="1" applyFont="1" applyFill="1" applyProtection="1"/>
    <xf numFmtId="0" fontId="48" fillId="0" borderId="0" xfId="10" applyFont="1" applyFill="1" applyAlignment="1" applyProtection="1">
      <alignment vertical="center"/>
    </xf>
    <xf numFmtId="41" fontId="53" fillId="0" borderId="125" xfId="10" applyNumberFormat="1" applyFont="1" applyFill="1" applyBorder="1" applyAlignment="1" applyProtection="1">
      <alignment shrinkToFit="1"/>
      <protection locked="0"/>
    </xf>
    <xf numFmtId="169" fontId="18" fillId="0" borderId="42" xfId="5" applyNumberFormat="1" applyFont="1" applyFill="1" applyBorder="1" applyAlignment="1" applyProtection="1">
      <alignment vertical="center"/>
    </xf>
    <xf numFmtId="169" fontId="18" fillId="0" borderId="13" xfId="5" applyNumberFormat="1" applyFont="1" applyFill="1" applyBorder="1" applyAlignment="1" applyProtection="1">
      <alignment vertical="center"/>
    </xf>
    <xf numFmtId="169" fontId="18" fillId="0" borderId="17" xfId="5" applyNumberFormat="1" applyFont="1" applyFill="1" applyBorder="1" applyAlignment="1" applyProtection="1">
      <alignment vertical="center"/>
    </xf>
    <xf numFmtId="169" fontId="18" fillId="0" borderId="14" xfId="5" applyNumberFormat="1" applyFont="1" applyFill="1" applyBorder="1" applyAlignment="1" applyProtection="1">
      <alignment vertical="center"/>
    </xf>
    <xf numFmtId="169" fontId="20" fillId="0" borderId="52" xfId="5" applyNumberFormat="1" applyFont="1" applyFill="1" applyBorder="1" applyAlignment="1" applyProtection="1">
      <alignment vertical="center" shrinkToFit="1"/>
    </xf>
    <xf numFmtId="0" fontId="3" fillId="0" borderId="55"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2" fontId="3" fillId="0" borderId="13" xfId="0" applyNumberFormat="1"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xf>
    <xf numFmtId="0" fontId="15" fillId="0" borderId="5"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2" fontId="9" fillId="0" borderId="8" xfId="0" applyNumberFormat="1" applyFont="1" applyFill="1" applyBorder="1" applyAlignment="1" applyProtection="1">
      <alignment vertical="center" wrapText="1"/>
    </xf>
    <xf numFmtId="0" fontId="9" fillId="0" borderId="8" xfId="0" applyFont="1" applyFill="1" applyBorder="1" applyAlignment="1" applyProtection="1">
      <alignment vertical="center" wrapText="1"/>
    </xf>
    <xf numFmtId="42" fontId="20" fillId="0" borderId="34" xfId="10" applyNumberFormat="1" applyFont="1" applyFill="1" applyBorder="1" applyAlignment="1" applyProtection="1">
      <alignment vertical="center" shrinkToFit="1"/>
    </xf>
    <xf numFmtId="49" fontId="10" fillId="0" borderId="0" xfId="0" applyNumberFormat="1" applyFont="1" applyAlignment="1" applyProtection="1">
      <alignment horizontal="center" vertical="center"/>
    </xf>
    <xf numFmtId="0" fontId="10" fillId="0" borderId="0" xfId="0" applyFont="1" applyFill="1" applyAlignment="1" applyProtection="1">
      <alignment vertical="center"/>
    </xf>
    <xf numFmtId="0" fontId="10" fillId="0" borderId="0" xfId="0" applyFont="1" applyFill="1" applyAlignment="1" applyProtection="1">
      <alignment horizontal="center" vertical="center"/>
    </xf>
    <xf numFmtId="2" fontId="10" fillId="0" borderId="0" xfId="0" applyNumberFormat="1" applyFont="1" applyFill="1" applyAlignment="1" applyProtection="1">
      <alignment vertical="center"/>
    </xf>
    <xf numFmtId="49" fontId="0" fillId="0" borderId="0" xfId="0" applyNumberFormat="1" applyAlignment="1" applyProtection="1">
      <alignment horizontal="center" vertical="center"/>
    </xf>
    <xf numFmtId="0" fontId="0" fillId="0" borderId="0" xfId="0" applyAlignment="1" applyProtection="1">
      <alignment horizontal="center" vertical="center"/>
    </xf>
    <xf numFmtId="2" fontId="0" fillId="0" borderId="0" xfId="0" applyNumberFormat="1" applyAlignment="1" applyProtection="1">
      <alignment vertical="center"/>
    </xf>
    <xf numFmtId="173" fontId="1" fillId="0" borderId="88" xfId="0" applyNumberFormat="1" applyFont="1" applyFill="1" applyBorder="1" applyAlignment="1" applyProtection="1">
      <alignment horizontal="center" vertical="center"/>
    </xf>
    <xf numFmtId="173" fontId="1" fillId="0" borderId="87" xfId="0" applyNumberFormat="1" applyFont="1" applyFill="1" applyBorder="1" applyAlignment="1" applyProtection="1">
      <alignment horizontal="center" vertical="center"/>
    </xf>
    <xf numFmtId="0" fontId="53" fillId="0" borderId="125" xfId="0" applyFont="1" applyFill="1" applyBorder="1" applyAlignment="1" applyProtection="1">
      <alignment horizontal="center" vertical="center"/>
      <protection locked="0"/>
    </xf>
    <xf numFmtId="0" fontId="53" fillId="0" borderId="125" xfId="0" applyFont="1" applyFill="1" applyBorder="1" applyAlignment="1" applyProtection="1">
      <alignment horizontal="left" vertical="center" wrapText="1"/>
      <protection locked="0"/>
    </xf>
    <xf numFmtId="2" fontId="53" fillId="0" borderId="125" xfId="0" applyNumberFormat="1" applyFont="1" applyFill="1" applyBorder="1" applyAlignment="1" applyProtection="1">
      <alignment horizontal="center" vertical="center"/>
      <protection locked="0"/>
    </xf>
    <xf numFmtId="0" fontId="53" fillId="0" borderId="124" xfId="0" applyFont="1" applyFill="1" applyBorder="1" applyAlignment="1" applyProtection="1">
      <alignment horizontal="center" vertical="center"/>
      <protection locked="0"/>
    </xf>
    <xf numFmtId="0" fontId="53" fillId="0" borderId="124" xfId="0" applyFont="1" applyFill="1" applyBorder="1" applyAlignment="1" applyProtection="1">
      <alignment horizontal="left" vertical="center" wrapText="1"/>
      <protection locked="0"/>
    </xf>
    <xf numFmtId="2" fontId="53" fillId="0" borderId="124" xfId="0" applyNumberFormat="1" applyFont="1" applyFill="1" applyBorder="1" applyAlignment="1" applyProtection="1">
      <alignment horizontal="center" vertical="center"/>
      <protection locked="0"/>
    </xf>
    <xf numFmtId="0" fontId="53" fillId="0" borderId="129" xfId="0" applyFont="1" applyFill="1" applyBorder="1" applyAlignment="1" applyProtection="1">
      <alignment horizontal="center" vertical="center"/>
      <protection locked="0"/>
    </xf>
    <xf numFmtId="0" fontId="53" fillId="0" borderId="129" xfId="0" applyFont="1" applyFill="1" applyBorder="1" applyAlignment="1" applyProtection="1">
      <alignment horizontal="left" vertical="center" wrapText="1"/>
      <protection locked="0"/>
    </xf>
    <xf numFmtId="2" fontId="53" fillId="0" borderId="129" xfId="0" applyNumberFormat="1" applyFont="1" applyFill="1" applyBorder="1" applyAlignment="1" applyProtection="1">
      <alignment horizontal="center" vertical="center"/>
      <protection locked="0"/>
    </xf>
    <xf numFmtId="0" fontId="0" fillId="0" borderId="0" xfId="0" applyFill="1" applyBorder="1" applyAlignment="1" applyProtection="1">
      <alignment vertical="center"/>
    </xf>
    <xf numFmtId="0" fontId="0" fillId="0" borderId="0" xfId="0" applyBorder="1" applyAlignment="1" applyProtection="1">
      <alignment vertical="center"/>
    </xf>
    <xf numFmtId="0" fontId="49" fillId="0" borderId="0" xfId="0" applyFont="1" applyFill="1" applyBorder="1" applyAlignment="1" applyProtection="1">
      <alignment horizontal="center"/>
    </xf>
    <xf numFmtId="7" fontId="0" fillId="0" borderId="0" xfId="0" applyNumberFormat="1" applyFill="1" applyBorder="1" applyProtection="1"/>
    <xf numFmtId="39" fontId="0" fillId="0" borderId="0" xfId="0" applyNumberFormat="1" applyFill="1" applyBorder="1" applyProtection="1"/>
    <xf numFmtId="44" fontId="1" fillId="0" borderId="24" xfId="5" applyFont="1" applyFill="1" applyBorder="1" applyAlignment="1" applyProtection="1">
      <alignment horizontal="left" vertical="center" shrinkToFit="1"/>
    </xf>
    <xf numFmtId="42" fontId="18" fillId="0" borderId="60" xfId="9" applyNumberFormat="1" applyFont="1" applyFill="1" applyBorder="1" applyAlignment="1" applyProtection="1">
      <alignment horizontal="left" vertical="center" shrinkToFit="1"/>
    </xf>
    <xf numFmtId="42" fontId="31" fillId="0" borderId="60" xfId="6" applyNumberFormat="1" applyFont="1" applyFill="1" applyBorder="1" applyAlignment="1" applyProtection="1">
      <alignment horizontal="right" vertical="center" shrinkToFit="1"/>
    </xf>
    <xf numFmtId="42" fontId="18" fillId="0" borderId="65" xfId="9" applyNumberFormat="1" applyFont="1" applyFill="1" applyBorder="1" applyAlignment="1" applyProtection="1">
      <alignment vertical="center" shrinkToFit="1"/>
    </xf>
    <xf numFmtId="173" fontId="18" fillId="0" borderId="43" xfId="9" applyNumberFormat="1" applyFont="1" applyFill="1" applyBorder="1" applyAlignment="1" applyProtection="1">
      <alignment horizontal="right" vertical="center"/>
    </xf>
    <xf numFmtId="0" fontId="3" fillId="0" borderId="18" xfId="9" applyFont="1" applyFill="1" applyBorder="1" applyAlignment="1" applyProtection="1">
      <alignment horizontal="center" vertical="center" shrinkToFit="1"/>
    </xf>
    <xf numFmtId="0" fontId="3" fillId="0" borderId="50" xfId="9" applyFont="1" applyFill="1" applyBorder="1" applyAlignment="1" applyProtection="1">
      <alignment horizontal="center" vertical="center"/>
    </xf>
    <xf numFmtId="0" fontId="3" fillId="0" borderId="50" xfId="9" applyFont="1" applyFill="1" applyBorder="1" applyAlignment="1" applyProtection="1">
      <alignment horizontal="center" vertical="center" shrinkToFit="1"/>
    </xf>
    <xf numFmtId="0" fontId="3" fillId="0" borderId="51" xfId="9" applyFont="1" applyFill="1" applyBorder="1" applyAlignment="1" applyProtection="1">
      <alignment horizontal="center" vertical="center" shrinkToFit="1"/>
    </xf>
    <xf numFmtId="173" fontId="0" fillId="0" borderId="12" xfId="0" applyNumberFormat="1" applyFont="1" applyFill="1" applyBorder="1" applyAlignment="1" applyProtection="1">
      <alignment horizontal="right" vertical="center"/>
    </xf>
    <xf numFmtId="0" fontId="0" fillId="0" borderId="141" xfId="0" applyFont="1" applyFill="1" applyBorder="1" applyAlignment="1" applyProtection="1">
      <alignment horizontal="center" vertical="center" wrapText="1"/>
    </xf>
    <xf numFmtId="37" fontId="0" fillId="0" borderId="48" xfId="0" applyNumberFormat="1" applyFont="1" applyFill="1" applyBorder="1" applyAlignment="1" applyProtection="1">
      <alignment vertical="center" shrinkToFit="1"/>
    </xf>
    <xf numFmtId="0" fontId="53" fillId="0" borderId="117" xfId="0" applyFont="1" applyFill="1" applyBorder="1" applyAlignment="1" applyProtection="1">
      <alignment horizontal="center" vertical="center"/>
      <protection locked="0"/>
    </xf>
    <xf numFmtId="10" fontId="53" fillId="0" borderId="117" xfId="0" applyNumberFormat="1" applyFont="1" applyFill="1" applyBorder="1" applyAlignment="1" applyProtection="1">
      <alignment vertical="center" shrinkToFit="1"/>
      <protection locked="0"/>
    </xf>
    <xf numFmtId="37" fontId="53" fillId="0" borderId="117" xfId="0" applyNumberFormat="1" applyFont="1" applyFill="1" applyBorder="1" applyAlignment="1" applyProtection="1">
      <alignment vertical="center" shrinkToFit="1"/>
      <protection locked="0"/>
    </xf>
    <xf numFmtId="37" fontId="53" fillId="0" borderId="117" xfId="5" applyNumberFormat="1" applyFont="1" applyFill="1" applyBorder="1" applyAlignment="1" applyProtection="1">
      <alignment horizontal="right" vertical="center" shrinkToFit="1"/>
      <protection locked="0"/>
    </xf>
    <xf numFmtId="37" fontId="53" fillId="0" borderId="117" xfId="5" applyNumberFormat="1" applyFont="1" applyFill="1" applyBorder="1" applyAlignment="1" applyProtection="1">
      <alignment vertical="center" shrinkToFit="1"/>
      <protection locked="0"/>
    </xf>
    <xf numFmtId="0" fontId="3" fillId="0" borderId="29" xfId="0" applyFont="1" applyFill="1" applyBorder="1" applyAlignment="1" applyProtection="1">
      <alignment horizontal="left" vertical="center"/>
    </xf>
    <xf numFmtId="0" fontId="39" fillId="0" borderId="0" xfId="0" applyFont="1" applyFill="1" applyBorder="1" applyAlignment="1" applyProtection="1">
      <alignment horizontal="right" vertical="center"/>
    </xf>
    <xf numFmtId="1" fontId="40" fillId="0" borderId="0" xfId="0" applyNumberFormat="1" applyFont="1" applyFill="1" applyBorder="1" applyAlignment="1" applyProtection="1">
      <alignment horizontal="left" vertical="center"/>
    </xf>
    <xf numFmtId="41" fontId="41" fillId="0" borderId="40" xfId="0" applyNumberFormat="1" applyFont="1" applyFill="1" applyBorder="1" applyAlignment="1" applyProtection="1">
      <alignment horizontal="center" vertical="center"/>
    </xf>
    <xf numFmtId="41" fontId="41" fillId="0" borderId="41" xfId="0" applyNumberFormat="1" applyFont="1" applyFill="1" applyBorder="1" applyAlignment="1" applyProtection="1">
      <alignment horizontal="center" vertical="center"/>
    </xf>
    <xf numFmtId="10" fontId="41" fillId="0" borderId="34" xfId="0" applyNumberFormat="1" applyFont="1" applyFill="1" applyBorder="1" applyAlignment="1" applyProtection="1">
      <alignment horizontal="center" vertical="center"/>
    </xf>
    <xf numFmtId="41" fontId="41" fillId="0" borderId="104" xfId="0" applyNumberFormat="1" applyFont="1" applyFill="1" applyBorder="1" applyAlignment="1" applyProtection="1">
      <alignment horizontal="center" vertical="center"/>
    </xf>
    <xf numFmtId="41" fontId="41" fillId="0" borderId="106" xfId="0" applyNumberFormat="1" applyFont="1" applyFill="1" applyBorder="1" applyAlignment="1" applyProtection="1">
      <alignment horizontal="center" vertical="center"/>
    </xf>
    <xf numFmtId="10" fontId="41" fillId="0" borderId="64" xfId="0" applyNumberFormat="1" applyFont="1" applyFill="1" applyBorder="1" applyAlignment="1" applyProtection="1">
      <alignment horizontal="center" vertical="center"/>
    </xf>
    <xf numFmtId="41" fontId="53" fillId="0" borderId="142" xfId="0" applyNumberFormat="1" applyFont="1" applyFill="1" applyBorder="1" applyAlignment="1" applyProtection="1">
      <alignment vertical="center"/>
      <protection locked="0"/>
    </xf>
    <xf numFmtId="41" fontId="53" fillId="0" borderId="143" xfId="0" applyNumberFormat="1" applyFont="1" applyFill="1" applyBorder="1" applyAlignment="1" applyProtection="1">
      <alignment vertical="center"/>
      <protection locked="0"/>
    </xf>
    <xf numFmtId="169" fontId="53" fillId="0" borderId="144" xfId="0" applyNumberFormat="1" applyFont="1" applyFill="1" applyBorder="1" applyAlignment="1" applyProtection="1">
      <alignment vertical="center" shrinkToFit="1"/>
      <protection locked="0"/>
    </xf>
    <xf numFmtId="41" fontId="53" fillId="0" borderId="145" xfId="0" quotePrefix="1" applyNumberFormat="1" applyFont="1" applyFill="1" applyBorder="1" applyAlignment="1" applyProtection="1">
      <alignment horizontal="center" vertical="center"/>
      <protection locked="0"/>
    </xf>
    <xf numFmtId="41" fontId="53" fillId="0" borderId="124" xfId="0" quotePrefix="1" applyNumberFormat="1" applyFont="1" applyFill="1" applyBorder="1" applyAlignment="1" applyProtection="1">
      <alignment horizontal="center" vertical="center"/>
      <protection locked="0"/>
    </xf>
    <xf numFmtId="169" fontId="53" fillId="0" borderId="146" xfId="0" applyNumberFormat="1" applyFont="1" applyFill="1" applyBorder="1" applyAlignment="1" applyProtection="1">
      <alignment vertical="center" shrinkToFit="1"/>
      <protection locked="0"/>
    </xf>
    <xf numFmtId="41" fontId="53" fillId="0" borderId="124" xfId="0" applyNumberFormat="1" applyFont="1" applyFill="1" applyBorder="1" applyAlignment="1" applyProtection="1">
      <alignment horizontal="center" vertical="center"/>
      <protection locked="0"/>
    </xf>
    <xf numFmtId="41" fontId="53" fillId="0" borderId="145" xfId="0" applyNumberFormat="1" applyFont="1" applyFill="1" applyBorder="1" applyAlignment="1" applyProtection="1">
      <alignment vertical="center"/>
      <protection locked="0"/>
    </xf>
    <xf numFmtId="41" fontId="53" fillId="0" borderId="124" xfId="0" applyNumberFormat="1" applyFont="1" applyFill="1" applyBorder="1" applyAlignment="1" applyProtection="1">
      <alignment vertical="center"/>
      <protection locked="0"/>
    </xf>
    <xf numFmtId="41" fontId="53" fillId="0" borderId="147" xfId="0" applyNumberFormat="1" applyFont="1" applyFill="1" applyBorder="1" applyAlignment="1" applyProtection="1">
      <alignment vertical="center"/>
      <protection locked="0"/>
    </xf>
    <xf numFmtId="41" fontId="53" fillId="0" borderId="122" xfId="0" applyNumberFormat="1" applyFont="1" applyFill="1" applyBorder="1" applyAlignment="1" applyProtection="1">
      <alignment vertical="center"/>
      <protection locked="0"/>
    </xf>
    <xf numFmtId="169" fontId="53" fillId="0" borderId="148" xfId="0" applyNumberFormat="1" applyFont="1" applyFill="1" applyBorder="1" applyAlignment="1" applyProtection="1">
      <alignment vertical="center" shrinkToFit="1"/>
      <protection locked="0"/>
    </xf>
    <xf numFmtId="169" fontId="35" fillId="0" borderId="149" xfId="5" applyNumberFormat="1" applyFont="1" applyFill="1" applyBorder="1" applyAlignment="1" applyProtection="1">
      <alignment vertical="center" shrinkToFit="1"/>
      <protection locked="0"/>
    </xf>
    <xf numFmtId="0" fontId="35" fillId="0" borderId="150" xfId="8" applyFont="1" applyFill="1" applyBorder="1" applyAlignment="1" applyProtection="1">
      <alignment horizontal="left" vertical="center"/>
      <protection locked="0"/>
    </xf>
    <xf numFmtId="169" fontId="53" fillId="0" borderId="125" xfId="5" applyNumberFormat="1" applyFont="1" applyFill="1" applyBorder="1" applyAlignment="1" applyProtection="1">
      <alignment vertical="center" shrinkToFit="1"/>
      <protection locked="0"/>
    </xf>
    <xf numFmtId="169" fontId="53" fillId="0" borderId="129" xfId="5" applyNumberFormat="1" applyFont="1" applyFill="1" applyBorder="1" applyAlignment="1" applyProtection="1">
      <alignment vertical="center" shrinkToFit="1"/>
      <protection locked="0"/>
    </xf>
    <xf numFmtId="169" fontId="53" fillId="0" borderId="127" xfId="5" applyNumberFormat="1" applyFont="1" applyFill="1" applyBorder="1" applyAlignment="1" applyProtection="1">
      <alignment vertical="center" shrinkToFit="1"/>
      <protection locked="0"/>
    </xf>
    <xf numFmtId="169" fontId="53" fillId="0" borderId="128" xfId="5" applyNumberFormat="1" applyFont="1" applyFill="1" applyBorder="1" applyAlignment="1" applyProtection="1">
      <alignment vertical="center" shrinkToFit="1"/>
      <protection locked="0"/>
    </xf>
    <xf numFmtId="169" fontId="53" fillId="0" borderId="130" xfId="5" applyNumberFormat="1" applyFont="1" applyFill="1" applyBorder="1" applyAlignment="1" applyProtection="1">
      <alignment vertical="center" shrinkToFit="1"/>
      <protection locked="0"/>
    </xf>
    <xf numFmtId="44" fontId="53" fillId="0" borderId="125" xfId="5" applyFont="1" applyFill="1" applyBorder="1" applyAlignment="1" applyProtection="1">
      <alignment horizontal="left" vertical="center" shrinkToFit="1"/>
      <protection locked="0"/>
    </xf>
    <xf numFmtId="0" fontId="53" fillId="0" borderId="125" xfId="0" applyFont="1" applyFill="1" applyBorder="1" applyAlignment="1" applyProtection="1">
      <alignment horizontal="center" vertical="center" wrapText="1" shrinkToFit="1"/>
      <protection locked="0"/>
    </xf>
    <xf numFmtId="43" fontId="53" fillId="0" borderId="127" xfId="0" applyNumberFormat="1" applyFont="1" applyFill="1" applyBorder="1" applyAlignment="1" applyProtection="1">
      <alignment horizontal="center" vertical="center"/>
      <protection locked="0"/>
    </xf>
    <xf numFmtId="0" fontId="53" fillId="0" borderId="124" xfId="0" applyFont="1" applyFill="1" applyBorder="1" applyAlignment="1" applyProtection="1">
      <alignment horizontal="left" vertical="center" wrapText="1"/>
      <protection locked="0"/>
    </xf>
    <xf numFmtId="44" fontId="53" fillId="0" borderId="124" xfId="5" applyFont="1" applyFill="1" applyBorder="1" applyAlignment="1" applyProtection="1">
      <alignment horizontal="left" vertical="center" shrinkToFit="1"/>
      <protection locked="0"/>
    </xf>
    <xf numFmtId="0" fontId="53" fillId="0" borderId="124" xfId="0" applyFont="1" applyFill="1" applyBorder="1" applyAlignment="1" applyProtection="1">
      <alignment horizontal="center" vertical="center" wrapText="1" shrinkToFit="1"/>
      <protection locked="0"/>
    </xf>
    <xf numFmtId="43" fontId="53" fillId="0" borderId="128" xfId="0" applyNumberFormat="1" applyFont="1" applyFill="1" applyBorder="1" applyAlignment="1" applyProtection="1">
      <alignment horizontal="center" vertical="center"/>
      <protection locked="0"/>
    </xf>
    <xf numFmtId="44" fontId="53" fillId="0" borderId="131" xfId="5" applyFont="1" applyFill="1" applyBorder="1" applyAlignment="1" applyProtection="1">
      <alignment horizontal="left" vertical="center" shrinkToFit="1"/>
      <protection locked="0"/>
    </xf>
    <xf numFmtId="0" fontId="53" fillId="0" borderId="129" xfId="0" applyFont="1" applyFill="1" applyBorder="1" applyAlignment="1" applyProtection="1">
      <alignment horizontal="center" vertical="center" wrapText="1" shrinkToFit="1"/>
      <protection locked="0"/>
    </xf>
    <xf numFmtId="43" fontId="53" fillId="0" borderId="132" xfId="0" applyNumberFormat="1" applyFont="1" applyFill="1" applyBorder="1" applyAlignment="1" applyProtection="1">
      <alignment horizontal="center" vertical="center"/>
      <protection locked="0"/>
    </xf>
    <xf numFmtId="169" fontId="35" fillId="0" borderId="149" xfId="5" applyNumberFormat="1" applyFont="1" applyFill="1" applyBorder="1" applyAlignment="1" applyProtection="1">
      <alignment horizontal="left" vertical="center" shrinkToFit="1"/>
      <protection locked="0"/>
    </xf>
    <xf numFmtId="169" fontId="18" fillId="0" borderId="154" xfId="5" applyNumberFormat="1" applyFont="1" applyFill="1" applyBorder="1" applyAlignment="1" applyProtection="1">
      <alignment vertical="center" shrinkToFit="1"/>
    </xf>
    <xf numFmtId="169" fontId="18" fillId="0" borderId="135" xfId="5" applyNumberFormat="1" applyFont="1" applyFill="1" applyBorder="1" applyAlignment="1" applyProtection="1">
      <alignment vertical="center" shrinkToFit="1"/>
    </xf>
    <xf numFmtId="169" fontId="18" fillId="0" borderId="115" xfId="5" applyNumberFormat="1" applyFont="1" applyFill="1" applyBorder="1" applyAlignment="1" applyProtection="1">
      <alignment vertical="center" shrinkToFit="1"/>
    </xf>
    <xf numFmtId="169" fontId="18" fillId="0" borderId="114" xfId="5" applyNumberFormat="1" applyFont="1" applyFill="1" applyBorder="1" applyAlignment="1" applyProtection="1">
      <alignment vertical="center" shrinkToFit="1"/>
    </xf>
    <xf numFmtId="169" fontId="18" fillId="0" borderId="34" xfId="5" applyNumberFormat="1" applyFont="1" applyFill="1" applyBorder="1" applyAlignment="1" applyProtection="1">
      <alignment horizontal="left" vertical="center"/>
    </xf>
    <xf numFmtId="169" fontId="18" fillId="0" borderId="155" xfId="5" applyNumberFormat="1" applyFont="1" applyFill="1" applyBorder="1" applyAlignment="1" applyProtection="1">
      <alignment vertical="center" shrinkToFit="1"/>
    </xf>
    <xf numFmtId="169" fontId="18" fillId="0" borderId="24" xfId="5" applyNumberFormat="1" applyFont="1" applyFill="1" applyBorder="1" applyAlignment="1" applyProtection="1">
      <alignment horizontal="left" vertical="center"/>
    </xf>
    <xf numFmtId="169" fontId="53" fillId="0" borderId="124" xfId="5" applyNumberFormat="1" applyFont="1" applyFill="1" applyBorder="1" applyAlignment="1" applyProtection="1">
      <alignment horizontal="left" vertical="center" shrinkToFit="1"/>
      <protection locked="0"/>
    </xf>
    <xf numFmtId="169" fontId="53" fillId="0" borderId="124" xfId="5" applyNumberFormat="1" applyFont="1" applyFill="1" applyBorder="1" applyAlignment="1" applyProtection="1">
      <alignment horizontal="left" vertical="center"/>
      <protection locked="0"/>
    </xf>
    <xf numFmtId="169" fontId="53" fillId="0" borderId="131" xfId="5" applyNumberFormat="1" applyFont="1" applyFill="1" applyBorder="1" applyAlignment="1" applyProtection="1">
      <alignment horizontal="left" vertical="center"/>
      <protection locked="0"/>
    </xf>
    <xf numFmtId="169" fontId="53" fillId="0" borderId="139" xfId="5" applyNumberFormat="1" applyFont="1" applyFill="1" applyBorder="1" applyAlignment="1" applyProtection="1">
      <alignment horizontal="left" vertical="center"/>
      <protection locked="0"/>
    </xf>
    <xf numFmtId="169" fontId="53" fillId="0" borderId="129" xfId="5" applyNumberFormat="1" applyFont="1" applyFill="1" applyBorder="1" applyAlignment="1" applyProtection="1">
      <alignment horizontal="left" vertical="center"/>
      <protection locked="0"/>
    </xf>
    <xf numFmtId="169" fontId="53" fillId="0" borderId="139" xfId="5" applyNumberFormat="1" applyFont="1" applyFill="1" applyBorder="1" applyAlignment="1" applyProtection="1">
      <alignment horizontal="left" vertical="center" shrinkToFit="1"/>
      <protection locked="0"/>
    </xf>
    <xf numFmtId="169" fontId="53" fillId="0" borderId="131" xfId="5" applyNumberFormat="1" applyFont="1" applyFill="1" applyBorder="1" applyAlignment="1" applyProtection="1">
      <alignment horizontal="left" vertical="center" shrinkToFit="1"/>
      <protection locked="0"/>
    </xf>
    <xf numFmtId="169" fontId="22" fillId="0" borderId="31" xfId="5" applyNumberFormat="1" applyFont="1" applyFill="1" applyBorder="1" applyAlignment="1" applyProtection="1">
      <alignment horizontal="center" vertical="center" shrinkToFit="1"/>
    </xf>
    <xf numFmtId="0" fontId="35" fillId="0" borderId="150" xfId="0" applyFont="1" applyFill="1" applyBorder="1" applyAlignment="1" applyProtection="1">
      <alignment horizontal="center" vertical="center"/>
      <protection locked="0"/>
    </xf>
    <xf numFmtId="37" fontId="35" fillId="0" borderId="150" xfId="0" applyNumberFormat="1" applyFont="1" applyFill="1" applyBorder="1" applyAlignment="1" applyProtection="1">
      <alignment vertical="center" shrinkToFit="1"/>
      <protection locked="0"/>
    </xf>
    <xf numFmtId="10" fontId="35" fillId="0" borderId="150" xfId="11" applyNumberFormat="1" applyFont="1" applyFill="1" applyBorder="1" applyAlignment="1" applyProtection="1">
      <alignment horizontal="center" vertical="center"/>
      <protection locked="0"/>
    </xf>
    <xf numFmtId="41" fontId="0" fillId="0" borderId="157" xfId="0" applyNumberFormat="1" applyFont="1" applyFill="1" applyBorder="1" applyAlignment="1" applyProtection="1">
      <alignment vertical="center"/>
    </xf>
    <xf numFmtId="0" fontId="0" fillId="0" borderId="157" xfId="0" applyFont="1" applyFill="1" applyBorder="1" applyAlignment="1" applyProtection="1">
      <alignment vertical="center" wrapText="1"/>
    </xf>
    <xf numFmtId="169" fontId="35" fillId="0" borderId="165" xfId="0" applyNumberFormat="1" applyFont="1" applyFill="1" applyBorder="1" applyAlignment="1" applyProtection="1">
      <alignment vertical="center" shrinkToFit="1"/>
      <protection locked="0"/>
    </xf>
    <xf numFmtId="169" fontId="35" fillId="0" borderId="164" xfId="5" applyNumberFormat="1" applyFont="1" applyFill="1" applyBorder="1" applyAlignment="1" applyProtection="1">
      <alignment horizontal="left" vertical="center" shrinkToFit="1"/>
      <protection locked="0"/>
    </xf>
    <xf numFmtId="0" fontId="7" fillId="0" borderId="4" xfId="9" applyFont="1" applyFill="1" applyBorder="1" applyAlignment="1" applyProtection="1">
      <alignment horizontal="center" vertical="center"/>
    </xf>
    <xf numFmtId="0" fontId="3" fillId="0" borderId="8" xfId="9" applyFont="1" applyFill="1" applyBorder="1" applyAlignment="1" applyProtection="1">
      <alignment horizontal="center" vertical="center" wrapText="1"/>
    </xf>
    <xf numFmtId="0" fontId="3" fillId="0" borderId="54" xfId="9" applyFont="1" applyFill="1" applyBorder="1" applyAlignment="1" applyProtection="1">
      <alignment horizontal="center" vertical="center" wrapText="1"/>
    </xf>
    <xf numFmtId="169" fontId="18" fillId="0" borderId="172" xfId="5" applyNumberFormat="1" applyFont="1" applyFill="1" applyBorder="1" applyAlignment="1" applyProtection="1">
      <alignment vertical="center" shrinkToFit="1"/>
    </xf>
    <xf numFmtId="0" fontId="35" fillId="0" borderId="164" xfId="0" applyFont="1" applyFill="1" applyBorder="1" applyAlignment="1" applyProtection="1">
      <alignment horizontal="center" vertical="center"/>
      <protection locked="0"/>
    </xf>
    <xf numFmtId="0" fontId="35" fillId="0" borderId="164" xfId="0" applyFont="1" applyFill="1" applyBorder="1" applyAlignment="1" applyProtection="1">
      <alignment horizontal="center" vertical="center" wrapText="1" shrinkToFit="1"/>
      <protection locked="0"/>
    </xf>
    <xf numFmtId="43" fontId="35" fillId="0" borderId="173" xfId="0" applyNumberFormat="1" applyFont="1" applyFill="1" applyBorder="1" applyAlignment="1" applyProtection="1">
      <alignment horizontal="center" vertical="center"/>
      <protection locked="0"/>
    </xf>
    <xf numFmtId="0" fontId="35" fillId="0" borderId="164" xfId="0" applyFont="1" applyFill="1" applyBorder="1" applyAlignment="1" applyProtection="1">
      <alignment horizontal="left" vertical="center" wrapText="1"/>
      <protection locked="0"/>
    </xf>
    <xf numFmtId="2" fontId="35" fillId="0" borderId="164" xfId="0" applyNumberFormat="1" applyFont="1" applyFill="1" applyBorder="1" applyAlignment="1" applyProtection="1">
      <alignment horizontal="center" vertical="center"/>
      <protection locked="0"/>
    </xf>
    <xf numFmtId="169" fontId="35" fillId="0" borderId="164" xfId="5" applyNumberFormat="1" applyFont="1" applyFill="1" applyBorder="1" applyAlignment="1" applyProtection="1">
      <alignment vertical="center" shrinkToFit="1"/>
      <protection locked="0"/>
    </xf>
    <xf numFmtId="169" fontId="35" fillId="0" borderId="173" xfId="5" applyNumberFormat="1" applyFont="1" applyFill="1" applyBorder="1" applyAlignment="1" applyProtection="1">
      <alignment vertical="center" shrinkToFit="1"/>
      <protection locked="0"/>
    </xf>
    <xf numFmtId="43" fontId="18" fillId="0" borderId="174" xfId="10" applyNumberFormat="1" applyFont="1" applyFill="1" applyBorder="1" applyAlignment="1">
      <alignment horizontal="center" vertical="center"/>
    </xf>
    <xf numFmtId="43" fontId="18" fillId="0" borderId="174" xfId="10" applyNumberFormat="1" applyFont="1" applyBorder="1" applyAlignment="1">
      <alignment horizontal="center" vertical="center"/>
    </xf>
    <xf numFmtId="169" fontId="53" fillId="0" borderId="131" xfId="5" applyNumberFormat="1" applyFont="1" applyFill="1" applyBorder="1" applyAlignment="1" applyProtection="1">
      <alignment vertical="center" shrinkToFit="1"/>
      <protection locked="0"/>
    </xf>
    <xf numFmtId="169" fontId="20" fillId="0" borderId="177" xfId="5" applyNumberFormat="1" applyFont="1" applyFill="1" applyBorder="1" applyAlignment="1" applyProtection="1">
      <alignment vertical="center" shrinkToFit="1"/>
    </xf>
    <xf numFmtId="169" fontId="20" fillId="0" borderId="176" xfId="5" applyNumberFormat="1" applyFont="1" applyFill="1" applyBorder="1" applyAlignment="1" applyProtection="1">
      <alignment vertical="center" shrinkToFit="1"/>
    </xf>
    <xf numFmtId="169" fontId="15" fillId="2" borderId="73" xfId="5" applyNumberFormat="1" applyFont="1" applyFill="1" applyBorder="1" applyAlignment="1" applyProtection="1">
      <alignment vertical="center" shrinkToFit="1"/>
    </xf>
    <xf numFmtId="169" fontId="20" fillId="0" borderId="177" xfId="5" applyNumberFormat="1" applyFont="1" applyBorder="1" applyAlignment="1">
      <alignment vertical="center" shrinkToFit="1"/>
    </xf>
    <xf numFmtId="169" fontId="20" fillId="0" borderId="176" xfId="5" applyNumberFormat="1" applyFont="1" applyBorder="1" applyAlignment="1">
      <alignment vertical="center" shrinkToFit="1"/>
    </xf>
    <xf numFmtId="169" fontId="15" fillId="0" borderId="73" xfId="5" applyNumberFormat="1" applyFont="1" applyBorder="1" applyAlignment="1">
      <alignment vertical="center" shrinkToFit="1"/>
    </xf>
    <xf numFmtId="10" fontId="18" fillId="0" borderId="11" xfId="10" applyNumberFormat="1" applyFont="1" applyFill="1" applyBorder="1" applyAlignment="1" applyProtection="1">
      <alignment shrinkToFit="1"/>
    </xf>
    <xf numFmtId="41" fontId="35" fillId="0" borderId="151" xfId="10" applyNumberFormat="1" applyFont="1" applyFill="1" applyBorder="1" applyAlignment="1" applyProtection="1">
      <alignment shrinkToFit="1"/>
      <protection locked="0"/>
    </xf>
    <xf numFmtId="41" fontId="18" fillId="0" borderId="24" xfId="10" applyNumberFormat="1" applyFont="1" applyFill="1" applyBorder="1" applyAlignment="1" applyProtection="1">
      <alignment shrinkToFit="1"/>
    </xf>
    <xf numFmtId="10" fontId="18" fillId="0" borderId="34" xfId="10" applyNumberFormat="1" applyFont="1" applyFill="1" applyBorder="1" applyAlignment="1" applyProtection="1">
      <alignment shrinkToFit="1"/>
    </xf>
    <xf numFmtId="41" fontId="53" fillId="0" borderId="131" xfId="10" applyNumberFormat="1" applyFont="1" applyFill="1" applyBorder="1" applyAlignment="1" applyProtection="1">
      <alignment shrinkToFit="1"/>
      <protection locked="0"/>
    </xf>
    <xf numFmtId="42" fontId="11" fillId="0" borderId="24" xfId="0" applyNumberFormat="1" applyFont="1" applyFill="1" applyBorder="1" applyAlignment="1" applyProtection="1">
      <alignment shrinkToFit="1"/>
    </xf>
    <xf numFmtId="10" fontId="11" fillId="0" borderId="34" xfId="0" applyNumberFormat="1" applyFont="1" applyFill="1" applyBorder="1" applyProtection="1"/>
    <xf numFmtId="0" fontId="34" fillId="0" borderId="0" xfId="0" applyFont="1"/>
    <xf numFmtId="0" fontId="39" fillId="0" borderId="0" xfId="0" applyFont="1"/>
    <xf numFmtId="0" fontId="39" fillId="0" borderId="178" xfId="0" applyFont="1" applyBorder="1" applyAlignment="1">
      <alignment vertical="top" wrapText="1"/>
    </xf>
    <xf numFmtId="2" fontId="39" fillId="0" borderId="178" xfId="0" applyNumberFormat="1" applyFont="1" applyBorder="1" applyAlignment="1">
      <alignment horizontal="center" vertical="top" wrapText="1"/>
    </xf>
    <xf numFmtId="0" fontId="39" fillId="0" borderId="178" xfId="0" applyFont="1" applyBorder="1" applyAlignment="1">
      <alignment vertical="top" shrinkToFit="1"/>
    </xf>
    <xf numFmtId="14" fontId="39" fillId="0" borderId="178" xfId="0" applyNumberFormat="1" applyFont="1" applyBorder="1" applyAlignment="1">
      <alignment vertical="top" shrinkToFit="1"/>
    </xf>
    <xf numFmtId="169" fontId="39" fillId="0" borderId="178" xfId="5" applyNumberFormat="1" applyFont="1" applyBorder="1" applyAlignment="1">
      <alignment vertical="top" shrinkToFit="1"/>
    </xf>
    <xf numFmtId="0" fontId="39" fillId="0" borderId="178" xfId="0" applyNumberFormat="1" applyFont="1" applyBorder="1" applyAlignment="1">
      <alignment vertical="top" wrapText="1"/>
    </xf>
    <xf numFmtId="10" fontId="39" fillId="0" borderId="178" xfId="11" applyNumberFormat="1" applyFont="1" applyBorder="1" applyAlignment="1">
      <alignment vertical="top" shrinkToFit="1"/>
    </xf>
    <xf numFmtId="0" fontId="0" fillId="0" borderId="0" xfId="0" applyNumberFormat="1"/>
    <xf numFmtId="0" fontId="39" fillId="0" borderId="0" xfId="0" applyNumberFormat="1" applyFont="1"/>
    <xf numFmtId="2" fontId="39" fillId="0" borderId="178" xfId="0" applyNumberFormat="1" applyFont="1" applyBorder="1" applyAlignment="1">
      <alignment vertical="top" shrinkToFit="1"/>
    </xf>
    <xf numFmtId="0" fontId="39" fillId="0" borderId="178" xfId="0" applyNumberFormat="1" applyFont="1" applyBorder="1" applyAlignment="1">
      <alignment horizontal="left" vertical="top" wrapText="1"/>
    </xf>
    <xf numFmtId="0" fontId="39" fillId="0" borderId="178" xfId="5" applyNumberFormat="1" applyFont="1" applyBorder="1" applyAlignment="1">
      <alignment horizontal="center" vertical="top" shrinkToFit="1"/>
    </xf>
    <xf numFmtId="174" fontId="39" fillId="0" borderId="178" xfId="3" applyNumberFormat="1" applyFont="1" applyBorder="1" applyAlignment="1">
      <alignment vertical="top" shrinkToFit="1"/>
    </xf>
    <xf numFmtId="10" fontId="39" fillId="0" borderId="178" xfId="0" applyNumberFormat="1" applyFont="1" applyBorder="1" applyAlignment="1">
      <alignment vertical="top" wrapText="1"/>
    </xf>
    <xf numFmtId="41" fontId="35" fillId="0" borderId="164" xfId="10" applyNumberFormat="1" applyFont="1" applyFill="1" applyBorder="1" applyAlignment="1" applyProtection="1">
      <alignment shrinkToFit="1"/>
      <protection locked="0"/>
    </xf>
    <xf numFmtId="169" fontId="18" fillId="0" borderId="23" xfId="5" applyNumberFormat="1" applyFont="1" applyFill="1" applyBorder="1" applyAlignment="1">
      <alignment vertical="center" shrinkToFit="1"/>
    </xf>
    <xf numFmtId="0" fontId="18" fillId="0" borderId="60" xfId="10" applyFont="1" applyFill="1" applyBorder="1" applyAlignment="1">
      <alignment horizontal="centerContinuous" vertical="center"/>
    </xf>
    <xf numFmtId="167" fontId="18" fillId="0" borderId="124" xfId="10" applyNumberFormat="1" applyFont="1" applyFill="1" applyBorder="1" applyAlignment="1" applyProtection="1">
      <alignment horizontal="center" vertical="center" shrinkToFit="1"/>
      <protection locked="0"/>
    </xf>
    <xf numFmtId="0" fontId="4" fillId="0" borderId="60" xfId="10" applyFont="1" applyFill="1" applyBorder="1" applyAlignment="1" applyProtection="1">
      <alignment horizontal="center" vertical="center"/>
    </xf>
    <xf numFmtId="167" fontId="18" fillId="0" borderId="149" xfId="10" applyNumberFormat="1" applyFont="1" applyFill="1" applyBorder="1" applyAlignment="1" applyProtection="1">
      <alignment horizontal="center" vertical="center" shrinkToFit="1"/>
      <protection locked="0"/>
    </xf>
    <xf numFmtId="167" fontId="35" fillId="0" borderId="149" xfId="10" applyNumberFormat="1" applyFont="1" applyFill="1" applyBorder="1" applyAlignment="1" applyProtection="1">
      <alignment horizontal="center" vertical="center" shrinkToFit="1"/>
      <protection locked="0"/>
    </xf>
    <xf numFmtId="0" fontId="18" fillId="0" borderId="60" xfId="10" applyFont="1" applyFill="1" applyBorder="1" applyAlignment="1" applyProtection="1">
      <alignment horizontal="centerContinuous" vertical="center"/>
    </xf>
    <xf numFmtId="167" fontId="18" fillId="0" borderId="42" xfId="10" applyNumberFormat="1" applyFont="1" applyFill="1" applyBorder="1" applyAlignment="1" applyProtection="1">
      <alignment horizontal="center" vertical="center" shrinkToFit="1"/>
    </xf>
    <xf numFmtId="41" fontId="18" fillId="0" borderId="1" xfId="10" applyNumberFormat="1" applyFont="1" applyFill="1" applyBorder="1" applyAlignment="1" applyProtection="1">
      <alignment horizontal="center" vertical="center" shrinkToFit="1"/>
    </xf>
    <xf numFmtId="169" fontId="18" fillId="0" borderId="20" xfId="5" applyNumberFormat="1" applyFont="1" applyFill="1" applyBorder="1" applyAlignment="1">
      <alignment vertical="center" shrinkToFit="1"/>
    </xf>
    <xf numFmtId="169" fontId="18" fillId="0" borderId="123" xfId="5" applyNumberFormat="1" applyFont="1" applyFill="1" applyBorder="1" applyAlignment="1">
      <alignment vertical="center" shrinkToFit="1"/>
    </xf>
    <xf numFmtId="169" fontId="22" fillId="0" borderId="20" xfId="5" applyNumberFormat="1" applyFont="1" applyFill="1" applyBorder="1" applyAlignment="1">
      <alignment vertical="center" shrinkToFit="1"/>
    </xf>
    <xf numFmtId="169" fontId="15" fillId="0" borderId="23" xfId="5" applyNumberFormat="1" applyFont="1" applyFill="1" applyBorder="1" applyAlignment="1">
      <alignment vertical="center" shrinkToFit="1"/>
    </xf>
    <xf numFmtId="169" fontId="15" fillId="0" borderId="77" xfId="5" applyNumberFormat="1" applyFont="1" applyFill="1" applyBorder="1" applyAlignment="1">
      <alignment vertical="center" shrinkToFit="1"/>
    </xf>
    <xf numFmtId="167" fontId="18" fillId="0" borderId="60" xfId="10" applyNumberFormat="1" applyFont="1" applyFill="1" applyBorder="1" applyAlignment="1" applyProtection="1">
      <alignment horizontal="center" vertical="center" shrinkToFit="1"/>
    </xf>
    <xf numFmtId="49" fontId="18" fillId="0" borderId="1" xfId="10" applyNumberFormat="1" applyFont="1" applyFill="1" applyBorder="1" applyAlignment="1" applyProtection="1">
      <alignment horizontal="center" vertical="center" shrinkToFit="1"/>
    </xf>
    <xf numFmtId="167" fontId="18" fillId="0" borderId="60" xfId="10" applyNumberFormat="1" applyFont="1" applyFill="1" applyBorder="1" applyAlignment="1" applyProtection="1">
      <alignment horizontal="center" vertical="center"/>
    </xf>
    <xf numFmtId="167" fontId="35" fillId="0" borderId="149" xfId="10" applyNumberFormat="1" applyFont="1" applyFill="1" applyBorder="1" applyAlignment="1" applyProtection="1">
      <alignment horizontal="center" vertical="center" shrinkToFit="1"/>
    </xf>
    <xf numFmtId="0" fontId="35" fillId="0" borderId="149" xfId="10" applyNumberFormat="1" applyFont="1" applyFill="1" applyBorder="1" applyAlignment="1" applyProtection="1">
      <alignment horizontal="center" vertical="center" shrinkToFit="1"/>
      <protection locked="0"/>
    </xf>
    <xf numFmtId="39" fontId="53" fillId="0" borderId="144" xfId="5" applyNumberFormat="1" applyFont="1" applyFill="1" applyBorder="1" applyAlignment="1" applyProtection="1">
      <alignment vertical="center" shrinkToFit="1"/>
      <protection locked="0"/>
    </xf>
    <xf numFmtId="39" fontId="53" fillId="0" borderId="146" xfId="5" applyNumberFormat="1" applyFont="1" applyFill="1" applyBorder="1" applyAlignment="1" applyProtection="1">
      <alignment vertical="center" shrinkToFit="1"/>
      <protection locked="0"/>
    </xf>
    <xf numFmtId="39" fontId="53" fillId="0" borderId="146" xfId="3" applyNumberFormat="1" applyFont="1" applyFill="1" applyBorder="1" applyAlignment="1" applyProtection="1">
      <alignment vertical="center" shrinkToFit="1"/>
      <protection locked="0"/>
    </xf>
    <xf numFmtId="39" fontId="53" fillId="0" borderId="146" xfId="0" applyNumberFormat="1" applyFont="1" applyFill="1" applyBorder="1" applyAlignment="1" applyProtection="1">
      <alignment vertical="center" shrinkToFit="1"/>
      <protection locked="0"/>
    </xf>
    <xf numFmtId="39" fontId="53" fillId="0" borderId="148" xfId="0" applyNumberFormat="1" applyFont="1" applyFill="1" applyBorder="1" applyAlignment="1" applyProtection="1">
      <alignment vertical="center" shrinkToFit="1"/>
      <protection locked="0"/>
    </xf>
    <xf numFmtId="39" fontId="35" fillId="0" borderId="165" xfId="0" applyNumberFormat="1" applyFont="1" applyFill="1" applyBorder="1" applyAlignment="1" applyProtection="1">
      <alignment vertical="center" shrinkToFit="1"/>
      <protection locked="0"/>
    </xf>
    <xf numFmtId="0" fontId="2" fillId="0" borderId="0" xfId="8" applyFont="1" applyFill="1" applyBorder="1" applyAlignment="1" applyProtection="1">
      <alignment vertical="center"/>
    </xf>
    <xf numFmtId="0" fontId="35" fillId="0" borderId="164" xfId="0" applyFont="1" applyFill="1" applyBorder="1" applyAlignment="1" applyProtection="1">
      <alignment horizontal="left" vertical="center" wrapText="1"/>
      <protection locked="0"/>
    </xf>
    <xf numFmtId="41" fontId="35" fillId="0" borderId="149" xfId="0" applyNumberFormat="1" applyFont="1" applyFill="1" applyBorder="1" applyAlignment="1" applyProtection="1">
      <alignment horizontal="center" vertical="center"/>
      <protection locked="0"/>
    </xf>
    <xf numFmtId="41" fontId="35" fillId="0" borderId="151" xfId="0" applyNumberFormat="1" applyFont="1" applyFill="1" applyBorder="1" applyAlignment="1" applyProtection="1">
      <alignment horizontal="center" vertical="center"/>
      <protection locked="0"/>
    </xf>
    <xf numFmtId="41" fontId="35" fillId="0" borderId="164" xfId="0" applyNumberFormat="1" applyFont="1" applyFill="1" applyBorder="1" applyAlignment="1" applyProtection="1">
      <alignment horizontal="center" vertical="center"/>
      <protection locked="0"/>
    </xf>
    <xf numFmtId="0" fontId="15" fillId="0" borderId="0" xfId="8" applyFont="1" applyFill="1" applyBorder="1" applyAlignment="1" applyProtection="1">
      <alignment vertical="center"/>
    </xf>
    <xf numFmtId="2" fontId="2" fillId="0" borderId="0" xfId="8" applyNumberFormat="1" applyFont="1" applyFill="1" applyBorder="1" applyAlignment="1" applyProtection="1">
      <alignment horizontal="center" vertical="center"/>
    </xf>
    <xf numFmtId="0" fontId="2" fillId="0" borderId="0" xfId="8" applyFont="1" applyFill="1" applyBorder="1" applyAlignment="1" applyProtection="1">
      <alignment vertical="center"/>
    </xf>
    <xf numFmtId="167" fontId="18" fillId="0" borderId="42" xfId="10" applyNumberFormat="1" applyFont="1" applyFill="1" applyBorder="1" applyAlignment="1">
      <alignment horizontal="center" vertical="center" shrinkToFit="1"/>
    </xf>
    <xf numFmtId="41" fontId="18" fillId="0" borderId="1" xfId="10" applyNumberFormat="1" applyFont="1" applyFill="1" applyBorder="1" applyAlignment="1">
      <alignment horizontal="center" vertical="center" shrinkToFit="1"/>
    </xf>
    <xf numFmtId="167" fontId="18" fillId="0" borderId="1" xfId="10" applyNumberFormat="1" applyFont="1" applyFill="1" applyBorder="1" applyAlignment="1">
      <alignment horizontal="center" vertical="center" shrinkToFit="1"/>
    </xf>
    <xf numFmtId="41" fontId="35" fillId="0" borderId="163" xfId="0" applyNumberFormat="1" applyFont="1" applyFill="1" applyBorder="1" applyAlignment="1" applyProtection="1">
      <alignment horizontal="center" vertical="center"/>
      <protection locked="0"/>
    </xf>
    <xf numFmtId="41" fontId="35" fillId="0" borderId="156" xfId="0" applyNumberFormat="1" applyFont="1" applyFill="1" applyBorder="1" applyAlignment="1" applyProtection="1">
      <alignment horizontal="center" vertical="center"/>
      <protection locked="0"/>
    </xf>
    <xf numFmtId="41" fontId="35" fillId="0" borderId="158" xfId="0" applyNumberFormat="1" applyFont="1" applyFill="1" applyBorder="1" applyAlignment="1" applyProtection="1">
      <alignment horizontal="center" vertical="center"/>
      <protection locked="0"/>
    </xf>
    <xf numFmtId="0" fontId="39" fillId="4" borderId="178" xfId="0" applyFont="1" applyFill="1" applyBorder="1" applyAlignment="1" applyProtection="1">
      <alignment horizontal="center" vertical="top" wrapText="1"/>
      <protection locked="0"/>
    </xf>
    <xf numFmtId="0" fontId="39" fillId="4" borderId="178" xfId="0" applyFont="1" applyFill="1" applyBorder="1" applyAlignment="1" applyProtection="1">
      <alignment horizontal="left" vertical="top" wrapText="1"/>
      <protection locked="0"/>
    </xf>
    <xf numFmtId="0" fontId="39" fillId="4" borderId="181" xfId="0" applyFont="1" applyFill="1" applyBorder="1" applyAlignment="1" applyProtection="1">
      <alignment horizontal="center" vertical="top" wrapText="1"/>
      <protection locked="0"/>
    </xf>
    <xf numFmtId="0" fontId="39" fillId="0" borderId="181" xfId="0" applyFont="1" applyBorder="1" applyAlignment="1">
      <alignment vertical="top" wrapText="1"/>
    </xf>
    <xf numFmtId="2" fontId="39" fillId="0" borderId="181" xfId="0" applyNumberFormat="1" applyFont="1" applyBorder="1" applyAlignment="1">
      <alignment horizontal="center" vertical="top" wrapText="1"/>
    </xf>
    <xf numFmtId="0" fontId="39" fillId="0" borderId="181" xfId="0" applyNumberFormat="1" applyFont="1" applyBorder="1" applyAlignment="1">
      <alignment vertical="top" wrapText="1"/>
    </xf>
    <xf numFmtId="0" fontId="39" fillId="4" borderId="181" xfId="0" applyFont="1" applyFill="1" applyBorder="1" applyAlignment="1" applyProtection="1">
      <alignment horizontal="left" vertical="top" wrapText="1"/>
      <protection locked="0"/>
    </xf>
    <xf numFmtId="0" fontId="39" fillId="0" borderId="181" xfId="0" applyFont="1" applyBorder="1" applyAlignment="1">
      <alignment vertical="top" shrinkToFit="1"/>
    </xf>
    <xf numFmtId="0" fontId="41" fillId="3" borderId="182" xfId="0" applyFont="1" applyFill="1" applyBorder="1"/>
    <xf numFmtId="0" fontId="41" fillId="3" borderId="183" xfId="0" applyFont="1" applyFill="1" applyBorder="1"/>
    <xf numFmtId="0" fontId="41" fillId="3" borderId="183" xfId="0" applyNumberFormat="1" applyFont="1" applyFill="1" applyBorder="1"/>
    <xf numFmtId="0" fontId="41" fillId="3" borderId="183" xfId="0" applyFont="1" applyFill="1" applyBorder="1" applyAlignment="1">
      <alignment horizontal="center"/>
    </xf>
    <xf numFmtId="0" fontId="41" fillId="3" borderId="184" xfId="0" applyFont="1" applyFill="1" applyBorder="1" applyAlignment="1">
      <alignment horizontal="center"/>
    </xf>
    <xf numFmtId="0" fontId="2" fillId="0" borderId="12" xfId="8" applyFont="1" applyFill="1" applyBorder="1" applyAlignment="1" applyProtection="1">
      <alignment vertical="center"/>
    </xf>
    <xf numFmtId="0" fontId="2" fillId="0" borderId="0" xfId="10" applyFont="1" applyFill="1" applyAlignment="1" applyProtection="1">
      <alignment vertical="center"/>
    </xf>
    <xf numFmtId="0" fontId="15" fillId="0" borderId="0" xfId="10" applyFont="1" applyFill="1" applyAlignment="1" applyProtection="1">
      <alignment horizontal="center" vertical="center"/>
    </xf>
    <xf numFmtId="0" fontId="10" fillId="0" borderId="0" xfId="0" applyFont="1" applyFill="1" applyProtection="1"/>
    <xf numFmtId="0" fontId="15"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xf>
    <xf numFmtId="0" fontId="44" fillId="0" borderId="0" xfId="8" applyFont="1" applyFill="1" applyAlignment="1" applyProtection="1">
      <alignment vertical="center"/>
    </xf>
    <xf numFmtId="0" fontId="44" fillId="0" borderId="0" xfId="10" applyFont="1" applyFill="1" applyAlignment="1">
      <alignment vertical="center"/>
    </xf>
    <xf numFmtId="42" fontId="55" fillId="0" borderId="0" xfId="10" applyNumberFormat="1" applyFont="1" applyFill="1" applyBorder="1" applyAlignment="1" applyProtection="1">
      <alignment vertical="center"/>
    </xf>
    <xf numFmtId="0" fontId="2" fillId="0" borderId="0" xfId="9" applyFont="1" applyAlignment="1" applyProtection="1">
      <alignment horizontal="left" vertical="center"/>
    </xf>
    <xf numFmtId="0" fontId="15" fillId="0" borderId="0" xfId="9" applyFont="1" applyFill="1" applyBorder="1" applyAlignment="1" applyProtection="1">
      <alignment horizontal="center" vertical="center"/>
    </xf>
    <xf numFmtId="0" fontId="0" fillId="0" borderId="29" xfId="0" applyBorder="1"/>
    <xf numFmtId="14" fontId="0" fillId="0" borderId="0" xfId="0" applyNumberFormat="1"/>
    <xf numFmtId="0" fontId="56" fillId="5" borderId="0" xfId="8" applyFont="1" applyFill="1" applyAlignment="1" applyProtection="1">
      <alignment vertical="center"/>
    </xf>
    <xf numFmtId="0" fontId="45" fillId="5" borderId="0" xfId="8" applyFont="1" applyFill="1" applyAlignment="1" applyProtection="1">
      <alignment vertical="center"/>
    </xf>
    <xf numFmtId="0" fontId="35" fillId="5" borderId="0" xfId="8" applyFont="1" applyFill="1" applyAlignment="1" applyProtection="1">
      <alignment vertical="center"/>
    </xf>
    <xf numFmtId="0" fontId="56" fillId="5" borderId="0" xfId="8" applyFont="1" applyFill="1" applyBorder="1" applyAlignment="1" applyProtection="1">
      <alignment vertical="center"/>
    </xf>
    <xf numFmtId="0" fontId="35" fillId="5" borderId="0" xfId="8" applyFont="1" applyFill="1" applyBorder="1" applyAlignment="1" applyProtection="1">
      <alignment horizontal="left" vertical="center"/>
      <protection locked="0"/>
    </xf>
    <xf numFmtId="164" fontId="35" fillId="5" borderId="0" xfId="8" applyNumberFormat="1" applyFont="1" applyFill="1" applyBorder="1" applyAlignment="1" applyProtection="1">
      <alignment horizontal="left" vertical="center"/>
      <protection locked="0"/>
    </xf>
    <xf numFmtId="165" fontId="35" fillId="5" borderId="0" xfId="8" applyNumberFormat="1" applyFont="1" applyFill="1" applyBorder="1" applyAlignment="1" applyProtection="1">
      <alignment horizontal="left" vertical="center"/>
      <protection locked="0"/>
    </xf>
    <xf numFmtId="0" fontId="35" fillId="5" borderId="0" xfId="8" quotePrefix="1" applyFont="1" applyFill="1" applyBorder="1" applyAlignment="1" applyProtection="1">
      <alignment horizontal="left" vertical="center"/>
      <protection locked="0"/>
    </xf>
    <xf numFmtId="170" fontId="35" fillId="5" borderId="0" xfId="8" applyNumberFormat="1" applyFont="1" applyFill="1" applyBorder="1" applyAlignment="1" applyProtection="1">
      <alignment horizontal="left" vertical="center"/>
      <protection locked="0"/>
    </xf>
    <xf numFmtId="170" fontId="4" fillId="0" borderId="0" xfId="8" applyNumberFormat="1" applyFont="1" applyFill="1" applyBorder="1" applyAlignment="1" applyProtection="1">
      <alignment vertical="center"/>
    </xf>
    <xf numFmtId="170" fontId="4" fillId="0" borderId="11" xfId="8" applyNumberFormat="1" applyFont="1" applyFill="1" applyBorder="1" applyAlignment="1" applyProtection="1">
      <alignment vertical="center"/>
    </xf>
    <xf numFmtId="0" fontId="45" fillId="5" borderId="0" xfId="10" applyFont="1" applyFill="1" applyAlignment="1">
      <alignment vertical="center"/>
    </xf>
    <xf numFmtId="0" fontId="43" fillId="5" borderId="0" xfId="10" applyFont="1" applyFill="1" applyBorder="1" applyAlignment="1">
      <alignment horizontal="left" vertical="center"/>
    </xf>
    <xf numFmtId="0" fontId="57" fillId="5" borderId="0" xfId="10" applyFont="1" applyFill="1" applyBorder="1" applyAlignment="1">
      <alignment vertical="center"/>
    </xf>
    <xf numFmtId="170" fontId="56" fillId="5" borderId="0" xfId="10" applyNumberFormat="1" applyFont="1" applyFill="1" applyBorder="1" applyAlignment="1">
      <alignment horizontal="center" vertical="center"/>
    </xf>
    <xf numFmtId="0" fontId="56" fillId="5" borderId="0" xfId="10" applyFont="1" applyFill="1" applyAlignment="1">
      <alignment vertical="center"/>
    </xf>
    <xf numFmtId="0" fontId="35" fillId="5" borderId="0" xfId="10" applyFont="1" applyFill="1" applyAlignment="1">
      <alignment vertical="center"/>
    </xf>
    <xf numFmtId="43" fontId="35" fillId="5" borderId="2" xfId="10" applyNumberFormat="1" applyFont="1" applyFill="1" applyBorder="1" applyAlignment="1">
      <alignment horizontal="center" vertical="center"/>
    </xf>
    <xf numFmtId="169" fontId="35" fillId="5" borderId="1" xfId="5" applyNumberFormat="1" applyFont="1" applyFill="1" applyBorder="1" applyAlignment="1">
      <alignment vertical="center" shrinkToFit="1"/>
    </xf>
    <xf numFmtId="169" fontId="35" fillId="5" borderId="67" xfId="5" applyNumberFormat="1" applyFont="1" applyFill="1" applyBorder="1" applyAlignment="1">
      <alignment vertical="center" shrinkToFit="1"/>
    </xf>
    <xf numFmtId="169" fontId="58" fillId="5" borderId="67" xfId="5" applyNumberFormat="1" applyFont="1" applyFill="1" applyBorder="1" applyAlignment="1">
      <alignment vertical="center" shrinkToFit="1"/>
    </xf>
    <xf numFmtId="43" fontId="35" fillId="5" borderId="2" xfId="10" applyNumberFormat="1" applyFont="1" applyFill="1" applyBorder="1" applyAlignment="1" applyProtection="1">
      <alignment vertical="center"/>
    </xf>
    <xf numFmtId="0" fontId="44" fillId="5" borderId="17" xfId="10" applyFont="1" applyFill="1" applyBorder="1" applyAlignment="1" applyProtection="1">
      <alignment horizontal="center" vertical="center"/>
    </xf>
    <xf numFmtId="0" fontId="44" fillId="5" borderId="23" xfId="10" applyFont="1" applyFill="1" applyBorder="1" applyAlignment="1" applyProtection="1">
      <alignment horizontal="center" vertical="center"/>
    </xf>
    <xf numFmtId="0" fontId="56" fillId="5" borderId="0" xfId="10" applyFont="1" applyFill="1" applyAlignment="1" applyProtection="1">
      <alignment vertical="center"/>
    </xf>
    <xf numFmtId="0" fontId="45" fillId="5" borderId="0" xfId="10" applyFont="1" applyFill="1" applyAlignment="1" applyProtection="1">
      <alignment vertical="center"/>
    </xf>
    <xf numFmtId="0" fontId="43" fillId="5" borderId="0" xfId="10" applyFont="1" applyFill="1" applyBorder="1" applyAlignment="1" applyProtection="1">
      <alignment horizontal="left" vertical="center"/>
    </xf>
    <xf numFmtId="0" fontId="45" fillId="5" borderId="0" xfId="10" applyFont="1" applyFill="1" applyBorder="1" applyAlignment="1" applyProtection="1">
      <alignment horizontal="center" vertical="center"/>
    </xf>
    <xf numFmtId="41" fontId="45" fillId="5" borderId="0" xfId="10" applyNumberFormat="1" applyFont="1" applyFill="1" applyAlignment="1" applyProtection="1">
      <alignment horizontal="center" vertical="center"/>
    </xf>
    <xf numFmtId="170" fontId="45" fillId="5" borderId="0" xfId="10" applyNumberFormat="1" applyFont="1" applyFill="1" applyBorder="1" applyAlignment="1" applyProtection="1">
      <alignment horizontal="center" vertical="center"/>
    </xf>
    <xf numFmtId="0" fontId="44" fillId="5" borderId="17" xfId="10" applyFont="1" applyFill="1" applyBorder="1" applyAlignment="1" applyProtection="1">
      <alignment vertical="center"/>
    </xf>
    <xf numFmtId="0" fontId="44" fillId="5" borderId="23" xfId="10" applyFont="1" applyFill="1" applyBorder="1" applyAlignment="1" applyProtection="1">
      <alignment vertical="center"/>
    </xf>
    <xf numFmtId="0" fontId="35" fillId="5" borderId="17" xfId="10" applyFont="1" applyFill="1" applyBorder="1" applyAlignment="1" applyProtection="1">
      <alignment vertical="center"/>
    </xf>
    <xf numFmtId="0" fontId="35" fillId="5" borderId="23" xfId="10" applyFont="1" applyFill="1" applyBorder="1" applyAlignment="1" applyProtection="1">
      <alignment vertical="center"/>
    </xf>
    <xf numFmtId="0" fontId="45" fillId="5" borderId="0" xfId="10" applyFont="1" applyFill="1" applyBorder="1" applyAlignment="1" applyProtection="1">
      <alignment horizontal="left" vertical="center"/>
    </xf>
    <xf numFmtId="0" fontId="57" fillId="5" borderId="13" xfId="10" applyFont="1" applyFill="1" applyBorder="1" applyAlignment="1" applyProtection="1">
      <alignment horizontal="center" vertical="center"/>
    </xf>
    <xf numFmtId="0" fontId="56" fillId="5" borderId="13" xfId="10" applyFont="1" applyFill="1" applyBorder="1" applyAlignment="1" applyProtection="1">
      <alignment vertical="center"/>
    </xf>
    <xf numFmtId="0" fontId="35" fillId="5" borderId="0" xfId="10" applyFont="1" applyFill="1" applyAlignment="1" applyProtection="1">
      <alignment vertical="center"/>
    </xf>
    <xf numFmtId="0" fontId="44" fillId="5" borderId="0" xfId="10" applyFont="1" applyFill="1" applyBorder="1" applyAlignment="1" applyProtection="1">
      <alignment horizontal="left" vertical="center"/>
    </xf>
    <xf numFmtId="0" fontId="35" fillId="5" borderId="0" xfId="10" applyFont="1" applyFill="1" applyBorder="1" applyAlignment="1" applyProtection="1">
      <alignment horizontal="center" vertical="center"/>
    </xf>
    <xf numFmtId="41" fontId="35" fillId="5" borderId="0" xfId="10" applyNumberFormat="1" applyFont="1" applyFill="1" applyAlignment="1" applyProtection="1">
      <alignment horizontal="center" vertical="center"/>
    </xf>
    <xf numFmtId="170" fontId="35" fillId="5" borderId="0" xfId="10" applyNumberFormat="1" applyFont="1" applyFill="1" applyBorder="1" applyAlignment="1" applyProtection="1">
      <alignment horizontal="center" vertical="center"/>
    </xf>
    <xf numFmtId="43" fontId="35" fillId="5" borderId="0" xfId="10" applyNumberFormat="1" applyFont="1" applyFill="1" applyBorder="1" applyAlignment="1" applyProtection="1">
      <alignment vertical="center"/>
    </xf>
    <xf numFmtId="0" fontId="44" fillId="5" borderId="0" xfId="10" applyFont="1" applyFill="1" applyBorder="1" applyAlignment="1" applyProtection="1">
      <alignment horizontal="center" vertical="center"/>
    </xf>
    <xf numFmtId="167" fontId="35" fillId="5" borderId="0" xfId="10" applyNumberFormat="1" applyFont="1" applyFill="1" applyBorder="1" applyAlignment="1" applyProtection="1">
      <alignment horizontal="center" vertical="center"/>
    </xf>
    <xf numFmtId="42" fontId="55" fillId="5" borderId="0" xfId="10" applyNumberFormat="1" applyFont="1" applyFill="1" applyBorder="1" applyAlignment="1" applyProtection="1">
      <alignment vertical="center"/>
    </xf>
    <xf numFmtId="0" fontId="35" fillId="5" borderId="0" xfId="10" applyFont="1" applyFill="1" applyBorder="1" applyProtection="1"/>
    <xf numFmtId="41" fontId="35" fillId="5" borderId="0" xfId="10" applyNumberFormat="1" applyFont="1" applyFill="1" applyBorder="1" applyProtection="1"/>
    <xf numFmtId="41" fontId="35" fillId="5" borderId="0" xfId="10" applyNumberFormat="1" applyFont="1" applyFill="1" applyBorder="1" applyAlignment="1" applyProtection="1">
      <alignment vertical="center"/>
    </xf>
    <xf numFmtId="0" fontId="43" fillId="5" borderId="17" xfId="10" applyFont="1" applyFill="1" applyBorder="1" applyAlignment="1" applyProtection="1">
      <alignment horizontal="center" vertical="center"/>
    </xf>
    <xf numFmtId="0" fontId="43" fillId="5" borderId="23" xfId="10" applyFont="1" applyFill="1" applyBorder="1" applyAlignment="1" applyProtection="1">
      <alignment horizontal="center" vertical="center"/>
    </xf>
    <xf numFmtId="0" fontId="59" fillId="5" borderId="0" xfId="10" applyFont="1" applyFill="1" applyBorder="1" applyAlignment="1" applyProtection="1">
      <alignment horizontal="left" vertical="center"/>
    </xf>
    <xf numFmtId="42" fontId="60" fillId="5" borderId="0" xfId="4" applyNumberFormat="1" applyFont="1" applyFill="1" applyBorder="1" applyAlignment="1" applyProtection="1">
      <alignment vertical="center"/>
    </xf>
    <xf numFmtId="0" fontId="35" fillId="5" borderId="0" xfId="10" applyFont="1" applyFill="1" applyBorder="1" applyAlignment="1" applyProtection="1">
      <alignment horizontal="left" vertical="center"/>
    </xf>
    <xf numFmtId="167" fontId="35" fillId="5" borderId="29" xfId="10" applyNumberFormat="1" applyFont="1" applyFill="1" applyBorder="1" applyAlignment="1" applyProtection="1">
      <alignment horizontal="center" vertical="center"/>
    </xf>
    <xf numFmtId="170" fontId="3" fillId="0" borderId="0" xfId="10" applyNumberFormat="1" applyFont="1" applyFill="1" applyBorder="1" applyAlignment="1" applyProtection="1">
      <alignment horizontal="center" vertical="center"/>
    </xf>
    <xf numFmtId="37" fontId="3" fillId="0" borderId="0" xfId="10" applyNumberFormat="1" applyFont="1" applyFill="1" applyBorder="1" applyAlignment="1" applyProtection="1">
      <alignment horizontal="center" vertical="center"/>
    </xf>
    <xf numFmtId="41" fontId="3" fillId="0" borderId="0" xfId="10" applyNumberFormat="1" applyFont="1" applyFill="1" applyBorder="1" applyAlignment="1" applyProtection="1">
      <alignment horizontal="center" vertical="center" wrapText="1"/>
    </xf>
    <xf numFmtId="10" fontId="46" fillId="0" borderId="0" xfId="10" applyNumberFormat="1" applyFont="1" applyFill="1" applyBorder="1" applyAlignment="1" applyProtection="1">
      <alignment horizontal="center" vertical="center" wrapText="1"/>
    </xf>
    <xf numFmtId="169" fontId="18" fillId="0" borderId="0" xfId="5" applyNumberFormat="1" applyFont="1" applyFill="1" applyBorder="1" applyAlignment="1" applyProtection="1">
      <alignment vertical="center"/>
    </xf>
    <xf numFmtId="169" fontId="18" fillId="0" borderId="0" xfId="5" applyNumberFormat="1" applyFont="1" applyFill="1" applyBorder="1" applyAlignment="1" applyProtection="1">
      <alignment vertical="center" shrinkToFit="1"/>
    </xf>
    <xf numFmtId="169" fontId="20" fillId="0" borderId="0" xfId="5" applyNumberFormat="1" applyFont="1" applyFill="1" applyBorder="1" applyAlignment="1" applyProtection="1">
      <alignment vertical="center" shrinkToFit="1"/>
    </xf>
    <xf numFmtId="169" fontId="24" fillId="0" borderId="0" xfId="5" applyNumberFormat="1" applyFont="1" applyFill="1" applyBorder="1" applyAlignment="1" applyProtection="1">
      <alignment vertical="center" shrinkToFit="1"/>
    </xf>
    <xf numFmtId="0" fontId="56" fillId="5" borderId="0" xfId="10" applyFont="1" applyFill="1" applyAlignment="1" applyProtection="1">
      <alignment horizontal="center" vertical="center"/>
    </xf>
    <xf numFmtId="0" fontId="3" fillId="0" borderId="26"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09" xfId="0" applyFont="1" applyFill="1" applyBorder="1" applyAlignment="1" applyProtection="1">
      <alignment horizontal="centerContinuous" vertical="center" wrapText="1"/>
    </xf>
    <xf numFmtId="0" fontId="3" fillId="0" borderId="110" xfId="0" applyFont="1" applyFill="1" applyBorder="1" applyAlignment="1" applyProtection="1">
      <alignment horizontal="centerContinuous" vertical="center" wrapText="1"/>
    </xf>
    <xf numFmtId="0" fontId="3" fillId="0" borderId="111" xfId="0" applyFont="1" applyFill="1" applyBorder="1" applyAlignment="1" applyProtection="1">
      <alignment horizontal="centerContinuous" vertical="center" wrapText="1"/>
    </xf>
    <xf numFmtId="0" fontId="3" fillId="0" borderId="185" xfId="0" applyFont="1" applyFill="1" applyBorder="1" applyAlignment="1" applyProtection="1">
      <alignment horizontal="centerContinuous" vertical="center" wrapText="1"/>
    </xf>
    <xf numFmtId="0" fontId="45" fillId="5" borderId="0" xfId="0" applyFont="1" applyFill="1" applyBorder="1" applyAlignment="1" applyProtection="1">
      <alignment horizontal="left" vertical="center"/>
    </xf>
    <xf numFmtId="0" fontId="35" fillId="5" borderId="0" xfId="0" applyFont="1" applyFill="1" applyAlignment="1" applyProtection="1">
      <alignment vertical="center"/>
    </xf>
    <xf numFmtId="0" fontId="35" fillId="5" borderId="0" xfId="0" applyFont="1" applyFill="1" applyBorder="1" applyAlignment="1" applyProtection="1">
      <alignment horizontal="left" vertical="center"/>
    </xf>
    <xf numFmtId="0" fontId="35" fillId="5" borderId="26" xfId="0" applyFont="1" applyFill="1" applyBorder="1" applyAlignment="1" applyProtection="1">
      <alignment horizontal="left" vertical="center"/>
    </xf>
    <xf numFmtId="170"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43" fontId="53"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xf>
    <xf numFmtId="0" fontId="35" fillId="5" borderId="0" xfId="0" applyFont="1" applyFill="1" applyBorder="1" applyAlignment="1" applyProtection="1">
      <alignment vertical="center"/>
    </xf>
    <xf numFmtId="0" fontId="56" fillId="5" borderId="0" xfId="0" applyFont="1" applyFill="1" applyBorder="1" applyAlignment="1" applyProtection="1">
      <alignment horizontal="left" vertical="center"/>
    </xf>
    <xf numFmtId="0" fontId="57" fillId="5" borderId="0" xfId="0" applyFont="1" applyFill="1" applyBorder="1" applyAlignment="1" applyProtection="1">
      <alignment horizontal="center" vertical="center"/>
    </xf>
    <xf numFmtId="0" fontId="56" fillId="5" borderId="0" xfId="9" applyFont="1" applyFill="1" applyAlignment="1" applyProtection="1">
      <alignment vertical="center"/>
    </xf>
    <xf numFmtId="0" fontId="45" fillId="5" borderId="0" xfId="9" applyFont="1" applyFill="1" applyAlignment="1" applyProtection="1">
      <alignment vertical="center"/>
    </xf>
    <xf numFmtId="49" fontId="35" fillId="5" borderId="103" xfId="9" applyNumberFormat="1" applyFont="1" applyFill="1" applyBorder="1" applyAlignment="1" applyProtection="1">
      <alignment horizontal="right" vertical="center"/>
    </xf>
    <xf numFmtId="0" fontId="35" fillId="5" borderId="61" xfId="9" applyFont="1" applyFill="1" applyBorder="1" applyAlignment="1" applyProtection="1">
      <alignment horizontal="left" vertical="center"/>
    </xf>
    <xf numFmtId="0" fontId="35" fillId="5" borderId="0" xfId="9" applyFont="1" applyFill="1" applyBorder="1" applyAlignment="1" applyProtection="1">
      <alignment horizontal="left" vertical="center"/>
    </xf>
    <xf numFmtId="0" fontId="35" fillId="5" borderId="77" xfId="9" applyFont="1" applyFill="1" applyBorder="1" applyAlignment="1" applyProtection="1">
      <alignment horizontal="left" vertical="center"/>
    </xf>
    <xf numFmtId="49" fontId="35" fillId="5" borderId="43" xfId="9" applyNumberFormat="1" applyFont="1" applyFill="1" applyBorder="1" applyAlignment="1" applyProtection="1">
      <alignment horizontal="right" vertical="center"/>
    </xf>
    <xf numFmtId="0" fontId="35" fillId="5" borderId="16" xfId="9" applyFont="1" applyFill="1" applyBorder="1" applyAlignment="1" applyProtection="1">
      <alignment horizontal="left" vertical="center"/>
    </xf>
    <xf numFmtId="0" fontId="35" fillId="5" borderId="19" xfId="9" applyFont="1" applyFill="1" applyBorder="1" applyAlignment="1" applyProtection="1">
      <alignment horizontal="left" vertical="center"/>
    </xf>
    <xf numFmtId="0" fontId="35" fillId="5" borderId="20" xfId="9" applyFont="1" applyFill="1" applyBorder="1" applyAlignment="1" applyProtection="1">
      <alignment horizontal="left" vertical="center"/>
    </xf>
    <xf numFmtId="41" fontId="35" fillId="5" borderId="1" xfId="9" applyNumberFormat="1" applyFont="1" applyFill="1" applyBorder="1" applyAlignment="1" applyProtection="1">
      <alignment horizontal="left" vertical="center" shrinkToFit="1"/>
    </xf>
    <xf numFmtId="41" fontId="35" fillId="5" borderId="1" xfId="6" applyNumberFormat="1" applyFont="1" applyFill="1" applyBorder="1" applyAlignment="1" applyProtection="1">
      <alignment horizontal="right" vertical="center" shrinkToFit="1"/>
    </xf>
    <xf numFmtId="41" fontId="35" fillId="5" borderId="18" xfId="9" applyNumberFormat="1" applyFont="1" applyFill="1" applyBorder="1" applyAlignment="1" applyProtection="1">
      <alignment vertical="center" shrinkToFit="1"/>
    </xf>
    <xf numFmtId="0" fontId="35" fillId="5" borderId="0" xfId="0" applyFont="1" applyFill="1" applyBorder="1" applyAlignment="1" applyProtection="1">
      <alignment horizontal="center" vertical="center"/>
    </xf>
    <xf numFmtId="41" fontId="52" fillId="5" borderId="12" xfId="0" applyNumberFormat="1" applyFont="1" applyFill="1" applyBorder="1" applyAlignment="1" applyProtection="1">
      <alignment vertical="center"/>
    </xf>
    <xf numFmtId="0" fontId="44" fillId="5" borderId="0" xfId="0" applyFont="1" applyFill="1" applyBorder="1" applyAlignment="1" applyProtection="1">
      <alignment horizontal="center" vertical="center"/>
    </xf>
    <xf numFmtId="173" fontId="35" fillId="5" borderId="12" xfId="0" applyNumberFormat="1" applyFont="1" applyFill="1" applyBorder="1" applyAlignment="1" applyProtection="1">
      <alignment horizontal="right" vertical="center"/>
    </xf>
    <xf numFmtId="0" fontId="35" fillId="5" borderId="0" xfId="0" applyFont="1" applyFill="1" applyBorder="1" applyAlignment="1" applyProtection="1">
      <alignment horizontal="center" vertical="top"/>
    </xf>
    <xf numFmtId="41" fontId="35" fillId="5" borderId="11" xfId="0" applyNumberFormat="1" applyFont="1" applyFill="1" applyBorder="1" applyAlignment="1" applyProtection="1">
      <alignment vertical="center" shrinkToFit="1"/>
    </xf>
    <xf numFmtId="41" fontId="35" fillId="5" borderId="12" xfId="0" applyNumberFormat="1" applyFont="1" applyFill="1" applyBorder="1" applyAlignment="1" applyProtection="1">
      <alignment vertical="center"/>
    </xf>
    <xf numFmtId="41" fontId="44" fillId="5" borderId="0" xfId="0" applyNumberFormat="1" applyFont="1" applyFill="1" applyBorder="1" applyAlignment="1" applyProtection="1">
      <alignment horizontal="left" vertical="center"/>
    </xf>
    <xf numFmtId="0" fontId="35" fillId="5" borderId="11" xfId="0" applyFont="1" applyFill="1" applyBorder="1" applyAlignment="1" applyProtection="1">
      <alignment horizontal="center" vertical="center"/>
    </xf>
    <xf numFmtId="10" fontId="35" fillId="5" borderId="0" xfId="0" applyNumberFormat="1" applyFont="1" applyFill="1" applyBorder="1" applyAlignment="1" applyProtection="1">
      <alignment horizontal="center" vertical="center"/>
    </xf>
    <xf numFmtId="41" fontId="35" fillId="5" borderId="11" xfId="0" applyNumberFormat="1" applyFont="1" applyFill="1" applyBorder="1" applyAlignment="1" applyProtection="1">
      <alignment horizontal="center" vertical="center"/>
    </xf>
    <xf numFmtId="0" fontId="61" fillId="0" borderId="0" xfId="0" applyFont="1" applyFill="1" applyAlignment="1" applyProtection="1">
      <alignment vertical="center"/>
    </xf>
    <xf numFmtId="0" fontId="43" fillId="5" borderId="0" xfId="0" applyFont="1" applyFill="1" applyBorder="1" applyAlignment="1" applyProtection="1">
      <alignment horizontal="center" vertical="center"/>
    </xf>
    <xf numFmtId="0" fontId="45" fillId="5" borderId="0" xfId="0" applyFont="1" applyFill="1" applyBorder="1" applyAlignment="1" applyProtection="1">
      <alignment horizontal="center" vertical="center"/>
    </xf>
    <xf numFmtId="167" fontId="35" fillId="5" borderId="42" xfId="10" applyNumberFormat="1" applyFont="1" applyFill="1" applyBorder="1" applyAlignment="1">
      <alignment horizontal="center" vertical="center" shrinkToFit="1"/>
    </xf>
    <xf numFmtId="0" fontId="35" fillId="5" borderId="13" xfId="10" applyFont="1" applyFill="1" applyBorder="1" applyAlignment="1">
      <alignment horizontal="center" vertical="center"/>
    </xf>
    <xf numFmtId="0" fontId="45" fillId="0" borderId="0" xfId="10" applyFont="1" applyFill="1" applyAlignment="1" applyProtection="1">
      <alignment vertical="center"/>
    </xf>
    <xf numFmtId="0" fontId="15" fillId="0" borderId="78" xfId="10" applyFont="1" applyFill="1" applyBorder="1" applyAlignment="1" applyProtection="1">
      <alignment horizontal="centerContinuous"/>
    </xf>
    <xf numFmtId="0" fontId="15" fillId="0" borderId="39" xfId="10" applyFont="1" applyFill="1" applyBorder="1" applyAlignment="1" applyProtection="1">
      <alignment horizontal="centerContinuous"/>
    </xf>
    <xf numFmtId="0" fontId="15" fillId="0" borderId="76" xfId="10" applyFont="1" applyFill="1" applyBorder="1" applyAlignment="1" applyProtection="1">
      <alignment horizontal="centerContinuous"/>
    </xf>
    <xf numFmtId="0" fontId="3" fillId="0" borderId="25" xfId="0" applyFont="1" applyFill="1" applyBorder="1" applyAlignment="1" applyProtection="1">
      <alignment horizontal="centerContinuous" vertical="center"/>
    </xf>
    <xf numFmtId="0" fontId="3" fillId="0" borderId="26" xfId="0" applyFont="1" applyFill="1" applyBorder="1" applyAlignment="1" applyProtection="1">
      <alignment horizontal="centerContinuous" vertical="center"/>
    </xf>
    <xf numFmtId="0" fontId="3" fillId="0" borderId="105" xfId="0" applyFont="1" applyFill="1" applyBorder="1" applyAlignment="1" applyProtection="1">
      <alignment horizontal="centerContinuous" vertical="center"/>
    </xf>
    <xf numFmtId="0" fontId="3" fillId="0" borderId="12" xfId="0" applyFont="1" applyFill="1" applyBorder="1" applyAlignment="1" applyProtection="1">
      <alignment horizontal="centerContinuous" vertical="center"/>
    </xf>
    <xf numFmtId="0" fontId="3" fillId="0" borderId="0" xfId="0" applyFont="1" applyFill="1" applyBorder="1" applyAlignment="1" applyProtection="1">
      <alignment horizontal="centerContinuous" vertical="center"/>
    </xf>
    <xf numFmtId="0" fontId="3" fillId="0" borderId="77" xfId="0" applyFont="1" applyFill="1" applyBorder="1" applyAlignment="1" applyProtection="1">
      <alignment horizontal="centerContinuous" vertical="center"/>
    </xf>
    <xf numFmtId="0" fontId="3" fillId="0" borderId="90" xfId="0" applyFont="1" applyFill="1" applyBorder="1" applyAlignment="1" applyProtection="1">
      <alignment horizontal="centerContinuous" vertical="center"/>
    </xf>
    <xf numFmtId="0" fontId="3" fillId="0" borderId="9" xfId="0" applyFont="1" applyFill="1" applyBorder="1" applyAlignment="1" applyProtection="1">
      <alignment horizontal="centerContinuous" vertical="center"/>
    </xf>
    <xf numFmtId="0" fontId="3" fillId="0" borderId="98" xfId="0" applyFont="1" applyFill="1" applyBorder="1" applyAlignment="1" applyProtection="1">
      <alignment horizontal="centerContinuous" vertical="center"/>
    </xf>
    <xf numFmtId="0" fontId="3" fillId="0" borderId="25" xfId="0" applyFont="1" applyFill="1" applyBorder="1" applyAlignment="1" applyProtection="1">
      <alignment horizontal="centerContinuous"/>
    </xf>
    <xf numFmtId="0" fontId="3" fillId="0" borderId="26" xfId="0" applyFont="1" applyFill="1" applyBorder="1" applyAlignment="1" applyProtection="1">
      <alignment horizontal="centerContinuous"/>
    </xf>
    <xf numFmtId="0" fontId="3" fillId="0" borderId="105" xfId="0" applyFont="1" applyFill="1" applyBorder="1" applyAlignment="1" applyProtection="1">
      <alignment horizontal="centerContinuous"/>
    </xf>
    <xf numFmtId="0" fontId="3" fillId="0" borderId="12" xfId="0" applyFont="1" applyFill="1" applyBorder="1" applyAlignment="1" applyProtection="1">
      <alignment horizontal="centerContinuous"/>
    </xf>
    <xf numFmtId="0" fontId="3" fillId="0" borderId="0" xfId="0" applyFont="1" applyFill="1" applyBorder="1" applyAlignment="1" applyProtection="1">
      <alignment horizontal="centerContinuous"/>
    </xf>
    <xf numFmtId="0" fontId="3" fillId="0" borderId="77" xfId="0" applyFont="1" applyFill="1" applyBorder="1" applyAlignment="1" applyProtection="1">
      <alignment horizontal="centerContinuous"/>
    </xf>
    <xf numFmtId="0" fontId="3" fillId="0" borderId="90" xfId="0" applyFont="1" applyFill="1" applyBorder="1" applyAlignment="1" applyProtection="1">
      <alignment horizontal="centerContinuous"/>
    </xf>
    <xf numFmtId="0" fontId="3" fillId="0" borderId="9" xfId="0" applyFont="1" applyFill="1" applyBorder="1" applyAlignment="1" applyProtection="1">
      <alignment horizontal="centerContinuous"/>
    </xf>
    <xf numFmtId="0" fontId="3" fillId="0" borderId="98" xfId="0" applyFont="1" applyFill="1" applyBorder="1" applyAlignment="1" applyProtection="1">
      <alignment horizontal="centerContinuous"/>
    </xf>
    <xf numFmtId="0" fontId="35" fillId="5" borderId="0" xfId="9" applyFont="1" applyFill="1" applyAlignment="1" applyProtection="1">
      <alignment vertical="center"/>
    </xf>
    <xf numFmtId="0" fontId="2" fillId="0" borderId="0" xfId="8" applyFont="1" applyFill="1" applyBorder="1" applyAlignment="1" applyProtection="1">
      <alignment vertical="center"/>
    </xf>
    <xf numFmtId="0" fontId="18" fillId="0" borderId="101" xfId="10" applyFont="1" applyFill="1" applyBorder="1" applyAlignment="1" applyProtection="1">
      <alignment vertical="top"/>
    </xf>
    <xf numFmtId="0" fontId="18" fillId="0" borderId="102" xfId="10" applyFont="1" applyFill="1" applyBorder="1" applyAlignment="1" applyProtection="1">
      <alignment vertical="top"/>
    </xf>
    <xf numFmtId="0" fontId="18" fillId="0" borderId="0" xfId="10" applyFont="1" applyFill="1" applyBorder="1" applyAlignment="1" applyProtection="1">
      <alignment vertical="top"/>
    </xf>
    <xf numFmtId="0" fontId="18" fillId="0" borderId="77" xfId="10" applyFont="1" applyFill="1" applyBorder="1" applyAlignment="1" applyProtection="1">
      <alignment vertical="top"/>
    </xf>
    <xf numFmtId="0" fontId="0" fillId="0" borderId="0" xfId="0" applyFont="1" applyFill="1" applyBorder="1" applyAlignment="1" applyProtection="1">
      <alignment vertical="center"/>
    </xf>
    <xf numFmtId="0" fontId="57" fillId="5" borderId="0" xfId="10" applyFont="1" applyFill="1" applyAlignment="1">
      <alignment horizontal="centerContinuous" vertical="center"/>
    </xf>
    <xf numFmtId="0" fontId="56" fillId="5" borderId="0" xfId="10" applyFont="1" applyFill="1" applyBorder="1" applyAlignment="1">
      <alignment vertical="center"/>
    </xf>
    <xf numFmtId="0" fontId="43" fillId="5" borderId="71" xfId="10" applyFont="1" applyFill="1" applyBorder="1" applyAlignment="1">
      <alignment horizontal="center" vertical="center" wrapText="1"/>
    </xf>
    <xf numFmtId="0" fontId="43" fillId="5" borderId="42" xfId="10" applyFont="1" applyFill="1" applyBorder="1" applyAlignment="1">
      <alignment horizontal="center" vertical="center" wrapText="1"/>
    </xf>
    <xf numFmtId="0" fontId="43" fillId="5" borderId="52" xfId="10" applyFont="1" applyFill="1" applyBorder="1" applyAlignment="1">
      <alignment horizontal="center" vertical="center" wrapText="1"/>
    </xf>
    <xf numFmtId="0" fontId="44" fillId="5" borderId="60" xfId="10" applyFont="1" applyFill="1" applyBorder="1" applyAlignment="1">
      <alignment horizontal="center" vertical="center"/>
    </xf>
    <xf numFmtId="0" fontId="35" fillId="5" borderId="17" xfId="10" applyFont="1" applyFill="1" applyBorder="1" applyAlignment="1">
      <alignment vertical="center"/>
    </xf>
    <xf numFmtId="0" fontId="62" fillId="5" borderId="16" xfId="10" applyFont="1" applyFill="1" applyBorder="1" applyAlignment="1">
      <alignment horizontal="center" vertical="center"/>
    </xf>
    <xf numFmtId="0" fontId="44" fillId="5" borderId="17" xfId="10" applyFont="1" applyFill="1" applyBorder="1" applyAlignment="1">
      <alignment horizontal="center" vertical="center"/>
    </xf>
    <xf numFmtId="0" fontId="43" fillId="5" borderId="16" xfId="10" applyFont="1" applyFill="1" applyBorder="1" applyAlignment="1">
      <alignment vertical="center"/>
    </xf>
    <xf numFmtId="0" fontId="43" fillId="5" borderId="19" xfId="10" applyFont="1" applyFill="1" applyBorder="1" applyAlignment="1">
      <alignment vertical="center"/>
    </xf>
    <xf numFmtId="0" fontId="43" fillId="5" borderId="17" xfId="10" applyFont="1" applyFill="1" applyBorder="1" applyAlignment="1">
      <alignment horizontal="center" vertical="center"/>
    </xf>
    <xf numFmtId="0" fontId="44" fillId="5" borderId="17" xfId="10" applyFont="1" applyFill="1" applyBorder="1" applyAlignment="1">
      <alignment vertical="center"/>
    </xf>
    <xf numFmtId="0" fontId="62" fillId="5" borderId="22" xfId="10" applyFont="1" applyFill="1" applyBorder="1" applyAlignment="1">
      <alignment horizontal="center" vertical="center"/>
    </xf>
    <xf numFmtId="0" fontId="62" fillId="5" borderId="20" xfId="10" applyFont="1" applyFill="1" applyBorder="1" applyAlignment="1">
      <alignment horizontal="center" vertical="center"/>
    </xf>
    <xf numFmtId="0" fontId="44" fillId="5" borderId="13" xfId="10" applyFont="1" applyFill="1" applyBorder="1" applyAlignment="1">
      <alignment vertical="center"/>
    </xf>
    <xf numFmtId="0" fontId="59" fillId="5" borderId="15" xfId="10" applyFont="1" applyFill="1" applyBorder="1" applyAlignment="1">
      <alignment horizontal="left" vertical="center"/>
    </xf>
    <xf numFmtId="0" fontId="43" fillId="5" borderId="12" xfId="8" applyFont="1" applyFill="1" applyBorder="1" applyAlignment="1" applyProtection="1">
      <alignment horizontal="center" vertical="center"/>
    </xf>
    <xf numFmtId="0" fontId="43" fillId="5" borderId="0" xfId="8" applyFont="1" applyFill="1" applyBorder="1" applyAlignment="1" applyProtection="1">
      <alignment horizontal="center" vertical="center"/>
    </xf>
    <xf numFmtId="0" fontId="43" fillId="5" borderId="11" xfId="8" applyFont="1" applyFill="1" applyBorder="1" applyAlignment="1" applyProtection="1">
      <alignment horizontal="center" vertical="center"/>
    </xf>
    <xf numFmtId="0" fontId="35" fillId="5" borderId="42" xfId="10" applyFont="1" applyFill="1" applyBorder="1" applyAlignment="1">
      <alignment horizontal="center" vertical="center"/>
    </xf>
    <xf numFmtId="0" fontId="35" fillId="5" borderId="0" xfId="10" applyFont="1" applyFill="1" applyBorder="1" applyAlignment="1">
      <alignment vertical="center"/>
    </xf>
    <xf numFmtId="0" fontId="62" fillId="5" borderId="1" xfId="10" applyFont="1" applyFill="1" applyBorder="1" applyAlignment="1">
      <alignment horizontal="center" vertical="center"/>
    </xf>
    <xf numFmtId="0" fontId="44" fillId="5" borderId="13" xfId="10" applyFont="1" applyFill="1" applyBorder="1" applyAlignment="1">
      <alignment horizontal="center" vertical="center"/>
    </xf>
    <xf numFmtId="0" fontId="44" fillId="5" borderId="42" xfId="10" applyFont="1" applyFill="1" applyBorder="1" applyAlignment="1">
      <alignment horizontal="center" vertical="center"/>
    </xf>
    <xf numFmtId="0" fontId="43" fillId="5" borderId="1" xfId="10" applyFont="1" applyFill="1" applyBorder="1" applyAlignment="1">
      <alignment vertical="center"/>
    </xf>
    <xf numFmtId="0" fontId="35" fillId="5" borderId="13" xfId="10" applyFont="1" applyFill="1" applyBorder="1" applyAlignment="1">
      <alignment vertical="center"/>
    </xf>
    <xf numFmtId="0" fontId="43" fillId="5" borderId="20" xfId="10" applyFont="1" applyFill="1" applyBorder="1" applyAlignment="1">
      <alignment vertical="center"/>
    </xf>
    <xf numFmtId="0" fontId="43" fillId="5" borderId="13" xfId="10" applyFont="1" applyFill="1" applyBorder="1" applyAlignment="1">
      <alignment horizontal="center" vertical="center"/>
    </xf>
    <xf numFmtId="0" fontId="62" fillId="5" borderId="23" xfId="10" applyFont="1" applyFill="1" applyBorder="1" applyAlignment="1">
      <alignment horizontal="center" vertical="center"/>
    </xf>
    <xf numFmtId="0" fontId="44" fillId="5" borderId="0" xfId="10" applyFont="1" applyFill="1" applyBorder="1" applyAlignment="1" applyProtection="1">
      <alignment vertical="center"/>
    </xf>
    <xf numFmtId="0" fontId="35" fillId="5" borderId="0" xfId="10" applyFont="1" applyFill="1" applyBorder="1" applyAlignment="1" applyProtection="1">
      <alignment vertical="center"/>
    </xf>
    <xf numFmtId="0" fontId="56" fillId="5" borderId="0" xfId="10" applyFont="1" applyFill="1" applyBorder="1" applyAlignment="1" applyProtection="1">
      <alignment vertical="center"/>
    </xf>
    <xf numFmtId="0" fontId="43" fillId="5" borderId="97" xfId="10" applyFont="1" applyFill="1" applyBorder="1" applyAlignment="1" applyProtection="1">
      <alignment horizontal="center" vertical="center" wrapText="1"/>
    </xf>
    <xf numFmtId="0" fontId="43" fillId="5" borderId="77" xfId="10" applyFont="1" applyFill="1" applyBorder="1" applyAlignment="1" applyProtection="1">
      <alignment horizontal="center" vertical="center" wrapText="1"/>
    </xf>
    <xf numFmtId="0" fontId="43" fillId="5" borderId="98" xfId="10" applyFont="1" applyFill="1" applyBorder="1" applyAlignment="1" applyProtection="1">
      <alignment horizontal="center" vertical="center" wrapText="1"/>
    </xf>
    <xf numFmtId="0" fontId="44" fillId="5" borderId="77" xfId="10" applyFont="1" applyFill="1" applyBorder="1" applyAlignment="1" applyProtection="1">
      <alignment horizontal="center" vertical="center"/>
    </xf>
    <xf numFmtId="0" fontId="62" fillId="5" borderId="20" xfId="10" applyFont="1" applyFill="1" applyBorder="1" applyAlignment="1" applyProtection="1">
      <alignment horizontal="center" vertical="center"/>
    </xf>
    <xf numFmtId="0" fontId="44" fillId="5" borderId="123" xfId="10" applyFont="1" applyFill="1" applyBorder="1" applyAlignment="1" applyProtection="1">
      <alignment horizontal="center" vertical="center"/>
    </xf>
    <xf numFmtId="0" fontId="43" fillId="5" borderId="20" xfId="10" applyFont="1" applyFill="1" applyBorder="1" applyAlignment="1" applyProtection="1">
      <alignment vertical="center"/>
    </xf>
    <xf numFmtId="0" fontId="62" fillId="5" borderId="23" xfId="10" applyFont="1" applyFill="1" applyBorder="1" applyAlignment="1" applyProtection="1">
      <alignment horizontal="center" vertical="center"/>
    </xf>
    <xf numFmtId="0" fontId="59" fillId="5" borderId="69" xfId="10" applyFont="1" applyFill="1" applyBorder="1" applyAlignment="1" applyProtection="1">
      <alignment horizontal="left" vertical="center"/>
    </xf>
    <xf numFmtId="0" fontId="35" fillId="5" borderId="77" xfId="10" applyFont="1" applyFill="1" applyBorder="1" applyAlignment="1" applyProtection="1">
      <alignment horizontal="center" vertical="center"/>
    </xf>
    <xf numFmtId="0" fontId="63" fillId="5" borderId="23" xfId="10" applyFont="1" applyFill="1" applyBorder="1" applyAlignment="1" applyProtection="1">
      <alignment horizontal="center" vertical="center"/>
    </xf>
    <xf numFmtId="0" fontId="35" fillId="5" borderId="23" xfId="10" applyFont="1" applyFill="1" applyBorder="1" applyAlignment="1" applyProtection="1">
      <alignment horizontal="center" vertical="center"/>
    </xf>
    <xf numFmtId="0" fontId="45" fillId="5" borderId="23" xfId="10" applyFont="1" applyFill="1" applyBorder="1" applyAlignment="1" applyProtection="1">
      <alignment vertical="center"/>
    </xf>
    <xf numFmtId="0" fontId="45" fillId="5" borderId="23" xfId="10" applyFont="1" applyFill="1" applyBorder="1" applyAlignment="1" applyProtection="1">
      <alignment horizontal="center" vertical="center"/>
    </xf>
    <xf numFmtId="0" fontId="64" fillId="5" borderId="69" xfId="10" applyFont="1" applyFill="1" applyBorder="1" applyAlignment="1" applyProtection="1">
      <alignment horizontal="left" vertical="center"/>
    </xf>
    <xf numFmtId="0" fontId="57" fillId="5" borderId="0" xfId="10" applyFont="1" applyFill="1" applyBorder="1" applyAlignment="1" applyProtection="1">
      <alignment horizontal="center" vertical="center"/>
    </xf>
    <xf numFmtId="0" fontId="45" fillId="5" borderId="0" xfId="10" applyFont="1" applyFill="1" applyBorder="1" applyAlignment="1" applyProtection="1">
      <alignment vertical="center"/>
    </xf>
    <xf numFmtId="0" fontId="44" fillId="5" borderId="60" xfId="10" applyFont="1" applyFill="1" applyBorder="1" applyAlignment="1" applyProtection="1">
      <alignment horizontal="center" vertical="center"/>
    </xf>
    <xf numFmtId="0" fontId="44" fillId="5" borderId="42" xfId="10" applyFont="1" applyFill="1" applyBorder="1" applyAlignment="1" applyProtection="1">
      <alignment horizontal="center" vertical="center"/>
    </xf>
    <xf numFmtId="0" fontId="43" fillId="5" borderId="1" xfId="10" applyFont="1" applyFill="1" applyBorder="1" applyAlignment="1" applyProtection="1">
      <alignment vertical="center"/>
    </xf>
    <xf numFmtId="0" fontId="43" fillId="5" borderId="13" xfId="10" applyFont="1" applyFill="1" applyBorder="1" applyAlignment="1" applyProtection="1">
      <alignment horizontal="center" vertical="center"/>
    </xf>
    <xf numFmtId="0" fontId="43" fillId="5" borderId="13" xfId="10" applyFont="1" applyFill="1" applyBorder="1" applyAlignment="1" applyProtection="1">
      <alignment vertical="center"/>
    </xf>
    <xf numFmtId="0" fontId="62" fillId="5" borderId="13" xfId="10" applyFont="1" applyFill="1" applyBorder="1" applyAlignment="1" applyProtection="1">
      <alignment horizontal="center" vertical="center"/>
    </xf>
    <xf numFmtId="0" fontId="57" fillId="5" borderId="23" xfId="10" applyFont="1" applyFill="1" applyBorder="1" applyAlignment="1" applyProtection="1">
      <alignment vertical="center"/>
    </xf>
    <xf numFmtId="0" fontId="44" fillId="5" borderId="13" xfId="10" applyFont="1" applyFill="1" applyBorder="1" applyAlignment="1" applyProtection="1">
      <alignment horizontal="center" vertical="center"/>
    </xf>
    <xf numFmtId="0" fontId="56" fillId="5" borderId="13" xfId="10" applyFont="1" applyFill="1" applyBorder="1" applyAlignment="1" applyProtection="1">
      <alignment horizontal="center" vertical="center"/>
    </xf>
    <xf numFmtId="0" fontId="56" fillId="5" borderId="0" xfId="10" applyFont="1" applyFill="1" applyBorder="1" applyAlignment="1" applyProtection="1">
      <alignment horizontal="center" vertical="center"/>
    </xf>
    <xf numFmtId="0" fontId="35" fillId="5" borderId="13" xfId="10" applyFont="1" applyFill="1" applyBorder="1" applyAlignment="1" applyProtection="1">
      <alignment horizontal="center" vertical="center"/>
    </xf>
    <xf numFmtId="0" fontId="45" fillId="5" borderId="13" xfId="10" applyFont="1" applyFill="1" applyBorder="1" applyAlignment="1" applyProtection="1">
      <alignment vertical="center"/>
    </xf>
    <xf numFmtId="0" fontId="45" fillId="5" borderId="13" xfId="10" applyFont="1" applyFill="1" applyBorder="1" applyAlignment="1" applyProtection="1">
      <alignment horizontal="center" vertical="center"/>
    </xf>
    <xf numFmtId="0" fontId="63" fillId="5" borderId="13" xfId="10" applyFont="1" applyFill="1" applyBorder="1" applyAlignment="1" applyProtection="1">
      <alignment horizontal="center" vertical="center"/>
    </xf>
    <xf numFmtId="0" fontId="56" fillId="5" borderId="23" xfId="10" applyFont="1" applyFill="1" applyBorder="1" applyAlignment="1" applyProtection="1">
      <alignment vertical="center"/>
    </xf>
    <xf numFmtId="0" fontId="43" fillId="5" borderId="0" xfId="10" applyFont="1" applyFill="1" applyBorder="1" applyAlignment="1" applyProtection="1">
      <alignment horizontal="center" vertical="center"/>
    </xf>
    <xf numFmtId="0" fontId="35" fillId="5" borderId="0" xfId="10" applyNumberFormat="1" applyFont="1" applyFill="1" applyBorder="1" applyAlignment="1" applyProtection="1">
      <alignment vertical="center"/>
    </xf>
    <xf numFmtId="0" fontId="43" fillId="5" borderId="20" xfId="10" applyFont="1" applyFill="1" applyBorder="1" applyAlignment="1" applyProtection="1">
      <alignment horizontal="center" vertical="center"/>
    </xf>
    <xf numFmtId="0" fontId="44" fillId="5" borderId="69" xfId="10" applyFont="1" applyFill="1" applyBorder="1" applyAlignment="1" applyProtection="1">
      <alignment horizontal="center" vertical="center"/>
    </xf>
    <xf numFmtId="0" fontId="44" fillId="5" borderId="39" xfId="10" applyFont="1" applyFill="1" applyBorder="1" applyAlignment="1" applyProtection="1">
      <alignment horizontal="centerContinuous"/>
    </xf>
    <xf numFmtId="0" fontId="43" fillId="5" borderId="24" xfId="10" applyFont="1" applyFill="1" applyBorder="1" applyAlignment="1" applyProtection="1">
      <alignment horizontal="center"/>
    </xf>
    <xf numFmtId="0" fontId="35" fillId="5" borderId="30" xfId="10" applyFont="1" applyFill="1" applyBorder="1" applyProtection="1"/>
    <xf numFmtId="0" fontId="35" fillId="5" borderId="26" xfId="10" applyFont="1" applyFill="1" applyBorder="1" applyProtection="1"/>
    <xf numFmtId="0" fontId="44" fillId="5" borderId="1" xfId="10" applyFont="1" applyFill="1" applyBorder="1" applyAlignment="1" applyProtection="1">
      <alignment horizontal="center" vertical="center"/>
    </xf>
    <xf numFmtId="0" fontId="4" fillId="0" borderId="29" xfId="0" applyFont="1" applyFill="1" applyBorder="1" applyAlignment="1" applyProtection="1">
      <alignment vertical="center"/>
    </xf>
    <xf numFmtId="41" fontId="35" fillId="5" borderId="1" xfId="6" applyNumberFormat="1" applyFont="1" applyFill="1" applyBorder="1" applyAlignment="1" applyProtection="1">
      <alignment horizontal="left" vertical="center" shrinkToFit="1"/>
    </xf>
    <xf numFmtId="0" fontId="57" fillId="5" borderId="29" xfId="0" applyFont="1" applyFill="1" applyBorder="1" applyAlignment="1" applyProtection="1">
      <alignment horizontal="center" vertical="center"/>
    </xf>
    <xf numFmtId="0" fontId="45" fillId="5" borderId="20" xfId="9" applyFont="1" applyFill="1" applyBorder="1" applyAlignment="1" applyProtection="1">
      <alignment horizontal="center" vertical="center"/>
    </xf>
    <xf numFmtId="0" fontId="43" fillId="5" borderId="45" xfId="9" applyFont="1" applyFill="1" applyBorder="1" applyAlignment="1" applyProtection="1">
      <alignment horizontal="center" vertical="center"/>
    </xf>
    <xf numFmtId="0" fontId="35" fillId="5" borderId="0" xfId="9" applyFont="1" applyFill="1" applyBorder="1" applyAlignment="1" applyProtection="1">
      <alignment horizontal="left" vertical="center" indent="3"/>
    </xf>
    <xf numFmtId="0" fontId="35" fillId="5" borderId="30" xfId="9" applyFont="1" applyFill="1" applyBorder="1" applyAlignment="1" applyProtection="1">
      <alignment horizontal="left" vertical="center"/>
    </xf>
    <xf numFmtId="0" fontId="35" fillId="5" borderId="23" xfId="9" applyFont="1" applyFill="1" applyBorder="1" applyAlignment="1" applyProtection="1">
      <alignment horizontal="left" vertical="center"/>
    </xf>
    <xf numFmtId="0" fontId="43" fillId="5" borderId="20" xfId="9" applyFont="1" applyFill="1" applyBorder="1" applyAlignment="1" applyProtection="1">
      <alignment horizontal="center" vertical="center"/>
    </xf>
    <xf numFmtId="0" fontId="43" fillId="5" borderId="45" xfId="9" applyFont="1" applyFill="1" applyBorder="1" applyAlignment="1" applyProtection="1">
      <alignment horizontal="center" vertical="center" wrapText="1"/>
    </xf>
    <xf numFmtId="42" fontId="35" fillId="5" borderId="60" xfId="9" applyNumberFormat="1" applyFont="1" applyFill="1" applyBorder="1" applyAlignment="1" applyProtection="1">
      <alignment horizontal="left" vertical="center" shrinkToFit="1"/>
    </xf>
    <xf numFmtId="169" fontId="35" fillId="5" borderId="124" xfId="5" applyNumberFormat="1" applyFont="1" applyFill="1" applyBorder="1" applyAlignment="1" applyProtection="1">
      <alignment horizontal="left" vertical="center" shrinkToFit="1"/>
      <protection locked="0"/>
    </xf>
    <xf numFmtId="169" fontId="35" fillId="5" borderId="124" xfId="5" applyNumberFormat="1" applyFont="1" applyFill="1" applyBorder="1" applyAlignment="1" applyProtection="1">
      <alignment horizontal="left" vertical="center"/>
      <protection locked="0"/>
    </xf>
    <xf numFmtId="169" fontId="35" fillId="5" borderId="131" xfId="5" applyNumberFormat="1" applyFont="1" applyFill="1" applyBorder="1" applyAlignment="1" applyProtection="1">
      <alignment horizontal="left" vertical="center"/>
      <protection locked="0"/>
    </xf>
    <xf numFmtId="169" fontId="35" fillId="5" borderId="24" xfId="5" applyNumberFormat="1" applyFont="1" applyFill="1" applyBorder="1" applyAlignment="1" applyProtection="1">
      <alignment horizontal="left" vertical="center"/>
    </xf>
    <xf numFmtId="169" fontId="35" fillId="5" borderId="139" xfId="5" applyNumberFormat="1" applyFont="1" applyFill="1" applyBorder="1" applyAlignment="1" applyProtection="1">
      <alignment horizontal="left" vertical="center"/>
      <protection locked="0"/>
    </xf>
    <xf numFmtId="169" fontId="35" fillId="5" borderId="129" xfId="5" applyNumberFormat="1" applyFont="1" applyFill="1" applyBorder="1" applyAlignment="1" applyProtection="1">
      <alignment horizontal="left" vertical="center"/>
      <protection locked="0"/>
    </xf>
    <xf numFmtId="0" fontId="45" fillId="5" borderId="111" xfId="9" applyFont="1" applyFill="1" applyBorder="1" applyAlignment="1" applyProtection="1">
      <alignment horizontal="center" vertical="center"/>
    </xf>
    <xf numFmtId="0" fontId="35" fillId="5" borderId="139" xfId="9" applyFont="1" applyFill="1" applyBorder="1" applyAlignment="1" applyProtection="1">
      <alignment horizontal="left" vertical="center"/>
      <protection locked="0"/>
    </xf>
    <xf numFmtId="0" fontId="35" fillId="5" borderId="77" xfId="9" applyFont="1" applyFill="1" applyBorder="1" applyAlignment="1" applyProtection="1">
      <alignment horizontal="left" vertical="center" indent="1"/>
    </xf>
    <xf numFmtId="0" fontId="44" fillId="5" borderId="30" xfId="9" applyFont="1" applyFill="1" applyBorder="1" applyAlignment="1" applyProtection="1">
      <alignment horizontal="left" vertical="center"/>
    </xf>
    <xf numFmtId="169" fontId="35" fillId="5" borderId="149" xfId="5" applyNumberFormat="1" applyFont="1" applyFill="1" applyBorder="1" applyAlignment="1" applyProtection="1">
      <alignment horizontal="left" vertical="center" shrinkToFit="1"/>
      <protection locked="0"/>
    </xf>
    <xf numFmtId="0" fontId="35" fillId="5" borderId="164" xfId="9" applyFont="1" applyFill="1" applyBorder="1" applyAlignment="1" applyProtection="1">
      <alignment horizontal="left" vertical="center"/>
      <protection locked="0"/>
    </xf>
    <xf numFmtId="0" fontId="43" fillId="5" borderId="7" xfId="9" applyFont="1" applyFill="1" applyBorder="1" applyAlignment="1" applyProtection="1">
      <alignment horizontal="center" vertical="center"/>
    </xf>
    <xf numFmtId="0" fontId="57" fillId="5" borderId="0" xfId="8" applyFont="1" applyFill="1" applyAlignment="1" applyProtection="1">
      <alignment vertical="center"/>
    </xf>
    <xf numFmtId="0" fontId="0" fillId="0" borderId="113" xfId="0" applyFont="1" applyFill="1" applyBorder="1" applyAlignment="1" applyProtection="1">
      <alignment horizontal="centerContinuous" vertical="center"/>
    </xf>
    <xf numFmtId="0" fontId="0" fillId="0" borderId="110" xfId="0" applyFont="1" applyFill="1" applyBorder="1" applyAlignment="1" applyProtection="1">
      <alignment horizontal="centerContinuous" vertical="center"/>
    </xf>
    <xf numFmtId="0" fontId="0" fillId="0" borderId="111" xfId="0" applyFont="1" applyFill="1" applyBorder="1" applyAlignment="1" applyProtection="1">
      <alignment horizontal="centerContinuous" vertical="center"/>
    </xf>
    <xf numFmtId="169" fontId="15" fillId="0" borderId="180" xfId="5" applyNumberFormat="1" applyFont="1" applyFill="1" applyBorder="1" applyAlignment="1">
      <alignment vertical="center" shrinkToFit="1"/>
    </xf>
    <xf numFmtId="169" fontId="20" fillId="0" borderId="180" xfId="5" applyNumberFormat="1" applyFont="1" applyFill="1" applyBorder="1" applyAlignment="1">
      <alignment vertical="center" shrinkToFit="1"/>
    </xf>
    <xf numFmtId="169" fontId="20" fillId="0" borderId="177" xfId="5" applyNumberFormat="1" applyFont="1" applyFill="1" applyBorder="1" applyAlignment="1">
      <alignment vertical="center" shrinkToFit="1"/>
    </xf>
    <xf numFmtId="0" fontId="18" fillId="0" borderId="101" xfId="10" applyFont="1" applyFill="1" applyBorder="1" applyAlignment="1" applyProtection="1"/>
    <xf numFmtId="0" fontId="18" fillId="0" borderId="0" xfId="10" applyFont="1" applyFill="1" applyBorder="1" applyAlignment="1" applyProtection="1"/>
    <xf numFmtId="0" fontId="18" fillId="0" borderId="77" xfId="10" applyFont="1" applyFill="1" applyBorder="1" applyAlignment="1" applyProtection="1"/>
    <xf numFmtId="0" fontId="18" fillId="0" borderId="37" xfId="10" applyFont="1" applyFill="1" applyBorder="1" applyAlignment="1" applyProtection="1"/>
    <xf numFmtId="0" fontId="18" fillId="0" borderId="29" xfId="10" applyFont="1" applyFill="1" applyBorder="1" applyAlignment="1" applyProtection="1"/>
    <xf numFmtId="0" fontId="18" fillId="0" borderId="30" xfId="10" applyFont="1" applyFill="1" applyBorder="1" applyAlignment="1" applyProtection="1"/>
    <xf numFmtId="169" fontId="15" fillId="0" borderId="31" xfId="5" applyNumberFormat="1" applyFont="1" applyFill="1" applyBorder="1" applyAlignment="1" applyProtection="1">
      <alignment vertical="center" shrinkToFit="1"/>
    </xf>
    <xf numFmtId="0" fontId="3" fillId="0" borderId="24" xfId="10" applyFont="1" applyFill="1" applyBorder="1" applyAlignment="1" applyProtection="1">
      <alignment horizontal="center" wrapText="1"/>
    </xf>
    <xf numFmtId="0" fontId="3" fillId="0" borderId="34" xfId="10" applyFont="1" applyFill="1" applyBorder="1" applyAlignment="1" applyProtection="1">
      <alignment horizontal="center" wrapText="1"/>
    </xf>
    <xf numFmtId="10" fontId="18" fillId="0" borderId="65" xfId="10" applyNumberFormat="1" applyFont="1" applyFill="1" applyBorder="1" applyAlignment="1" applyProtection="1">
      <alignment shrinkToFit="1"/>
    </xf>
    <xf numFmtId="169" fontId="18" fillId="0" borderId="31" xfId="5" applyNumberFormat="1" applyFont="1" applyFill="1" applyBorder="1" applyAlignment="1" applyProtection="1">
      <alignment vertical="center" shrinkToFit="1"/>
    </xf>
    <xf numFmtId="169" fontId="18" fillId="0" borderId="134" xfId="5" applyNumberFormat="1" applyFont="1" applyFill="1" applyBorder="1" applyAlignment="1" applyProtection="1">
      <alignment vertical="center" shrinkToFit="1"/>
    </xf>
    <xf numFmtId="169" fontId="35" fillId="0" borderId="24" xfId="5" applyNumberFormat="1" applyFont="1" applyFill="1" applyBorder="1" applyAlignment="1" applyProtection="1">
      <alignment horizontal="left" vertical="center"/>
    </xf>
    <xf numFmtId="169" fontId="18" fillId="0" borderId="140" xfId="5" applyNumberFormat="1" applyFont="1" applyFill="1" applyBorder="1" applyAlignment="1" applyProtection="1">
      <alignment vertical="center" shrinkToFit="1"/>
    </xf>
    <xf numFmtId="169" fontId="0" fillId="0" borderId="76" xfId="5" applyNumberFormat="1" applyFont="1" applyFill="1" applyBorder="1" applyAlignment="1" applyProtection="1">
      <alignment vertical="center" shrinkToFit="1"/>
    </xf>
    <xf numFmtId="169" fontId="15" fillId="0" borderId="34" xfId="5" applyNumberFormat="1" applyFont="1" applyFill="1" applyBorder="1" applyAlignment="1" applyProtection="1">
      <alignment vertical="center" shrinkToFit="1"/>
    </xf>
    <xf numFmtId="169" fontId="0" fillId="0" borderId="73" xfId="5" applyNumberFormat="1" applyFont="1" applyFill="1" applyBorder="1" applyAlignment="1" applyProtection="1">
      <alignment vertical="center" shrinkToFit="1"/>
    </xf>
    <xf numFmtId="173" fontId="18" fillId="0" borderId="4" xfId="9" applyNumberFormat="1" applyFont="1" applyFill="1" applyBorder="1" applyAlignment="1" applyProtection="1">
      <alignment horizontal="right" vertical="center"/>
    </xf>
    <xf numFmtId="0" fontId="41" fillId="0" borderId="0" xfId="0" applyFont="1" applyFill="1" applyAlignment="1" applyProtection="1">
      <alignment horizontal="center" vertical="center"/>
    </xf>
    <xf numFmtId="0" fontId="34" fillId="0" borderId="0" xfId="0" applyFont="1" applyFill="1" applyBorder="1" applyAlignment="1" applyProtection="1">
      <alignment horizontal="center" vertical="center"/>
    </xf>
    <xf numFmtId="2" fontId="0" fillId="0" borderId="12" xfId="0" applyNumberFormat="1" applyFont="1" applyFill="1" applyBorder="1" applyAlignment="1" applyProtection="1">
      <alignment horizontal="right" vertical="center"/>
    </xf>
    <xf numFmtId="0" fontId="34" fillId="0" borderId="11" xfId="0" applyFont="1" applyFill="1" applyBorder="1" applyAlignment="1" applyProtection="1">
      <alignment horizontal="center" vertical="center"/>
    </xf>
    <xf numFmtId="173" fontId="1" fillId="0" borderId="186" xfId="0" applyNumberFormat="1" applyFont="1" applyFill="1" applyBorder="1" applyAlignment="1" applyProtection="1">
      <alignment horizontal="center" vertical="center"/>
    </xf>
    <xf numFmtId="173" fontId="1" fillId="0" borderId="4" xfId="0" applyNumberFormat="1" applyFont="1" applyFill="1" applyBorder="1" applyAlignment="1" applyProtection="1">
      <alignment horizontal="center" vertical="center"/>
    </xf>
    <xf numFmtId="49" fontId="15" fillId="0" borderId="0" xfId="8" applyNumberFormat="1" applyFont="1" applyFill="1" applyBorder="1" applyAlignment="1" applyProtection="1">
      <alignment vertical="center"/>
    </xf>
    <xf numFmtId="169" fontId="15" fillId="0" borderId="1" xfId="5" applyNumberFormat="1" applyFont="1" applyFill="1" applyBorder="1" applyAlignment="1">
      <alignment vertical="center" shrinkToFit="1"/>
    </xf>
    <xf numFmtId="169" fontId="35" fillId="5" borderId="42" xfId="5" applyNumberFormat="1" applyFont="1" applyFill="1" applyBorder="1" applyAlignment="1">
      <alignment vertical="center" shrinkToFit="1"/>
    </xf>
    <xf numFmtId="41" fontId="35" fillId="5" borderId="0" xfId="0" applyNumberFormat="1" applyFont="1" applyFill="1" applyBorder="1" applyAlignment="1" applyProtection="1">
      <alignment horizontal="center" vertical="center"/>
    </xf>
    <xf numFmtId="0" fontId="18" fillId="0" borderId="11" xfId="8" applyFont="1" applyFill="1" applyBorder="1" applyAlignment="1">
      <alignment horizontal="left" vertical="center"/>
    </xf>
    <xf numFmtId="0" fontId="18" fillId="0" borderId="0" xfId="8" applyFont="1" applyFill="1" applyBorder="1" applyAlignment="1">
      <alignment vertical="center"/>
    </xf>
    <xf numFmtId="0" fontId="18" fillId="0" borderId="11" xfId="8" applyFont="1" applyFill="1" applyBorder="1" applyAlignment="1">
      <alignment vertical="center"/>
    </xf>
    <xf numFmtId="0" fontId="18" fillId="0" borderId="12" xfId="8" applyFont="1" applyFill="1" applyBorder="1" applyAlignment="1">
      <alignment horizontal="center" vertical="center"/>
    </xf>
    <xf numFmtId="0" fontId="23" fillId="0" borderId="0" xfId="8" applyFont="1" applyFill="1" applyBorder="1" applyAlignment="1">
      <alignment horizontal="center" vertical="center"/>
    </xf>
    <xf numFmtId="0" fontId="4" fillId="0" borderId="12" xfId="8" applyFont="1" applyFill="1" applyBorder="1" applyAlignment="1">
      <alignment horizontal="left" vertical="center"/>
    </xf>
    <xf numFmtId="0" fontId="38" fillId="0" borderId="12" xfId="0" applyFont="1" applyBorder="1" applyAlignment="1">
      <alignment vertical="center"/>
    </xf>
    <xf numFmtId="0" fontId="18" fillId="0" borderId="12" xfId="8" applyFont="1" applyFill="1" applyBorder="1" applyAlignment="1">
      <alignment horizontal="left" vertical="center" indent="1"/>
    </xf>
    <xf numFmtId="0" fontId="18" fillId="0" borderId="0" xfId="8" applyFont="1" applyFill="1" applyBorder="1" applyAlignment="1">
      <alignment horizontal="left" vertical="center"/>
    </xf>
    <xf numFmtId="0" fontId="33" fillId="0" borderId="12" xfId="7" applyBorder="1" applyAlignment="1">
      <alignment horizontal="left" vertical="center" indent="1"/>
    </xf>
    <xf numFmtId="0" fontId="4" fillId="0" borderId="12" xfId="8" applyFont="1" applyFill="1" applyBorder="1" applyAlignment="1">
      <alignment vertical="center"/>
    </xf>
    <xf numFmtId="0" fontId="15" fillId="0" borderId="0" xfId="8" applyFont="1" applyFill="1" applyBorder="1" applyAlignment="1">
      <alignment horizontal="center" vertical="center"/>
    </xf>
    <xf numFmtId="0" fontId="4" fillId="0" borderId="0" xfId="8" applyFont="1" applyFill="1" applyAlignment="1">
      <alignment vertical="center"/>
    </xf>
    <xf numFmtId="0" fontId="6" fillId="0" borderId="0" xfId="8" applyFont="1" applyFill="1" applyAlignment="1">
      <alignment vertical="center"/>
    </xf>
    <xf numFmtId="0" fontId="5" fillId="0" borderId="0" xfId="8" applyFont="1" applyFill="1" applyAlignment="1">
      <alignment vertical="center"/>
    </xf>
    <xf numFmtId="0" fontId="4" fillId="0" borderId="0" xfId="8" applyFont="1" applyFill="1" applyAlignment="1">
      <alignment horizontal="left" vertical="center"/>
    </xf>
    <xf numFmtId="0" fontId="6" fillId="0" borderId="0" xfId="8" applyFont="1" applyFill="1" applyAlignment="1">
      <alignment horizontal="left" vertical="center"/>
    </xf>
    <xf numFmtId="0" fontId="5" fillId="0" borderId="0" xfId="8" applyFont="1" applyFill="1" applyAlignment="1">
      <alignment horizontal="left" vertical="center"/>
    </xf>
    <xf numFmtId="0" fontId="4" fillId="0" borderId="0" xfId="8" applyFont="1" applyFill="1" applyAlignment="1">
      <alignment horizontal="left" vertical="center" wrapText="1"/>
    </xf>
    <xf numFmtId="0" fontId="4" fillId="0" borderId="0" xfId="8" applyFont="1" applyFill="1" applyAlignment="1">
      <alignment horizontal="center" vertical="center" wrapText="1"/>
    </xf>
    <xf numFmtId="0" fontId="6" fillId="0" borderId="0" xfId="8" applyFont="1" applyFill="1" applyAlignment="1">
      <alignment horizontal="left" vertical="center" wrapText="1"/>
    </xf>
    <xf numFmtId="0" fontId="5" fillId="0" borderId="0" xfId="8" applyFont="1" applyFill="1" applyAlignment="1">
      <alignment horizontal="left" vertical="center" wrapText="1"/>
    </xf>
    <xf numFmtId="0" fontId="66" fillId="0" borderId="0" xfId="0" applyFont="1" applyAlignment="1">
      <alignment vertical="center" wrapText="1"/>
    </xf>
    <xf numFmtId="41" fontId="36" fillId="0" borderId="0" xfId="0" quotePrefix="1" applyNumberFormat="1" applyFont="1" applyFill="1" applyBorder="1" applyAlignment="1" applyProtection="1">
      <alignment horizontal="right" vertical="center" wrapText="1"/>
    </xf>
    <xf numFmtId="41" fontId="36" fillId="0" borderId="0" xfId="0" applyNumberFormat="1" applyFont="1" applyFill="1" applyBorder="1" applyAlignment="1" applyProtection="1">
      <alignment horizontal="right" vertical="center" wrapText="1"/>
    </xf>
    <xf numFmtId="41" fontId="36" fillId="0" borderId="0" xfId="0" quotePrefix="1" applyNumberFormat="1" applyFont="1" applyFill="1" applyBorder="1" applyAlignment="1" applyProtection="1">
      <alignment horizontal="center" vertical="center" wrapText="1"/>
    </xf>
    <xf numFmtId="41" fontId="36" fillId="0" borderId="0" xfId="0" applyNumberFormat="1" applyFont="1" applyFill="1" applyBorder="1" applyAlignment="1" applyProtection="1">
      <alignment horizontal="center" vertical="center" wrapText="1"/>
    </xf>
    <xf numFmtId="0" fontId="2" fillId="0" borderId="12" xfId="8" applyFont="1" applyFill="1" applyBorder="1" applyAlignment="1" applyProtection="1">
      <alignment vertical="center"/>
    </xf>
    <xf numFmtId="0" fontId="2" fillId="0" borderId="0" xfId="8" applyFont="1" applyFill="1" applyBorder="1" applyAlignment="1" applyProtection="1">
      <alignment vertical="center"/>
    </xf>
    <xf numFmtId="0" fontId="18" fillId="0" borderId="0" xfId="8" applyFont="1" applyFill="1" applyBorder="1" applyAlignment="1">
      <alignment horizontal="left" vertical="center"/>
    </xf>
    <xf numFmtId="0" fontId="18" fillId="0" borderId="11" xfId="8" applyFont="1" applyFill="1" applyBorder="1" applyAlignment="1">
      <alignment horizontal="left" vertical="center"/>
    </xf>
    <xf numFmtId="0" fontId="15" fillId="0" borderId="0" xfId="8" applyFont="1" applyFill="1" applyBorder="1" applyAlignment="1">
      <alignment horizontal="center" vertical="center"/>
    </xf>
    <xf numFmtId="0" fontId="0" fillId="0" borderId="0" xfId="0" applyFont="1" applyFill="1" applyBorder="1" applyAlignment="1" applyProtection="1">
      <alignment vertical="center"/>
    </xf>
    <xf numFmtId="0" fontId="7" fillId="0" borderId="0" xfId="8" applyFont="1" applyFill="1" applyAlignment="1">
      <alignment vertical="center"/>
    </xf>
    <xf numFmtId="43" fontId="15" fillId="0" borderId="2" xfId="10" applyNumberFormat="1" applyFont="1" applyFill="1" applyBorder="1" applyAlignment="1">
      <alignment horizontal="center" vertical="center"/>
    </xf>
    <xf numFmtId="43" fontId="15" fillId="0" borderId="2" xfId="10" applyNumberFormat="1" applyFont="1" applyFill="1" applyBorder="1" applyAlignment="1" applyProtection="1">
      <alignment vertical="center"/>
    </xf>
    <xf numFmtId="49" fontId="15" fillId="0" borderId="43" xfId="9" applyNumberFormat="1" applyFont="1" applyFill="1" applyBorder="1" applyAlignment="1" applyProtection="1">
      <alignment horizontal="right" vertical="center"/>
    </xf>
    <xf numFmtId="0" fontId="34" fillId="0" borderId="110" xfId="0" applyFont="1" applyFill="1" applyBorder="1" applyAlignment="1" applyProtection="1">
      <alignment horizontal="centerContinuous" vertical="center"/>
    </xf>
    <xf numFmtId="0" fontId="34" fillId="0" borderId="109" xfId="0" applyFont="1" applyFill="1" applyBorder="1" applyAlignment="1" applyProtection="1">
      <alignment horizontal="centerContinuous" vertical="center"/>
    </xf>
    <xf numFmtId="41" fontId="67" fillId="0" borderId="0" xfId="0" quotePrefix="1" applyNumberFormat="1" applyFont="1" applyFill="1" applyBorder="1" applyAlignment="1" applyProtection="1">
      <alignment vertical="center" wrapText="1"/>
    </xf>
    <xf numFmtId="41" fontId="67" fillId="0" borderId="0" xfId="0" applyNumberFormat="1" applyFont="1" applyFill="1" applyBorder="1" applyAlignment="1" applyProtection="1">
      <alignment vertical="center" wrapText="1"/>
    </xf>
    <xf numFmtId="44" fontId="44" fillId="0" borderId="150" xfId="5" applyFont="1" applyFill="1" applyBorder="1" applyAlignment="1" applyProtection="1">
      <alignment horizontal="center" vertical="center"/>
      <protection locked="0"/>
    </xf>
    <xf numFmtId="0" fontId="3" fillId="0" borderId="0" xfId="8" applyFont="1" applyFill="1" applyBorder="1" applyAlignment="1" applyProtection="1">
      <alignment vertical="center"/>
    </xf>
    <xf numFmtId="0" fontId="18" fillId="0" borderId="37" xfId="8" applyFont="1" applyFill="1" applyBorder="1" applyAlignment="1">
      <alignment horizontal="left" vertical="center"/>
    </xf>
    <xf numFmtId="170" fontId="15" fillId="0" borderId="37" xfId="8" applyNumberFormat="1" applyFont="1" applyFill="1" applyBorder="1" applyAlignment="1">
      <alignment horizontal="center" vertical="center"/>
    </xf>
    <xf numFmtId="0" fontId="15" fillId="0" borderId="39" xfId="8" applyFont="1" applyFill="1" applyBorder="1" applyAlignment="1">
      <alignment horizontal="center" vertical="center"/>
    </xf>
    <xf numFmtId="0" fontId="18" fillId="6" borderId="37" xfId="8" applyFont="1" applyFill="1" applyBorder="1" applyAlignment="1" applyProtection="1">
      <alignment horizontal="left" vertical="center"/>
      <protection locked="0"/>
    </xf>
    <xf numFmtId="170" fontId="15" fillId="6" borderId="37" xfId="8" applyNumberFormat="1" applyFont="1" applyFill="1" applyBorder="1" applyAlignment="1" applyProtection="1">
      <alignment horizontal="center" vertical="center"/>
      <protection locked="0"/>
    </xf>
    <xf numFmtId="171" fontId="0" fillId="0" borderId="11" xfId="0" applyNumberFormat="1" applyFont="1" applyFill="1" applyBorder="1" applyAlignment="1" applyProtection="1">
      <alignment vertical="center" shrinkToFit="1"/>
    </xf>
    <xf numFmtId="171" fontId="0" fillId="0" borderId="29" xfId="0" applyNumberFormat="1" applyFont="1" applyFill="1" applyBorder="1" applyAlignment="1" applyProtection="1">
      <alignment vertical="center" shrinkToFit="1"/>
    </xf>
    <xf numFmtId="171" fontId="0" fillId="0" borderId="38" xfId="0" applyNumberFormat="1" applyFont="1" applyFill="1" applyBorder="1" applyAlignment="1" applyProtection="1">
      <alignment vertical="center" shrinkToFit="1"/>
    </xf>
    <xf numFmtId="171" fontId="0" fillId="0" borderId="26" xfId="0" applyNumberFormat="1" applyFont="1" applyFill="1" applyBorder="1" applyAlignment="1" applyProtection="1">
      <alignment vertical="center" shrinkToFit="1"/>
    </xf>
    <xf numFmtId="171" fontId="0" fillId="0" borderId="27" xfId="0" applyNumberFormat="1" applyFont="1" applyFill="1" applyBorder="1" applyAlignment="1" applyProtection="1">
      <alignment vertical="center" shrinkToFit="1"/>
    </xf>
    <xf numFmtId="171" fontId="31" fillId="0" borderId="10" xfId="5" applyNumberFormat="1" applyFont="1" applyFill="1" applyBorder="1" applyAlignment="1" applyProtection="1">
      <alignment vertical="center" shrinkToFit="1"/>
    </xf>
    <xf numFmtId="171" fontId="53" fillId="0" borderId="117" xfId="0" applyNumberFormat="1" applyFont="1" applyFill="1" applyBorder="1" applyAlignment="1" applyProtection="1">
      <alignment vertical="center" shrinkToFit="1"/>
      <protection locked="0"/>
    </xf>
    <xf numFmtId="171" fontId="53" fillId="0" borderId="121" xfId="5" applyNumberFormat="1" applyFont="1" applyFill="1" applyBorder="1" applyAlignment="1" applyProtection="1">
      <alignment horizontal="center" vertical="center"/>
    </xf>
    <xf numFmtId="171" fontId="35" fillId="0" borderId="150" xfId="5" applyNumberFormat="1" applyFont="1" applyFill="1" applyBorder="1" applyAlignment="1" applyProtection="1">
      <alignment horizontal="center" vertical="center"/>
      <protection locked="0"/>
    </xf>
    <xf numFmtId="174" fontId="0" fillId="0" borderId="0" xfId="0" applyNumberFormat="1" applyFont="1" applyFill="1" applyBorder="1" applyAlignment="1" applyProtection="1">
      <alignment vertical="center" shrinkToFit="1"/>
    </xf>
    <xf numFmtId="174" fontId="0" fillId="0" borderId="11" xfId="0" applyNumberFormat="1" applyFont="1" applyFill="1" applyBorder="1" applyAlignment="1" applyProtection="1">
      <alignment vertical="center" shrinkToFit="1"/>
    </xf>
    <xf numFmtId="174" fontId="0" fillId="0" borderId="9" xfId="0" applyNumberFormat="1" applyFont="1" applyFill="1" applyBorder="1" applyAlignment="1" applyProtection="1">
      <alignment vertical="center" shrinkToFit="1"/>
    </xf>
    <xf numFmtId="174" fontId="0" fillId="0" borderId="10" xfId="0" applyNumberFormat="1" applyFont="1" applyFill="1" applyBorder="1" applyAlignment="1" applyProtection="1">
      <alignment vertical="center" shrinkToFit="1"/>
    </xf>
    <xf numFmtId="174" fontId="0" fillId="0" borderId="74" xfId="0" applyNumberFormat="1" applyFont="1" applyFill="1" applyBorder="1" applyAlignment="1" applyProtection="1">
      <alignment vertical="center" shrinkToFit="1"/>
    </xf>
    <xf numFmtId="174" fontId="0" fillId="0" borderId="75" xfId="0" applyNumberFormat="1" applyFont="1" applyFill="1" applyBorder="1" applyAlignment="1" applyProtection="1">
      <alignment vertical="center" shrinkToFit="1"/>
    </xf>
    <xf numFmtId="0" fontId="35" fillId="0" borderId="37" xfId="8" applyFont="1" applyFill="1" applyBorder="1" applyAlignment="1" applyProtection="1">
      <alignment horizontal="center" vertical="center"/>
    </xf>
    <xf numFmtId="0" fontId="35" fillId="0" borderId="29" xfId="8" applyFont="1" applyFill="1" applyBorder="1" applyAlignment="1" applyProtection="1">
      <alignment horizontal="center" vertical="center"/>
    </xf>
    <xf numFmtId="0" fontId="35" fillId="0" borderId="38" xfId="8" applyFont="1" applyFill="1" applyBorder="1" applyAlignment="1" applyProtection="1">
      <alignment horizontal="center" vertical="center"/>
    </xf>
    <xf numFmtId="0" fontId="15" fillId="6" borderId="29" xfId="8" applyFont="1" applyFill="1" applyBorder="1" applyAlignment="1" applyProtection="1">
      <alignment horizontal="center" vertical="center"/>
      <protection locked="0"/>
    </xf>
    <xf numFmtId="0" fontId="18" fillId="0" borderId="29" xfId="8" applyFont="1" applyFill="1" applyBorder="1" applyAlignment="1">
      <alignment vertical="center"/>
    </xf>
    <xf numFmtId="0" fontId="23" fillId="0" borderId="26" xfId="8" applyFont="1" applyFill="1" applyBorder="1" applyAlignment="1">
      <alignment horizontal="center" vertical="center"/>
    </xf>
    <xf numFmtId="0" fontId="2" fillId="0" borderId="0" xfId="8" applyFont="1" applyFill="1" applyBorder="1" applyAlignment="1" applyProtection="1">
      <alignment horizontal="center" vertical="center" shrinkToFit="1"/>
    </xf>
    <xf numFmtId="0" fontId="2" fillId="0" borderId="12" xfId="8" applyFont="1" applyFill="1" applyBorder="1" applyAlignment="1" applyProtection="1">
      <alignment vertical="center"/>
    </xf>
    <xf numFmtId="0" fontId="2" fillId="0" borderId="0" xfId="8" applyFont="1" applyFill="1" applyBorder="1" applyAlignment="1" applyProtection="1">
      <alignment vertical="center"/>
    </xf>
    <xf numFmtId="169" fontId="2" fillId="0" borderId="74" xfId="5" applyNumberFormat="1" applyFont="1" applyFill="1" applyBorder="1" applyAlignment="1" applyProtection="1">
      <alignment vertical="center" shrinkToFit="1"/>
    </xf>
    <xf numFmtId="169" fontId="2" fillId="0" borderId="0" xfId="5" applyNumberFormat="1" applyFont="1" applyFill="1" applyBorder="1" applyAlignment="1" applyProtection="1">
      <alignment vertical="center" shrinkToFit="1"/>
    </xf>
    <xf numFmtId="0" fontId="2" fillId="0" borderId="91" xfId="8" applyFont="1" applyFill="1" applyBorder="1" applyAlignment="1" applyProtection="1">
      <alignment vertical="center"/>
    </xf>
    <xf numFmtId="0" fontId="2" fillId="0" borderId="74" xfId="8" applyFont="1" applyFill="1" applyBorder="1" applyAlignment="1" applyProtection="1">
      <alignment vertical="center"/>
    </xf>
    <xf numFmtId="0" fontId="3" fillId="0" borderId="12" xfId="8" applyFont="1" applyFill="1" applyBorder="1" applyAlignment="1" applyProtection="1">
      <alignment horizontal="center" vertical="center"/>
    </xf>
    <xf numFmtId="0" fontId="3" fillId="0" borderId="0" xfId="8" applyFont="1" applyFill="1" applyBorder="1" applyAlignment="1" applyProtection="1">
      <alignment horizontal="center" vertical="center"/>
    </xf>
    <xf numFmtId="0" fontId="3" fillId="0" borderId="11" xfId="8" applyFont="1" applyFill="1" applyBorder="1" applyAlignment="1" applyProtection="1">
      <alignment horizontal="center" vertical="center"/>
    </xf>
    <xf numFmtId="0" fontId="15" fillId="0" borderId="12" xfId="8" applyFont="1" applyFill="1" applyBorder="1" applyAlignment="1">
      <alignment horizontal="center"/>
    </xf>
    <xf numFmtId="0" fontId="15" fillId="0" borderId="0" xfId="8" applyFont="1" applyFill="1" applyBorder="1" applyAlignment="1">
      <alignment horizontal="center"/>
    </xf>
    <xf numFmtId="0" fontId="15" fillId="0" borderId="11" xfId="8" applyFont="1" applyFill="1" applyBorder="1" applyAlignment="1">
      <alignment horizontal="center"/>
    </xf>
    <xf numFmtId="0" fontId="15" fillId="6" borderId="39" xfId="8" applyFont="1" applyFill="1" applyBorder="1" applyAlignment="1" applyProtection="1">
      <alignment horizontal="center" vertical="center"/>
      <protection locked="0"/>
    </xf>
    <xf numFmtId="0" fontId="23" fillId="0" borderId="90" xfId="8" applyFont="1" applyFill="1" applyBorder="1" applyAlignment="1">
      <alignment horizontal="left" vertical="center" wrapText="1"/>
    </xf>
    <xf numFmtId="0" fontId="23" fillId="0" borderId="9" xfId="8" applyFont="1" applyFill="1" applyBorder="1" applyAlignment="1">
      <alignment horizontal="left" vertical="center" wrapText="1"/>
    </xf>
    <xf numFmtId="0" fontId="23" fillId="0" borderId="10" xfId="8" applyFont="1" applyFill="1" applyBorder="1" applyAlignment="1">
      <alignment horizontal="left" vertical="center" wrapText="1"/>
    </xf>
    <xf numFmtId="0" fontId="0" fillId="0" borderId="12" xfId="0" applyFont="1" applyBorder="1" applyAlignment="1">
      <alignment horizontal="left" vertical="center" wrapText="1"/>
    </xf>
    <xf numFmtId="0" fontId="0" fillId="0" borderId="0" xfId="0" applyFont="1" applyBorder="1" applyAlignment="1">
      <alignment horizontal="left" vertical="center" wrapText="1"/>
    </xf>
    <xf numFmtId="0" fontId="0" fillId="0" borderId="11" xfId="0" applyFont="1" applyBorder="1" applyAlignment="1">
      <alignment horizontal="left" vertical="center" wrapText="1"/>
    </xf>
    <xf numFmtId="0" fontId="18" fillId="0" borderId="12" xfId="8" applyFont="1" applyFill="1" applyBorder="1" applyAlignment="1">
      <alignment horizontal="left" vertical="center" wrapText="1"/>
    </xf>
    <xf numFmtId="0" fontId="18" fillId="0" borderId="0" xfId="8" applyFont="1" applyFill="1" applyBorder="1" applyAlignment="1">
      <alignment horizontal="left" vertical="center" wrapText="1"/>
    </xf>
    <xf numFmtId="0" fontId="18" fillId="0" borderId="11" xfId="8" applyFont="1" applyFill="1" applyBorder="1" applyAlignment="1">
      <alignment horizontal="left" vertical="center" wrapText="1"/>
    </xf>
    <xf numFmtId="0" fontId="2" fillId="0" borderId="11" xfId="8" applyFont="1" applyFill="1" applyBorder="1" applyAlignment="1" applyProtection="1">
      <alignment vertical="center"/>
    </xf>
    <xf numFmtId="165" fontId="53" fillId="0" borderId="118" xfId="8" applyNumberFormat="1" applyFont="1" applyFill="1" applyBorder="1" applyAlignment="1" applyProtection="1">
      <alignment horizontal="left" vertical="center"/>
      <protection locked="0"/>
    </xf>
    <xf numFmtId="165" fontId="53" fillId="0" borderId="120" xfId="8" applyNumberFormat="1" applyFont="1" applyFill="1" applyBorder="1" applyAlignment="1" applyProtection="1">
      <alignment horizontal="left" vertical="center"/>
      <protection locked="0"/>
    </xf>
    <xf numFmtId="0" fontId="2" fillId="0" borderId="0" xfId="8" applyFont="1" applyFill="1" applyBorder="1" applyAlignment="1" applyProtection="1">
      <alignment horizontal="left" vertical="center"/>
    </xf>
    <xf numFmtId="0" fontId="2" fillId="0" borderId="11" xfId="8" applyFont="1" applyFill="1" applyBorder="1" applyAlignment="1" applyProtection="1">
      <alignment horizontal="left" vertical="center"/>
    </xf>
    <xf numFmtId="164" fontId="53" fillId="0" borderId="118" xfId="8" applyNumberFormat="1" applyFont="1" applyFill="1" applyBorder="1" applyAlignment="1" applyProtection="1">
      <alignment horizontal="left" vertical="center"/>
      <protection locked="0"/>
    </xf>
    <xf numFmtId="164" fontId="53" fillId="0" borderId="119" xfId="8" applyNumberFormat="1" applyFont="1" applyFill="1" applyBorder="1" applyAlignment="1" applyProtection="1">
      <alignment horizontal="left" vertical="center"/>
      <protection locked="0"/>
    </xf>
    <xf numFmtId="164" fontId="53" fillId="0" borderId="120" xfId="8" applyNumberFormat="1" applyFont="1" applyFill="1" applyBorder="1" applyAlignment="1" applyProtection="1">
      <alignment horizontal="left" vertical="center"/>
      <protection locked="0"/>
    </xf>
    <xf numFmtId="0" fontId="53" fillId="0" borderId="118" xfId="8" applyNumberFormat="1" applyFont="1" applyFill="1" applyBorder="1" applyAlignment="1" applyProtection="1">
      <alignment horizontal="left" vertical="center"/>
      <protection locked="0"/>
    </xf>
    <xf numFmtId="0" fontId="53" fillId="0" borderId="120" xfId="8" applyNumberFormat="1" applyFont="1" applyFill="1" applyBorder="1" applyAlignment="1" applyProtection="1">
      <alignment horizontal="left" vertical="center"/>
      <protection locked="0"/>
    </xf>
    <xf numFmtId="0" fontId="53" fillId="0" borderId="118" xfId="8" applyFont="1" applyFill="1" applyBorder="1" applyAlignment="1" applyProtection="1">
      <alignment horizontal="left" vertical="center"/>
      <protection locked="0"/>
    </xf>
    <xf numFmtId="0" fontId="53" fillId="0" borderId="119" xfId="8" applyFont="1" applyFill="1" applyBorder="1" applyAlignment="1" applyProtection="1">
      <alignment horizontal="left" vertical="center"/>
      <protection locked="0"/>
    </xf>
    <xf numFmtId="0" fontId="53" fillId="0" borderId="120" xfId="8" applyFont="1" applyFill="1" applyBorder="1" applyAlignment="1" applyProtection="1">
      <alignment horizontal="left" vertical="center"/>
      <protection locked="0"/>
    </xf>
    <xf numFmtId="170" fontId="53" fillId="0" borderId="118" xfId="8" applyNumberFormat="1" applyFont="1" applyFill="1" applyBorder="1" applyAlignment="1" applyProtection="1">
      <alignment horizontal="left" vertical="center"/>
      <protection locked="0"/>
    </xf>
    <xf numFmtId="170" fontId="53" fillId="0" borderId="119" xfId="8" applyNumberFormat="1" applyFont="1" applyFill="1" applyBorder="1" applyAlignment="1" applyProtection="1">
      <alignment horizontal="left" vertical="center"/>
      <protection locked="0"/>
    </xf>
    <xf numFmtId="170" fontId="53" fillId="0" borderId="120" xfId="8" applyNumberFormat="1" applyFont="1" applyFill="1" applyBorder="1" applyAlignment="1" applyProtection="1">
      <alignment horizontal="left" vertical="center"/>
      <protection locked="0"/>
    </xf>
    <xf numFmtId="0" fontId="15" fillId="0" borderId="0" xfId="8" quotePrefix="1" applyFont="1" applyFill="1" applyBorder="1" applyAlignment="1" applyProtection="1">
      <alignment horizontal="center" vertical="center"/>
    </xf>
    <xf numFmtId="175" fontId="53" fillId="0" borderId="118" xfId="8" applyNumberFormat="1" applyFont="1" applyFill="1" applyBorder="1" applyAlignment="1" applyProtection="1">
      <alignment horizontal="left" vertical="center"/>
      <protection locked="0"/>
    </xf>
    <xf numFmtId="175" fontId="53" fillId="0" borderId="120" xfId="8" applyNumberFormat="1" applyFont="1" applyFill="1" applyBorder="1" applyAlignment="1" applyProtection="1">
      <alignment horizontal="left" vertical="center"/>
      <protection locked="0"/>
    </xf>
    <xf numFmtId="0" fontId="2" fillId="0" borderId="25" xfId="8" applyFont="1" applyFill="1" applyBorder="1" applyAlignment="1" applyProtection="1">
      <alignment vertical="center"/>
    </xf>
    <xf numFmtId="0" fontId="2" fillId="0" borderId="27" xfId="8" applyFont="1" applyFill="1" applyBorder="1" applyAlignment="1" applyProtection="1">
      <alignment vertical="center"/>
    </xf>
    <xf numFmtId="0" fontId="2" fillId="0" borderId="26" xfId="8" applyFont="1" applyFill="1" applyBorder="1" applyAlignment="1" applyProtection="1">
      <alignment vertical="center"/>
    </xf>
    <xf numFmtId="165" fontId="53" fillId="0" borderId="119" xfId="8" applyNumberFormat="1" applyFont="1" applyFill="1" applyBorder="1" applyAlignment="1" applyProtection="1">
      <alignment horizontal="left" vertical="center"/>
      <protection locked="0"/>
    </xf>
    <xf numFmtId="0" fontId="18" fillId="0" borderId="0" xfId="8" applyFont="1" applyFill="1" applyBorder="1" applyAlignment="1">
      <alignment horizontal="left" vertical="center"/>
    </xf>
    <xf numFmtId="0" fontId="18" fillId="0" borderId="11" xfId="8" applyFont="1" applyFill="1" applyBorder="1" applyAlignment="1">
      <alignment horizontal="left" vertical="center"/>
    </xf>
    <xf numFmtId="0" fontId="15" fillId="0" borderId="12" xfId="8" applyFont="1" applyFill="1" applyBorder="1" applyAlignment="1">
      <alignment horizontal="center" vertical="center"/>
    </xf>
    <xf numFmtId="0" fontId="15" fillId="0" borderId="0" xfId="8" applyFont="1" applyFill="1" applyBorder="1" applyAlignment="1">
      <alignment horizontal="center" vertical="center"/>
    </xf>
    <xf numFmtId="0" fontId="53" fillId="0" borderId="118" xfId="8" quotePrefix="1" applyFont="1" applyFill="1" applyBorder="1" applyAlignment="1" applyProtection="1">
      <alignment horizontal="left" vertical="center"/>
      <protection locked="0"/>
    </xf>
    <xf numFmtId="0" fontId="53" fillId="0" borderId="120" xfId="8" quotePrefix="1" applyFont="1" applyFill="1" applyBorder="1" applyAlignment="1" applyProtection="1">
      <alignment horizontal="left" vertical="center"/>
      <protection locked="0"/>
    </xf>
    <xf numFmtId="0" fontId="18" fillId="0" borderId="12" xfId="8" quotePrefix="1" applyFont="1" applyFill="1" applyBorder="1" applyAlignment="1">
      <alignment horizontal="left" vertical="center" wrapText="1"/>
    </xf>
    <xf numFmtId="0" fontId="18" fillId="0" borderId="0" xfId="8" quotePrefix="1" applyFont="1" applyFill="1" applyBorder="1" applyAlignment="1">
      <alignment horizontal="left" vertical="center" wrapText="1"/>
    </xf>
    <xf numFmtId="0" fontId="18" fillId="0" borderId="11" xfId="8" quotePrefix="1" applyFont="1" applyFill="1" applyBorder="1" applyAlignment="1">
      <alignment horizontal="left" vertical="center" wrapText="1"/>
    </xf>
    <xf numFmtId="0" fontId="0" fillId="0" borderId="12" xfId="0" applyFont="1" applyBorder="1" applyAlignment="1">
      <alignment vertical="center" wrapText="1"/>
    </xf>
    <xf numFmtId="0" fontId="0" fillId="0" borderId="0" xfId="0" applyFont="1" applyBorder="1" applyAlignment="1">
      <alignment vertical="center" wrapText="1"/>
    </xf>
    <xf numFmtId="0" fontId="0" fillId="0" borderId="11" xfId="0" applyFont="1" applyBorder="1" applyAlignment="1">
      <alignment vertical="center" wrapText="1"/>
    </xf>
    <xf numFmtId="0" fontId="52" fillId="0" borderId="0" xfId="10" applyFont="1" applyBorder="1" applyAlignment="1">
      <alignment horizontal="left" vertical="top" wrapText="1"/>
    </xf>
    <xf numFmtId="0" fontId="18" fillId="0" borderId="13" xfId="10" applyFont="1" applyFill="1" applyBorder="1" applyAlignment="1">
      <alignment vertical="center"/>
    </xf>
    <xf numFmtId="0" fontId="18" fillId="0" borderId="17" xfId="10" applyFont="1" applyFill="1" applyBorder="1" applyAlignment="1">
      <alignment vertical="center"/>
    </xf>
    <xf numFmtId="0" fontId="18" fillId="0" borderId="13" xfId="10" applyFont="1" applyBorder="1" applyAlignment="1">
      <alignment vertical="center"/>
    </xf>
    <xf numFmtId="0" fontId="18" fillId="0" borderId="17" xfId="10" applyFont="1" applyBorder="1" applyAlignment="1">
      <alignment vertical="center"/>
    </xf>
    <xf numFmtId="0" fontId="20" fillId="0" borderId="15" xfId="10" applyFont="1" applyBorder="1" applyAlignment="1">
      <alignment horizontal="left" vertical="center"/>
    </xf>
    <xf numFmtId="0" fontId="17" fillId="0" borderId="17" xfId="10" applyFont="1" applyFill="1" applyBorder="1" applyAlignment="1">
      <alignment horizontal="center" vertical="center"/>
    </xf>
    <xf numFmtId="0" fontId="17" fillId="0" borderId="22" xfId="10" applyFont="1" applyFill="1" applyBorder="1" applyAlignment="1">
      <alignment horizontal="center" vertical="center"/>
    </xf>
    <xf numFmtId="0" fontId="53" fillId="0" borderId="175" xfId="10" applyFont="1" applyFill="1" applyBorder="1" applyAlignment="1" applyProtection="1">
      <alignment vertical="center"/>
      <protection locked="0"/>
    </xf>
    <xf numFmtId="0" fontId="53" fillId="0" borderId="179" xfId="10" applyFont="1" applyFill="1" applyBorder="1" applyAlignment="1" applyProtection="1">
      <alignment vertical="center"/>
      <protection locked="0"/>
    </xf>
    <xf numFmtId="0" fontId="15" fillId="0" borderId="1" xfId="10" applyFont="1" applyFill="1" applyBorder="1" applyAlignment="1">
      <alignment horizontal="center" vertical="center"/>
    </xf>
    <xf numFmtId="0" fontId="15" fillId="0" borderId="13" xfId="10" applyFont="1" applyFill="1" applyBorder="1" applyAlignment="1">
      <alignment horizontal="center" vertical="center"/>
    </xf>
    <xf numFmtId="0" fontId="15" fillId="0" borderId="17" xfId="10" applyFont="1" applyFill="1" applyBorder="1" applyAlignment="1">
      <alignment horizontal="center" vertical="center"/>
    </xf>
    <xf numFmtId="0" fontId="15" fillId="0" borderId="13" xfId="10" applyFont="1" applyBorder="1" applyAlignment="1">
      <alignment vertical="center"/>
    </xf>
    <xf numFmtId="0" fontId="17" fillId="0" borderId="16" xfId="10" applyFont="1" applyFill="1" applyBorder="1" applyAlignment="1">
      <alignment horizontal="center" vertical="center"/>
    </xf>
    <xf numFmtId="0" fontId="17" fillId="0" borderId="20" xfId="10" applyFont="1" applyFill="1" applyBorder="1" applyAlignment="1">
      <alignment horizontal="center" vertical="center"/>
    </xf>
    <xf numFmtId="0" fontId="18" fillId="0" borderId="22" xfId="10" applyFont="1" applyFill="1" applyBorder="1" applyAlignment="1">
      <alignment vertical="center"/>
    </xf>
    <xf numFmtId="0" fontId="18" fillId="0" borderId="42" xfId="10" applyFont="1" applyBorder="1" applyAlignment="1">
      <alignment vertical="center"/>
    </xf>
    <xf numFmtId="0" fontId="18" fillId="0" borderId="86" xfId="10" applyFont="1" applyBorder="1" applyAlignment="1">
      <alignment vertical="center"/>
    </xf>
    <xf numFmtId="0" fontId="3" fillId="0" borderId="1" xfId="10" applyFont="1" applyFill="1" applyBorder="1" applyAlignment="1">
      <alignment vertical="center"/>
    </xf>
    <xf numFmtId="0" fontId="3" fillId="0" borderId="16" xfId="10" applyFont="1" applyFill="1" applyBorder="1" applyAlignment="1">
      <alignment vertical="center"/>
    </xf>
    <xf numFmtId="0" fontId="3" fillId="0" borderId="13" xfId="10" applyFont="1" applyFill="1" applyBorder="1" applyAlignment="1">
      <alignment horizontal="center" vertical="center"/>
    </xf>
    <xf numFmtId="0" fontId="3" fillId="0" borderId="17" xfId="10" applyFont="1" applyFill="1" applyBorder="1" applyAlignment="1">
      <alignment horizontal="center" vertical="center"/>
    </xf>
    <xf numFmtId="0" fontId="15" fillId="0" borderId="13" xfId="10" applyFont="1" applyFill="1" applyBorder="1" applyAlignment="1">
      <alignment vertical="center"/>
    </xf>
    <xf numFmtId="0" fontId="15" fillId="0" borderId="17" xfId="10" applyFont="1" applyFill="1" applyBorder="1" applyAlignment="1">
      <alignment vertical="center"/>
    </xf>
    <xf numFmtId="0" fontId="3" fillId="0" borderId="19" xfId="10" applyFont="1" applyFill="1" applyBorder="1" applyAlignment="1">
      <alignment vertical="center"/>
    </xf>
    <xf numFmtId="0" fontId="15" fillId="0" borderId="0" xfId="10" applyFont="1" applyFill="1" applyAlignment="1">
      <alignment horizontal="center" vertical="center"/>
    </xf>
    <xf numFmtId="0" fontId="2" fillId="0" borderId="0" xfId="10" applyFont="1" applyFill="1" applyAlignment="1">
      <alignment vertical="center"/>
    </xf>
    <xf numFmtId="170" fontId="3" fillId="0" borderId="29" xfId="10" applyNumberFormat="1" applyFont="1" applyFill="1" applyBorder="1" applyAlignment="1">
      <alignment horizontal="center" vertical="center"/>
    </xf>
    <xf numFmtId="0" fontId="17" fillId="0" borderId="1" xfId="10" applyFont="1" applyFill="1" applyBorder="1" applyAlignment="1">
      <alignment horizontal="center" vertical="center"/>
    </xf>
    <xf numFmtId="0" fontId="18" fillId="0" borderId="42" xfId="10" applyFont="1" applyFill="1" applyBorder="1" applyAlignment="1">
      <alignment vertical="center"/>
    </xf>
    <xf numFmtId="0" fontId="18" fillId="0" borderId="86" xfId="10" applyFont="1" applyFill="1" applyBorder="1" applyAlignment="1">
      <alignment vertical="center"/>
    </xf>
    <xf numFmtId="0" fontId="3" fillId="0" borderId="92" xfId="10" applyFont="1" applyFill="1" applyBorder="1" applyAlignment="1">
      <alignment horizontal="center" vertical="center" wrapText="1"/>
    </xf>
    <xf numFmtId="0" fontId="3" fillId="0" borderId="2" xfId="10" applyFont="1" applyFill="1" applyBorder="1" applyAlignment="1">
      <alignment horizontal="center" vertical="center" wrapText="1"/>
    </xf>
    <xf numFmtId="0" fontId="3" fillId="0" borderId="93" xfId="10" applyFont="1" applyFill="1" applyBorder="1" applyAlignment="1">
      <alignment horizontal="center" vertical="center" wrapText="1"/>
    </xf>
    <xf numFmtId="0" fontId="3" fillId="0" borderId="71" xfId="10" applyFont="1" applyFill="1" applyBorder="1" applyAlignment="1">
      <alignment horizontal="center" vertical="center" wrapText="1"/>
    </xf>
    <xf numFmtId="0" fontId="3" fillId="0" borderId="13" xfId="10" applyFont="1" applyFill="1" applyBorder="1" applyAlignment="1">
      <alignment horizontal="center" vertical="center" wrapText="1"/>
    </xf>
    <xf numFmtId="0" fontId="3" fillId="0" borderId="46" xfId="10" applyFont="1" applyFill="1" applyBorder="1" applyAlignment="1">
      <alignment horizontal="center" vertical="center" wrapText="1"/>
    </xf>
    <xf numFmtId="0" fontId="15" fillId="0" borderId="99" xfId="10" applyFont="1" applyFill="1" applyBorder="1" applyAlignment="1" applyProtection="1">
      <alignment horizontal="center" vertical="center"/>
    </xf>
    <xf numFmtId="0" fontId="15" fillId="0" borderId="100" xfId="10" applyFont="1" applyFill="1" applyBorder="1" applyAlignment="1" applyProtection="1">
      <alignment horizontal="center" vertical="center"/>
    </xf>
    <xf numFmtId="0" fontId="18" fillId="0" borderId="17" xfId="10" applyFont="1" applyFill="1" applyBorder="1" applyAlignment="1" applyProtection="1">
      <alignment vertical="center"/>
    </xf>
    <xf numFmtId="0" fontId="18" fillId="0" borderId="22" xfId="10" applyFont="1" applyFill="1" applyBorder="1" applyAlignment="1" applyProtection="1">
      <alignment vertical="center"/>
    </xf>
    <xf numFmtId="0" fontId="2" fillId="0" borderId="0" xfId="10" applyFont="1" applyFill="1" applyAlignment="1" applyProtection="1">
      <alignment vertical="center"/>
    </xf>
    <xf numFmtId="0" fontId="3" fillId="0" borderId="29" xfId="10" applyFont="1" applyFill="1" applyBorder="1" applyAlignment="1" applyProtection="1">
      <alignment horizontal="left" vertical="center"/>
    </xf>
    <xf numFmtId="170" fontId="3" fillId="0" borderId="29" xfId="10" applyNumberFormat="1" applyFont="1" applyFill="1" applyBorder="1" applyAlignment="1" applyProtection="1">
      <alignment horizontal="center" vertical="center"/>
    </xf>
    <xf numFmtId="0" fontId="3" fillId="0" borderId="94" xfId="10" applyFont="1" applyFill="1" applyBorder="1" applyAlignment="1" applyProtection="1">
      <alignment horizontal="center" vertical="center" wrapText="1"/>
    </xf>
    <xf numFmtId="0" fontId="3" fillId="0" borderId="95" xfId="10" applyFont="1" applyFill="1" applyBorder="1" applyAlignment="1" applyProtection="1">
      <alignment horizontal="center" vertical="center" wrapText="1"/>
    </xf>
    <xf numFmtId="0" fontId="3" fillId="0" borderId="96" xfId="10" applyFont="1" applyFill="1" applyBorder="1" applyAlignment="1" applyProtection="1">
      <alignment horizontal="center" vertical="center" wrapText="1"/>
    </xf>
    <xf numFmtId="0" fontId="3" fillId="0" borderId="58" xfId="10" applyFont="1" applyFill="1" applyBorder="1" applyAlignment="1" applyProtection="1">
      <alignment horizontal="center" vertical="center" wrapText="1"/>
    </xf>
    <xf numFmtId="0" fontId="3" fillId="0" borderId="97" xfId="10" applyFont="1" applyFill="1" applyBorder="1" applyAlignment="1" applyProtection="1">
      <alignment horizontal="center" vertical="center" wrapText="1"/>
    </xf>
    <xf numFmtId="0" fontId="3" fillId="0" borderId="61" xfId="10" applyFont="1" applyFill="1" applyBorder="1" applyAlignment="1" applyProtection="1">
      <alignment horizontal="center" vertical="center" wrapText="1"/>
    </xf>
    <xf numFmtId="0" fontId="3" fillId="0" borderId="77" xfId="10" applyFont="1" applyFill="1" applyBorder="1" applyAlignment="1" applyProtection="1">
      <alignment horizontal="center" vertical="center" wrapText="1"/>
    </xf>
    <xf numFmtId="0" fontId="3" fillId="0" borderId="53" xfId="10" applyFont="1" applyFill="1" applyBorder="1" applyAlignment="1" applyProtection="1">
      <alignment horizontal="center" vertical="center" wrapText="1"/>
    </xf>
    <xf numFmtId="0" fontId="3" fillId="0" borderId="98" xfId="10" applyFont="1" applyFill="1" applyBorder="1" applyAlignment="1" applyProtection="1">
      <alignment horizontal="center" vertical="center" wrapText="1"/>
    </xf>
    <xf numFmtId="0" fontId="17" fillId="0" borderId="17" xfId="10" applyFont="1" applyFill="1" applyBorder="1" applyAlignment="1" applyProtection="1">
      <alignment horizontal="center" vertical="center"/>
    </xf>
    <xf numFmtId="0" fontId="17" fillId="0" borderId="23" xfId="10" applyFont="1" applyFill="1" applyBorder="1" applyAlignment="1" applyProtection="1">
      <alignment horizontal="center" vertical="center"/>
    </xf>
    <xf numFmtId="0" fontId="15" fillId="0" borderId="17" xfId="10" applyFont="1" applyFill="1" applyBorder="1" applyAlignment="1" applyProtection="1">
      <alignment horizontal="center" vertical="center"/>
    </xf>
    <xf numFmtId="0" fontId="15" fillId="0" borderId="23" xfId="10" applyFont="1" applyFill="1" applyBorder="1" applyAlignment="1" applyProtection="1">
      <alignment horizontal="center" vertical="center"/>
    </xf>
    <xf numFmtId="0" fontId="3" fillId="0" borderId="17" xfId="10" applyFont="1" applyFill="1" applyBorder="1" applyAlignment="1" applyProtection="1">
      <alignment vertical="center"/>
    </xf>
    <xf numFmtId="0" fontId="3" fillId="0" borderId="23" xfId="10" applyFont="1" applyFill="1" applyBorder="1" applyAlignment="1" applyProtection="1">
      <alignment vertical="center"/>
    </xf>
    <xf numFmtId="0" fontId="3" fillId="0" borderId="17" xfId="10" applyFont="1" applyFill="1" applyBorder="1" applyAlignment="1" applyProtection="1">
      <alignment horizontal="center" vertical="center"/>
    </xf>
    <xf numFmtId="0" fontId="3" fillId="0" borderId="23" xfId="10" applyFont="1" applyFill="1" applyBorder="1" applyAlignment="1" applyProtection="1">
      <alignment horizontal="center" vertical="center"/>
    </xf>
    <xf numFmtId="0" fontId="15" fillId="0" borderId="17" xfId="10" applyFont="1" applyFill="1" applyBorder="1" applyAlignment="1" applyProtection="1">
      <alignment vertical="center"/>
    </xf>
    <xf numFmtId="0" fontId="15" fillId="0" borderId="23" xfId="10" applyFont="1" applyFill="1" applyBorder="1" applyAlignment="1" applyProtection="1">
      <alignment vertical="center"/>
    </xf>
    <xf numFmtId="0" fontId="18" fillId="0" borderId="23" xfId="10" applyFont="1" applyFill="1" applyBorder="1" applyAlignment="1" applyProtection="1">
      <alignment vertical="center"/>
    </xf>
    <xf numFmtId="0" fontId="15" fillId="0" borderId="0" xfId="10" applyFont="1" applyFill="1" applyAlignment="1" applyProtection="1">
      <alignment horizontal="center" vertical="center"/>
    </xf>
    <xf numFmtId="0" fontId="3" fillId="0" borderId="39" xfId="10" applyFont="1" applyFill="1" applyBorder="1" applyAlignment="1" applyProtection="1">
      <alignment horizontal="left" vertical="center"/>
    </xf>
    <xf numFmtId="41" fontId="2" fillId="0" borderId="0" xfId="10" applyNumberFormat="1" applyFont="1" applyFill="1" applyAlignment="1" applyProtection="1">
      <alignment horizontal="center" vertical="center"/>
    </xf>
    <xf numFmtId="0" fontId="43" fillId="0" borderId="0" xfId="10" applyFont="1" applyFill="1" applyBorder="1" applyAlignment="1" applyProtection="1">
      <alignment horizontal="left" vertical="top" wrapText="1"/>
    </xf>
    <xf numFmtId="0" fontId="20" fillId="0" borderId="68" xfId="10" applyFont="1" applyFill="1" applyBorder="1" applyAlignment="1" applyProtection="1">
      <alignment horizontal="left" vertical="center"/>
    </xf>
    <xf numFmtId="0" fontId="20" fillId="0" borderId="69" xfId="10" applyFont="1" applyFill="1" applyBorder="1" applyAlignment="1" applyProtection="1">
      <alignment horizontal="left" vertical="center"/>
    </xf>
    <xf numFmtId="0" fontId="15" fillId="0" borderId="1" xfId="10" applyFont="1" applyFill="1" applyBorder="1" applyAlignment="1" applyProtection="1">
      <alignment horizontal="center" vertical="center"/>
    </xf>
    <xf numFmtId="0" fontId="18" fillId="0" borderId="13" xfId="10" applyFont="1" applyFill="1" applyBorder="1" applyAlignment="1" applyProtection="1">
      <alignment vertical="center"/>
    </xf>
    <xf numFmtId="0" fontId="7" fillId="0" borderId="13" xfId="10" applyFont="1" applyFill="1" applyBorder="1" applyAlignment="1" applyProtection="1">
      <alignment horizontal="center" vertical="center"/>
    </xf>
    <xf numFmtId="0" fontId="15" fillId="0" borderId="13" xfId="10" applyFont="1" applyFill="1" applyBorder="1" applyAlignment="1" applyProtection="1">
      <alignment horizontal="center" vertical="center"/>
    </xf>
    <xf numFmtId="0" fontId="3" fillId="0" borderId="13" xfId="10" applyFont="1" applyFill="1" applyBorder="1" applyAlignment="1" applyProtection="1">
      <alignment vertical="center"/>
    </xf>
    <xf numFmtId="0" fontId="17" fillId="0" borderId="13" xfId="10" applyFont="1" applyFill="1" applyBorder="1" applyAlignment="1" applyProtection="1">
      <alignment horizontal="center" vertical="center"/>
    </xf>
    <xf numFmtId="0" fontId="4" fillId="0" borderId="13" xfId="10" applyFont="1" applyFill="1" applyBorder="1" applyAlignment="1" applyProtection="1">
      <alignment vertical="center"/>
    </xf>
    <xf numFmtId="0" fontId="3" fillId="0" borderId="13" xfId="10" applyFont="1" applyFill="1" applyBorder="1" applyAlignment="1" applyProtection="1">
      <alignment horizontal="center" vertical="center"/>
    </xf>
    <xf numFmtId="0" fontId="43" fillId="0" borderId="0" xfId="10" applyFont="1" applyFill="1" applyBorder="1" applyAlignment="1" applyProtection="1">
      <alignment horizontal="left" vertical="center" wrapText="1"/>
    </xf>
    <xf numFmtId="0" fontId="7" fillId="0" borderId="17" xfId="10" applyFont="1" applyFill="1" applyBorder="1" applyAlignment="1" applyProtection="1">
      <alignment vertical="center"/>
    </xf>
    <xf numFmtId="0" fontId="7" fillId="0" borderId="23" xfId="10" applyFont="1" applyFill="1" applyBorder="1" applyAlignment="1" applyProtection="1">
      <alignment vertical="center"/>
    </xf>
    <xf numFmtId="0" fontId="15" fillId="0" borderId="78" xfId="10" applyFont="1" applyFill="1" applyBorder="1" applyAlignment="1" applyProtection="1">
      <alignment horizontal="center"/>
    </xf>
    <xf numFmtId="0" fontId="15" fillId="0" borderId="39" xfId="10" applyFont="1" applyFill="1" applyBorder="1" applyAlignment="1" applyProtection="1">
      <alignment horizontal="center"/>
    </xf>
    <xf numFmtId="0" fontId="15" fillId="0" borderId="76" xfId="10" applyFont="1" applyFill="1" applyBorder="1" applyAlignment="1" applyProtection="1">
      <alignment horizontal="center"/>
    </xf>
    <xf numFmtId="49" fontId="18" fillId="0" borderId="13" xfId="10" applyNumberFormat="1" applyFont="1" applyFill="1" applyBorder="1" applyAlignment="1" applyProtection="1">
      <alignment vertical="center"/>
    </xf>
    <xf numFmtId="49" fontId="18" fillId="0" borderId="17" xfId="10" applyNumberFormat="1" applyFont="1" applyFill="1" applyBorder="1" applyAlignment="1" applyProtection="1">
      <alignment vertical="center"/>
    </xf>
    <xf numFmtId="0" fontId="3" fillId="0" borderId="60" xfId="10" applyFont="1" applyFill="1" applyBorder="1" applyAlignment="1" applyProtection="1">
      <alignment horizontal="center" vertical="center" wrapText="1"/>
    </xf>
    <xf numFmtId="0" fontId="3" fillId="0" borderId="52" xfId="10" applyFont="1" applyFill="1" applyBorder="1" applyAlignment="1" applyProtection="1">
      <alignment horizontal="center" vertical="center" wrapText="1"/>
    </xf>
    <xf numFmtId="0" fontId="18" fillId="0" borderId="17" xfId="10" applyNumberFormat="1" applyFont="1" applyFill="1" applyBorder="1" applyAlignment="1" applyProtection="1">
      <alignment vertical="center"/>
    </xf>
    <xf numFmtId="0" fontId="18" fillId="0" borderId="22" xfId="10" applyNumberFormat="1" applyFont="1" applyFill="1" applyBorder="1" applyAlignment="1" applyProtection="1">
      <alignment vertical="center"/>
    </xf>
    <xf numFmtId="0" fontId="3" fillId="0" borderId="91" xfId="10" applyFont="1" applyFill="1" applyBorder="1" applyAlignment="1" applyProtection="1">
      <alignment horizontal="center"/>
    </xf>
    <xf numFmtId="0" fontId="3" fillId="0" borderId="74" xfId="10" applyFont="1" applyFill="1" applyBorder="1" applyAlignment="1" applyProtection="1">
      <alignment horizontal="center"/>
    </xf>
    <xf numFmtId="0" fontId="3" fillId="0" borderId="116" xfId="10" applyFont="1" applyFill="1" applyBorder="1" applyAlignment="1" applyProtection="1">
      <alignment horizontal="center"/>
    </xf>
    <xf numFmtId="0" fontId="3" fillId="0" borderId="40" xfId="10" applyFont="1" applyFill="1" applyBorder="1" applyAlignment="1" applyProtection="1">
      <alignment horizontal="center"/>
    </xf>
    <xf numFmtId="0" fontId="3" fillId="0" borderId="24" xfId="10" applyFont="1" applyFill="1" applyBorder="1" applyAlignment="1" applyProtection="1">
      <alignment horizontal="center"/>
    </xf>
    <xf numFmtId="0" fontId="18" fillId="0" borderId="37" xfId="10" applyFont="1" applyFill="1" applyBorder="1" applyProtection="1"/>
    <xf numFmtId="0" fontId="18" fillId="0" borderId="29" xfId="10" applyFont="1" applyFill="1" applyBorder="1" applyProtection="1"/>
    <xf numFmtId="0" fontId="18" fillId="0" borderId="30" xfId="10" applyFont="1" applyFill="1" applyBorder="1" applyProtection="1"/>
    <xf numFmtId="0" fontId="11" fillId="0" borderId="37" xfId="0" applyFont="1" applyFill="1" applyBorder="1" applyProtection="1"/>
    <xf numFmtId="0" fontId="11" fillId="0" borderId="29" xfId="0" applyFont="1" applyFill="1" applyBorder="1" applyProtection="1"/>
    <xf numFmtId="0" fontId="11" fillId="0" borderId="30" xfId="0" applyFont="1" applyFill="1" applyBorder="1" applyProtection="1"/>
    <xf numFmtId="0" fontId="11" fillId="0" borderId="103" xfId="0" applyFont="1" applyFill="1" applyBorder="1" applyAlignment="1" applyProtection="1">
      <alignment vertical="center"/>
    </xf>
    <xf numFmtId="0" fontId="11" fillId="0" borderId="60" xfId="0" applyFont="1" applyFill="1" applyBorder="1" applyAlignment="1" applyProtection="1">
      <alignment vertical="center"/>
    </xf>
    <xf numFmtId="0" fontId="11" fillId="0" borderId="103" xfId="0" applyFont="1" applyFill="1" applyBorder="1" applyProtection="1"/>
    <xf numFmtId="0" fontId="11" fillId="0" borderId="60" xfId="0" applyFont="1" applyFill="1" applyBorder="1" applyProtection="1"/>
    <xf numFmtId="0" fontId="3" fillId="0" borderId="78" xfId="10" applyFont="1" applyFill="1" applyBorder="1" applyAlignment="1" applyProtection="1">
      <alignment horizontal="center"/>
    </xf>
    <xf numFmtId="0" fontId="3" fillId="0" borderId="39" xfId="10" applyFont="1" applyFill="1" applyBorder="1" applyAlignment="1" applyProtection="1">
      <alignment horizontal="center"/>
    </xf>
    <xf numFmtId="0" fontId="3" fillId="0" borderId="76" xfId="10" applyFont="1" applyFill="1" applyBorder="1" applyAlignment="1" applyProtection="1">
      <alignment horizontal="center"/>
    </xf>
    <xf numFmtId="0" fontId="11" fillId="0" borderId="104" xfId="0" applyFont="1" applyFill="1" applyBorder="1" applyAlignment="1" applyProtection="1">
      <alignment horizontal="center"/>
    </xf>
    <xf numFmtId="0" fontId="11" fillId="0" borderId="55" xfId="0" applyFont="1" applyFill="1" applyBorder="1" applyAlignment="1" applyProtection="1">
      <alignment horizontal="center"/>
    </xf>
    <xf numFmtId="0" fontId="11" fillId="0" borderId="0" xfId="0" applyFont="1" applyFill="1" applyProtection="1"/>
    <xf numFmtId="0" fontId="10" fillId="0" borderId="0" xfId="0" applyFont="1" applyFill="1" applyProtection="1"/>
    <xf numFmtId="0" fontId="53" fillId="0" borderId="124" xfId="0" applyFont="1" applyFill="1" applyBorder="1" applyAlignment="1" applyProtection="1">
      <alignment horizontal="left" vertical="center" wrapText="1" shrinkToFit="1"/>
      <protection locked="0"/>
    </xf>
    <xf numFmtId="0" fontId="43" fillId="0" borderId="0" xfId="0" applyFont="1" applyAlignment="1" applyProtection="1">
      <alignment vertical="center"/>
    </xf>
    <xf numFmtId="0" fontId="15"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29" xfId="0" applyNumberFormat="1" applyFont="1" applyFill="1" applyBorder="1" applyAlignment="1" applyProtection="1">
      <alignment horizontal="left" vertical="center"/>
    </xf>
    <xf numFmtId="170" fontId="3" fillId="0" borderId="29" xfId="0" applyNumberFormat="1" applyFont="1" applyFill="1" applyBorder="1" applyAlignment="1" applyProtection="1">
      <alignment horizontal="center" vertical="center"/>
    </xf>
    <xf numFmtId="0" fontId="3" fillId="0" borderId="39" xfId="0" applyFont="1" applyFill="1" applyBorder="1" applyAlignment="1" applyProtection="1">
      <alignment horizontal="left" vertical="center"/>
    </xf>
    <xf numFmtId="0" fontId="53" fillId="0" borderId="125" xfId="0" applyFont="1" applyFill="1" applyBorder="1" applyAlignment="1" applyProtection="1">
      <alignment horizontal="left" vertical="center" wrapText="1" shrinkToFit="1"/>
      <protection locked="0"/>
    </xf>
    <xf numFmtId="0" fontId="9" fillId="0" borderId="5"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49" fontId="10" fillId="0" borderId="0" xfId="0" applyNumberFormat="1" applyFont="1" applyFill="1" applyBorder="1" applyAlignment="1" applyProtection="1">
      <alignment horizontal="center" vertical="center"/>
    </xf>
    <xf numFmtId="0" fontId="3" fillId="0" borderId="64"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5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53" fillId="0" borderId="124" xfId="0" applyFont="1" applyFill="1" applyBorder="1" applyAlignment="1" applyProtection="1">
      <alignment horizontal="left" vertical="center" wrapText="1"/>
      <protection locked="0"/>
    </xf>
    <xf numFmtId="0" fontId="3" fillId="0" borderId="106" xfId="0" applyFont="1" applyFill="1" applyBorder="1" applyAlignment="1" applyProtection="1">
      <alignment horizontal="center" vertical="center"/>
    </xf>
    <xf numFmtId="0" fontId="3" fillId="0" borderId="10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107"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77" xfId="0" applyFont="1" applyFill="1" applyBorder="1" applyAlignment="1" applyProtection="1">
      <alignment horizontal="center" vertical="center"/>
    </xf>
    <xf numFmtId="0" fontId="3" fillId="0" borderId="9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98" xfId="0" applyFont="1" applyFill="1" applyBorder="1" applyAlignment="1" applyProtection="1">
      <alignment horizontal="center" vertical="center"/>
    </xf>
    <xf numFmtId="0" fontId="53" fillId="0" borderId="125"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xf>
    <xf numFmtId="0" fontId="18" fillId="0" borderId="5"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15" fillId="0" borderId="0" xfId="9" applyFont="1" applyFill="1" applyBorder="1" applyAlignment="1" applyProtection="1">
      <alignment horizontal="center" vertical="center"/>
    </xf>
    <xf numFmtId="0" fontId="18" fillId="0" borderId="17" xfId="9" applyFont="1" applyFill="1" applyBorder="1" applyAlignment="1" applyProtection="1">
      <alignment horizontal="left" vertical="center"/>
    </xf>
    <xf numFmtId="0" fontId="18" fillId="0" borderId="22" xfId="9" applyFont="1" applyFill="1" applyBorder="1" applyAlignment="1" applyProtection="1">
      <alignment horizontal="left" vertical="center"/>
    </xf>
    <xf numFmtId="0" fontId="18" fillId="0" borderId="23" xfId="9" applyFont="1" applyFill="1" applyBorder="1" applyAlignment="1" applyProtection="1">
      <alignment horizontal="left" vertical="center"/>
    </xf>
    <xf numFmtId="0" fontId="2" fillId="0" borderId="16" xfId="9" applyFont="1" applyFill="1" applyBorder="1" applyAlignment="1" applyProtection="1">
      <alignment horizontal="center" vertical="center"/>
    </xf>
    <xf numFmtId="0" fontId="2" fillId="0" borderId="19" xfId="9" applyFont="1" applyFill="1" applyBorder="1" applyAlignment="1" applyProtection="1">
      <alignment horizontal="center" vertical="center"/>
    </xf>
    <xf numFmtId="0" fontId="2" fillId="0" borderId="20" xfId="9" applyFont="1" applyFill="1" applyBorder="1" applyAlignment="1" applyProtection="1">
      <alignment horizontal="center" vertical="center"/>
    </xf>
    <xf numFmtId="0" fontId="3" fillId="0" borderId="107" xfId="9" applyFont="1" applyFill="1" applyBorder="1" applyAlignment="1" applyProtection="1">
      <alignment horizontal="center" vertical="center"/>
    </xf>
    <xf numFmtId="0" fontId="3" fillId="0" borderId="108" xfId="9" applyFont="1" applyFill="1" applyBorder="1" applyAlignment="1" applyProtection="1">
      <alignment horizontal="center" vertical="center"/>
    </xf>
    <xf numFmtId="0" fontId="3" fillId="0" borderId="45" xfId="9" applyFont="1" applyFill="1" applyBorder="1" applyAlignment="1" applyProtection="1">
      <alignment horizontal="center" vertical="center"/>
    </xf>
    <xf numFmtId="0" fontId="18" fillId="0" borderId="99" xfId="9" applyFont="1" applyFill="1" applyBorder="1" applyAlignment="1" applyProtection="1">
      <alignment horizontal="left" vertical="center"/>
    </xf>
    <xf numFmtId="0" fontId="18" fillId="0" borderId="112" xfId="9" applyFont="1" applyFill="1" applyBorder="1" applyAlignment="1" applyProtection="1">
      <alignment horizontal="left" vertical="center"/>
    </xf>
    <xf numFmtId="0" fontId="18" fillId="0" borderId="100" xfId="9" applyFont="1" applyFill="1" applyBorder="1" applyAlignment="1" applyProtection="1">
      <alignment horizontal="left" vertical="center"/>
    </xf>
    <xf numFmtId="0" fontId="18" fillId="0" borderId="86" xfId="9" applyFont="1" applyFill="1" applyBorder="1" applyAlignment="1" applyProtection="1">
      <alignment horizontal="left" vertical="center" indent="3"/>
    </xf>
    <xf numFmtId="0" fontId="18" fillId="0" borderId="133" xfId="9" applyFont="1" applyFill="1" applyBorder="1" applyAlignment="1" applyProtection="1">
      <alignment horizontal="left" vertical="center" indent="3"/>
    </xf>
    <xf numFmtId="10" fontId="53" fillId="0" borderId="136" xfId="9" applyNumberFormat="1" applyFont="1" applyFill="1" applyBorder="1" applyAlignment="1" applyProtection="1">
      <alignment horizontal="left" vertical="center" indent="3"/>
      <protection locked="0"/>
    </xf>
    <xf numFmtId="10" fontId="53" fillId="0" borderId="137" xfId="9" applyNumberFormat="1" applyFont="1" applyFill="1" applyBorder="1" applyAlignment="1" applyProtection="1">
      <alignment horizontal="left" vertical="center" indent="3"/>
      <protection locked="0"/>
    </xf>
    <xf numFmtId="10" fontId="53" fillId="0" borderId="138" xfId="9" applyNumberFormat="1" applyFont="1" applyFill="1" applyBorder="1" applyAlignment="1" applyProtection="1">
      <alignment horizontal="left" vertical="center" indent="3"/>
      <protection locked="0"/>
    </xf>
    <xf numFmtId="0" fontId="53" fillId="0" borderId="124" xfId="9" applyFont="1" applyFill="1" applyBorder="1" applyAlignment="1" applyProtection="1">
      <alignment horizontal="left" vertical="center"/>
      <protection locked="0"/>
    </xf>
    <xf numFmtId="0" fontId="53" fillId="0" borderId="139" xfId="9" applyFont="1" applyFill="1" applyBorder="1" applyAlignment="1" applyProtection="1">
      <alignment horizontal="left" vertical="center"/>
      <protection locked="0"/>
    </xf>
    <xf numFmtId="0" fontId="2" fillId="0" borderId="0" xfId="9" applyFont="1" applyAlignment="1" applyProtection="1">
      <alignment horizontal="left" vertical="center"/>
    </xf>
    <xf numFmtId="0" fontId="53" fillId="0" borderId="129" xfId="9" applyFont="1" applyFill="1" applyBorder="1" applyAlignment="1" applyProtection="1">
      <alignment horizontal="left" vertical="center"/>
      <protection locked="0"/>
    </xf>
    <xf numFmtId="0" fontId="18" fillId="0" borderId="17" xfId="9" applyFont="1" applyFill="1" applyBorder="1" applyAlignment="1" applyProtection="1">
      <alignment horizontal="left" vertical="center" indent="1"/>
    </xf>
    <xf numFmtId="0" fontId="18" fillId="0" borderId="22" xfId="9" applyFont="1" applyFill="1" applyBorder="1" applyAlignment="1" applyProtection="1">
      <alignment horizontal="left" vertical="center" indent="1"/>
    </xf>
    <xf numFmtId="0" fontId="18" fillId="0" borderId="23" xfId="9" applyFont="1" applyFill="1" applyBorder="1" applyAlignment="1" applyProtection="1">
      <alignment horizontal="left" vertical="center" indent="1"/>
    </xf>
    <xf numFmtId="0" fontId="15" fillId="0" borderId="5" xfId="9" applyFont="1" applyFill="1" applyBorder="1" applyAlignment="1" applyProtection="1">
      <alignment horizontal="left" vertical="center"/>
    </xf>
    <xf numFmtId="0" fontId="15" fillId="0" borderId="6" xfId="9" applyFont="1" applyFill="1" applyBorder="1" applyAlignment="1" applyProtection="1">
      <alignment horizontal="left" vertical="center"/>
    </xf>
    <xf numFmtId="0" fontId="15" fillId="0" borderId="7" xfId="9" applyFont="1" applyFill="1" applyBorder="1" applyAlignment="1" applyProtection="1">
      <alignment horizontal="left" vertical="center"/>
    </xf>
    <xf numFmtId="0" fontId="18" fillId="0" borderId="99" xfId="9" applyFont="1" applyFill="1" applyBorder="1" applyAlignment="1" applyProtection="1">
      <alignment horizontal="left" vertical="center" indent="3"/>
    </xf>
    <xf numFmtId="0" fontId="18" fillId="0" borderId="112" xfId="9" applyFont="1" applyFill="1" applyBorder="1" applyAlignment="1" applyProtection="1">
      <alignment horizontal="left" vertical="center" indent="3"/>
    </xf>
    <xf numFmtId="0" fontId="2" fillId="0" borderId="109" xfId="9" applyFont="1" applyFill="1" applyBorder="1" applyAlignment="1" applyProtection="1">
      <alignment horizontal="center" vertical="center"/>
    </xf>
    <xf numFmtId="0" fontId="2" fillId="0" borderId="110" xfId="9" applyFont="1" applyFill="1" applyBorder="1" applyAlignment="1" applyProtection="1">
      <alignment horizontal="center" vertical="center"/>
    </xf>
    <xf numFmtId="0" fontId="2" fillId="0" borderId="111" xfId="9" applyFont="1" applyFill="1" applyBorder="1" applyAlignment="1" applyProtection="1">
      <alignment horizontal="center" vertical="center"/>
    </xf>
    <xf numFmtId="0" fontId="0" fillId="0" borderId="0" xfId="0" applyFont="1" applyFill="1" applyBorder="1" applyAlignment="1" applyProtection="1">
      <alignment vertical="center"/>
    </xf>
    <xf numFmtId="0" fontId="39" fillId="0" borderId="29" xfId="0" applyFont="1" applyFill="1" applyBorder="1" applyAlignment="1" applyProtection="1">
      <alignment vertical="center"/>
    </xf>
    <xf numFmtId="41" fontId="34" fillId="0" borderId="26" xfId="0" applyNumberFormat="1" applyFont="1" applyFill="1" applyBorder="1" applyAlignment="1" applyProtection="1">
      <alignment horizontal="center" vertical="center"/>
    </xf>
    <xf numFmtId="41" fontId="34" fillId="0" borderId="27" xfId="0" applyNumberFormat="1" applyFont="1" applyFill="1" applyBorder="1" applyAlignment="1" applyProtection="1">
      <alignment horizontal="center" vertical="center"/>
    </xf>
    <xf numFmtId="41" fontId="34" fillId="0" borderId="0" xfId="0" applyNumberFormat="1" applyFont="1" applyFill="1" applyBorder="1" applyAlignment="1" applyProtection="1">
      <alignment horizontal="left" vertical="center"/>
    </xf>
    <xf numFmtId="41" fontId="0" fillId="0" borderId="0" xfId="0" applyNumberFormat="1" applyFont="1" applyFill="1" applyBorder="1" applyAlignment="1" applyProtection="1">
      <alignment vertical="center"/>
    </xf>
    <xf numFmtId="0" fontId="35" fillId="0" borderId="0" xfId="0" applyFont="1" applyFill="1" applyAlignment="1" applyProtection="1">
      <alignment vertical="center" wrapText="1"/>
    </xf>
    <xf numFmtId="41" fontId="0" fillId="0" borderId="29" xfId="0" applyNumberFormat="1" applyFont="1" applyFill="1" applyBorder="1" applyAlignment="1" applyProtection="1">
      <alignment vertical="center"/>
    </xf>
    <xf numFmtId="41" fontId="34" fillId="0" borderId="0" xfId="0" applyNumberFormat="1" applyFont="1" applyFill="1" applyAlignment="1" applyProtection="1">
      <alignment horizontal="center" vertical="center"/>
    </xf>
    <xf numFmtId="170" fontId="3" fillId="0" borderId="29" xfId="0" applyNumberFormat="1"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0" fillId="0" borderId="106" xfId="0" applyFont="1" applyFill="1" applyBorder="1" applyAlignment="1" applyProtection="1">
      <alignment horizontal="center" vertical="center" wrapText="1"/>
    </xf>
    <xf numFmtId="0" fontId="0" fillId="0" borderId="61" xfId="0" applyFont="1" applyFill="1" applyBorder="1" applyAlignment="1" applyProtection="1">
      <alignment horizontal="center" vertical="center" wrapText="1"/>
    </xf>
    <xf numFmtId="0" fontId="0" fillId="0" borderId="26" xfId="0" applyFont="1" applyFill="1" applyBorder="1" applyAlignment="1" applyProtection="1">
      <alignment horizontal="center" vertical="top"/>
    </xf>
    <xf numFmtId="0" fontId="15" fillId="0" borderId="0" xfId="0" applyFont="1" applyFill="1" applyBorder="1" applyAlignment="1" applyProtection="1">
      <alignment horizontal="left" vertical="center"/>
    </xf>
    <xf numFmtId="0" fontId="53" fillId="0" borderId="124" xfId="0" applyNumberFormat="1" applyFont="1" applyFill="1" applyBorder="1" applyAlignment="1" applyProtection="1">
      <alignment horizontal="left" vertical="center" wrapText="1"/>
      <protection locked="0"/>
    </xf>
    <xf numFmtId="0" fontId="53" fillId="0" borderId="122" xfId="0" applyNumberFormat="1" applyFont="1" applyFill="1" applyBorder="1" applyAlignment="1" applyProtection="1">
      <alignment horizontal="left" vertical="center" wrapText="1"/>
      <protection locked="0"/>
    </xf>
    <xf numFmtId="41" fontId="41" fillId="0" borderId="0" xfId="0" applyNumberFormat="1" applyFont="1" applyFill="1" applyBorder="1" applyAlignment="1" applyProtection="1">
      <alignment horizontal="center" vertical="center"/>
    </xf>
    <xf numFmtId="0" fontId="41" fillId="0" borderId="25" xfId="0" applyFont="1" applyFill="1" applyBorder="1" applyAlignment="1" applyProtection="1">
      <alignment horizontal="center" vertical="center"/>
    </xf>
    <xf numFmtId="0" fontId="41" fillId="0" borderId="26" xfId="0" applyFont="1" applyFill="1" applyBorder="1" applyAlignment="1" applyProtection="1">
      <alignment horizontal="center" vertical="center"/>
    </xf>
    <xf numFmtId="0" fontId="41" fillId="0" borderId="105" xfId="0" applyFont="1" applyFill="1" applyBorder="1" applyAlignment="1" applyProtection="1">
      <alignment horizontal="center" vertical="center"/>
    </xf>
    <xf numFmtId="0" fontId="53" fillId="0" borderId="143"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41" fontId="53" fillId="0" borderId="145" xfId="0" quotePrefix="1" applyNumberFormat="1" applyFont="1" applyFill="1" applyBorder="1" applyAlignment="1" applyProtection="1">
      <alignment horizontal="center" vertical="center"/>
      <protection locked="0"/>
    </xf>
    <xf numFmtId="41" fontId="53" fillId="0" borderId="124" xfId="0" quotePrefix="1" applyNumberFormat="1" applyFont="1" applyFill="1" applyBorder="1" applyAlignment="1" applyProtection="1">
      <alignment horizontal="center" vertical="center"/>
      <protection locked="0"/>
    </xf>
    <xf numFmtId="0" fontId="53" fillId="0" borderId="146" xfId="0" applyNumberFormat="1" applyFont="1" applyFill="1" applyBorder="1" applyAlignment="1" applyProtection="1">
      <alignment horizontal="left" vertical="center" wrapText="1"/>
      <protection locked="0"/>
    </xf>
    <xf numFmtId="0" fontId="53" fillId="0" borderId="148" xfId="0" applyNumberFormat="1" applyFont="1" applyFill="1" applyBorder="1" applyAlignment="1" applyProtection="1">
      <alignment horizontal="left" vertical="center" wrapText="1"/>
      <protection locked="0"/>
    </xf>
    <xf numFmtId="41" fontId="53" fillId="0" borderId="147" xfId="0" applyNumberFormat="1" applyFont="1" applyFill="1" applyBorder="1" applyAlignment="1" applyProtection="1">
      <alignment horizontal="center" vertical="center"/>
      <protection locked="0"/>
    </xf>
    <xf numFmtId="41" fontId="53" fillId="0" borderId="122" xfId="0" applyNumberFormat="1" applyFont="1" applyFill="1" applyBorder="1" applyAlignment="1" applyProtection="1">
      <alignment horizontal="center" vertical="center"/>
      <protection locked="0"/>
    </xf>
    <xf numFmtId="0" fontId="41" fillId="0" borderId="27" xfId="0" applyFont="1" applyFill="1" applyBorder="1" applyAlignment="1" applyProtection="1">
      <alignment horizontal="center" vertical="center"/>
    </xf>
    <xf numFmtId="41" fontId="41" fillId="0" borderId="25" xfId="0" applyNumberFormat="1" applyFont="1" applyFill="1" applyBorder="1" applyAlignment="1" applyProtection="1">
      <alignment horizontal="center" vertical="center"/>
    </xf>
    <xf numFmtId="41" fontId="41" fillId="0" borderId="27" xfId="0" applyNumberFormat="1" applyFont="1" applyFill="1" applyBorder="1" applyAlignment="1" applyProtection="1">
      <alignment horizontal="center" vertical="center"/>
    </xf>
    <xf numFmtId="41" fontId="53" fillId="0" borderId="142" xfId="0" quotePrefix="1" applyNumberFormat="1" applyFont="1" applyFill="1" applyBorder="1" applyAlignment="1" applyProtection="1">
      <alignment horizontal="center" vertical="center"/>
      <protection locked="0"/>
    </xf>
    <xf numFmtId="41" fontId="53" fillId="0" borderId="143" xfId="0" quotePrefix="1" applyNumberFormat="1" applyFont="1" applyFill="1" applyBorder="1" applyAlignment="1" applyProtection="1">
      <alignment horizontal="center" vertical="center"/>
      <protection locked="0"/>
    </xf>
    <xf numFmtId="0" fontId="53" fillId="0" borderId="144" xfId="0" applyNumberFormat="1" applyFont="1" applyFill="1" applyBorder="1" applyAlignment="1" applyProtection="1">
      <alignment horizontal="left" vertical="center" wrapText="1"/>
      <protection locked="0"/>
    </xf>
    <xf numFmtId="0" fontId="15" fillId="0" borderId="29" xfId="8" applyFont="1" applyFill="1" applyBorder="1" applyAlignment="1">
      <alignment horizontal="center" vertical="center"/>
    </xf>
    <xf numFmtId="0" fontId="15" fillId="0" borderId="39" xfId="8" applyFont="1" applyFill="1" applyBorder="1" applyAlignment="1">
      <alignment horizontal="center" vertical="center"/>
    </xf>
    <xf numFmtId="0" fontId="35" fillId="0" borderId="150" xfId="8" applyFont="1" applyFill="1" applyBorder="1" applyAlignment="1" applyProtection="1">
      <alignment horizontal="left" vertical="center"/>
      <protection locked="0"/>
    </xf>
    <xf numFmtId="170" fontId="35" fillId="0" borderId="150" xfId="8" applyNumberFormat="1" applyFont="1" applyFill="1" applyBorder="1" applyAlignment="1" applyProtection="1">
      <alignment horizontal="left" vertical="center"/>
      <protection locked="0"/>
    </xf>
    <xf numFmtId="170" fontId="15" fillId="0" borderId="78" xfId="8" applyNumberFormat="1" applyFont="1" applyFill="1" applyBorder="1" applyAlignment="1" applyProtection="1">
      <alignment horizontal="center" vertical="center"/>
    </xf>
    <xf numFmtId="170" fontId="15" fillId="0" borderId="76" xfId="8" applyNumberFormat="1" applyFont="1" applyFill="1" applyBorder="1" applyAlignment="1" applyProtection="1">
      <alignment horizontal="center" vertical="center"/>
    </xf>
    <xf numFmtId="170" fontId="15" fillId="0" borderId="39" xfId="8" applyNumberFormat="1" applyFont="1" applyFill="1" applyBorder="1" applyAlignment="1" applyProtection="1">
      <alignment horizontal="center" vertical="center"/>
    </xf>
    <xf numFmtId="0" fontId="35" fillId="0" borderId="150" xfId="8" quotePrefix="1" applyFont="1" applyFill="1" applyBorder="1" applyAlignment="1" applyProtection="1">
      <alignment horizontal="left" vertical="center"/>
      <protection locked="0"/>
    </xf>
    <xf numFmtId="164" fontId="35" fillId="0" borderId="150" xfId="8" applyNumberFormat="1" applyFont="1" applyFill="1" applyBorder="1" applyAlignment="1" applyProtection="1">
      <alignment horizontal="left" vertical="center"/>
      <protection locked="0"/>
    </xf>
    <xf numFmtId="0" fontId="35" fillId="0" borderId="150" xfId="8" applyNumberFormat="1" applyFont="1" applyFill="1" applyBorder="1" applyAlignment="1" applyProtection="1">
      <alignment horizontal="left" vertical="center"/>
      <protection locked="0"/>
    </xf>
    <xf numFmtId="165" fontId="35" fillId="0" borderId="150" xfId="8" applyNumberFormat="1" applyFont="1" applyFill="1" applyBorder="1" applyAlignment="1" applyProtection="1">
      <alignment horizontal="left" vertical="center"/>
      <protection locked="0"/>
    </xf>
    <xf numFmtId="175" fontId="35" fillId="0" borderId="150" xfId="8" applyNumberFormat="1" applyFont="1" applyFill="1" applyBorder="1" applyAlignment="1" applyProtection="1">
      <alignment horizontal="left" vertical="center"/>
      <protection locked="0"/>
    </xf>
    <xf numFmtId="0" fontId="35" fillId="0" borderId="161" xfId="10" applyFont="1" applyFill="1" applyBorder="1" applyAlignment="1" applyProtection="1">
      <alignment vertical="center"/>
      <protection locked="0"/>
    </xf>
    <xf numFmtId="0" fontId="35" fillId="0" borderId="153" xfId="10" applyFont="1" applyFill="1" applyBorder="1" applyAlignment="1" applyProtection="1">
      <alignment vertical="center"/>
      <protection locked="0"/>
    </xf>
    <xf numFmtId="0" fontId="3" fillId="0" borderId="20" xfId="10" applyFont="1" applyFill="1" applyBorder="1" applyAlignment="1">
      <alignment vertical="center"/>
    </xf>
    <xf numFmtId="0" fontId="17" fillId="0" borderId="23" xfId="10" applyFont="1" applyFill="1" applyBorder="1" applyAlignment="1">
      <alignment horizontal="center" vertical="center"/>
    </xf>
    <xf numFmtId="0" fontId="35" fillId="0" borderId="164" xfId="0" applyFont="1" applyFill="1" applyBorder="1" applyAlignment="1" applyProtection="1">
      <alignment horizontal="left" vertical="center" wrapText="1" shrinkToFit="1"/>
      <protection locked="0"/>
    </xf>
    <xf numFmtId="0" fontId="35" fillId="0" borderId="164" xfId="0" applyFont="1" applyFill="1" applyBorder="1" applyAlignment="1" applyProtection="1">
      <alignment horizontal="left" vertical="center" wrapText="1"/>
      <protection locked="0"/>
    </xf>
    <xf numFmtId="0" fontId="35" fillId="0" borderId="171" xfId="9" applyFont="1" applyFill="1" applyBorder="1" applyAlignment="1" applyProtection="1">
      <alignment horizontal="left" vertical="center"/>
      <protection locked="0"/>
    </xf>
    <xf numFmtId="0" fontId="35" fillId="0" borderId="164" xfId="9" applyFont="1" applyFill="1" applyBorder="1" applyAlignment="1" applyProtection="1">
      <alignment horizontal="left" vertical="center"/>
      <protection locked="0"/>
    </xf>
    <xf numFmtId="10" fontId="35" fillId="0" borderId="152" xfId="9" applyNumberFormat="1" applyFont="1" applyFill="1" applyBorder="1" applyAlignment="1" applyProtection="1">
      <alignment horizontal="left" vertical="center" indent="3"/>
      <protection locked="0"/>
    </xf>
    <xf numFmtId="10" fontId="35" fillId="0" borderId="153" xfId="9" applyNumberFormat="1" applyFont="1" applyFill="1" applyBorder="1" applyAlignment="1" applyProtection="1">
      <alignment horizontal="left" vertical="center" indent="3"/>
      <protection locked="0"/>
    </xf>
    <xf numFmtId="0" fontId="3" fillId="0" borderId="5" xfId="9" applyFont="1" applyFill="1" applyBorder="1" applyAlignment="1" applyProtection="1">
      <alignment horizontal="center" vertical="center"/>
    </xf>
    <xf numFmtId="0" fontId="3" fillId="0" borderId="6" xfId="9" applyFont="1" applyFill="1" applyBorder="1" applyAlignment="1" applyProtection="1">
      <alignment horizontal="center" vertical="center"/>
    </xf>
    <xf numFmtId="0" fontId="3" fillId="0" borderId="7" xfId="9" applyFont="1" applyFill="1" applyBorder="1" applyAlignment="1" applyProtection="1">
      <alignment horizontal="center" vertical="center"/>
    </xf>
    <xf numFmtId="0" fontId="34" fillId="0" borderId="0" xfId="0" applyFont="1" applyFill="1" applyBorder="1" applyAlignment="1" applyProtection="1">
      <alignment vertical="center"/>
    </xf>
    <xf numFmtId="0" fontId="18" fillId="0" borderId="0" xfId="0" applyFont="1" applyFill="1" applyBorder="1" applyAlignment="1" applyProtection="1">
      <alignment horizontal="left" vertical="center"/>
    </xf>
    <xf numFmtId="41" fontId="35" fillId="0" borderId="159" xfId="0" applyNumberFormat="1" applyFont="1" applyFill="1" applyBorder="1" applyAlignment="1" applyProtection="1">
      <alignment horizontal="center" vertical="center"/>
      <protection locked="0"/>
    </xf>
    <xf numFmtId="41" fontId="35" fillId="0" borderId="160" xfId="0" applyNumberFormat="1" applyFont="1" applyFill="1" applyBorder="1" applyAlignment="1" applyProtection="1">
      <alignment horizontal="center" vertical="center"/>
      <protection locked="0"/>
    </xf>
    <xf numFmtId="41" fontId="35" fillId="0" borderId="161" xfId="0" applyNumberFormat="1" applyFont="1" applyFill="1" applyBorder="1" applyAlignment="1" applyProtection="1">
      <alignment horizontal="left" vertical="center" wrapText="1"/>
      <protection locked="0"/>
    </xf>
    <xf numFmtId="41" fontId="35" fillId="0" borderId="153" xfId="0" applyNumberFormat="1" applyFont="1" applyFill="1" applyBorder="1" applyAlignment="1" applyProtection="1">
      <alignment horizontal="left" vertical="center" wrapText="1"/>
      <protection locked="0"/>
    </xf>
    <xf numFmtId="41" fontId="35" fillId="0" borderId="162" xfId="0" applyNumberFormat="1" applyFont="1" applyFill="1" applyBorder="1" applyAlignment="1" applyProtection="1">
      <alignment horizontal="left" vertical="center" wrapText="1"/>
      <protection locked="0"/>
    </xf>
    <xf numFmtId="41" fontId="35" fillId="0" borderId="166" xfId="0" applyNumberFormat="1" applyFont="1" applyFill="1" applyBorder="1" applyAlignment="1" applyProtection="1">
      <alignment horizontal="center" vertical="center"/>
      <protection locked="0"/>
    </xf>
    <xf numFmtId="41" fontId="35" fillId="0" borderId="167" xfId="0" applyNumberFormat="1" applyFont="1" applyFill="1" applyBorder="1" applyAlignment="1" applyProtection="1">
      <alignment horizontal="center" vertical="center"/>
      <protection locked="0"/>
    </xf>
    <xf numFmtId="41" fontId="35" fillId="0" borderId="168" xfId="0" applyNumberFormat="1" applyFont="1" applyFill="1" applyBorder="1" applyAlignment="1" applyProtection="1">
      <alignment horizontal="left" vertical="center" wrapText="1"/>
      <protection locked="0"/>
    </xf>
    <xf numFmtId="41" fontId="35" fillId="0" borderId="169" xfId="0" applyNumberFormat="1" applyFont="1" applyFill="1" applyBorder="1" applyAlignment="1" applyProtection="1">
      <alignment horizontal="left" vertical="center" wrapText="1"/>
      <protection locked="0"/>
    </xf>
    <xf numFmtId="41" fontId="35" fillId="0" borderId="170" xfId="0" applyNumberFormat="1" applyFont="1" applyFill="1" applyBorder="1" applyAlignment="1" applyProtection="1">
      <alignment horizontal="left" vertical="center" wrapText="1"/>
      <protection locked="0"/>
    </xf>
    <xf numFmtId="41" fontId="35" fillId="0" borderId="149" xfId="0" applyNumberFormat="1" applyFont="1" applyFill="1" applyBorder="1" applyAlignment="1" applyProtection="1">
      <alignment horizontal="left" vertical="center" wrapText="1"/>
      <protection locked="0"/>
    </xf>
    <xf numFmtId="41" fontId="41" fillId="0" borderId="91" xfId="0" applyNumberFormat="1" applyFont="1" applyFill="1" applyBorder="1" applyAlignment="1" applyProtection="1">
      <alignment horizontal="center" vertical="center"/>
    </xf>
    <xf numFmtId="41" fontId="41" fillId="0" borderId="75" xfId="0" applyNumberFormat="1" applyFont="1" applyFill="1" applyBorder="1" applyAlignment="1" applyProtection="1">
      <alignment horizontal="center" vertical="center"/>
    </xf>
    <xf numFmtId="0" fontId="41" fillId="0" borderId="91" xfId="0" applyFont="1" applyFill="1" applyBorder="1" applyAlignment="1" applyProtection="1">
      <alignment horizontal="center" vertical="center"/>
    </xf>
    <xf numFmtId="0" fontId="41" fillId="0" borderId="74" xfId="0" applyFont="1" applyFill="1" applyBorder="1" applyAlignment="1" applyProtection="1">
      <alignment horizontal="center" vertical="center"/>
    </xf>
    <xf numFmtId="0" fontId="41" fillId="0" borderId="75" xfId="0" applyFont="1" applyFill="1" applyBorder="1" applyAlignment="1" applyProtection="1">
      <alignment horizontal="center" vertical="center"/>
    </xf>
    <xf numFmtId="41" fontId="35" fillId="0" borderId="151" xfId="0" applyNumberFormat="1" applyFont="1" applyFill="1" applyBorder="1" applyAlignment="1" applyProtection="1">
      <alignment horizontal="left" vertical="center" wrapText="1"/>
      <protection locked="0"/>
    </xf>
    <xf numFmtId="0" fontId="41" fillId="0" borderId="116" xfId="0" applyFont="1" applyFill="1" applyBorder="1" applyAlignment="1" applyProtection="1">
      <alignment horizontal="center" vertical="center"/>
    </xf>
    <xf numFmtId="41" fontId="35" fillId="0" borderId="164" xfId="0" applyNumberFormat="1" applyFont="1" applyFill="1" applyBorder="1" applyAlignment="1" applyProtection="1">
      <alignment horizontal="left" vertical="center" wrapText="1"/>
      <protection locked="0"/>
    </xf>
    <xf numFmtId="0" fontId="0" fillId="0" borderId="0" xfId="0" applyAlignment="1">
      <alignment horizontal="left"/>
    </xf>
    <xf numFmtId="14" fontId="0" fillId="0" borderId="0" xfId="0" applyNumberFormat="1" applyAlignment="1">
      <alignment horizontal="left"/>
    </xf>
    <xf numFmtId="0" fontId="54" fillId="0" borderId="0" xfId="0" applyFont="1" applyAlignment="1">
      <alignment horizontal="center"/>
    </xf>
  </cellXfs>
  <cellStyles count="12">
    <cellStyle name="60% - Accent1" xfId="1"/>
    <cellStyle name="60% - Accent3" xfId="2"/>
    <cellStyle name="Comma" xfId="3" builtinId="3"/>
    <cellStyle name="Comma 2" xfId="4"/>
    <cellStyle name="Currency" xfId="5" builtinId="4"/>
    <cellStyle name="Currency 2" xfId="6"/>
    <cellStyle name="Hyperlink" xfId="7" builtinId="8"/>
    <cellStyle name="Normal" xfId="0" builtinId="0"/>
    <cellStyle name="Normal 2" xfId="8"/>
    <cellStyle name="Normal 3" xfId="9"/>
    <cellStyle name="Normal_S10-1(1)" xfId="10"/>
    <cellStyle name="Percent" xfId="11" builtinId="5"/>
  </cellStyles>
  <dxfs count="22">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E9D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wrap="square" lIns="91440" tIns="45720" rIns="91440" bIns="45720">
        <a:spAutoFit/>
      </a:bodyPr>
      <a:lstStyle>
        <a:defPPr algn="ctr">
          <a:lnSpc>
            <a:spcPts val="7900"/>
          </a:lnSpc>
          <a:defRPr sz="6600" b="0" cap="none" spc="0">
            <a:ln w="18415" cmpd="sng">
              <a:solidFill>
                <a:srgbClr val="FFFFFF"/>
              </a:solidFill>
              <a:prstDash val="solid"/>
            </a:ln>
            <a:solidFill>
              <a:srgbClr val="FFFFFF"/>
            </a:solidFill>
            <a:effectLst>
              <a:outerShdw blurRad="63500" dir="3600000" algn="tl" rotWithShape="0">
                <a:srgbClr val="000000">
                  <a:alpha val="70000"/>
                </a:srgbClr>
              </a:outerShdw>
            </a:effectLst>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costaudit@dhs.state.ia.u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staudit@dhs.state.ia.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C3959"/>
  <sheetViews>
    <sheetView topLeftCell="Q1" workbookViewId="0"/>
  </sheetViews>
  <sheetFormatPr defaultRowHeight="15.5" x14ac:dyDescent="0.35"/>
  <cols>
    <col min="22" max="22" width="22.23046875" customWidth="1"/>
    <col min="24" max="24" width="11.07421875" customWidth="1"/>
  </cols>
  <sheetData>
    <row r="1" spans="1:29" x14ac:dyDescent="0.35">
      <c r="A1" s="634" t="s">
        <v>231</v>
      </c>
      <c r="B1" s="634" t="s">
        <v>232</v>
      </c>
      <c r="C1" s="634" t="s">
        <v>233</v>
      </c>
      <c r="D1" s="634" t="s">
        <v>234</v>
      </c>
      <c r="E1" s="634" t="s">
        <v>235</v>
      </c>
      <c r="F1" s="634" t="s">
        <v>236</v>
      </c>
      <c r="G1" s="634" t="s">
        <v>237</v>
      </c>
      <c r="H1" s="634" t="s">
        <v>238</v>
      </c>
      <c r="I1" s="634" t="s">
        <v>239</v>
      </c>
      <c r="J1" s="634" t="s">
        <v>240</v>
      </c>
      <c r="K1" s="634" t="s">
        <v>241</v>
      </c>
      <c r="L1" s="634" t="s">
        <v>242</v>
      </c>
      <c r="M1" s="634" t="s">
        <v>243</v>
      </c>
      <c r="N1" s="634" t="s">
        <v>244</v>
      </c>
      <c r="O1" s="634" t="s">
        <v>245</v>
      </c>
      <c r="P1" s="634" t="s">
        <v>246</v>
      </c>
      <c r="Q1" s="634" t="s">
        <v>247</v>
      </c>
      <c r="R1" s="634" t="s">
        <v>248</v>
      </c>
      <c r="S1" s="634" t="s">
        <v>249</v>
      </c>
      <c r="T1" s="634" t="s">
        <v>250</v>
      </c>
      <c r="U1" s="634" t="s">
        <v>251</v>
      </c>
      <c r="V1" s="634" t="s">
        <v>252</v>
      </c>
      <c r="W1" s="634" t="s">
        <v>253</v>
      </c>
      <c r="X1" s="634" t="s">
        <v>254</v>
      </c>
      <c r="Y1" s="634" t="s">
        <v>255</v>
      </c>
      <c r="Z1" s="634" t="s">
        <v>256</v>
      </c>
      <c r="AA1" s="634" t="s">
        <v>257</v>
      </c>
      <c r="AB1" s="634" t="s">
        <v>258</v>
      </c>
      <c r="AC1" s="634" t="s">
        <v>259</v>
      </c>
    </row>
    <row r="2" spans="1:29" x14ac:dyDescent="0.35">
      <c r="A2">
        <v>1</v>
      </c>
      <c r="B2" t="s">
        <v>1287</v>
      </c>
      <c r="C2" t="s">
        <v>1288</v>
      </c>
      <c r="D2" t="s">
        <v>1289</v>
      </c>
      <c r="E2" t="s">
        <v>230</v>
      </c>
      <c r="U2" t="b">
        <v>1</v>
      </c>
      <c r="V2" t="s">
        <v>230</v>
      </c>
      <c r="W2" t="s">
        <v>308</v>
      </c>
      <c r="X2" t="s">
        <v>5343</v>
      </c>
      <c r="Y2">
        <v>1</v>
      </c>
      <c r="Z2">
        <v>69</v>
      </c>
      <c r="AA2">
        <v>1</v>
      </c>
      <c r="AB2">
        <v>10</v>
      </c>
      <c r="AC2">
        <v>4</v>
      </c>
    </row>
    <row r="3" spans="1:29" x14ac:dyDescent="0.35">
      <c r="A3">
        <v>2</v>
      </c>
      <c r="B3" t="s">
        <v>1290</v>
      </c>
      <c r="C3" t="s">
        <v>1291</v>
      </c>
      <c r="U3" t="b">
        <v>1</v>
      </c>
      <c r="V3" t="s">
        <v>230</v>
      </c>
      <c r="W3" t="s">
        <v>308</v>
      </c>
      <c r="X3" t="s">
        <v>5344</v>
      </c>
      <c r="Y3">
        <v>2</v>
      </c>
      <c r="Z3">
        <v>69</v>
      </c>
      <c r="AA3">
        <v>1</v>
      </c>
      <c r="AB3">
        <v>10</v>
      </c>
      <c r="AC3">
        <v>4</v>
      </c>
    </row>
    <row r="4" spans="1:29" x14ac:dyDescent="0.35">
      <c r="A4">
        <v>3</v>
      </c>
      <c r="B4" t="s">
        <v>147</v>
      </c>
      <c r="C4" t="s">
        <v>1292</v>
      </c>
      <c r="U4" t="b">
        <v>1</v>
      </c>
      <c r="V4" t="s">
        <v>230</v>
      </c>
      <c r="W4" t="s">
        <v>308</v>
      </c>
      <c r="X4" t="s">
        <v>5345</v>
      </c>
      <c r="Y4">
        <v>2</v>
      </c>
      <c r="Z4">
        <v>4</v>
      </c>
      <c r="AA4">
        <v>8</v>
      </c>
      <c r="AB4">
        <v>8</v>
      </c>
      <c r="AC4">
        <v>4</v>
      </c>
    </row>
    <row r="5" spans="1:29" x14ac:dyDescent="0.35">
      <c r="A5">
        <v>4</v>
      </c>
      <c r="B5" t="s">
        <v>147</v>
      </c>
      <c r="C5" t="s">
        <v>1293</v>
      </c>
      <c r="U5" t="b">
        <v>1</v>
      </c>
      <c r="V5" t="s">
        <v>230</v>
      </c>
      <c r="W5" t="s">
        <v>308</v>
      </c>
      <c r="X5" t="s">
        <v>5346</v>
      </c>
      <c r="Y5">
        <v>6</v>
      </c>
      <c r="Z5">
        <v>8</v>
      </c>
      <c r="AA5">
        <v>1</v>
      </c>
      <c r="AB5">
        <v>3</v>
      </c>
      <c r="AC5">
        <v>4</v>
      </c>
    </row>
    <row r="6" spans="1:29" x14ac:dyDescent="0.35">
      <c r="A6">
        <v>5</v>
      </c>
      <c r="B6" t="s">
        <v>147</v>
      </c>
      <c r="C6" t="s">
        <v>1294</v>
      </c>
      <c r="U6" t="b">
        <v>1</v>
      </c>
      <c r="V6" t="s">
        <v>230</v>
      </c>
      <c r="W6" t="s">
        <v>308</v>
      </c>
      <c r="X6" t="s">
        <v>5347</v>
      </c>
      <c r="Y6">
        <v>6</v>
      </c>
      <c r="Z6">
        <v>8</v>
      </c>
      <c r="AA6">
        <v>4</v>
      </c>
      <c r="AB6">
        <v>5</v>
      </c>
      <c r="AC6">
        <v>4</v>
      </c>
    </row>
    <row r="7" spans="1:29" x14ac:dyDescent="0.35">
      <c r="A7">
        <v>6</v>
      </c>
      <c r="B7" t="s">
        <v>147</v>
      </c>
      <c r="C7" t="s">
        <v>1295</v>
      </c>
      <c r="U7" t="b">
        <v>1</v>
      </c>
      <c r="V7" t="s">
        <v>230</v>
      </c>
      <c r="W7" t="s">
        <v>308</v>
      </c>
      <c r="X7" t="s">
        <v>5348</v>
      </c>
      <c r="Y7">
        <v>6</v>
      </c>
      <c r="Z7">
        <v>8</v>
      </c>
      <c r="AA7">
        <v>6</v>
      </c>
      <c r="AB7">
        <v>8</v>
      </c>
      <c r="AC7">
        <v>4</v>
      </c>
    </row>
    <row r="8" spans="1:29" x14ac:dyDescent="0.35">
      <c r="A8">
        <v>7</v>
      </c>
      <c r="B8" t="s">
        <v>147</v>
      </c>
      <c r="C8" t="s">
        <v>1296</v>
      </c>
      <c r="U8" t="b">
        <v>1</v>
      </c>
      <c r="V8" t="s">
        <v>230</v>
      </c>
      <c r="W8" t="s">
        <v>308</v>
      </c>
      <c r="X8" t="s">
        <v>5349</v>
      </c>
      <c r="Y8">
        <v>9</v>
      </c>
      <c r="Z8">
        <v>11</v>
      </c>
      <c r="AA8">
        <v>1</v>
      </c>
      <c r="AB8">
        <v>5</v>
      </c>
      <c r="AC8">
        <v>4</v>
      </c>
    </row>
    <row r="9" spans="1:29" x14ac:dyDescent="0.35">
      <c r="A9">
        <v>8</v>
      </c>
      <c r="B9" t="s">
        <v>147</v>
      </c>
      <c r="C9" t="s">
        <v>1297</v>
      </c>
      <c r="U9" t="b">
        <v>1</v>
      </c>
      <c r="V9" t="s">
        <v>230</v>
      </c>
      <c r="W9" t="s">
        <v>308</v>
      </c>
      <c r="X9" t="s">
        <v>5350</v>
      </c>
      <c r="Y9">
        <v>9</v>
      </c>
      <c r="Z9">
        <v>11</v>
      </c>
      <c r="AA9">
        <v>6</v>
      </c>
      <c r="AB9">
        <v>8</v>
      </c>
      <c r="AC9">
        <v>4</v>
      </c>
    </row>
    <row r="10" spans="1:29" x14ac:dyDescent="0.35">
      <c r="A10">
        <v>9</v>
      </c>
      <c r="B10" t="s">
        <v>147</v>
      </c>
      <c r="C10" t="s">
        <v>1298</v>
      </c>
      <c r="U10" t="b">
        <v>1</v>
      </c>
      <c r="V10" t="s">
        <v>230</v>
      </c>
      <c r="W10" t="s">
        <v>308</v>
      </c>
      <c r="X10" t="s">
        <v>5351</v>
      </c>
      <c r="Y10">
        <v>12</v>
      </c>
      <c r="Z10">
        <v>16</v>
      </c>
      <c r="AA10">
        <v>1</v>
      </c>
      <c r="AB10">
        <v>1</v>
      </c>
      <c r="AC10">
        <v>4</v>
      </c>
    </row>
    <row r="11" spans="1:29" x14ac:dyDescent="0.35">
      <c r="A11">
        <v>10</v>
      </c>
      <c r="B11" t="s">
        <v>147</v>
      </c>
      <c r="C11" t="s">
        <v>1299</v>
      </c>
      <c r="U11" t="b">
        <v>1</v>
      </c>
      <c r="V11" t="s">
        <v>230</v>
      </c>
      <c r="W11" t="s">
        <v>308</v>
      </c>
      <c r="X11" t="s">
        <v>5352</v>
      </c>
      <c r="Y11">
        <v>12</v>
      </c>
      <c r="Z11">
        <v>16</v>
      </c>
      <c r="AA11">
        <v>2</v>
      </c>
      <c r="AB11">
        <v>5</v>
      </c>
      <c r="AC11">
        <v>4</v>
      </c>
    </row>
    <row r="12" spans="1:29" x14ac:dyDescent="0.35">
      <c r="A12">
        <v>11</v>
      </c>
      <c r="B12" t="s">
        <v>147</v>
      </c>
      <c r="C12" t="s">
        <v>1300</v>
      </c>
      <c r="U12" t="b">
        <v>1</v>
      </c>
      <c r="V12" t="s">
        <v>230</v>
      </c>
      <c r="W12" t="s">
        <v>308</v>
      </c>
      <c r="X12" t="s">
        <v>5353</v>
      </c>
      <c r="Y12">
        <v>12</v>
      </c>
      <c r="Z12">
        <v>16</v>
      </c>
      <c r="AA12">
        <v>6</v>
      </c>
      <c r="AB12">
        <v>8</v>
      </c>
      <c r="AC12">
        <v>4</v>
      </c>
    </row>
    <row r="13" spans="1:29" x14ac:dyDescent="0.35">
      <c r="A13">
        <v>12</v>
      </c>
      <c r="B13" t="s">
        <v>147</v>
      </c>
      <c r="C13" t="s">
        <v>1301</v>
      </c>
      <c r="U13" t="b">
        <v>1</v>
      </c>
      <c r="V13" t="s">
        <v>230</v>
      </c>
      <c r="W13" t="s">
        <v>308</v>
      </c>
      <c r="X13" t="s">
        <v>5354</v>
      </c>
      <c r="Y13">
        <v>17</v>
      </c>
      <c r="Z13">
        <v>19</v>
      </c>
      <c r="AA13">
        <v>1</v>
      </c>
      <c r="AB13">
        <v>8</v>
      </c>
      <c r="AC13">
        <v>4</v>
      </c>
    </row>
    <row r="14" spans="1:29" x14ac:dyDescent="0.35">
      <c r="A14">
        <v>13</v>
      </c>
      <c r="B14" t="s">
        <v>147</v>
      </c>
      <c r="C14" t="s">
        <v>1302</v>
      </c>
      <c r="U14" t="b">
        <v>1</v>
      </c>
      <c r="V14" t="s">
        <v>230</v>
      </c>
      <c r="W14" t="s">
        <v>308</v>
      </c>
      <c r="X14" t="s">
        <v>5355</v>
      </c>
      <c r="Y14">
        <v>20</v>
      </c>
      <c r="Z14">
        <v>22</v>
      </c>
      <c r="AA14">
        <v>1</v>
      </c>
      <c r="AB14">
        <v>3</v>
      </c>
      <c r="AC14">
        <v>4</v>
      </c>
    </row>
    <row r="15" spans="1:29" x14ac:dyDescent="0.35">
      <c r="A15">
        <v>14</v>
      </c>
      <c r="B15" t="s">
        <v>147</v>
      </c>
      <c r="C15" t="s">
        <v>1303</v>
      </c>
      <c r="U15" t="b">
        <v>1</v>
      </c>
      <c r="V15" t="s">
        <v>230</v>
      </c>
      <c r="W15" t="s">
        <v>308</v>
      </c>
      <c r="X15" t="s">
        <v>5356</v>
      </c>
      <c r="Y15">
        <v>20</v>
      </c>
      <c r="Z15">
        <v>22</v>
      </c>
      <c r="AA15">
        <v>4</v>
      </c>
      <c r="AB15">
        <v>6</v>
      </c>
      <c r="AC15">
        <v>4</v>
      </c>
    </row>
    <row r="16" spans="1:29" x14ac:dyDescent="0.35">
      <c r="A16">
        <v>15</v>
      </c>
      <c r="B16" t="s">
        <v>147</v>
      </c>
      <c r="C16" t="s">
        <v>1304</v>
      </c>
      <c r="U16" t="b">
        <v>1</v>
      </c>
      <c r="V16" t="s">
        <v>230</v>
      </c>
      <c r="W16" t="s">
        <v>308</v>
      </c>
      <c r="X16" t="s">
        <v>5357</v>
      </c>
      <c r="Y16">
        <v>20</v>
      </c>
      <c r="Z16">
        <v>22</v>
      </c>
      <c r="AA16">
        <v>7</v>
      </c>
      <c r="AB16">
        <v>8</v>
      </c>
      <c r="AC16">
        <v>4</v>
      </c>
    </row>
    <row r="17" spans="1:29" x14ac:dyDescent="0.35">
      <c r="A17">
        <v>16</v>
      </c>
      <c r="B17" t="s">
        <v>147</v>
      </c>
      <c r="C17" t="s">
        <v>1305</v>
      </c>
      <c r="U17" t="b">
        <v>1</v>
      </c>
      <c r="V17" t="s">
        <v>230</v>
      </c>
      <c r="W17" t="s">
        <v>308</v>
      </c>
      <c r="X17" t="s">
        <v>5358</v>
      </c>
      <c r="Y17">
        <v>23</v>
      </c>
      <c r="Z17">
        <v>25</v>
      </c>
      <c r="AA17">
        <v>1</v>
      </c>
      <c r="AB17">
        <v>1</v>
      </c>
      <c r="AC17">
        <v>4</v>
      </c>
    </row>
    <row r="18" spans="1:29" x14ac:dyDescent="0.35">
      <c r="A18">
        <v>17</v>
      </c>
      <c r="B18" t="s">
        <v>147</v>
      </c>
      <c r="C18" t="s">
        <v>1306</v>
      </c>
      <c r="U18" t="b">
        <v>1</v>
      </c>
      <c r="V18" t="s">
        <v>230</v>
      </c>
      <c r="W18" t="s">
        <v>308</v>
      </c>
      <c r="X18" t="s">
        <v>5359</v>
      </c>
      <c r="Y18">
        <v>23</v>
      </c>
      <c r="Z18">
        <v>25</v>
      </c>
      <c r="AA18">
        <v>2</v>
      </c>
      <c r="AB18">
        <v>5</v>
      </c>
      <c r="AC18">
        <v>4</v>
      </c>
    </row>
    <row r="19" spans="1:29" x14ac:dyDescent="0.35">
      <c r="A19">
        <v>18</v>
      </c>
      <c r="B19" t="s">
        <v>147</v>
      </c>
      <c r="C19" t="s">
        <v>1307</v>
      </c>
      <c r="U19" t="b">
        <v>1</v>
      </c>
      <c r="V19" t="s">
        <v>230</v>
      </c>
      <c r="W19" t="s">
        <v>308</v>
      </c>
      <c r="X19" t="s">
        <v>5360</v>
      </c>
      <c r="Y19">
        <v>23</v>
      </c>
      <c r="Z19">
        <v>25</v>
      </c>
      <c r="AA19">
        <v>6</v>
      </c>
      <c r="AB19">
        <v>6</v>
      </c>
      <c r="AC19">
        <v>4</v>
      </c>
    </row>
    <row r="20" spans="1:29" x14ac:dyDescent="0.35">
      <c r="A20">
        <v>19</v>
      </c>
      <c r="B20" t="s">
        <v>147</v>
      </c>
      <c r="C20" t="s">
        <v>1308</v>
      </c>
      <c r="U20" t="b">
        <v>1</v>
      </c>
      <c r="V20" t="s">
        <v>230</v>
      </c>
      <c r="W20" t="s">
        <v>308</v>
      </c>
      <c r="X20" t="s">
        <v>5361</v>
      </c>
      <c r="Y20">
        <v>23</v>
      </c>
      <c r="Z20">
        <v>25</v>
      </c>
      <c r="AA20">
        <v>7</v>
      </c>
      <c r="AB20">
        <v>8</v>
      </c>
      <c r="AC20">
        <v>4</v>
      </c>
    </row>
    <row r="21" spans="1:29" x14ac:dyDescent="0.35">
      <c r="A21">
        <v>20</v>
      </c>
      <c r="B21" t="s">
        <v>147</v>
      </c>
      <c r="C21" t="s">
        <v>1309</v>
      </c>
      <c r="U21" t="b">
        <v>1</v>
      </c>
      <c r="V21" t="s">
        <v>230</v>
      </c>
      <c r="W21" t="s">
        <v>308</v>
      </c>
      <c r="X21" t="s">
        <v>5362</v>
      </c>
      <c r="Y21">
        <v>26</v>
      </c>
      <c r="Z21">
        <v>28</v>
      </c>
      <c r="AA21">
        <v>1</v>
      </c>
      <c r="AB21">
        <v>6</v>
      </c>
      <c r="AC21">
        <v>4</v>
      </c>
    </row>
    <row r="22" spans="1:29" x14ac:dyDescent="0.35">
      <c r="A22">
        <v>21</v>
      </c>
      <c r="B22" t="s">
        <v>147</v>
      </c>
      <c r="C22" t="s">
        <v>1310</v>
      </c>
      <c r="U22" t="b">
        <v>1</v>
      </c>
      <c r="V22" t="s">
        <v>230</v>
      </c>
      <c r="W22" t="s">
        <v>308</v>
      </c>
      <c r="X22" t="s">
        <v>5363</v>
      </c>
      <c r="Y22">
        <v>26</v>
      </c>
      <c r="Z22">
        <v>28</v>
      </c>
      <c r="AA22">
        <v>7</v>
      </c>
      <c r="AB22">
        <v>8</v>
      </c>
      <c r="AC22">
        <v>4</v>
      </c>
    </row>
    <row r="23" spans="1:29" x14ac:dyDescent="0.35">
      <c r="A23">
        <v>22</v>
      </c>
      <c r="B23" t="s">
        <v>147</v>
      </c>
      <c r="C23" t="s">
        <v>1311</v>
      </c>
      <c r="U23" t="b">
        <v>1</v>
      </c>
      <c r="V23" t="s">
        <v>230</v>
      </c>
      <c r="W23" t="s">
        <v>308</v>
      </c>
      <c r="X23" t="s">
        <v>5364</v>
      </c>
      <c r="Y23">
        <v>29</v>
      </c>
      <c r="Z23">
        <v>33</v>
      </c>
      <c r="AA23">
        <v>1</v>
      </c>
      <c r="AB23">
        <v>3</v>
      </c>
      <c r="AC23">
        <v>4</v>
      </c>
    </row>
    <row r="24" spans="1:29" x14ac:dyDescent="0.35">
      <c r="A24">
        <v>23</v>
      </c>
      <c r="B24" t="s">
        <v>147</v>
      </c>
      <c r="C24" t="s">
        <v>1312</v>
      </c>
      <c r="U24" t="b">
        <v>1</v>
      </c>
      <c r="V24" t="s">
        <v>230</v>
      </c>
      <c r="W24" t="s">
        <v>308</v>
      </c>
      <c r="X24" t="s">
        <v>5365</v>
      </c>
      <c r="Y24">
        <v>29</v>
      </c>
      <c r="Z24">
        <v>33</v>
      </c>
      <c r="AA24">
        <v>4</v>
      </c>
      <c r="AB24">
        <v>8</v>
      </c>
      <c r="AC24">
        <v>4</v>
      </c>
    </row>
    <row r="25" spans="1:29" x14ac:dyDescent="0.35">
      <c r="A25">
        <v>24</v>
      </c>
      <c r="B25" t="s">
        <v>147</v>
      </c>
      <c r="C25" t="s">
        <v>1313</v>
      </c>
      <c r="U25" t="b">
        <v>1</v>
      </c>
      <c r="V25" t="s">
        <v>230</v>
      </c>
      <c r="W25" t="s">
        <v>308</v>
      </c>
      <c r="X25" t="s">
        <v>5366</v>
      </c>
      <c r="Y25">
        <v>34</v>
      </c>
      <c r="Z25">
        <v>38</v>
      </c>
      <c r="AA25">
        <v>1</v>
      </c>
      <c r="AB25">
        <v>2</v>
      </c>
      <c r="AC25">
        <v>4</v>
      </c>
    </row>
    <row r="26" spans="1:29" x14ac:dyDescent="0.35">
      <c r="A26">
        <v>25</v>
      </c>
      <c r="B26" t="s">
        <v>147</v>
      </c>
      <c r="C26" t="s">
        <v>1314</v>
      </c>
      <c r="U26" t="b">
        <v>1</v>
      </c>
      <c r="V26" t="s">
        <v>230</v>
      </c>
      <c r="W26" t="s">
        <v>308</v>
      </c>
      <c r="X26" t="s">
        <v>5367</v>
      </c>
      <c r="Y26">
        <v>34</v>
      </c>
      <c r="Z26">
        <v>36</v>
      </c>
      <c r="AA26">
        <v>3</v>
      </c>
      <c r="AB26">
        <v>8</v>
      </c>
      <c r="AC26">
        <v>4</v>
      </c>
    </row>
    <row r="27" spans="1:29" x14ac:dyDescent="0.35">
      <c r="A27">
        <v>26</v>
      </c>
      <c r="B27" t="s">
        <v>147</v>
      </c>
      <c r="C27" t="s">
        <v>1315</v>
      </c>
      <c r="U27" t="b">
        <v>1</v>
      </c>
      <c r="V27" t="s">
        <v>230</v>
      </c>
      <c r="W27" t="s">
        <v>308</v>
      </c>
      <c r="X27" t="s">
        <v>5368</v>
      </c>
      <c r="Y27">
        <v>47</v>
      </c>
      <c r="Z27">
        <v>48</v>
      </c>
      <c r="AA27">
        <v>1</v>
      </c>
      <c r="AB27">
        <v>1</v>
      </c>
      <c r="AC27">
        <v>4</v>
      </c>
    </row>
    <row r="28" spans="1:29" x14ac:dyDescent="0.35">
      <c r="A28">
        <v>27</v>
      </c>
      <c r="B28" t="s">
        <v>147</v>
      </c>
      <c r="C28" t="s">
        <v>1316</v>
      </c>
      <c r="U28" t="b">
        <v>1</v>
      </c>
      <c r="V28" t="s">
        <v>230</v>
      </c>
      <c r="W28" t="s">
        <v>308</v>
      </c>
      <c r="X28" t="s">
        <v>5369</v>
      </c>
      <c r="Y28">
        <v>47</v>
      </c>
      <c r="Z28">
        <v>58</v>
      </c>
      <c r="AA28">
        <v>3</v>
      </c>
      <c r="AB28">
        <v>7</v>
      </c>
      <c r="AC28">
        <v>4</v>
      </c>
    </row>
    <row r="29" spans="1:29" x14ac:dyDescent="0.35">
      <c r="A29">
        <v>28</v>
      </c>
      <c r="B29" t="s">
        <v>147</v>
      </c>
      <c r="C29" t="s">
        <v>1317</v>
      </c>
      <c r="U29" t="b">
        <v>1</v>
      </c>
      <c r="V29" t="s">
        <v>230</v>
      </c>
      <c r="W29" t="s">
        <v>308</v>
      </c>
      <c r="X29" t="s">
        <v>5370</v>
      </c>
      <c r="Y29">
        <v>64</v>
      </c>
      <c r="Z29">
        <v>67</v>
      </c>
      <c r="AA29">
        <v>5</v>
      </c>
      <c r="AB29">
        <v>6</v>
      </c>
      <c r="AC29">
        <v>4</v>
      </c>
    </row>
    <row r="30" spans="1:29" x14ac:dyDescent="0.35">
      <c r="A30">
        <v>29</v>
      </c>
      <c r="B30" t="s">
        <v>1318</v>
      </c>
      <c r="C30" t="s">
        <v>229</v>
      </c>
      <c r="G30" t="s">
        <v>1319</v>
      </c>
      <c r="I30" t="s">
        <v>229</v>
      </c>
      <c r="J30" t="s">
        <v>264</v>
      </c>
      <c r="K30">
        <v>0</v>
      </c>
      <c r="N30" t="b">
        <v>0</v>
      </c>
      <c r="O30" t="b">
        <v>1</v>
      </c>
      <c r="P30" t="b">
        <v>0</v>
      </c>
      <c r="Q30">
        <v>7</v>
      </c>
      <c r="R30">
        <v>0</v>
      </c>
      <c r="S30">
        <v>1</v>
      </c>
      <c r="T30">
        <v>0</v>
      </c>
      <c r="U30" t="b">
        <v>1</v>
      </c>
      <c r="V30" t="s">
        <v>230</v>
      </c>
      <c r="W30" t="s">
        <v>308</v>
      </c>
      <c r="X30" t="s">
        <v>5371</v>
      </c>
      <c r="Y30">
        <v>3</v>
      </c>
      <c r="Z30">
        <v>3</v>
      </c>
      <c r="AA30">
        <v>8</v>
      </c>
      <c r="AB30">
        <v>8</v>
      </c>
      <c r="AC30">
        <v>4</v>
      </c>
    </row>
    <row r="31" spans="1:29" x14ac:dyDescent="0.35">
      <c r="A31">
        <v>30</v>
      </c>
      <c r="B31" t="s">
        <v>1318</v>
      </c>
      <c r="C31" t="s">
        <v>1320</v>
      </c>
      <c r="G31" t="s">
        <v>1319</v>
      </c>
      <c r="J31" t="s">
        <v>264</v>
      </c>
      <c r="K31">
        <v>0</v>
      </c>
      <c r="N31" t="b">
        <v>1</v>
      </c>
      <c r="O31" t="b">
        <v>0</v>
      </c>
      <c r="P31" t="b">
        <v>0</v>
      </c>
      <c r="Q31">
        <v>10</v>
      </c>
      <c r="R31">
        <v>0</v>
      </c>
      <c r="S31">
        <v>1</v>
      </c>
      <c r="T31">
        <v>2</v>
      </c>
      <c r="U31" t="b">
        <v>1</v>
      </c>
      <c r="V31" t="s">
        <v>230</v>
      </c>
      <c r="W31" t="s">
        <v>308</v>
      </c>
      <c r="X31" t="s">
        <v>5372</v>
      </c>
      <c r="Y31">
        <v>8</v>
      </c>
      <c r="Z31">
        <v>8</v>
      </c>
      <c r="AA31">
        <v>1</v>
      </c>
      <c r="AB31">
        <v>1</v>
      </c>
      <c r="AC31">
        <v>4</v>
      </c>
    </row>
    <row r="32" spans="1:29" x14ac:dyDescent="0.35">
      <c r="A32">
        <v>31</v>
      </c>
      <c r="B32" t="s">
        <v>1318</v>
      </c>
      <c r="C32" t="s">
        <v>1321</v>
      </c>
      <c r="G32" t="s">
        <v>1319</v>
      </c>
      <c r="J32" t="s">
        <v>264</v>
      </c>
      <c r="K32">
        <v>0</v>
      </c>
      <c r="N32" t="b">
        <v>1</v>
      </c>
      <c r="O32" t="b">
        <v>0</v>
      </c>
      <c r="P32" t="b">
        <v>0</v>
      </c>
      <c r="Q32">
        <v>10</v>
      </c>
      <c r="R32">
        <v>0</v>
      </c>
      <c r="S32">
        <v>1</v>
      </c>
      <c r="T32">
        <v>2</v>
      </c>
      <c r="U32" t="b">
        <v>1</v>
      </c>
      <c r="V32" t="s">
        <v>230</v>
      </c>
      <c r="W32" t="s">
        <v>308</v>
      </c>
      <c r="X32" t="s">
        <v>5373</v>
      </c>
      <c r="Y32">
        <v>8</v>
      </c>
      <c r="Z32">
        <v>8</v>
      </c>
      <c r="AA32">
        <v>4</v>
      </c>
      <c r="AB32">
        <v>4</v>
      </c>
      <c r="AC32">
        <v>4</v>
      </c>
    </row>
    <row r="33" spans="1:29" x14ac:dyDescent="0.35">
      <c r="A33">
        <v>32</v>
      </c>
      <c r="B33" t="s">
        <v>1318</v>
      </c>
      <c r="C33" t="s">
        <v>1322</v>
      </c>
      <c r="G33" t="s">
        <v>1319</v>
      </c>
      <c r="J33" t="s">
        <v>264</v>
      </c>
      <c r="K33">
        <v>0</v>
      </c>
      <c r="N33" t="b">
        <v>1</v>
      </c>
      <c r="O33" t="b">
        <v>0</v>
      </c>
      <c r="P33" t="b">
        <v>0</v>
      </c>
      <c r="Q33">
        <v>10</v>
      </c>
      <c r="R33">
        <v>0</v>
      </c>
      <c r="S33">
        <v>1</v>
      </c>
      <c r="T33">
        <v>2</v>
      </c>
      <c r="U33" t="b">
        <v>1</v>
      </c>
      <c r="V33" t="s">
        <v>230</v>
      </c>
      <c r="W33" t="s">
        <v>308</v>
      </c>
      <c r="X33" t="s">
        <v>5374</v>
      </c>
      <c r="Y33">
        <v>8</v>
      </c>
      <c r="Z33">
        <v>8</v>
      </c>
      <c r="AA33">
        <v>6</v>
      </c>
      <c r="AB33">
        <v>6</v>
      </c>
      <c r="AC33">
        <v>4</v>
      </c>
    </row>
    <row r="34" spans="1:29" x14ac:dyDescent="0.35">
      <c r="A34">
        <v>33</v>
      </c>
      <c r="B34" t="s">
        <v>1318</v>
      </c>
      <c r="C34" t="s">
        <v>1323</v>
      </c>
      <c r="G34" t="s">
        <v>1319</v>
      </c>
      <c r="J34" t="s">
        <v>264</v>
      </c>
      <c r="K34">
        <v>0</v>
      </c>
      <c r="N34" t="b">
        <v>1</v>
      </c>
      <c r="O34" t="b">
        <v>0</v>
      </c>
      <c r="P34" t="b">
        <v>0</v>
      </c>
      <c r="Q34">
        <v>10</v>
      </c>
      <c r="R34">
        <v>0</v>
      </c>
      <c r="S34">
        <v>1</v>
      </c>
      <c r="T34">
        <v>2</v>
      </c>
      <c r="U34" t="b">
        <v>1</v>
      </c>
      <c r="V34" t="s">
        <v>230</v>
      </c>
      <c r="W34" t="s">
        <v>308</v>
      </c>
      <c r="X34" t="s">
        <v>1526</v>
      </c>
      <c r="Y34">
        <v>11</v>
      </c>
      <c r="Z34">
        <v>11</v>
      </c>
      <c r="AA34">
        <v>1</v>
      </c>
      <c r="AB34">
        <v>1</v>
      </c>
      <c r="AC34">
        <v>4</v>
      </c>
    </row>
    <row r="35" spans="1:29" x14ac:dyDescent="0.35">
      <c r="A35">
        <v>34</v>
      </c>
      <c r="B35" t="s">
        <v>1318</v>
      </c>
      <c r="C35" t="s">
        <v>1324</v>
      </c>
      <c r="G35" t="s">
        <v>1319</v>
      </c>
      <c r="J35" t="s">
        <v>262</v>
      </c>
      <c r="K35">
        <v>0</v>
      </c>
      <c r="N35" t="b">
        <v>1</v>
      </c>
      <c r="O35" t="b">
        <v>0</v>
      </c>
      <c r="P35" t="b">
        <v>0</v>
      </c>
      <c r="Q35">
        <v>10</v>
      </c>
      <c r="R35">
        <v>0</v>
      </c>
      <c r="S35">
        <v>1</v>
      </c>
      <c r="T35">
        <v>2</v>
      </c>
      <c r="U35" t="b">
        <v>1</v>
      </c>
      <c r="V35" t="s">
        <v>230</v>
      </c>
      <c r="W35" t="s">
        <v>308</v>
      </c>
      <c r="X35" t="s">
        <v>5375</v>
      </c>
      <c r="Y35">
        <v>11</v>
      </c>
      <c r="Z35">
        <v>11</v>
      </c>
      <c r="AA35">
        <v>6</v>
      </c>
      <c r="AB35">
        <v>6</v>
      </c>
      <c r="AC35">
        <v>4</v>
      </c>
    </row>
    <row r="36" spans="1:29" x14ac:dyDescent="0.35">
      <c r="A36">
        <v>35</v>
      </c>
      <c r="B36" t="s">
        <v>1318</v>
      </c>
      <c r="C36" t="s">
        <v>1325</v>
      </c>
      <c r="G36" t="s">
        <v>1319</v>
      </c>
      <c r="J36" t="s">
        <v>264</v>
      </c>
      <c r="K36">
        <v>0</v>
      </c>
      <c r="N36" t="b">
        <v>1</v>
      </c>
      <c r="O36" t="b">
        <v>0</v>
      </c>
      <c r="P36" t="b">
        <v>0</v>
      </c>
      <c r="Q36">
        <v>10</v>
      </c>
      <c r="R36">
        <v>0</v>
      </c>
      <c r="S36">
        <v>1</v>
      </c>
      <c r="T36">
        <v>2</v>
      </c>
      <c r="U36" t="b">
        <v>1</v>
      </c>
      <c r="V36" t="s">
        <v>230</v>
      </c>
      <c r="W36" t="s">
        <v>308</v>
      </c>
      <c r="X36" t="s">
        <v>1545</v>
      </c>
      <c r="Y36">
        <v>14</v>
      </c>
      <c r="Z36">
        <v>14</v>
      </c>
      <c r="AA36">
        <v>1</v>
      </c>
      <c r="AB36">
        <v>1</v>
      </c>
      <c r="AC36">
        <v>4</v>
      </c>
    </row>
    <row r="37" spans="1:29" x14ac:dyDescent="0.35">
      <c r="A37">
        <v>36</v>
      </c>
      <c r="B37" t="s">
        <v>1318</v>
      </c>
      <c r="C37" t="s">
        <v>1326</v>
      </c>
      <c r="G37" t="s">
        <v>1319</v>
      </c>
      <c r="J37" t="s">
        <v>264</v>
      </c>
      <c r="K37">
        <v>0</v>
      </c>
      <c r="N37" t="b">
        <v>1</v>
      </c>
      <c r="O37" t="b">
        <v>0</v>
      </c>
      <c r="P37" t="b">
        <v>0</v>
      </c>
      <c r="Q37">
        <v>10</v>
      </c>
      <c r="R37">
        <v>0</v>
      </c>
      <c r="S37">
        <v>1</v>
      </c>
      <c r="T37">
        <v>2</v>
      </c>
      <c r="U37" t="b">
        <v>1</v>
      </c>
      <c r="V37" t="s">
        <v>230</v>
      </c>
      <c r="W37" t="s">
        <v>308</v>
      </c>
      <c r="X37" t="s">
        <v>5376</v>
      </c>
      <c r="Y37">
        <v>14</v>
      </c>
      <c r="Z37">
        <v>14</v>
      </c>
      <c r="AA37">
        <v>2</v>
      </c>
      <c r="AB37">
        <v>2</v>
      </c>
      <c r="AC37">
        <v>4</v>
      </c>
    </row>
    <row r="38" spans="1:29" x14ac:dyDescent="0.35">
      <c r="A38">
        <v>37</v>
      </c>
      <c r="B38" t="s">
        <v>1318</v>
      </c>
      <c r="C38" t="s">
        <v>1327</v>
      </c>
      <c r="G38" t="s">
        <v>1319</v>
      </c>
      <c r="J38" t="s">
        <v>264</v>
      </c>
      <c r="K38">
        <v>0</v>
      </c>
      <c r="N38" t="b">
        <v>1</v>
      </c>
      <c r="O38" t="b">
        <v>0</v>
      </c>
      <c r="P38" t="b">
        <v>0</v>
      </c>
      <c r="Q38">
        <v>10</v>
      </c>
      <c r="R38">
        <v>0</v>
      </c>
      <c r="S38">
        <v>1</v>
      </c>
      <c r="T38">
        <v>2</v>
      </c>
      <c r="U38" t="b">
        <v>1</v>
      </c>
      <c r="V38" t="s">
        <v>230</v>
      </c>
      <c r="W38" t="s">
        <v>308</v>
      </c>
      <c r="X38" t="s">
        <v>5377</v>
      </c>
      <c r="Y38">
        <v>14</v>
      </c>
      <c r="Z38">
        <v>14</v>
      </c>
      <c r="AA38">
        <v>6</v>
      </c>
      <c r="AB38">
        <v>6</v>
      </c>
      <c r="AC38">
        <v>4</v>
      </c>
    </row>
    <row r="39" spans="1:29" x14ac:dyDescent="0.35">
      <c r="A39">
        <v>38</v>
      </c>
      <c r="B39" t="s">
        <v>1318</v>
      </c>
      <c r="C39" t="s">
        <v>1328</v>
      </c>
      <c r="G39" t="s">
        <v>1319</v>
      </c>
      <c r="J39" t="s">
        <v>264</v>
      </c>
      <c r="K39">
        <v>0</v>
      </c>
      <c r="N39" t="b">
        <v>1</v>
      </c>
      <c r="O39" t="b">
        <v>0</v>
      </c>
      <c r="P39" t="b">
        <v>0</v>
      </c>
      <c r="Q39">
        <v>10</v>
      </c>
      <c r="R39">
        <v>0</v>
      </c>
      <c r="S39">
        <v>1</v>
      </c>
      <c r="T39">
        <v>2</v>
      </c>
      <c r="U39" t="b">
        <v>1</v>
      </c>
      <c r="V39" t="s">
        <v>230</v>
      </c>
      <c r="W39" t="s">
        <v>308</v>
      </c>
      <c r="X39" t="s">
        <v>5378</v>
      </c>
      <c r="Y39">
        <v>16</v>
      </c>
      <c r="Z39">
        <v>16</v>
      </c>
      <c r="AA39">
        <v>1</v>
      </c>
      <c r="AB39">
        <v>1</v>
      </c>
      <c r="AC39">
        <v>4</v>
      </c>
    </row>
    <row r="40" spans="1:29" x14ac:dyDescent="0.35">
      <c r="A40">
        <v>39</v>
      </c>
      <c r="B40" t="s">
        <v>1318</v>
      </c>
      <c r="C40" t="s">
        <v>1329</v>
      </c>
      <c r="G40" t="s">
        <v>1319</v>
      </c>
      <c r="J40" t="s">
        <v>264</v>
      </c>
      <c r="K40">
        <v>0</v>
      </c>
      <c r="N40" t="b">
        <v>1</v>
      </c>
      <c r="O40" t="b">
        <v>0</v>
      </c>
      <c r="P40" t="b">
        <v>0</v>
      </c>
      <c r="Q40">
        <v>10</v>
      </c>
      <c r="R40">
        <v>0</v>
      </c>
      <c r="S40">
        <v>1</v>
      </c>
      <c r="T40">
        <v>2</v>
      </c>
      <c r="U40" t="b">
        <v>1</v>
      </c>
      <c r="V40" t="s">
        <v>230</v>
      </c>
      <c r="W40" t="s">
        <v>308</v>
      </c>
      <c r="X40" t="s">
        <v>5379</v>
      </c>
      <c r="Y40">
        <v>16</v>
      </c>
      <c r="Z40">
        <v>16</v>
      </c>
      <c r="AA40">
        <v>2</v>
      </c>
      <c r="AB40">
        <v>2</v>
      </c>
      <c r="AC40">
        <v>4</v>
      </c>
    </row>
    <row r="41" spans="1:29" x14ac:dyDescent="0.35">
      <c r="A41">
        <v>40</v>
      </c>
      <c r="B41" t="s">
        <v>1318</v>
      </c>
      <c r="C41" t="s">
        <v>1330</v>
      </c>
      <c r="G41" t="s">
        <v>1319</v>
      </c>
      <c r="J41" t="s">
        <v>264</v>
      </c>
      <c r="K41">
        <v>0</v>
      </c>
      <c r="N41" t="b">
        <v>1</v>
      </c>
      <c r="O41" t="b">
        <v>0</v>
      </c>
      <c r="P41" t="b">
        <v>0</v>
      </c>
      <c r="Q41">
        <v>10</v>
      </c>
      <c r="R41">
        <v>0</v>
      </c>
      <c r="S41">
        <v>1</v>
      </c>
      <c r="T41">
        <v>2</v>
      </c>
      <c r="U41" t="b">
        <v>1</v>
      </c>
      <c r="V41" t="s">
        <v>230</v>
      </c>
      <c r="W41" t="s">
        <v>308</v>
      </c>
      <c r="X41" t="s">
        <v>5380</v>
      </c>
      <c r="Y41">
        <v>16</v>
      </c>
      <c r="Z41">
        <v>16</v>
      </c>
      <c r="AA41">
        <v>6</v>
      </c>
      <c r="AB41">
        <v>6</v>
      </c>
      <c r="AC41">
        <v>4</v>
      </c>
    </row>
    <row r="42" spans="1:29" x14ac:dyDescent="0.35">
      <c r="A42">
        <v>41</v>
      </c>
      <c r="B42" t="s">
        <v>1318</v>
      </c>
      <c r="C42" t="s">
        <v>1331</v>
      </c>
      <c r="G42" t="s">
        <v>1319</v>
      </c>
      <c r="J42" t="s">
        <v>264</v>
      </c>
      <c r="K42">
        <v>0</v>
      </c>
      <c r="N42" t="b">
        <v>1</v>
      </c>
      <c r="O42" t="b">
        <v>0</v>
      </c>
      <c r="P42" t="b">
        <v>0</v>
      </c>
      <c r="Q42">
        <v>10</v>
      </c>
      <c r="R42">
        <v>0</v>
      </c>
      <c r="S42">
        <v>1</v>
      </c>
      <c r="T42">
        <v>2</v>
      </c>
      <c r="U42" t="b">
        <v>1</v>
      </c>
      <c r="V42" t="s">
        <v>230</v>
      </c>
      <c r="W42" t="s">
        <v>308</v>
      </c>
      <c r="X42" t="s">
        <v>5381</v>
      </c>
      <c r="Y42">
        <v>19</v>
      </c>
      <c r="Z42">
        <v>19</v>
      </c>
      <c r="AA42">
        <v>1</v>
      </c>
      <c r="AB42">
        <v>1</v>
      </c>
      <c r="AC42">
        <v>4</v>
      </c>
    </row>
    <row r="43" spans="1:29" x14ac:dyDescent="0.35">
      <c r="A43">
        <v>42</v>
      </c>
      <c r="B43" t="s">
        <v>1318</v>
      </c>
      <c r="C43" t="s">
        <v>1332</v>
      </c>
      <c r="G43" t="s">
        <v>1319</v>
      </c>
      <c r="J43" t="s">
        <v>264</v>
      </c>
      <c r="K43">
        <v>0</v>
      </c>
      <c r="N43" t="b">
        <v>1</v>
      </c>
      <c r="O43" t="b">
        <v>0</v>
      </c>
      <c r="P43" t="b">
        <v>0</v>
      </c>
      <c r="Q43">
        <v>10</v>
      </c>
      <c r="R43">
        <v>0</v>
      </c>
      <c r="S43">
        <v>1</v>
      </c>
      <c r="T43">
        <v>2</v>
      </c>
      <c r="U43" t="b">
        <v>1</v>
      </c>
      <c r="V43" t="s">
        <v>230</v>
      </c>
      <c r="W43" t="s">
        <v>308</v>
      </c>
      <c r="X43" t="s">
        <v>1824</v>
      </c>
      <c r="Y43">
        <v>22</v>
      </c>
      <c r="Z43">
        <v>22</v>
      </c>
      <c r="AA43">
        <v>1</v>
      </c>
      <c r="AB43">
        <v>1</v>
      </c>
      <c r="AC43">
        <v>4</v>
      </c>
    </row>
    <row r="44" spans="1:29" x14ac:dyDescent="0.35">
      <c r="A44">
        <v>43</v>
      </c>
      <c r="B44" t="s">
        <v>1318</v>
      </c>
      <c r="C44" t="s">
        <v>1333</v>
      </c>
      <c r="G44" t="s">
        <v>1319</v>
      </c>
      <c r="J44" t="s">
        <v>262</v>
      </c>
      <c r="K44">
        <v>0</v>
      </c>
      <c r="N44" t="b">
        <v>1</v>
      </c>
      <c r="O44" t="b">
        <v>0</v>
      </c>
      <c r="P44" t="b">
        <v>0</v>
      </c>
      <c r="Q44">
        <v>10</v>
      </c>
      <c r="R44">
        <v>0</v>
      </c>
      <c r="S44">
        <v>1</v>
      </c>
      <c r="T44">
        <v>2</v>
      </c>
      <c r="U44" t="b">
        <v>1</v>
      </c>
      <c r="V44" t="s">
        <v>230</v>
      </c>
      <c r="W44" t="s">
        <v>308</v>
      </c>
      <c r="X44" t="s">
        <v>5382</v>
      </c>
      <c r="Y44">
        <v>22</v>
      </c>
      <c r="Z44">
        <v>22</v>
      </c>
      <c r="AA44">
        <v>4</v>
      </c>
      <c r="AB44">
        <v>4</v>
      </c>
      <c r="AC44">
        <v>4</v>
      </c>
    </row>
    <row r="45" spans="1:29" x14ac:dyDescent="0.35">
      <c r="A45">
        <v>44</v>
      </c>
      <c r="B45" t="s">
        <v>1318</v>
      </c>
      <c r="C45" t="s">
        <v>1334</v>
      </c>
      <c r="G45" t="s">
        <v>1319</v>
      </c>
      <c r="J45" t="s">
        <v>264</v>
      </c>
      <c r="K45">
        <v>0</v>
      </c>
      <c r="N45" t="b">
        <v>1</v>
      </c>
      <c r="O45" t="b">
        <v>0</v>
      </c>
      <c r="P45" t="b">
        <v>0</v>
      </c>
      <c r="Q45">
        <v>10</v>
      </c>
      <c r="R45">
        <v>0</v>
      </c>
      <c r="S45">
        <v>1</v>
      </c>
      <c r="T45">
        <v>2</v>
      </c>
      <c r="U45" t="b">
        <v>1</v>
      </c>
      <c r="V45" t="s">
        <v>230</v>
      </c>
      <c r="W45" t="s">
        <v>308</v>
      </c>
      <c r="X45" t="s">
        <v>5383</v>
      </c>
      <c r="Y45">
        <v>22</v>
      </c>
      <c r="Z45">
        <v>22</v>
      </c>
      <c r="AA45">
        <v>7</v>
      </c>
      <c r="AB45">
        <v>7</v>
      </c>
      <c r="AC45">
        <v>4</v>
      </c>
    </row>
    <row r="46" spans="1:29" x14ac:dyDescent="0.35">
      <c r="A46">
        <v>45</v>
      </c>
      <c r="B46" t="s">
        <v>1318</v>
      </c>
      <c r="C46" t="s">
        <v>1335</v>
      </c>
      <c r="G46" t="s">
        <v>1319</v>
      </c>
      <c r="J46" t="s">
        <v>264</v>
      </c>
      <c r="K46">
        <v>0</v>
      </c>
      <c r="N46" t="b">
        <v>1</v>
      </c>
      <c r="O46" t="b">
        <v>0</v>
      </c>
      <c r="P46" t="b">
        <v>0</v>
      </c>
      <c r="Q46">
        <v>10</v>
      </c>
      <c r="R46">
        <v>0</v>
      </c>
      <c r="S46">
        <v>1</v>
      </c>
      <c r="T46">
        <v>2</v>
      </c>
      <c r="U46" t="b">
        <v>1</v>
      </c>
      <c r="V46" t="s">
        <v>230</v>
      </c>
      <c r="W46" t="s">
        <v>308</v>
      </c>
      <c r="X46" t="s">
        <v>5384</v>
      </c>
      <c r="Y46">
        <v>25</v>
      </c>
      <c r="Z46">
        <v>25</v>
      </c>
      <c r="AA46">
        <v>1</v>
      </c>
      <c r="AB46">
        <v>1</v>
      </c>
      <c r="AC46">
        <v>4</v>
      </c>
    </row>
    <row r="47" spans="1:29" x14ac:dyDescent="0.35">
      <c r="A47">
        <v>46</v>
      </c>
      <c r="B47" t="s">
        <v>1318</v>
      </c>
      <c r="C47" t="s">
        <v>1336</v>
      </c>
      <c r="G47" t="s">
        <v>1319</v>
      </c>
      <c r="J47" t="s">
        <v>264</v>
      </c>
      <c r="K47">
        <v>0</v>
      </c>
      <c r="N47" t="b">
        <v>1</v>
      </c>
      <c r="O47" t="b">
        <v>0</v>
      </c>
      <c r="P47" t="b">
        <v>0</v>
      </c>
      <c r="Q47">
        <v>10</v>
      </c>
      <c r="R47">
        <v>0</v>
      </c>
      <c r="S47">
        <v>1</v>
      </c>
      <c r="T47">
        <v>2</v>
      </c>
      <c r="U47" t="b">
        <v>1</v>
      </c>
      <c r="V47" t="s">
        <v>230</v>
      </c>
      <c r="W47" t="s">
        <v>308</v>
      </c>
      <c r="X47" t="s">
        <v>5385</v>
      </c>
      <c r="Y47">
        <v>25</v>
      </c>
      <c r="Z47">
        <v>25</v>
      </c>
      <c r="AA47">
        <v>2</v>
      </c>
      <c r="AB47">
        <v>2</v>
      </c>
      <c r="AC47">
        <v>4</v>
      </c>
    </row>
    <row r="48" spans="1:29" x14ac:dyDescent="0.35">
      <c r="A48">
        <v>47</v>
      </c>
      <c r="B48" t="s">
        <v>1318</v>
      </c>
      <c r="C48" t="s">
        <v>1337</v>
      </c>
      <c r="G48" t="s">
        <v>1319</v>
      </c>
      <c r="J48" t="s">
        <v>264</v>
      </c>
      <c r="K48">
        <v>0</v>
      </c>
      <c r="N48" t="b">
        <v>1</v>
      </c>
      <c r="O48" t="b">
        <v>0</v>
      </c>
      <c r="P48" t="b">
        <v>0</v>
      </c>
      <c r="Q48">
        <v>10</v>
      </c>
      <c r="R48">
        <v>0</v>
      </c>
      <c r="S48">
        <v>1</v>
      </c>
      <c r="T48">
        <v>2</v>
      </c>
      <c r="U48" t="b">
        <v>1</v>
      </c>
      <c r="V48" t="s">
        <v>230</v>
      </c>
      <c r="W48" t="s">
        <v>308</v>
      </c>
      <c r="X48" t="s">
        <v>5386</v>
      </c>
      <c r="Y48">
        <v>25</v>
      </c>
      <c r="Z48">
        <v>25</v>
      </c>
      <c r="AA48">
        <v>6</v>
      </c>
      <c r="AB48">
        <v>6</v>
      </c>
      <c r="AC48">
        <v>4</v>
      </c>
    </row>
    <row r="49" spans="1:29" x14ac:dyDescent="0.35">
      <c r="A49">
        <v>48</v>
      </c>
      <c r="B49" t="s">
        <v>1318</v>
      </c>
      <c r="C49" t="s">
        <v>1338</v>
      </c>
      <c r="G49" t="s">
        <v>1319</v>
      </c>
      <c r="J49" t="s">
        <v>264</v>
      </c>
      <c r="K49">
        <v>0</v>
      </c>
      <c r="N49" t="b">
        <v>1</v>
      </c>
      <c r="O49" t="b">
        <v>0</v>
      </c>
      <c r="P49" t="b">
        <v>0</v>
      </c>
      <c r="Q49">
        <v>10</v>
      </c>
      <c r="R49">
        <v>0</v>
      </c>
      <c r="S49">
        <v>1</v>
      </c>
      <c r="T49">
        <v>2</v>
      </c>
      <c r="U49" t="b">
        <v>1</v>
      </c>
      <c r="V49" t="s">
        <v>230</v>
      </c>
      <c r="W49" t="s">
        <v>308</v>
      </c>
      <c r="X49" t="s">
        <v>5387</v>
      </c>
      <c r="Y49">
        <v>25</v>
      </c>
      <c r="Z49">
        <v>25</v>
      </c>
      <c r="AA49">
        <v>7</v>
      </c>
      <c r="AB49">
        <v>7</v>
      </c>
      <c r="AC49">
        <v>4</v>
      </c>
    </row>
    <row r="50" spans="1:29" x14ac:dyDescent="0.35">
      <c r="A50">
        <v>49</v>
      </c>
      <c r="B50" t="s">
        <v>1318</v>
      </c>
      <c r="C50" t="s">
        <v>1339</v>
      </c>
      <c r="G50" t="s">
        <v>1319</v>
      </c>
      <c r="J50" t="s">
        <v>264</v>
      </c>
      <c r="K50">
        <v>0</v>
      </c>
      <c r="N50" t="b">
        <v>1</v>
      </c>
      <c r="O50" t="b">
        <v>0</v>
      </c>
      <c r="P50" t="b">
        <v>0</v>
      </c>
      <c r="Q50">
        <v>10</v>
      </c>
      <c r="R50">
        <v>0</v>
      </c>
      <c r="S50">
        <v>1</v>
      </c>
      <c r="T50">
        <v>2</v>
      </c>
      <c r="U50" t="b">
        <v>1</v>
      </c>
      <c r="V50" t="s">
        <v>230</v>
      </c>
      <c r="W50" t="s">
        <v>308</v>
      </c>
      <c r="X50" t="s">
        <v>5388</v>
      </c>
      <c r="Y50">
        <v>28</v>
      </c>
      <c r="Z50">
        <v>28</v>
      </c>
      <c r="AA50">
        <v>1</v>
      </c>
      <c r="AB50">
        <v>1</v>
      </c>
      <c r="AC50">
        <v>4</v>
      </c>
    </row>
    <row r="51" spans="1:29" x14ac:dyDescent="0.35">
      <c r="A51">
        <v>50</v>
      </c>
      <c r="B51" t="s">
        <v>1318</v>
      </c>
      <c r="C51" t="s">
        <v>1340</v>
      </c>
      <c r="G51" t="s">
        <v>1319</v>
      </c>
      <c r="J51" t="s">
        <v>264</v>
      </c>
      <c r="K51">
        <v>0</v>
      </c>
      <c r="N51" t="b">
        <v>1</v>
      </c>
      <c r="O51" t="b">
        <v>0</v>
      </c>
      <c r="P51" t="b">
        <v>0</v>
      </c>
      <c r="Q51">
        <v>10</v>
      </c>
      <c r="R51">
        <v>0</v>
      </c>
      <c r="S51">
        <v>1</v>
      </c>
      <c r="T51">
        <v>2</v>
      </c>
      <c r="U51" t="b">
        <v>1</v>
      </c>
      <c r="V51" t="s">
        <v>230</v>
      </c>
      <c r="W51" t="s">
        <v>308</v>
      </c>
      <c r="X51" t="s">
        <v>5389</v>
      </c>
      <c r="Y51">
        <v>28</v>
      </c>
      <c r="Z51">
        <v>28</v>
      </c>
      <c r="AA51">
        <v>7</v>
      </c>
      <c r="AB51">
        <v>7</v>
      </c>
      <c r="AC51">
        <v>4</v>
      </c>
    </row>
    <row r="52" spans="1:29" x14ac:dyDescent="0.35">
      <c r="A52">
        <v>51</v>
      </c>
      <c r="B52" t="s">
        <v>1318</v>
      </c>
      <c r="C52" t="s">
        <v>1341</v>
      </c>
      <c r="G52" t="s">
        <v>1319</v>
      </c>
      <c r="J52" t="s">
        <v>264</v>
      </c>
      <c r="K52">
        <v>0</v>
      </c>
      <c r="N52" t="b">
        <v>1</v>
      </c>
      <c r="O52" t="b">
        <v>0</v>
      </c>
      <c r="P52" t="b">
        <v>0</v>
      </c>
      <c r="Q52">
        <v>10</v>
      </c>
      <c r="R52">
        <v>0</v>
      </c>
      <c r="S52">
        <v>1</v>
      </c>
      <c r="T52">
        <v>2</v>
      </c>
      <c r="U52" t="b">
        <v>1</v>
      </c>
      <c r="V52" t="s">
        <v>230</v>
      </c>
      <c r="W52" t="s">
        <v>308</v>
      </c>
      <c r="X52" t="s">
        <v>2188</v>
      </c>
      <c r="Y52">
        <v>31</v>
      </c>
      <c r="Z52">
        <v>31</v>
      </c>
      <c r="AA52">
        <v>1</v>
      </c>
      <c r="AB52">
        <v>1</v>
      </c>
      <c r="AC52">
        <v>4</v>
      </c>
    </row>
    <row r="53" spans="1:29" x14ac:dyDescent="0.35">
      <c r="A53">
        <v>52</v>
      </c>
      <c r="B53" t="s">
        <v>1318</v>
      </c>
      <c r="C53" t="s">
        <v>1342</v>
      </c>
      <c r="G53" t="s">
        <v>1319</v>
      </c>
      <c r="J53" t="s">
        <v>264</v>
      </c>
      <c r="K53">
        <v>0</v>
      </c>
      <c r="N53" t="b">
        <v>1</v>
      </c>
      <c r="O53" t="b">
        <v>0</v>
      </c>
      <c r="P53" t="b">
        <v>0</v>
      </c>
      <c r="Q53">
        <v>10</v>
      </c>
      <c r="R53">
        <v>0</v>
      </c>
      <c r="S53">
        <v>1</v>
      </c>
      <c r="T53">
        <v>2</v>
      </c>
      <c r="U53" t="b">
        <v>1</v>
      </c>
      <c r="V53" t="s">
        <v>230</v>
      </c>
      <c r="W53" t="s">
        <v>308</v>
      </c>
      <c r="X53" t="s">
        <v>5390</v>
      </c>
      <c r="Y53">
        <v>31</v>
      </c>
      <c r="Z53">
        <v>31</v>
      </c>
      <c r="AA53">
        <v>4</v>
      </c>
      <c r="AB53">
        <v>4</v>
      </c>
      <c r="AC53">
        <v>4</v>
      </c>
    </row>
    <row r="54" spans="1:29" x14ac:dyDescent="0.35">
      <c r="A54">
        <v>53</v>
      </c>
      <c r="B54" t="s">
        <v>1318</v>
      </c>
      <c r="C54" t="s">
        <v>1343</v>
      </c>
      <c r="G54" t="s">
        <v>1319</v>
      </c>
      <c r="J54" t="s">
        <v>264</v>
      </c>
      <c r="K54">
        <v>0</v>
      </c>
      <c r="N54" t="b">
        <v>1</v>
      </c>
      <c r="O54" t="b">
        <v>0</v>
      </c>
      <c r="P54" t="b">
        <v>0</v>
      </c>
      <c r="Q54">
        <v>10</v>
      </c>
      <c r="R54">
        <v>0</v>
      </c>
      <c r="S54">
        <v>1</v>
      </c>
      <c r="T54">
        <v>2</v>
      </c>
      <c r="U54" t="b">
        <v>1</v>
      </c>
      <c r="V54" t="s">
        <v>230</v>
      </c>
      <c r="W54" t="s">
        <v>308</v>
      </c>
      <c r="X54" t="s">
        <v>2208</v>
      </c>
      <c r="Y54">
        <v>33</v>
      </c>
      <c r="Z54">
        <v>33</v>
      </c>
      <c r="AA54">
        <v>1</v>
      </c>
      <c r="AB54">
        <v>1</v>
      </c>
      <c r="AC54">
        <v>4</v>
      </c>
    </row>
    <row r="55" spans="1:29" x14ac:dyDescent="0.35">
      <c r="A55">
        <v>54</v>
      </c>
      <c r="B55" t="s">
        <v>1318</v>
      </c>
      <c r="C55" t="s">
        <v>1344</v>
      </c>
      <c r="G55" t="s">
        <v>1319</v>
      </c>
      <c r="J55" t="s">
        <v>264</v>
      </c>
      <c r="K55">
        <v>0</v>
      </c>
      <c r="N55" t="b">
        <v>1</v>
      </c>
      <c r="O55" t="b">
        <v>0</v>
      </c>
      <c r="P55" t="b">
        <v>0</v>
      </c>
      <c r="Q55">
        <v>10</v>
      </c>
      <c r="R55">
        <v>0</v>
      </c>
      <c r="S55">
        <v>1</v>
      </c>
      <c r="T55">
        <v>2</v>
      </c>
      <c r="U55" t="b">
        <v>1</v>
      </c>
      <c r="V55" t="s">
        <v>230</v>
      </c>
      <c r="W55" t="s">
        <v>308</v>
      </c>
      <c r="X55" t="s">
        <v>5391</v>
      </c>
      <c r="Y55">
        <v>33</v>
      </c>
      <c r="Z55">
        <v>33</v>
      </c>
      <c r="AA55">
        <v>4</v>
      </c>
      <c r="AB55">
        <v>4</v>
      </c>
      <c r="AC55">
        <v>4</v>
      </c>
    </row>
    <row r="56" spans="1:29" x14ac:dyDescent="0.35">
      <c r="A56">
        <v>55</v>
      </c>
      <c r="B56" t="s">
        <v>1318</v>
      </c>
      <c r="C56" t="s">
        <v>1345</v>
      </c>
      <c r="G56" t="s">
        <v>1319</v>
      </c>
      <c r="J56" t="s">
        <v>266</v>
      </c>
      <c r="K56">
        <v>0</v>
      </c>
      <c r="N56" t="b">
        <v>1</v>
      </c>
      <c r="O56" t="b">
        <v>0</v>
      </c>
      <c r="P56" t="b">
        <v>0</v>
      </c>
      <c r="Q56">
        <v>10</v>
      </c>
      <c r="R56">
        <v>0</v>
      </c>
      <c r="S56">
        <v>1</v>
      </c>
      <c r="T56">
        <v>2</v>
      </c>
      <c r="U56" t="b">
        <v>1</v>
      </c>
      <c r="V56" t="s">
        <v>230</v>
      </c>
      <c r="W56" t="s">
        <v>308</v>
      </c>
      <c r="X56" t="s">
        <v>5392</v>
      </c>
      <c r="Y56">
        <v>36</v>
      </c>
      <c r="Z56">
        <v>36</v>
      </c>
      <c r="AA56">
        <v>1</v>
      </c>
      <c r="AB56">
        <v>1</v>
      </c>
      <c r="AC56">
        <v>4</v>
      </c>
    </row>
    <row r="57" spans="1:29" x14ac:dyDescent="0.35">
      <c r="A57">
        <v>56</v>
      </c>
      <c r="B57" t="s">
        <v>1318</v>
      </c>
      <c r="C57" t="s">
        <v>1346</v>
      </c>
      <c r="G57" t="s">
        <v>1319</v>
      </c>
      <c r="J57" t="s">
        <v>266</v>
      </c>
      <c r="K57">
        <v>0</v>
      </c>
      <c r="N57" t="b">
        <v>1</v>
      </c>
      <c r="O57" t="b">
        <v>0</v>
      </c>
      <c r="P57" t="b">
        <v>0</v>
      </c>
      <c r="Q57">
        <v>10</v>
      </c>
      <c r="R57">
        <v>0</v>
      </c>
      <c r="S57">
        <v>1</v>
      </c>
      <c r="T57">
        <v>2</v>
      </c>
      <c r="U57" t="b">
        <v>1</v>
      </c>
      <c r="V57" t="s">
        <v>230</v>
      </c>
      <c r="W57" t="s">
        <v>308</v>
      </c>
      <c r="X57" t="s">
        <v>5393</v>
      </c>
      <c r="Y57">
        <v>36</v>
      </c>
      <c r="Z57">
        <v>36</v>
      </c>
      <c r="AA57">
        <v>3</v>
      </c>
      <c r="AB57">
        <v>3</v>
      </c>
      <c r="AC57">
        <v>4</v>
      </c>
    </row>
    <row r="58" spans="1:29" x14ac:dyDescent="0.35">
      <c r="A58">
        <v>57</v>
      </c>
      <c r="B58" t="s">
        <v>1318</v>
      </c>
      <c r="C58" t="s">
        <v>1347</v>
      </c>
      <c r="G58" t="s">
        <v>1319</v>
      </c>
      <c r="J58" t="s">
        <v>272</v>
      </c>
      <c r="K58">
        <v>0</v>
      </c>
      <c r="N58" t="b">
        <v>1</v>
      </c>
      <c r="O58" t="b">
        <v>0</v>
      </c>
      <c r="P58" t="b">
        <v>0</v>
      </c>
      <c r="Q58">
        <v>10</v>
      </c>
      <c r="R58">
        <v>0</v>
      </c>
      <c r="S58">
        <v>1</v>
      </c>
      <c r="T58">
        <v>2</v>
      </c>
      <c r="U58" t="b">
        <v>1</v>
      </c>
      <c r="V58" t="s">
        <v>230</v>
      </c>
      <c r="W58" t="s">
        <v>308</v>
      </c>
      <c r="X58" t="s">
        <v>5394</v>
      </c>
      <c r="Y58">
        <v>38</v>
      </c>
      <c r="Z58">
        <v>38</v>
      </c>
      <c r="AA58">
        <v>1</v>
      </c>
      <c r="AB58">
        <v>1</v>
      </c>
      <c r="AC58">
        <v>4</v>
      </c>
    </row>
    <row r="59" spans="1:29" x14ac:dyDescent="0.35">
      <c r="A59">
        <v>58</v>
      </c>
      <c r="B59" t="s">
        <v>1318</v>
      </c>
      <c r="C59" t="s">
        <v>1348</v>
      </c>
      <c r="G59" t="s">
        <v>1319</v>
      </c>
      <c r="J59" t="s">
        <v>266</v>
      </c>
      <c r="K59">
        <v>0</v>
      </c>
      <c r="N59" t="b">
        <v>1</v>
      </c>
      <c r="O59" t="b">
        <v>0</v>
      </c>
      <c r="P59" t="b">
        <v>0</v>
      </c>
      <c r="Q59">
        <v>10</v>
      </c>
      <c r="R59">
        <v>0</v>
      </c>
      <c r="S59">
        <v>1</v>
      </c>
      <c r="T59">
        <v>3</v>
      </c>
      <c r="U59" t="b">
        <v>1</v>
      </c>
      <c r="V59" t="s">
        <v>230</v>
      </c>
      <c r="W59" t="s">
        <v>308</v>
      </c>
      <c r="X59" t="s">
        <v>5395</v>
      </c>
      <c r="Y59">
        <v>48</v>
      </c>
      <c r="Z59">
        <v>48</v>
      </c>
      <c r="AA59">
        <v>1</v>
      </c>
      <c r="AB59">
        <v>1</v>
      </c>
      <c r="AC59">
        <v>4</v>
      </c>
    </row>
    <row r="60" spans="1:29" x14ac:dyDescent="0.35">
      <c r="A60">
        <v>59</v>
      </c>
      <c r="B60" t="s">
        <v>1318</v>
      </c>
      <c r="C60" t="s">
        <v>1349</v>
      </c>
      <c r="G60" t="s">
        <v>1319</v>
      </c>
      <c r="J60" t="s">
        <v>264</v>
      </c>
      <c r="K60">
        <v>0</v>
      </c>
      <c r="N60" t="b">
        <v>1</v>
      </c>
      <c r="O60" t="b">
        <v>0</v>
      </c>
      <c r="P60" t="b">
        <v>0</v>
      </c>
      <c r="Q60">
        <v>10</v>
      </c>
      <c r="R60">
        <v>0</v>
      </c>
      <c r="S60">
        <v>1</v>
      </c>
      <c r="T60">
        <v>3</v>
      </c>
      <c r="U60" t="b">
        <v>1</v>
      </c>
      <c r="V60" t="s">
        <v>230</v>
      </c>
      <c r="W60" t="s">
        <v>308</v>
      </c>
      <c r="X60" t="s">
        <v>5396</v>
      </c>
      <c r="Y60">
        <v>48</v>
      </c>
      <c r="Z60">
        <v>48</v>
      </c>
      <c r="AA60">
        <v>3</v>
      </c>
      <c r="AB60">
        <v>3</v>
      </c>
      <c r="AC60">
        <v>4</v>
      </c>
    </row>
    <row r="61" spans="1:29" x14ac:dyDescent="0.35">
      <c r="A61">
        <v>60</v>
      </c>
      <c r="B61" t="s">
        <v>1318</v>
      </c>
      <c r="C61" t="s">
        <v>213</v>
      </c>
      <c r="G61" t="s">
        <v>1319</v>
      </c>
      <c r="J61" t="s">
        <v>264</v>
      </c>
      <c r="K61">
        <v>0</v>
      </c>
      <c r="N61" t="b">
        <v>1</v>
      </c>
      <c r="O61" t="b">
        <v>0</v>
      </c>
      <c r="P61" t="b">
        <v>0</v>
      </c>
      <c r="Q61">
        <v>10</v>
      </c>
      <c r="R61">
        <v>0</v>
      </c>
      <c r="S61">
        <v>1</v>
      </c>
      <c r="T61">
        <v>7</v>
      </c>
      <c r="U61" t="b">
        <v>1</v>
      </c>
      <c r="V61" t="s">
        <v>230</v>
      </c>
      <c r="W61" t="s">
        <v>308</v>
      </c>
      <c r="X61" t="s">
        <v>5397</v>
      </c>
      <c r="Y61">
        <v>52</v>
      </c>
      <c r="Z61">
        <v>52</v>
      </c>
      <c r="AA61">
        <v>3</v>
      </c>
      <c r="AB61">
        <v>3</v>
      </c>
      <c r="AC61">
        <v>4</v>
      </c>
    </row>
    <row r="62" spans="1:29" x14ac:dyDescent="0.35">
      <c r="A62">
        <v>61</v>
      </c>
      <c r="B62" t="s">
        <v>1318</v>
      </c>
      <c r="C62" t="s">
        <v>1350</v>
      </c>
      <c r="G62" t="s">
        <v>1319</v>
      </c>
      <c r="I62" t="s">
        <v>4</v>
      </c>
      <c r="J62" t="s">
        <v>264</v>
      </c>
      <c r="K62">
        <v>0</v>
      </c>
      <c r="N62" t="b">
        <v>1</v>
      </c>
      <c r="O62" t="b">
        <v>0</v>
      </c>
      <c r="P62" t="b">
        <v>0</v>
      </c>
      <c r="Q62">
        <v>10</v>
      </c>
      <c r="R62">
        <v>0</v>
      </c>
      <c r="S62">
        <v>1</v>
      </c>
      <c r="T62">
        <v>0</v>
      </c>
      <c r="U62" t="b">
        <v>1</v>
      </c>
      <c r="V62" t="s">
        <v>230</v>
      </c>
      <c r="W62" t="s">
        <v>308</v>
      </c>
      <c r="X62" t="s">
        <v>5398</v>
      </c>
      <c r="Y62">
        <v>54</v>
      </c>
      <c r="Z62">
        <v>54</v>
      </c>
      <c r="AA62">
        <v>3</v>
      </c>
      <c r="AB62">
        <v>3</v>
      </c>
      <c r="AC62">
        <v>4</v>
      </c>
    </row>
    <row r="63" spans="1:29" x14ac:dyDescent="0.35">
      <c r="A63">
        <v>62</v>
      </c>
      <c r="B63" t="s">
        <v>1318</v>
      </c>
      <c r="C63" t="s">
        <v>1351</v>
      </c>
      <c r="G63" t="s">
        <v>1319</v>
      </c>
      <c r="I63" t="s">
        <v>1352</v>
      </c>
      <c r="J63" t="s">
        <v>264</v>
      </c>
      <c r="K63">
        <v>0</v>
      </c>
      <c r="N63" t="b">
        <v>1</v>
      </c>
      <c r="O63" t="b">
        <v>0</v>
      </c>
      <c r="P63" t="b">
        <v>0</v>
      </c>
      <c r="Q63">
        <v>10</v>
      </c>
      <c r="R63">
        <v>0</v>
      </c>
      <c r="S63">
        <v>1</v>
      </c>
      <c r="T63">
        <v>0</v>
      </c>
      <c r="U63" t="b">
        <v>1</v>
      </c>
      <c r="V63" t="s">
        <v>230</v>
      </c>
      <c r="W63" t="s">
        <v>308</v>
      </c>
      <c r="X63" t="s">
        <v>5399</v>
      </c>
      <c r="Y63">
        <v>55</v>
      </c>
      <c r="Z63">
        <v>55</v>
      </c>
      <c r="AA63">
        <v>3</v>
      </c>
      <c r="AB63">
        <v>3</v>
      </c>
      <c r="AC63">
        <v>4</v>
      </c>
    </row>
    <row r="64" spans="1:29" x14ac:dyDescent="0.35">
      <c r="A64">
        <v>63</v>
      </c>
      <c r="B64" t="s">
        <v>1318</v>
      </c>
      <c r="C64" t="s">
        <v>1353</v>
      </c>
      <c r="G64" t="s">
        <v>1319</v>
      </c>
      <c r="I64" t="s">
        <v>1354</v>
      </c>
      <c r="J64" t="s">
        <v>264</v>
      </c>
      <c r="K64">
        <v>0</v>
      </c>
      <c r="N64" t="b">
        <v>1</v>
      </c>
      <c r="O64" t="b">
        <v>0</v>
      </c>
      <c r="P64" t="b">
        <v>0</v>
      </c>
      <c r="Q64">
        <v>10</v>
      </c>
      <c r="R64">
        <v>0</v>
      </c>
      <c r="S64">
        <v>1</v>
      </c>
      <c r="T64">
        <v>0</v>
      </c>
      <c r="U64" t="b">
        <v>1</v>
      </c>
      <c r="V64" t="s">
        <v>230</v>
      </c>
      <c r="W64" t="s">
        <v>308</v>
      </c>
      <c r="X64" t="s">
        <v>5400</v>
      </c>
      <c r="Y64">
        <v>56</v>
      </c>
      <c r="Z64">
        <v>56</v>
      </c>
      <c r="AA64">
        <v>3</v>
      </c>
      <c r="AB64">
        <v>3</v>
      </c>
      <c r="AC64">
        <v>4</v>
      </c>
    </row>
    <row r="65" spans="1:29" x14ac:dyDescent="0.35">
      <c r="A65">
        <v>64</v>
      </c>
      <c r="B65" t="s">
        <v>1318</v>
      </c>
      <c r="C65" t="s">
        <v>1355</v>
      </c>
      <c r="G65" t="s">
        <v>1319</v>
      </c>
      <c r="I65" t="s">
        <v>1356</v>
      </c>
      <c r="J65" t="s">
        <v>264</v>
      </c>
      <c r="K65">
        <v>0</v>
      </c>
      <c r="N65" t="b">
        <v>1</v>
      </c>
      <c r="O65" t="b">
        <v>0</v>
      </c>
      <c r="P65" t="b">
        <v>0</v>
      </c>
      <c r="Q65">
        <v>10</v>
      </c>
      <c r="R65">
        <v>0</v>
      </c>
      <c r="S65">
        <v>1</v>
      </c>
      <c r="T65">
        <v>0</v>
      </c>
      <c r="U65" t="b">
        <v>1</v>
      </c>
      <c r="V65" t="s">
        <v>230</v>
      </c>
      <c r="W65" t="s">
        <v>308</v>
      </c>
      <c r="X65" t="s">
        <v>5401</v>
      </c>
      <c r="Y65">
        <v>57</v>
      </c>
      <c r="Z65">
        <v>57</v>
      </c>
      <c r="AA65">
        <v>3</v>
      </c>
      <c r="AB65">
        <v>3</v>
      </c>
      <c r="AC65">
        <v>4</v>
      </c>
    </row>
    <row r="66" spans="1:29" x14ac:dyDescent="0.35">
      <c r="A66">
        <v>65</v>
      </c>
      <c r="B66" t="s">
        <v>1318</v>
      </c>
      <c r="C66" t="s">
        <v>1357</v>
      </c>
      <c r="G66" t="s">
        <v>1319</v>
      </c>
      <c r="I66" t="s">
        <v>1357</v>
      </c>
      <c r="J66" t="s">
        <v>264</v>
      </c>
      <c r="K66">
        <v>0</v>
      </c>
      <c r="N66" t="b">
        <v>1</v>
      </c>
      <c r="O66" t="b">
        <v>0</v>
      </c>
      <c r="P66" t="b">
        <v>0</v>
      </c>
      <c r="Q66">
        <v>10</v>
      </c>
      <c r="R66">
        <v>0</v>
      </c>
      <c r="S66">
        <v>1</v>
      </c>
      <c r="T66">
        <v>0</v>
      </c>
      <c r="U66" t="b">
        <v>1</v>
      </c>
      <c r="V66" t="s">
        <v>230</v>
      </c>
      <c r="W66" t="s">
        <v>308</v>
      </c>
      <c r="X66" t="s">
        <v>5402</v>
      </c>
      <c r="Y66">
        <v>58</v>
      </c>
      <c r="Z66">
        <v>58</v>
      </c>
      <c r="AA66">
        <v>3</v>
      </c>
      <c r="AB66">
        <v>3</v>
      </c>
      <c r="AC66">
        <v>4</v>
      </c>
    </row>
    <row r="67" spans="1:29" x14ac:dyDescent="0.35">
      <c r="A67">
        <v>66</v>
      </c>
      <c r="B67" t="s">
        <v>1318</v>
      </c>
      <c r="C67" t="s">
        <v>1358</v>
      </c>
      <c r="G67" t="s">
        <v>1319</v>
      </c>
      <c r="I67" t="s">
        <v>1359</v>
      </c>
      <c r="J67" t="s">
        <v>272</v>
      </c>
      <c r="K67">
        <v>0</v>
      </c>
      <c r="N67" t="b">
        <v>1</v>
      </c>
      <c r="O67" t="b">
        <v>1</v>
      </c>
      <c r="P67" t="b">
        <v>0</v>
      </c>
      <c r="Q67">
        <v>10</v>
      </c>
      <c r="R67">
        <v>0</v>
      </c>
      <c r="S67">
        <v>1</v>
      </c>
      <c r="T67">
        <v>0</v>
      </c>
      <c r="U67" t="b">
        <v>1</v>
      </c>
      <c r="V67" t="s">
        <v>230</v>
      </c>
      <c r="W67" t="s">
        <v>308</v>
      </c>
      <c r="X67" t="s">
        <v>5403</v>
      </c>
      <c r="Y67">
        <v>65</v>
      </c>
      <c r="Z67">
        <v>65</v>
      </c>
      <c r="AA67">
        <v>5</v>
      </c>
      <c r="AB67">
        <v>5</v>
      </c>
      <c r="AC67">
        <v>4</v>
      </c>
    </row>
    <row r="68" spans="1:29" x14ac:dyDescent="0.35">
      <c r="A68">
        <v>67</v>
      </c>
      <c r="B68" t="s">
        <v>1318</v>
      </c>
      <c r="C68" t="s">
        <v>1360</v>
      </c>
      <c r="G68" t="s">
        <v>1319</v>
      </c>
      <c r="I68" t="s">
        <v>1361</v>
      </c>
      <c r="J68" t="s">
        <v>272</v>
      </c>
      <c r="K68">
        <v>0</v>
      </c>
      <c r="N68" t="b">
        <v>1</v>
      </c>
      <c r="O68" t="b">
        <v>1</v>
      </c>
      <c r="P68" t="b">
        <v>0</v>
      </c>
      <c r="Q68">
        <v>10</v>
      </c>
      <c r="R68">
        <v>0</v>
      </c>
      <c r="S68">
        <v>1</v>
      </c>
      <c r="T68">
        <v>0</v>
      </c>
      <c r="U68" t="b">
        <v>1</v>
      </c>
      <c r="V68" t="s">
        <v>230</v>
      </c>
      <c r="W68" t="s">
        <v>308</v>
      </c>
      <c r="X68" t="s">
        <v>5404</v>
      </c>
      <c r="Y68">
        <v>66</v>
      </c>
      <c r="Z68">
        <v>66</v>
      </c>
      <c r="AA68">
        <v>5</v>
      </c>
      <c r="AB68">
        <v>5</v>
      </c>
      <c r="AC68">
        <v>4</v>
      </c>
    </row>
    <row r="69" spans="1:29" x14ac:dyDescent="0.35">
      <c r="A69">
        <v>68</v>
      </c>
      <c r="B69" t="s">
        <v>1318</v>
      </c>
      <c r="C69" t="s">
        <v>6</v>
      </c>
      <c r="G69" t="s">
        <v>1319</v>
      </c>
      <c r="I69" t="s">
        <v>6</v>
      </c>
      <c r="J69" t="s">
        <v>272</v>
      </c>
      <c r="K69">
        <v>0</v>
      </c>
      <c r="N69" t="b">
        <v>1</v>
      </c>
      <c r="O69" t="b">
        <v>1</v>
      </c>
      <c r="P69" t="b">
        <v>0</v>
      </c>
      <c r="Q69">
        <v>10</v>
      </c>
      <c r="R69">
        <v>0</v>
      </c>
      <c r="S69">
        <v>1</v>
      </c>
      <c r="T69">
        <v>0</v>
      </c>
      <c r="U69" t="b">
        <v>1</v>
      </c>
      <c r="V69" t="s">
        <v>230</v>
      </c>
      <c r="W69" t="s">
        <v>308</v>
      </c>
      <c r="X69" t="s">
        <v>5405</v>
      </c>
      <c r="Y69">
        <v>67</v>
      </c>
      <c r="Z69">
        <v>67</v>
      </c>
      <c r="AA69">
        <v>5</v>
      </c>
      <c r="AB69">
        <v>5</v>
      </c>
      <c r="AC69">
        <v>4</v>
      </c>
    </row>
    <row r="70" spans="1:29" x14ac:dyDescent="0.35">
      <c r="A70">
        <v>69</v>
      </c>
      <c r="B70" t="s">
        <v>1287</v>
      </c>
      <c r="C70" t="s">
        <v>1362</v>
      </c>
      <c r="D70" t="s">
        <v>396</v>
      </c>
      <c r="E70" t="s">
        <v>1363</v>
      </c>
      <c r="U70" t="b">
        <v>1</v>
      </c>
      <c r="V70" t="s">
        <v>309</v>
      </c>
      <c r="W70" t="s">
        <v>310</v>
      </c>
      <c r="X70" t="s">
        <v>5406</v>
      </c>
      <c r="Y70">
        <v>1</v>
      </c>
      <c r="Z70">
        <v>21</v>
      </c>
      <c r="AA70">
        <v>1</v>
      </c>
      <c r="AB70">
        <v>11</v>
      </c>
      <c r="AC70">
        <v>5</v>
      </c>
    </row>
    <row r="71" spans="1:29" x14ac:dyDescent="0.35">
      <c r="A71">
        <v>70</v>
      </c>
      <c r="B71" t="s">
        <v>1290</v>
      </c>
      <c r="C71" t="s">
        <v>1364</v>
      </c>
      <c r="U71" t="b">
        <v>1</v>
      </c>
      <c r="V71" t="s">
        <v>309</v>
      </c>
      <c r="W71" t="s">
        <v>310</v>
      </c>
      <c r="X71" t="s">
        <v>5407</v>
      </c>
      <c r="Y71">
        <v>5</v>
      </c>
      <c r="Z71">
        <v>21</v>
      </c>
      <c r="AA71">
        <v>1</v>
      </c>
      <c r="AB71">
        <v>11</v>
      </c>
      <c r="AC71">
        <v>5</v>
      </c>
    </row>
    <row r="72" spans="1:29" x14ac:dyDescent="0.35">
      <c r="A72">
        <v>71</v>
      </c>
      <c r="B72" t="s">
        <v>147</v>
      </c>
      <c r="C72" t="s">
        <v>1365</v>
      </c>
      <c r="U72" t="b">
        <v>1</v>
      </c>
      <c r="V72" t="s">
        <v>309</v>
      </c>
      <c r="W72" t="s">
        <v>310</v>
      </c>
      <c r="X72" t="s">
        <v>5408</v>
      </c>
      <c r="Y72">
        <v>5</v>
      </c>
      <c r="Z72">
        <v>21</v>
      </c>
      <c r="AA72">
        <v>2</v>
      </c>
      <c r="AB72">
        <v>3</v>
      </c>
      <c r="AC72">
        <v>5</v>
      </c>
    </row>
    <row r="73" spans="1:29" x14ac:dyDescent="0.35">
      <c r="A73">
        <v>72</v>
      </c>
      <c r="B73" t="s">
        <v>147</v>
      </c>
      <c r="C73" t="s">
        <v>1366</v>
      </c>
      <c r="U73" t="b">
        <v>1</v>
      </c>
      <c r="V73" t="s">
        <v>309</v>
      </c>
      <c r="W73" t="s">
        <v>310</v>
      </c>
      <c r="X73" t="s">
        <v>5409</v>
      </c>
      <c r="Y73">
        <v>5</v>
      </c>
      <c r="Z73">
        <v>21</v>
      </c>
      <c r="AA73">
        <v>6</v>
      </c>
      <c r="AB73">
        <v>6</v>
      </c>
      <c r="AC73">
        <v>5</v>
      </c>
    </row>
    <row r="74" spans="1:29" x14ac:dyDescent="0.35">
      <c r="A74">
        <v>73</v>
      </c>
      <c r="B74" t="s">
        <v>1287</v>
      </c>
      <c r="C74" t="s">
        <v>1367</v>
      </c>
      <c r="D74" t="s">
        <v>397</v>
      </c>
      <c r="E74" t="s">
        <v>1368</v>
      </c>
      <c r="U74" t="b">
        <v>1</v>
      </c>
      <c r="V74" t="s">
        <v>309</v>
      </c>
      <c r="W74" t="s">
        <v>310</v>
      </c>
      <c r="X74" t="s">
        <v>5410</v>
      </c>
      <c r="Y74">
        <v>22</v>
      </c>
      <c r="Z74">
        <v>33</v>
      </c>
      <c r="AA74">
        <v>1</v>
      </c>
      <c r="AB74">
        <v>11</v>
      </c>
      <c r="AC74">
        <v>5</v>
      </c>
    </row>
    <row r="75" spans="1:29" x14ac:dyDescent="0.35">
      <c r="A75">
        <v>74</v>
      </c>
      <c r="B75" t="s">
        <v>1290</v>
      </c>
      <c r="C75" t="s">
        <v>1369</v>
      </c>
      <c r="U75" t="b">
        <v>1</v>
      </c>
      <c r="V75" t="s">
        <v>309</v>
      </c>
      <c r="W75" t="s">
        <v>310</v>
      </c>
      <c r="X75" t="s">
        <v>5411</v>
      </c>
      <c r="Y75">
        <v>23</v>
      </c>
      <c r="Z75">
        <v>33</v>
      </c>
      <c r="AA75">
        <v>1</v>
      </c>
      <c r="AB75">
        <v>11</v>
      </c>
      <c r="AC75">
        <v>5</v>
      </c>
    </row>
    <row r="76" spans="1:29" x14ac:dyDescent="0.35">
      <c r="A76">
        <v>75</v>
      </c>
      <c r="B76" t="s">
        <v>147</v>
      </c>
      <c r="C76" t="s">
        <v>1370</v>
      </c>
      <c r="U76" t="b">
        <v>1</v>
      </c>
      <c r="V76" t="s">
        <v>309</v>
      </c>
      <c r="W76" t="s">
        <v>310</v>
      </c>
      <c r="X76" t="s">
        <v>5412</v>
      </c>
      <c r="Y76">
        <v>23</v>
      </c>
      <c r="Z76">
        <v>33</v>
      </c>
      <c r="AA76">
        <v>2</v>
      </c>
      <c r="AB76">
        <v>3</v>
      </c>
      <c r="AC76">
        <v>5</v>
      </c>
    </row>
    <row r="77" spans="1:29" x14ac:dyDescent="0.35">
      <c r="A77">
        <v>76</v>
      </c>
      <c r="B77" t="s">
        <v>147</v>
      </c>
      <c r="C77" t="s">
        <v>1371</v>
      </c>
      <c r="U77" t="b">
        <v>1</v>
      </c>
      <c r="V77" t="s">
        <v>309</v>
      </c>
      <c r="W77" t="s">
        <v>310</v>
      </c>
      <c r="X77" t="s">
        <v>5413</v>
      </c>
      <c r="Y77">
        <v>23</v>
      </c>
      <c r="Z77">
        <v>33</v>
      </c>
      <c r="AA77">
        <v>6</v>
      </c>
      <c r="AB77">
        <v>6</v>
      </c>
      <c r="AC77">
        <v>5</v>
      </c>
    </row>
    <row r="78" spans="1:29" x14ac:dyDescent="0.35">
      <c r="A78">
        <v>81</v>
      </c>
      <c r="B78" t="s">
        <v>1287</v>
      </c>
      <c r="C78" t="s">
        <v>1373</v>
      </c>
      <c r="D78" t="s">
        <v>398</v>
      </c>
      <c r="E78" t="s">
        <v>1372</v>
      </c>
      <c r="U78" t="b">
        <v>1</v>
      </c>
      <c r="V78" t="s">
        <v>309</v>
      </c>
      <c r="W78" t="s">
        <v>310</v>
      </c>
      <c r="X78" t="s">
        <v>5414</v>
      </c>
      <c r="Y78">
        <v>34</v>
      </c>
      <c r="Z78">
        <v>48</v>
      </c>
      <c r="AA78">
        <v>1</v>
      </c>
      <c r="AB78">
        <v>11</v>
      </c>
      <c r="AC78">
        <v>5</v>
      </c>
    </row>
    <row r="79" spans="1:29" x14ac:dyDescent="0.35">
      <c r="A79">
        <v>82</v>
      </c>
      <c r="B79" t="s">
        <v>1290</v>
      </c>
      <c r="C79" t="s">
        <v>1374</v>
      </c>
      <c r="U79" t="b">
        <v>1</v>
      </c>
      <c r="V79" t="s">
        <v>309</v>
      </c>
      <c r="W79" t="s">
        <v>310</v>
      </c>
      <c r="X79" t="s">
        <v>5415</v>
      </c>
      <c r="Y79">
        <v>35</v>
      </c>
      <c r="Z79">
        <v>48</v>
      </c>
      <c r="AA79">
        <v>1</v>
      </c>
      <c r="AB79">
        <v>11</v>
      </c>
      <c r="AC79">
        <v>5</v>
      </c>
    </row>
    <row r="80" spans="1:29" x14ac:dyDescent="0.35">
      <c r="A80">
        <v>83</v>
      </c>
      <c r="B80" t="s">
        <v>147</v>
      </c>
      <c r="C80" t="s">
        <v>1375</v>
      </c>
      <c r="U80" t="b">
        <v>1</v>
      </c>
      <c r="V80" t="s">
        <v>309</v>
      </c>
      <c r="W80" t="s">
        <v>310</v>
      </c>
      <c r="X80" t="s">
        <v>5416</v>
      </c>
      <c r="Y80">
        <v>35</v>
      </c>
      <c r="Z80">
        <v>48</v>
      </c>
      <c r="AA80">
        <v>2</v>
      </c>
      <c r="AB80">
        <v>3</v>
      </c>
      <c r="AC80">
        <v>5</v>
      </c>
    </row>
    <row r="81" spans="1:29" x14ac:dyDescent="0.35">
      <c r="A81">
        <v>84</v>
      </c>
      <c r="B81" t="s">
        <v>147</v>
      </c>
      <c r="C81" t="s">
        <v>1376</v>
      </c>
      <c r="U81" t="b">
        <v>1</v>
      </c>
      <c r="V81" t="s">
        <v>309</v>
      </c>
      <c r="W81" t="s">
        <v>310</v>
      </c>
      <c r="X81" t="s">
        <v>5417</v>
      </c>
      <c r="Y81">
        <v>35</v>
      </c>
      <c r="Z81">
        <v>48</v>
      </c>
      <c r="AA81">
        <v>6</v>
      </c>
      <c r="AB81">
        <v>6</v>
      </c>
      <c r="AC81">
        <v>5</v>
      </c>
    </row>
    <row r="82" spans="1:29" x14ac:dyDescent="0.35">
      <c r="A82">
        <v>85</v>
      </c>
      <c r="B82" t="s">
        <v>1287</v>
      </c>
      <c r="C82" t="s">
        <v>1377</v>
      </c>
      <c r="D82" t="s">
        <v>399</v>
      </c>
      <c r="E82" t="s">
        <v>1378</v>
      </c>
      <c r="U82" t="b">
        <v>1</v>
      </c>
      <c r="V82" t="s">
        <v>309</v>
      </c>
      <c r="W82" t="s">
        <v>310</v>
      </c>
      <c r="X82" t="s">
        <v>5418</v>
      </c>
      <c r="Y82">
        <v>49</v>
      </c>
      <c r="Z82">
        <v>85</v>
      </c>
      <c r="AA82">
        <v>1</v>
      </c>
      <c r="AB82">
        <v>11</v>
      </c>
      <c r="AC82">
        <v>5</v>
      </c>
    </row>
    <row r="83" spans="1:29" x14ac:dyDescent="0.35">
      <c r="A83">
        <v>86</v>
      </c>
      <c r="B83" t="s">
        <v>1290</v>
      </c>
      <c r="C83" t="s">
        <v>1379</v>
      </c>
      <c r="U83" t="b">
        <v>1</v>
      </c>
      <c r="V83" t="s">
        <v>309</v>
      </c>
      <c r="W83" t="s">
        <v>310</v>
      </c>
      <c r="X83" t="s">
        <v>5419</v>
      </c>
      <c r="Y83">
        <v>50</v>
      </c>
      <c r="Z83">
        <v>85</v>
      </c>
      <c r="AA83">
        <v>1</v>
      </c>
      <c r="AB83">
        <v>11</v>
      </c>
      <c r="AC83">
        <v>5</v>
      </c>
    </row>
    <row r="84" spans="1:29" x14ac:dyDescent="0.35">
      <c r="A84">
        <v>87</v>
      </c>
      <c r="B84" t="s">
        <v>147</v>
      </c>
      <c r="C84" t="s">
        <v>1380</v>
      </c>
      <c r="U84" t="b">
        <v>1</v>
      </c>
      <c r="V84" t="s">
        <v>309</v>
      </c>
      <c r="W84" t="s">
        <v>310</v>
      </c>
      <c r="X84" t="s">
        <v>5420</v>
      </c>
      <c r="Y84">
        <v>50</v>
      </c>
      <c r="Z84">
        <v>85</v>
      </c>
      <c r="AA84">
        <v>2</v>
      </c>
      <c r="AB84">
        <v>3</v>
      </c>
      <c r="AC84">
        <v>5</v>
      </c>
    </row>
    <row r="85" spans="1:29" x14ac:dyDescent="0.35">
      <c r="A85">
        <v>88</v>
      </c>
      <c r="B85" t="s">
        <v>147</v>
      </c>
      <c r="C85" t="s">
        <v>1381</v>
      </c>
      <c r="U85" t="b">
        <v>1</v>
      </c>
      <c r="V85" t="s">
        <v>309</v>
      </c>
      <c r="W85" t="s">
        <v>310</v>
      </c>
      <c r="X85" t="s">
        <v>5421</v>
      </c>
      <c r="Y85">
        <v>50</v>
      </c>
      <c r="Z85">
        <v>85</v>
      </c>
      <c r="AA85">
        <v>6</v>
      </c>
      <c r="AB85">
        <v>6</v>
      </c>
      <c r="AC85">
        <v>5</v>
      </c>
    </row>
    <row r="86" spans="1:29" x14ac:dyDescent="0.35">
      <c r="A86">
        <v>89</v>
      </c>
      <c r="B86" t="s">
        <v>1318</v>
      </c>
      <c r="C86" t="s">
        <v>1382</v>
      </c>
      <c r="I86" t="s">
        <v>50</v>
      </c>
      <c r="J86" t="s">
        <v>264</v>
      </c>
      <c r="K86">
        <v>0</v>
      </c>
      <c r="N86" t="b">
        <v>1</v>
      </c>
      <c r="O86" t="b">
        <v>0</v>
      </c>
      <c r="P86" t="b">
        <v>0</v>
      </c>
      <c r="Q86">
        <v>11</v>
      </c>
      <c r="R86">
        <v>4</v>
      </c>
      <c r="S86">
        <v>1</v>
      </c>
      <c r="T86">
        <v>0</v>
      </c>
      <c r="U86" t="b">
        <v>1</v>
      </c>
      <c r="V86" t="s">
        <v>309</v>
      </c>
      <c r="W86" t="s">
        <v>310</v>
      </c>
      <c r="X86" t="s">
        <v>5422</v>
      </c>
      <c r="Y86">
        <v>19</v>
      </c>
      <c r="Z86">
        <v>19</v>
      </c>
      <c r="AA86">
        <v>2</v>
      </c>
      <c r="AB86">
        <v>2</v>
      </c>
      <c r="AC86">
        <v>5</v>
      </c>
    </row>
    <row r="87" spans="1:29" x14ac:dyDescent="0.35">
      <c r="A87">
        <v>90</v>
      </c>
      <c r="B87" t="s">
        <v>1318</v>
      </c>
      <c r="C87" t="s">
        <v>1383</v>
      </c>
      <c r="I87" t="s">
        <v>50</v>
      </c>
      <c r="J87" t="s">
        <v>264</v>
      </c>
      <c r="K87">
        <v>0</v>
      </c>
      <c r="N87" t="b">
        <v>1</v>
      </c>
      <c r="O87" t="b">
        <v>0</v>
      </c>
      <c r="P87" t="b">
        <v>0</v>
      </c>
      <c r="Q87">
        <v>11</v>
      </c>
      <c r="R87">
        <v>4</v>
      </c>
      <c r="S87">
        <v>1</v>
      </c>
      <c r="T87">
        <v>0</v>
      </c>
      <c r="U87" t="b">
        <v>1</v>
      </c>
      <c r="V87" t="s">
        <v>309</v>
      </c>
      <c r="W87" t="s">
        <v>310</v>
      </c>
      <c r="X87" t="s">
        <v>5423</v>
      </c>
      <c r="Y87">
        <v>20</v>
      </c>
      <c r="Z87">
        <v>20</v>
      </c>
      <c r="AA87">
        <v>2</v>
      </c>
      <c r="AB87">
        <v>2</v>
      </c>
      <c r="AC87">
        <v>5</v>
      </c>
    </row>
    <row r="88" spans="1:29" x14ac:dyDescent="0.35">
      <c r="A88">
        <v>91</v>
      </c>
      <c r="B88" t="s">
        <v>1318</v>
      </c>
      <c r="C88" t="s">
        <v>1384</v>
      </c>
      <c r="J88" t="s">
        <v>272</v>
      </c>
      <c r="K88">
        <v>0</v>
      </c>
      <c r="N88" t="b">
        <v>0</v>
      </c>
      <c r="O88" t="b">
        <v>1</v>
      </c>
      <c r="P88" t="b">
        <v>0</v>
      </c>
      <c r="Q88">
        <v>11</v>
      </c>
      <c r="R88">
        <v>4</v>
      </c>
      <c r="S88">
        <v>1</v>
      </c>
      <c r="T88">
        <v>4</v>
      </c>
      <c r="U88" t="b">
        <v>1</v>
      </c>
      <c r="V88" t="s">
        <v>309</v>
      </c>
      <c r="W88" t="s">
        <v>310</v>
      </c>
      <c r="X88" t="s">
        <v>5375</v>
      </c>
      <c r="Y88">
        <v>11</v>
      </c>
      <c r="Z88">
        <v>11</v>
      </c>
      <c r="AA88">
        <v>6</v>
      </c>
      <c r="AB88">
        <v>6</v>
      </c>
      <c r="AC88">
        <v>5</v>
      </c>
    </row>
    <row r="89" spans="1:29" x14ac:dyDescent="0.35">
      <c r="A89">
        <v>92</v>
      </c>
      <c r="B89" t="s">
        <v>1318</v>
      </c>
      <c r="C89" t="s">
        <v>1385</v>
      </c>
      <c r="J89" t="s">
        <v>272</v>
      </c>
      <c r="K89">
        <v>0</v>
      </c>
      <c r="N89" t="b">
        <v>0</v>
      </c>
      <c r="O89" t="b">
        <v>1</v>
      </c>
      <c r="P89" t="b">
        <v>0</v>
      </c>
      <c r="Q89">
        <v>11</v>
      </c>
      <c r="R89">
        <v>4</v>
      </c>
      <c r="S89">
        <v>1</v>
      </c>
      <c r="T89">
        <v>4</v>
      </c>
      <c r="U89" t="b">
        <v>1</v>
      </c>
      <c r="V89" t="s">
        <v>309</v>
      </c>
      <c r="W89" t="s">
        <v>310</v>
      </c>
      <c r="X89" t="s">
        <v>5424</v>
      </c>
      <c r="Y89">
        <v>12</v>
      </c>
      <c r="Z89">
        <v>12</v>
      </c>
      <c r="AA89">
        <v>6</v>
      </c>
      <c r="AB89">
        <v>6</v>
      </c>
      <c r="AC89">
        <v>5</v>
      </c>
    </row>
    <row r="90" spans="1:29" x14ac:dyDescent="0.35">
      <c r="A90">
        <v>93</v>
      </c>
      <c r="B90" t="s">
        <v>1318</v>
      </c>
      <c r="C90" t="s">
        <v>1386</v>
      </c>
      <c r="J90" t="s">
        <v>272</v>
      </c>
      <c r="K90">
        <v>0</v>
      </c>
      <c r="N90" t="b">
        <v>0</v>
      </c>
      <c r="O90" t="b">
        <v>1</v>
      </c>
      <c r="P90" t="b">
        <v>0</v>
      </c>
      <c r="Q90">
        <v>11</v>
      </c>
      <c r="R90">
        <v>4</v>
      </c>
      <c r="S90">
        <v>1</v>
      </c>
      <c r="T90">
        <v>4</v>
      </c>
      <c r="U90" t="b">
        <v>1</v>
      </c>
      <c r="V90" t="s">
        <v>309</v>
      </c>
      <c r="W90" t="s">
        <v>310</v>
      </c>
      <c r="X90" t="s">
        <v>5425</v>
      </c>
      <c r="Y90">
        <v>13</v>
      </c>
      <c r="Z90">
        <v>13</v>
      </c>
      <c r="AA90">
        <v>6</v>
      </c>
      <c r="AB90">
        <v>6</v>
      </c>
      <c r="AC90">
        <v>5</v>
      </c>
    </row>
    <row r="91" spans="1:29" x14ac:dyDescent="0.35">
      <c r="A91">
        <v>94</v>
      </c>
      <c r="B91" t="s">
        <v>1318</v>
      </c>
      <c r="C91" t="s">
        <v>1387</v>
      </c>
      <c r="J91" t="s">
        <v>272</v>
      </c>
      <c r="K91">
        <v>0</v>
      </c>
      <c r="N91" t="b">
        <v>0</v>
      </c>
      <c r="O91" t="b">
        <v>1</v>
      </c>
      <c r="P91" t="b">
        <v>0</v>
      </c>
      <c r="Q91">
        <v>11</v>
      </c>
      <c r="R91">
        <v>4</v>
      </c>
      <c r="S91">
        <v>1</v>
      </c>
      <c r="T91">
        <v>4</v>
      </c>
      <c r="U91" t="b">
        <v>1</v>
      </c>
      <c r="V91" t="s">
        <v>309</v>
      </c>
      <c r="W91" t="s">
        <v>310</v>
      </c>
      <c r="X91" t="s">
        <v>5377</v>
      </c>
      <c r="Y91">
        <v>14</v>
      </c>
      <c r="Z91">
        <v>14</v>
      </c>
      <c r="AA91">
        <v>6</v>
      </c>
      <c r="AB91">
        <v>6</v>
      </c>
      <c r="AC91">
        <v>5</v>
      </c>
    </row>
    <row r="92" spans="1:29" x14ac:dyDescent="0.35">
      <c r="A92">
        <v>95</v>
      </c>
      <c r="B92" t="s">
        <v>1318</v>
      </c>
      <c r="C92" t="s">
        <v>1388</v>
      </c>
      <c r="J92" t="s">
        <v>272</v>
      </c>
      <c r="K92">
        <v>0</v>
      </c>
      <c r="N92" t="b">
        <v>0</v>
      </c>
      <c r="O92" t="b">
        <v>1</v>
      </c>
      <c r="P92" t="b">
        <v>0</v>
      </c>
      <c r="Q92">
        <v>11</v>
      </c>
      <c r="R92">
        <v>4</v>
      </c>
      <c r="S92">
        <v>1</v>
      </c>
      <c r="T92">
        <v>4</v>
      </c>
      <c r="U92" t="b">
        <v>1</v>
      </c>
      <c r="V92" t="s">
        <v>309</v>
      </c>
      <c r="W92" t="s">
        <v>310</v>
      </c>
      <c r="X92" t="s">
        <v>5426</v>
      </c>
      <c r="Y92">
        <v>15</v>
      </c>
      <c r="Z92">
        <v>15</v>
      </c>
      <c r="AA92">
        <v>6</v>
      </c>
      <c r="AB92">
        <v>6</v>
      </c>
      <c r="AC92">
        <v>5</v>
      </c>
    </row>
    <row r="93" spans="1:29" x14ac:dyDescent="0.35">
      <c r="A93">
        <v>96</v>
      </c>
      <c r="B93" t="s">
        <v>1318</v>
      </c>
      <c r="C93" t="s">
        <v>1389</v>
      </c>
      <c r="J93" t="s">
        <v>272</v>
      </c>
      <c r="K93">
        <v>0</v>
      </c>
      <c r="N93" t="b">
        <v>0</v>
      </c>
      <c r="O93" t="b">
        <v>1</v>
      </c>
      <c r="P93" t="b">
        <v>0</v>
      </c>
      <c r="Q93">
        <v>11</v>
      </c>
      <c r="R93">
        <v>4</v>
      </c>
      <c r="S93">
        <v>1</v>
      </c>
      <c r="T93">
        <v>4</v>
      </c>
      <c r="U93" t="b">
        <v>1</v>
      </c>
      <c r="V93" t="s">
        <v>309</v>
      </c>
      <c r="W93" t="s">
        <v>310</v>
      </c>
      <c r="X93" t="s">
        <v>5380</v>
      </c>
      <c r="Y93">
        <v>16</v>
      </c>
      <c r="Z93">
        <v>16</v>
      </c>
      <c r="AA93">
        <v>6</v>
      </c>
      <c r="AB93">
        <v>6</v>
      </c>
      <c r="AC93">
        <v>5</v>
      </c>
    </row>
    <row r="94" spans="1:29" x14ac:dyDescent="0.35">
      <c r="A94">
        <v>97</v>
      </c>
      <c r="B94" t="s">
        <v>1318</v>
      </c>
      <c r="C94" t="s">
        <v>1390</v>
      </c>
      <c r="J94" t="s">
        <v>272</v>
      </c>
      <c r="K94">
        <v>0</v>
      </c>
      <c r="N94" t="b">
        <v>0</v>
      </c>
      <c r="O94" t="b">
        <v>1</v>
      </c>
      <c r="P94" t="b">
        <v>0</v>
      </c>
      <c r="Q94">
        <v>11</v>
      </c>
      <c r="R94">
        <v>4</v>
      </c>
      <c r="S94">
        <v>1</v>
      </c>
      <c r="T94">
        <v>4</v>
      </c>
      <c r="U94" t="b">
        <v>1</v>
      </c>
      <c r="V94" t="s">
        <v>309</v>
      </c>
      <c r="W94" t="s">
        <v>310</v>
      </c>
      <c r="X94" t="s">
        <v>5427</v>
      </c>
      <c r="Y94">
        <v>17</v>
      </c>
      <c r="Z94">
        <v>17</v>
      </c>
      <c r="AA94">
        <v>6</v>
      </c>
      <c r="AB94">
        <v>6</v>
      </c>
      <c r="AC94">
        <v>5</v>
      </c>
    </row>
    <row r="95" spans="1:29" x14ac:dyDescent="0.35">
      <c r="A95">
        <v>98</v>
      </c>
      <c r="B95" t="s">
        <v>1318</v>
      </c>
      <c r="C95" t="s">
        <v>1391</v>
      </c>
      <c r="J95" t="s">
        <v>272</v>
      </c>
      <c r="K95">
        <v>0</v>
      </c>
      <c r="N95" t="b">
        <v>0</v>
      </c>
      <c r="O95" t="b">
        <v>1</v>
      </c>
      <c r="P95" t="b">
        <v>0</v>
      </c>
      <c r="Q95">
        <v>11</v>
      </c>
      <c r="R95">
        <v>4</v>
      </c>
      <c r="S95">
        <v>1</v>
      </c>
      <c r="T95">
        <v>4</v>
      </c>
      <c r="U95" t="b">
        <v>1</v>
      </c>
      <c r="V95" t="s">
        <v>309</v>
      </c>
      <c r="W95" t="s">
        <v>310</v>
      </c>
      <c r="X95" t="s">
        <v>5428</v>
      </c>
      <c r="Y95">
        <v>18</v>
      </c>
      <c r="Z95">
        <v>18</v>
      </c>
      <c r="AA95">
        <v>6</v>
      </c>
      <c r="AB95">
        <v>6</v>
      </c>
      <c r="AC95">
        <v>5</v>
      </c>
    </row>
    <row r="96" spans="1:29" x14ac:dyDescent="0.35">
      <c r="A96">
        <v>99</v>
      </c>
      <c r="B96" t="s">
        <v>1318</v>
      </c>
      <c r="C96" t="s">
        <v>1392</v>
      </c>
      <c r="J96" t="s">
        <v>272</v>
      </c>
      <c r="K96">
        <v>0</v>
      </c>
      <c r="N96" t="b">
        <v>0</v>
      </c>
      <c r="O96" t="b">
        <v>1</v>
      </c>
      <c r="P96" t="b">
        <v>0</v>
      </c>
      <c r="Q96">
        <v>11</v>
      </c>
      <c r="R96">
        <v>4</v>
      </c>
      <c r="S96">
        <v>1</v>
      </c>
      <c r="T96">
        <v>4</v>
      </c>
      <c r="U96" t="b">
        <v>1</v>
      </c>
      <c r="V96" t="s">
        <v>309</v>
      </c>
      <c r="W96" t="s">
        <v>310</v>
      </c>
      <c r="X96" t="s">
        <v>5429</v>
      </c>
      <c r="Y96">
        <v>19</v>
      </c>
      <c r="Z96">
        <v>19</v>
      </c>
      <c r="AA96">
        <v>6</v>
      </c>
      <c r="AB96">
        <v>6</v>
      </c>
      <c r="AC96">
        <v>5</v>
      </c>
    </row>
    <row r="97" spans="1:29" x14ac:dyDescent="0.35">
      <c r="A97">
        <v>100</v>
      </c>
      <c r="B97" t="s">
        <v>1318</v>
      </c>
      <c r="C97" t="s">
        <v>1393</v>
      </c>
      <c r="J97" t="s">
        <v>272</v>
      </c>
      <c r="K97">
        <v>0</v>
      </c>
      <c r="N97" t="b">
        <v>0</v>
      </c>
      <c r="O97" t="b">
        <v>1</v>
      </c>
      <c r="P97" t="b">
        <v>0</v>
      </c>
      <c r="Q97">
        <v>11</v>
      </c>
      <c r="R97">
        <v>4</v>
      </c>
      <c r="S97">
        <v>1</v>
      </c>
      <c r="T97">
        <v>4</v>
      </c>
      <c r="U97" t="b">
        <v>1</v>
      </c>
      <c r="V97" t="s">
        <v>309</v>
      </c>
      <c r="W97" t="s">
        <v>310</v>
      </c>
      <c r="X97" t="s">
        <v>5430</v>
      </c>
      <c r="Y97">
        <v>20</v>
      </c>
      <c r="Z97">
        <v>20</v>
      </c>
      <c r="AA97">
        <v>6</v>
      </c>
      <c r="AB97">
        <v>6</v>
      </c>
      <c r="AC97">
        <v>5</v>
      </c>
    </row>
    <row r="98" spans="1:29" x14ac:dyDescent="0.35">
      <c r="A98">
        <v>101</v>
      </c>
      <c r="B98" t="s">
        <v>1318</v>
      </c>
      <c r="C98" t="s">
        <v>1394</v>
      </c>
      <c r="G98" t="s">
        <v>1395</v>
      </c>
      <c r="J98" t="s">
        <v>272</v>
      </c>
      <c r="K98">
        <v>0</v>
      </c>
      <c r="N98" t="b">
        <v>0</v>
      </c>
      <c r="O98" t="b">
        <v>1</v>
      </c>
      <c r="P98" t="b">
        <v>0</v>
      </c>
      <c r="Q98">
        <v>11</v>
      </c>
      <c r="R98">
        <v>0</v>
      </c>
      <c r="S98">
        <v>1</v>
      </c>
      <c r="T98">
        <v>4</v>
      </c>
      <c r="U98" t="b">
        <v>1</v>
      </c>
      <c r="V98" t="s">
        <v>309</v>
      </c>
      <c r="W98" t="s">
        <v>310</v>
      </c>
      <c r="X98" t="s">
        <v>5431</v>
      </c>
      <c r="Y98">
        <v>21</v>
      </c>
      <c r="Z98">
        <v>21</v>
      </c>
      <c r="AA98">
        <v>6</v>
      </c>
      <c r="AB98">
        <v>6</v>
      </c>
      <c r="AC98">
        <v>5</v>
      </c>
    </row>
    <row r="99" spans="1:29" x14ac:dyDescent="0.35">
      <c r="A99">
        <v>102</v>
      </c>
      <c r="B99" t="s">
        <v>1318</v>
      </c>
      <c r="C99" t="s">
        <v>1396</v>
      </c>
      <c r="I99" t="s">
        <v>50</v>
      </c>
      <c r="J99" t="s">
        <v>264</v>
      </c>
      <c r="K99">
        <v>0</v>
      </c>
      <c r="N99" t="b">
        <v>1</v>
      </c>
      <c r="O99" t="b">
        <v>0</v>
      </c>
      <c r="P99" t="b">
        <v>0</v>
      </c>
      <c r="Q99">
        <v>11</v>
      </c>
      <c r="R99">
        <v>4</v>
      </c>
      <c r="S99">
        <v>1</v>
      </c>
      <c r="T99">
        <v>0</v>
      </c>
      <c r="U99" t="b">
        <v>1</v>
      </c>
      <c r="V99" t="s">
        <v>309</v>
      </c>
      <c r="W99" t="s">
        <v>310</v>
      </c>
      <c r="X99" t="s">
        <v>5432</v>
      </c>
      <c r="Y99">
        <v>30</v>
      </c>
      <c r="Z99">
        <v>30</v>
      </c>
      <c r="AA99">
        <v>2</v>
      </c>
      <c r="AB99">
        <v>2</v>
      </c>
      <c r="AC99">
        <v>5</v>
      </c>
    </row>
    <row r="100" spans="1:29" x14ac:dyDescent="0.35">
      <c r="A100">
        <v>103</v>
      </c>
      <c r="B100" t="s">
        <v>1318</v>
      </c>
      <c r="C100" t="s">
        <v>1397</v>
      </c>
      <c r="I100" t="s">
        <v>50</v>
      </c>
      <c r="J100" t="s">
        <v>264</v>
      </c>
      <c r="K100">
        <v>0</v>
      </c>
      <c r="N100" t="b">
        <v>1</v>
      </c>
      <c r="O100" t="b">
        <v>0</v>
      </c>
      <c r="P100" t="b">
        <v>0</v>
      </c>
      <c r="Q100">
        <v>11</v>
      </c>
      <c r="R100">
        <v>4</v>
      </c>
      <c r="S100">
        <v>1</v>
      </c>
      <c r="T100">
        <v>0</v>
      </c>
      <c r="U100" t="b">
        <v>1</v>
      </c>
      <c r="V100" t="s">
        <v>309</v>
      </c>
      <c r="W100" t="s">
        <v>310</v>
      </c>
      <c r="X100" t="s">
        <v>5433</v>
      </c>
      <c r="Y100">
        <v>31</v>
      </c>
      <c r="Z100">
        <v>31</v>
      </c>
      <c r="AA100">
        <v>2</v>
      </c>
      <c r="AB100">
        <v>2</v>
      </c>
      <c r="AC100">
        <v>5</v>
      </c>
    </row>
    <row r="101" spans="1:29" x14ac:dyDescent="0.35">
      <c r="A101">
        <v>104</v>
      </c>
      <c r="B101" t="s">
        <v>1318</v>
      </c>
      <c r="C101" t="s">
        <v>1398</v>
      </c>
      <c r="I101" t="s">
        <v>50</v>
      </c>
      <c r="J101" t="s">
        <v>264</v>
      </c>
      <c r="K101">
        <v>0</v>
      </c>
      <c r="N101" t="b">
        <v>1</v>
      </c>
      <c r="O101" t="b">
        <v>0</v>
      </c>
      <c r="P101" t="b">
        <v>0</v>
      </c>
      <c r="Q101">
        <v>11</v>
      </c>
      <c r="R101">
        <v>4</v>
      </c>
      <c r="S101">
        <v>1</v>
      </c>
      <c r="T101">
        <v>0</v>
      </c>
      <c r="U101" t="b">
        <v>1</v>
      </c>
      <c r="V101" t="s">
        <v>309</v>
      </c>
      <c r="W101" t="s">
        <v>310</v>
      </c>
      <c r="X101" t="s">
        <v>5434</v>
      </c>
      <c r="Y101">
        <v>32</v>
      </c>
      <c r="Z101">
        <v>32</v>
      </c>
      <c r="AA101">
        <v>2</v>
      </c>
      <c r="AB101">
        <v>2</v>
      </c>
      <c r="AC101">
        <v>5</v>
      </c>
    </row>
    <row r="102" spans="1:29" x14ac:dyDescent="0.35">
      <c r="A102">
        <v>105</v>
      </c>
      <c r="B102" t="s">
        <v>1318</v>
      </c>
      <c r="C102" t="s">
        <v>1399</v>
      </c>
      <c r="I102" t="s">
        <v>66</v>
      </c>
      <c r="J102" t="s">
        <v>272</v>
      </c>
      <c r="K102">
        <v>0</v>
      </c>
      <c r="N102" t="b">
        <v>0</v>
      </c>
      <c r="O102" t="b">
        <v>1</v>
      </c>
      <c r="P102" t="b">
        <v>0</v>
      </c>
      <c r="Q102">
        <v>11</v>
      </c>
      <c r="R102">
        <v>4</v>
      </c>
      <c r="S102">
        <v>1</v>
      </c>
      <c r="T102">
        <v>0</v>
      </c>
      <c r="U102" t="b">
        <v>1</v>
      </c>
      <c r="V102" t="s">
        <v>309</v>
      </c>
      <c r="W102" t="s">
        <v>310</v>
      </c>
      <c r="X102" t="s">
        <v>5386</v>
      </c>
      <c r="Y102">
        <v>25</v>
      </c>
      <c r="Z102">
        <v>25</v>
      </c>
      <c r="AA102">
        <v>6</v>
      </c>
      <c r="AB102">
        <v>6</v>
      </c>
      <c r="AC102">
        <v>5</v>
      </c>
    </row>
    <row r="103" spans="1:29" x14ac:dyDescent="0.35">
      <c r="A103">
        <v>106</v>
      </c>
      <c r="B103" t="s">
        <v>1318</v>
      </c>
      <c r="C103" t="s">
        <v>1400</v>
      </c>
      <c r="I103" t="s">
        <v>66</v>
      </c>
      <c r="J103" t="s">
        <v>272</v>
      </c>
      <c r="K103">
        <v>0</v>
      </c>
      <c r="N103" t="b">
        <v>0</v>
      </c>
      <c r="O103" t="b">
        <v>1</v>
      </c>
      <c r="P103" t="b">
        <v>0</v>
      </c>
      <c r="Q103">
        <v>11</v>
      </c>
      <c r="R103">
        <v>4</v>
      </c>
      <c r="S103">
        <v>1</v>
      </c>
      <c r="T103">
        <v>0</v>
      </c>
      <c r="U103" t="b">
        <v>1</v>
      </c>
      <c r="V103" t="s">
        <v>309</v>
      </c>
      <c r="W103" t="s">
        <v>310</v>
      </c>
      <c r="X103" t="s">
        <v>5435</v>
      </c>
      <c r="Y103">
        <v>26</v>
      </c>
      <c r="Z103">
        <v>26</v>
      </c>
      <c r="AA103">
        <v>6</v>
      </c>
      <c r="AB103">
        <v>6</v>
      </c>
      <c r="AC103">
        <v>5</v>
      </c>
    </row>
    <row r="104" spans="1:29" x14ac:dyDescent="0.35">
      <c r="A104">
        <v>107</v>
      </c>
      <c r="B104" t="s">
        <v>1318</v>
      </c>
      <c r="C104" t="s">
        <v>1401</v>
      </c>
      <c r="I104" t="s">
        <v>66</v>
      </c>
      <c r="J104" t="s">
        <v>272</v>
      </c>
      <c r="K104">
        <v>0</v>
      </c>
      <c r="N104" t="b">
        <v>0</v>
      </c>
      <c r="O104" t="b">
        <v>1</v>
      </c>
      <c r="P104" t="b">
        <v>0</v>
      </c>
      <c r="Q104">
        <v>11</v>
      </c>
      <c r="R104">
        <v>4</v>
      </c>
      <c r="S104">
        <v>1</v>
      </c>
      <c r="T104">
        <v>0</v>
      </c>
      <c r="U104" t="b">
        <v>1</v>
      </c>
      <c r="V104" t="s">
        <v>309</v>
      </c>
      <c r="W104" t="s">
        <v>310</v>
      </c>
      <c r="X104" t="s">
        <v>5436</v>
      </c>
      <c r="Y104">
        <v>27</v>
      </c>
      <c r="Z104">
        <v>27</v>
      </c>
      <c r="AA104">
        <v>6</v>
      </c>
      <c r="AB104">
        <v>6</v>
      </c>
      <c r="AC104">
        <v>5</v>
      </c>
    </row>
    <row r="105" spans="1:29" x14ac:dyDescent="0.35">
      <c r="A105">
        <v>108</v>
      </c>
      <c r="B105" t="s">
        <v>1318</v>
      </c>
      <c r="C105" t="s">
        <v>1402</v>
      </c>
      <c r="I105" t="s">
        <v>66</v>
      </c>
      <c r="J105" t="s">
        <v>272</v>
      </c>
      <c r="K105">
        <v>0</v>
      </c>
      <c r="N105" t="b">
        <v>0</v>
      </c>
      <c r="O105" t="b">
        <v>1</v>
      </c>
      <c r="P105" t="b">
        <v>0</v>
      </c>
      <c r="Q105">
        <v>11</v>
      </c>
      <c r="R105">
        <v>4</v>
      </c>
      <c r="S105">
        <v>1</v>
      </c>
      <c r="T105">
        <v>0</v>
      </c>
      <c r="U105" t="b">
        <v>1</v>
      </c>
      <c r="V105" t="s">
        <v>309</v>
      </c>
      <c r="W105" t="s">
        <v>310</v>
      </c>
      <c r="X105" t="s">
        <v>5437</v>
      </c>
      <c r="Y105">
        <v>28</v>
      </c>
      <c r="Z105">
        <v>28</v>
      </c>
      <c r="AA105">
        <v>6</v>
      </c>
      <c r="AB105">
        <v>6</v>
      </c>
      <c r="AC105">
        <v>5</v>
      </c>
    </row>
    <row r="106" spans="1:29" x14ac:dyDescent="0.35">
      <c r="A106">
        <v>109</v>
      </c>
      <c r="B106" t="s">
        <v>1318</v>
      </c>
      <c r="C106" t="s">
        <v>1403</v>
      </c>
      <c r="I106" t="s">
        <v>66</v>
      </c>
      <c r="J106" t="s">
        <v>272</v>
      </c>
      <c r="K106">
        <v>0</v>
      </c>
      <c r="N106" t="b">
        <v>0</v>
      </c>
      <c r="O106" t="b">
        <v>1</v>
      </c>
      <c r="P106" t="b">
        <v>0</v>
      </c>
      <c r="Q106">
        <v>11</v>
      </c>
      <c r="R106">
        <v>4</v>
      </c>
      <c r="S106">
        <v>1</v>
      </c>
      <c r="T106">
        <v>0</v>
      </c>
      <c r="U106" t="b">
        <v>1</v>
      </c>
      <c r="V106" t="s">
        <v>309</v>
      </c>
      <c r="W106" t="s">
        <v>310</v>
      </c>
      <c r="X106" t="s">
        <v>5438</v>
      </c>
      <c r="Y106">
        <v>29</v>
      </c>
      <c r="Z106">
        <v>29</v>
      </c>
      <c r="AA106">
        <v>6</v>
      </c>
      <c r="AB106">
        <v>6</v>
      </c>
      <c r="AC106">
        <v>5</v>
      </c>
    </row>
    <row r="107" spans="1:29" x14ac:dyDescent="0.35">
      <c r="A107">
        <v>110</v>
      </c>
      <c r="B107" t="s">
        <v>1318</v>
      </c>
      <c r="C107" t="s">
        <v>1404</v>
      </c>
      <c r="I107" t="s">
        <v>66</v>
      </c>
      <c r="J107" t="s">
        <v>272</v>
      </c>
      <c r="K107">
        <v>0</v>
      </c>
      <c r="N107" t="b">
        <v>0</v>
      </c>
      <c r="O107" t="b">
        <v>1</v>
      </c>
      <c r="P107" t="b">
        <v>0</v>
      </c>
      <c r="Q107">
        <v>11</v>
      </c>
      <c r="R107">
        <v>4</v>
      </c>
      <c r="S107">
        <v>1</v>
      </c>
      <c r="T107">
        <v>0</v>
      </c>
      <c r="U107" t="b">
        <v>1</v>
      </c>
      <c r="V107" t="s">
        <v>309</v>
      </c>
      <c r="W107" t="s">
        <v>310</v>
      </c>
      <c r="X107" t="s">
        <v>5439</v>
      </c>
      <c r="Y107">
        <v>30</v>
      </c>
      <c r="Z107">
        <v>30</v>
      </c>
      <c r="AA107">
        <v>6</v>
      </c>
      <c r="AB107">
        <v>6</v>
      </c>
      <c r="AC107">
        <v>5</v>
      </c>
    </row>
    <row r="108" spans="1:29" x14ac:dyDescent="0.35">
      <c r="A108">
        <v>111</v>
      </c>
      <c r="B108" t="s">
        <v>1318</v>
      </c>
      <c r="C108" t="s">
        <v>1405</v>
      </c>
      <c r="I108" t="s">
        <v>66</v>
      </c>
      <c r="J108" t="s">
        <v>272</v>
      </c>
      <c r="K108">
        <v>0</v>
      </c>
      <c r="N108" t="b">
        <v>0</v>
      </c>
      <c r="O108" t="b">
        <v>1</v>
      </c>
      <c r="P108" t="b">
        <v>0</v>
      </c>
      <c r="Q108">
        <v>11</v>
      </c>
      <c r="R108">
        <v>4</v>
      </c>
      <c r="S108">
        <v>1</v>
      </c>
      <c r="T108">
        <v>0</v>
      </c>
      <c r="U108" t="b">
        <v>1</v>
      </c>
      <c r="V108" t="s">
        <v>309</v>
      </c>
      <c r="W108" t="s">
        <v>310</v>
      </c>
      <c r="X108" t="s">
        <v>5440</v>
      </c>
      <c r="Y108">
        <v>31</v>
      </c>
      <c r="Z108">
        <v>31</v>
      </c>
      <c r="AA108">
        <v>6</v>
      </c>
      <c r="AB108">
        <v>6</v>
      </c>
      <c r="AC108">
        <v>5</v>
      </c>
    </row>
    <row r="109" spans="1:29" x14ac:dyDescent="0.35">
      <c r="A109">
        <v>112</v>
      </c>
      <c r="B109" t="s">
        <v>1318</v>
      </c>
      <c r="C109" t="s">
        <v>1406</v>
      </c>
      <c r="I109" t="s">
        <v>66</v>
      </c>
      <c r="J109" t="s">
        <v>272</v>
      </c>
      <c r="K109">
        <v>0</v>
      </c>
      <c r="N109" t="b">
        <v>0</v>
      </c>
      <c r="O109" t="b">
        <v>1</v>
      </c>
      <c r="P109" t="b">
        <v>0</v>
      </c>
      <c r="Q109">
        <v>11</v>
      </c>
      <c r="R109">
        <v>4</v>
      </c>
      <c r="S109">
        <v>1</v>
      </c>
      <c r="T109">
        <v>0</v>
      </c>
      <c r="U109" t="b">
        <v>1</v>
      </c>
      <c r="V109" t="s">
        <v>309</v>
      </c>
      <c r="W109" t="s">
        <v>310</v>
      </c>
      <c r="X109" t="s">
        <v>5441</v>
      </c>
      <c r="Y109">
        <v>32</v>
      </c>
      <c r="Z109">
        <v>32</v>
      </c>
      <c r="AA109">
        <v>6</v>
      </c>
      <c r="AB109">
        <v>6</v>
      </c>
      <c r="AC109">
        <v>5</v>
      </c>
    </row>
    <row r="110" spans="1:29" x14ac:dyDescent="0.35">
      <c r="A110">
        <v>113</v>
      </c>
      <c r="B110" t="s">
        <v>1318</v>
      </c>
      <c r="C110" t="s">
        <v>1407</v>
      </c>
      <c r="G110" t="s">
        <v>1408</v>
      </c>
      <c r="I110" t="s">
        <v>66</v>
      </c>
      <c r="J110" t="s">
        <v>272</v>
      </c>
      <c r="K110">
        <v>0</v>
      </c>
      <c r="N110" t="b">
        <v>0</v>
      </c>
      <c r="O110" t="b">
        <v>1</v>
      </c>
      <c r="P110" t="b">
        <v>0</v>
      </c>
      <c r="Q110">
        <v>11</v>
      </c>
      <c r="R110">
        <v>0</v>
      </c>
      <c r="S110">
        <v>1</v>
      </c>
      <c r="T110">
        <v>0</v>
      </c>
      <c r="U110" t="b">
        <v>1</v>
      </c>
      <c r="V110" t="s">
        <v>309</v>
      </c>
      <c r="W110" t="s">
        <v>310</v>
      </c>
      <c r="X110" t="s">
        <v>5442</v>
      </c>
      <c r="Y110">
        <v>33</v>
      </c>
      <c r="Z110">
        <v>33</v>
      </c>
      <c r="AA110">
        <v>6</v>
      </c>
      <c r="AB110">
        <v>6</v>
      </c>
      <c r="AC110">
        <v>5</v>
      </c>
    </row>
    <row r="111" spans="1:29" x14ac:dyDescent="0.35">
      <c r="A111">
        <v>114</v>
      </c>
      <c r="B111" t="s">
        <v>1318</v>
      </c>
      <c r="C111" t="s">
        <v>1410</v>
      </c>
      <c r="I111" t="s">
        <v>66</v>
      </c>
      <c r="J111" t="s">
        <v>272</v>
      </c>
      <c r="K111">
        <v>0</v>
      </c>
      <c r="N111" t="b">
        <v>0</v>
      </c>
      <c r="O111" t="b">
        <v>1</v>
      </c>
      <c r="P111" t="b">
        <v>0</v>
      </c>
      <c r="Q111">
        <v>11</v>
      </c>
      <c r="R111">
        <v>4</v>
      </c>
      <c r="S111">
        <v>1</v>
      </c>
      <c r="T111">
        <v>0</v>
      </c>
      <c r="U111" t="b">
        <v>1</v>
      </c>
      <c r="V111" t="s">
        <v>309</v>
      </c>
      <c r="W111" t="s">
        <v>310</v>
      </c>
      <c r="X111" t="s">
        <v>5443</v>
      </c>
      <c r="Y111">
        <v>37</v>
      </c>
      <c r="Z111">
        <v>37</v>
      </c>
      <c r="AA111">
        <v>6</v>
      </c>
      <c r="AB111">
        <v>6</v>
      </c>
      <c r="AC111">
        <v>5</v>
      </c>
    </row>
    <row r="112" spans="1:29" x14ac:dyDescent="0.35">
      <c r="A112">
        <v>115</v>
      </c>
      <c r="B112" t="s">
        <v>1318</v>
      </c>
      <c r="C112" t="s">
        <v>1411</v>
      </c>
      <c r="I112" t="s">
        <v>66</v>
      </c>
      <c r="J112" t="s">
        <v>272</v>
      </c>
      <c r="K112">
        <v>0</v>
      </c>
      <c r="N112" t="b">
        <v>0</v>
      </c>
      <c r="O112" t="b">
        <v>1</v>
      </c>
      <c r="P112" t="b">
        <v>0</v>
      </c>
      <c r="Q112">
        <v>11</v>
      </c>
      <c r="R112">
        <v>4</v>
      </c>
      <c r="S112">
        <v>1</v>
      </c>
      <c r="T112">
        <v>0</v>
      </c>
      <c r="U112" t="b">
        <v>1</v>
      </c>
      <c r="V112" t="s">
        <v>309</v>
      </c>
      <c r="W112" t="s">
        <v>310</v>
      </c>
      <c r="X112" t="s">
        <v>5444</v>
      </c>
      <c r="Y112">
        <v>38</v>
      </c>
      <c r="Z112">
        <v>38</v>
      </c>
      <c r="AA112">
        <v>6</v>
      </c>
      <c r="AB112">
        <v>6</v>
      </c>
      <c r="AC112">
        <v>5</v>
      </c>
    </row>
    <row r="113" spans="1:29" x14ac:dyDescent="0.35">
      <c r="A113">
        <v>116</v>
      </c>
      <c r="B113" t="s">
        <v>1318</v>
      </c>
      <c r="C113" t="s">
        <v>1412</v>
      </c>
      <c r="I113" t="s">
        <v>66</v>
      </c>
      <c r="J113" t="s">
        <v>272</v>
      </c>
      <c r="K113">
        <v>0</v>
      </c>
      <c r="N113" t="b">
        <v>0</v>
      </c>
      <c r="O113" t="b">
        <v>1</v>
      </c>
      <c r="P113" t="b">
        <v>0</v>
      </c>
      <c r="Q113">
        <v>11</v>
      </c>
      <c r="R113">
        <v>4</v>
      </c>
      <c r="S113">
        <v>1</v>
      </c>
      <c r="T113">
        <v>0</v>
      </c>
      <c r="U113" t="b">
        <v>1</v>
      </c>
      <c r="V113" t="s">
        <v>309</v>
      </c>
      <c r="W113" t="s">
        <v>310</v>
      </c>
      <c r="X113" t="s">
        <v>5445</v>
      </c>
      <c r="Y113">
        <v>39</v>
      </c>
      <c r="Z113">
        <v>39</v>
      </c>
      <c r="AA113">
        <v>6</v>
      </c>
      <c r="AB113">
        <v>6</v>
      </c>
      <c r="AC113">
        <v>5</v>
      </c>
    </row>
    <row r="114" spans="1:29" x14ac:dyDescent="0.35">
      <c r="A114">
        <v>117</v>
      </c>
      <c r="B114" t="s">
        <v>1318</v>
      </c>
      <c r="C114" t="s">
        <v>1413</v>
      </c>
      <c r="I114" t="s">
        <v>66</v>
      </c>
      <c r="J114" t="s">
        <v>272</v>
      </c>
      <c r="K114">
        <v>0</v>
      </c>
      <c r="N114" t="b">
        <v>0</v>
      </c>
      <c r="O114" t="b">
        <v>1</v>
      </c>
      <c r="P114" t="b">
        <v>0</v>
      </c>
      <c r="Q114">
        <v>11</v>
      </c>
      <c r="R114">
        <v>4</v>
      </c>
      <c r="S114">
        <v>1</v>
      </c>
      <c r="T114">
        <v>0</v>
      </c>
      <c r="U114" t="b">
        <v>1</v>
      </c>
      <c r="V114" t="s">
        <v>309</v>
      </c>
      <c r="W114" t="s">
        <v>310</v>
      </c>
      <c r="X114" t="s">
        <v>5446</v>
      </c>
      <c r="Y114">
        <v>40</v>
      </c>
      <c r="Z114">
        <v>40</v>
      </c>
      <c r="AA114">
        <v>6</v>
      </c>
      <c r="AB114">
        <v>6</v>
      </c>
      <c r="AC114">
        <v>5</v>
      </c>
    </row>
    <row r="115" spans="1:29" x14ac:dyDescent="0.35">
      <c r="A115">
        <v>118</v>
      </c>
      <c r="B115" t="s">
        <v>1318</v>
      </c>
      <c r="C115" t="s">
        <v>1414</v>
      </c>
      <c r="I115" t="s">
        <v>66</v>
      </c>
      <c r="J115" t="s">
        <v>272</v>
      </c>
      <c r="K115">
        <v>0</v>
      </c>
      <c r="N115" t="b">
        <v>0</v>
      </c>
      <c r="O115" t="b">
        <v>1</v>
      </c>
      <c r="P115" t="b">
        <v>0</v>
      </c>
      <c r="Q115">
        <v>11</v>
      </c>
      <c r="R115">
        <v>4</v>
      </c>
      <c r="S115">
        <v>1</v>
      </c>
      <c r="T115">
        <v>0</v>
      </c>
      <c r="U115" t="b">
        <v>1</v>
      </c>
      <c r="V115" t="s">
        <v>309</v>
      </c>
      <c r="W115" t="s">
        <v>310</v>
      </c>
      <c r="X115" t="s">
        <v>5447</v>
      </c>
      <c r="Y115">
        <v>41</v>
      </c>
      <c r="Z115">
        <v>41</v>
      </c>
      <c r="AA115">
        <v>6</v>
      </c>
      <c r="AB115">
        <v>6</v>
      </c>
      <c r="AC115">
        <v>5</v>
      </c>
    </row>
    <row r="116" spans="1:29" x14ac:dyDescent="0.35">
      <c r="A116">
        <v>119</v>
      </c>
      <c r="B116" t="s">
        <v>1318</v>
      </c>
      <c r="C116" t="s">
        <v>1415</v>
      </c>
      <c r="I116" t="s">
        <v>66</v>
      </c>
      <c r="J116" t="s">
        <v>272</v>
      </c>
      <c r="K116">
        <v>0</v>
      </c>
      <c r="N116" t="b">
        <v>0</v>
      </c>
      <c r="O116" t="b">
        <v>1</v>
      </c>
      <c r="P116" t="b">
        <v>0</v>
      </c>
      <c r="Q116">
        <v>11</v>
      </c>
      <c r="R116">
        <v>4</v>
      </c>
      <c r="S116">
        <v>1</v>
      </c>
      <c r="T116">
        <v>0</v>
      </c>
      <c r="U116" t="b">
        <v>1</v>
      </c>
      <c r="V116" t="s">
        <v>309</v>
      </c>
      <c r="W116" t="s">
        <v>310</v>
      </c>
      <c r="X116" t="s">
        <v>5448</v>
      </c>
      <c r="Y116">
        <v>42</v>
      </c>
      <c r="Z116">
        <v>42</v>
      </c>
      <c r="AA116">
        <v>6</v>
      </c>
      <c r="AB116">
        <v>6</v>
      </c>
      <c r="AC116">
        <v>5</v>
      </c>
    </row>
    <row r="117" spans="1:29" x14ac:dyDescent="0.35">
      <c r="A117">
        <v>120</v>
      </c>
      <c r="B117" t="s">
        <v>1318</v>
      </c>
      <c r="C117" t="s">
        <v>1416</v>
      </c>
      <c r="I117" t="s">
        <v>66</v>
      </c>
      <c r="J117" t="s">
        <v>272</v>
      </c>
      <c r="K117">
        <v>0</v>
      </c>
      <c r="N117" t="b">
        <v>0</v>
      </c>
      <c r="O117" t="b">
        <v>1</v>
      </c>
      <c r="P117" t="b">
        <v>0</v>
      </c>
      <c r="Q117">
        <v>11</v>
      </c>
      <c r="R117">
        <v>4</v>
      </c>
      <c r="S117">
        <v>1</v>
      </c>
      <c r="T117">
        <v>0</v>
      </c>
      <c r="U117" t="b">
        <v>1</v>
      </c>
      <c r="V117" t="s">
        <v>309</v>
      </c>
      <c r="W117" t="s">
        <v>310</v>
      </c>
      <c r="X117" t="s">
        <v>5449</v>
      </c>
      <c r="Y117">
        <v>43</v>
      </c>
      <c r="Z117">
        <v>43</v>
      </c>
      <c r="AA117">
        <v>6</v>
      </c>
      <c r="AB117">
        <v>6</v>
      </c>
      <c r="AC117">
        <v>5</v>
      </c>
    </row>
    <row r="118" spans="1:29" x14ac:dyDescent="0.35">
      <c r="A118">
        <v>121</v>
      </c>
      <c r="B118" t="s">
        <v>1318</v>
      </c>
      <c r="C118" t="s">
        <v>1417</v>
      </c>
      <c r="I118" t="s">
        <v>66</v>
      </c>
      <c r="J118" t="s">
        <v>272</v>
      </c>
      <c r="K118">
        <v>0</v>
      </c>
      <c r="N118" t="b">
        <v>0</v>
      </c>
      <c r="O118" t="b">
        <v>1</v>
      </c>
      <c r="P118" t="b">
        <v>0</v>
      </c>
      <c r="Q118">
        <v>11</v>
      </c>
      <c r="R118">
        <v>4</v>
      </c>
      <c r="S118">
        <v>1</v>
      </c>
      <c r="T118">
        <v>0</v>
      </c>
      <c r="U118" t="b">
        <v>1</v>
      </c>
      <c r="V118" t="s">
        <v>309</v>
      </c>
      <c r="W118" t="s">
        <v>310</v>
      </c>
      <c r="X118" t="s">
        <v>5450</v>
      </c>
      <c r="Y118">
        <v>44</v>
      </c>
      <c r="Z118">
        <v>44</v>
      </c>
      <c r="AA118">
        <v>6</v>
      </c>
      <c r="AB118">
        <v>6</v>
      </c>
      <c r="AC118">
        <v>5</v>
      </c>
    </row>
    <row r="119" spans="1:29" x14ac:dyDescent="0.35">
      <c r="A119">
        <v>122</v>
      </c>
      <c r="B119" t="s">
        <v>1318</v>
      </c>
      <c r="C119" t="s">
        <v>1418</v>
      </c>
      <c r="G119" t="s">
        <v>1419</v>
      </c>
      <c r="I119" t="s">
        <v>66</v>
      </c>
      <c r="J119" t="s">
        <v>272</v>
      </c>
      <c r="K119">
        <v>0</v>
      </c>
      <c r="N119" t="b">
        <v>0</v>
      </c>
      <c r="O119" t="b">
        <v>1</v>
      </c>
      <c r="P119" t="b">
        <v>0</v>
      </c>
      <c r="Q119">
        <v>11</v>
      </c>
      <c r="R119">
        <v>0</v>
      </c>
      <c r="S119">
        <v>1</v>
      </c>
      <c r="T119">
        <v>0</v>
      </c>
      <c r="U119" t="b">
        <v>1</v>
      </c>
      <c r="V119" t="s">
        <v>309</v>
      </c>
      <c r="W119" t="s">
        <v>310</v>
      </c>
      <c r="X119" t="s">
        <v>5451</v>
      </c>
      <c r="Y119">
        <v>45</v>
      </c>
      <c r="Z119">
        <v>45</v>
      </c>
      <c r="AA119">
        <v>6</v>
      </c>
      <c r="AB119">
        <v>6</v>
      </c>
      <c r="AC119">
        <v>5</v>
      </c>
    </row>
    <row r="120" spans="1:29" x14ac:dyDescent="0.35">
      <c r="A120">
        <v>123</v>
      </c>
      <c r="B120" t="s">
        <v>1318</v>
      </c>
      <c r="C120" t="s">
        <v>1420</v>
      </c>
      <c r="G120" t="s">
        <v>118</v>
      </c>
      <c r="I120" t="s">
        <v>66</v>
      </c>
      <c r="J120" t="s">
        <v>272</v>
      </c>
      <c r="K120">
        <v>0</v>
      </c>
      <c r="N120" t="b">
        <v>0</v>
      </c>
      <c r="O120" t="b">
        <v>1</v>
      </c>
      <c r="P120" t="b">
        <v>0</v>
      </c>
      <c r="Q120">
        <v>11</v>
      </c>
      <c r="R120">
        <v>0</v>
      </c>
      <c r="S120">
        <v>1</v>
      </c>
      <c r="T120">
        <v>0</v>
      </c>
      <c r="U120" t="b">
        <v>1</v>
      </c>
      <c r="V120" t="s">
        <v>309</v>
      </c>
      <c r="W120" t="s">
        <v>310</v>
      </c>
      <c r="X120" t="s">
        <v>5452</v>
      </c>
      <c r="Y120">
        <v>46</v>
      </c>
      <c r="Z120">
        <v>46</v>
      </c>
      <c r="AA120">
        <v>6</v>
      </c>
      <c r="AB120">
        <v>6</v>
      </c>
      <c r="AC120">
        <v>5</v>
      </c>
    </row>
    <row r="121" spans="1:29" x14ac:dyDescent="0.35">
      <c r="A121">
        <v>124</v>
      </c>
      <c r="B121" t="s">
        <v>1318</v>
      </c>
      <c r="C121" t="s">
        <v>1421</v>
      </c>
      <c r="G121" t="s">
        <v>1422</v>
      </c>
      <c r="I121" t="s">
        <v>66</v>
      </c>
      <c r="J121" t="s">
        <v>272</v>
      </c>
      <c r="K121">
        <v>0</v>
      </c>
      <c r="N121" t="b">
        <v>0</v>
      </c>
      <c r="O121" t="b">
        <v>1</v>
      </c>
      <c r="P121" t="b">
        <v>0</v>
      </c>
      <c r="Q121">
        <v>11</v>
      </c>
      <c r="R121">
        <v>0</v>
      </c>
      <c r="S121">
        <v>1</v>
      </c>
      <c r="T121">
        <v>0</v>
      </c>
      <c r="U121" t="b">
        <v>1</v>
      </c>
      <c r="V121" t="s">
        <v>309</v>
      </c>
      <c r="W121" t="s">
        <v>310</v>
      </c>
      <c r="X121" t="s">
        <v>5453</v>
      </c>
      <c r="Y121">
        <v>48</v>
      </c>
      <c r="Z121">
        <v>48</v>
      </c>
      <c r="AA121">
        <v>6</v>
      </c>
      <c r="AB121">
        <v>6</v>
      </c>
      <c r="AC121">
        <v>5</v>
      </c>
    </row>
    <row r="122" spans="1:29" x14ac:dyDescent="0.35">
      <c r="A122">
        <v>125</v>
      </c>
      <c r="B122" t="s">
        <v>1318</v>
      </c>
      <c r="C122" t="s">
        <v>1423</v>
      </c>
      <c r="I122" t="s">
        <v>66</v>
      </c>
      <c r="J122" t="s">
        <v>272</v>
      </c>
      <c r="K122">
        <v>0</v>
      </c>
      <c r="N122" t="b">
        <v>0</v>
      </c>
      <c r="O122" t="b">
        <v>1</v>
      </c>
      <c r="P122" t="b">
        <v>0</v>
      </c>
      <c r="Q122">
        <v>11</v>
      </c>
      <c r="R122">
        <v>4</v>
      </c>
      <c r="S122">
        <v>1</v>
      </c>
      <c r="T122">
        <v>0</v>
      </c>
      <c r="U122" t="b">
        <v>1</v>
      </c>
      <c r="V122" t="s">
        <v>309</v>
      </c>
      <c r="W122" t="s">
        <v>310</v>
      </c>
      <c r="X122" t="s">
        <v>5454</v>
      </c>
      <c r="Y122">
        <v>52</v>
      </c>
      <c r="Z122">
        <v>52</v>
      </c>
      <c r="AA122">
        <v>6</v>
      </c>
      <c r="AB122">
        <v>6</v>
      </c>
      <c r="AC122">
        <v>5</v>
      </c>
    </row>
    <row r="123" spans="1:29" x14ac:dyDescent="0.35">
      <c r="A123">
        <v>126</v>
      </c>
      <c r="B123" t="s">
        <v>1318</v>
      </c>
      <c r="C123" t="s">
        <v>1424</v>
      </c>
      <c r="I123" t="s">
        <v>66</v>
      </c>
      <c r="J123" t="s">
        <v>272</v>
      </c>
      <c r="K123">
        <v>0</v>
      </c>
      <c r="N123" t="b">
        <v>0</v>
      </c>
      <c r="O123" t="b">
        <v>1</v>
      </c>
      <c r="P123" t="b">
        <v>0</v>
      </c>
      <c r="Q123">
        <v>11</v>
      </c>
      <c r="R123">
        <v>4</v>
      </c>
      <c r="S123">
        <v>1</v>
      </c>
      <c r="T123">
        <v>0</v>
      </c>
      <c r="U123" t="b">
        <v>1</v>
      </c>
      <c r="V123" t="s">
        <v>309</v>
      </c>
      <c r="W123" t="s">
        <v>310</v>
      </c>
      <c r="X123" t="s">
        <v>5455</v>
      </c>
      <c r="Y123">
        <v>53</v>
      </c>
      <c r="Z123">
        <v>53</v>
      </c>
      <c r="AA123">
        <v>6</v>
      </c>
      <c r="AB123">
        <v>6</v>
      </c>
      <c r="AC123">
        <v>5</v>
      </c>
    </row>
    <row r="124" spans="1:29" x14ac:dyDescent="0.35">
      <c r="A124">
        <v>127</v>
      </c>
      <c r="B124" t="s">
        <v>1318</v>
      </c>
      <c r="C124" t="s">
        <v>1425</v>
      </c>
      <c r="I124" t="s">
        <v>66</v>
      </c>
      <c r="J124" t="s">
        <v>272</v>
      </c>
      <c r="K124">
        <v>0</v>
      </c>
      <c r="N124" t="b">
        <v>0</v>
      </c>
      <c r="O124" t="b">
        <v>1</v>
      </c>
      <c r="P124" t="b">
        <v>0</v>
      </c>
      <c r="Q124">
        <v>11</v>
      </c>
      <c r="R124">
        <v>4</v>
      </c>
      <c r="S124">
        <v>1</v>
      </c>
      <c r="T124">
        <v>0</v>
      </c>
      <c r="U124" t="b">
        <v>1</v>
      </c>
      <c r="V124" t="s">
        <v>309</v>
      </c>
      <c r="W124" t="s">
        <v>310</v>
      </c>
      <c r="X124" t="s">
        <v>5456</v>
      </c>
      <c r="Y124">
        <v>54</v>
      </c>
      <c r="Z124">
        <v>54</v>
      </c>
      <c r="AA124">
        <v>6</v>
      </c>
      <c r="AB124">
        <v>6</v>
      </c>
      <c r="AC124">
        <v>5</v>
      </c>
    </row>
    <row r="125" spans="1:29" x14ac:dyDescent="0.35">
      <c r="A125">
        <v>128</v>
      </c>
      <c r="B125" t="s">
        <v>1318</v>
      </c>
      <c r="C125" t="s">
        <v>1426</v>
      </c>
      <c r="I125" t="s">
        <v>66</v>
      </c>
      <c r="J125" t="s">
        <v>272</v>
      </c>
      <c r="K125">
        <v>0</v>
      </c>
      <c r="N125" t="b">
        <v>0</v>
      </c>
      <c r="O125" t="b">
        <v>1</v>
      </c>
      <c r="P125" t="b">
        <v>0</v>
      </c>
      <c r="Q125">
        <v>11</v>
      </c>
      <c r="R125">
        <v>4</v>
      </c>
      <c r="S125">
        <v>1</v>
      </c>
      <c r="T125">
        <v>0</v>
      </c>
      <c r="U125" t="b">
        <v>1</v>
      </c>
      <c r="V125" t="s">
        <v>309</v>
      </c>
      <c r="W125" t="s">
        <v>310</v>
      </c>
      <c r="X125" t="s">
        <v>5457</v>
      </c>
      <c r="Y125">
        <v>55</v>
      </c>
      <c r="Z125">
        <v>55</v>
      </c>
      <c r="AA125">
        <v>6</v>
      </c>
      <c r="AB125">
        <v>6</v>
      </c>
      <c r="AC125">
        <v>5</v>
      </c>
    </row>
    <row r="126" spans="1:29" x14ac:dyDescent="0.35">
      <c r="A126">
        <v>129</v>
      </c>
      <c r="B126" t="s">
        <v>1318</v>
      </c>
      <c r="C126" t="s">
        <v>1427</v>
      </c>
      <c r="I126" t="s">
        <v>66</v>
      </c>
      <c r="J126" t="s">
        <v>272</v>
      </c>
      <c r="K126">
        <v>0</v>
      </c>
      <c r="N126" t="b">
        <v>0</v>
      </c>
      <c r="O126" t="b">
        <v>1</v>
      </c>
      <c r="P126" t="b">
        <v>0</v>
      </c>
      <c r="Q126">
        <v>11</v>
      </c>
      <c r="R126">
        <v>4</v>
      </c>
      <c r="S126">
        <v>1</v>
      </c>
      <c r="T126">
        <v>0</v>
      </c>
      <c r="U126" t="b">
        <v>1</v>
      </c>
      <c r="V126" t="s">
        <v>309</v>
      </c>
      <c r="W126" t="s">
        <v>310</v>
      </c>
      <c r="X126" t="s">
        <v>5458</v>
      </c>
      <c r="Y126">
        <v>56</v>
      </c>
      <c r="Z126">
        <v>56</v>
      </c>
      <c r="AA126">
        <v>6</v>
      </c>
      <c r="AB126">
        <v>6</v>
      </c>
      <c r="AC126">
        <v>5</v>
      </c>
    </row>
    <row r="127" spans="1:29" x14ac:dyDescent="0.35">
      <c r="A127">
        <v>130</v>
      </c>
      <c r="B127" t="s">
        <v>1318</v>
      </c>
      <c r="C127" t="s">
        <v>1428</v>
      </c>
      <c r="I127" t="s">
        <v>66</v>
      </c>
      <c r="J127" t="s">
        <v>272</v>
      </c>
      <c r="K127">
        <v>0</v>
      </c>
      <c r="N127" t="b">
        <v>0</v>
      </c>
      <c r="O127" t="b">
        <v>1</v>
      </c>
      <c r="P127" t="b">
        <v>0</v>
      </c>
      <c r="Q127">
        <v>11</v>
      </c>
      <c r="R127">
        <v>4</v>
      </c>
      <c r="S127">
        <v>1</v>
      </c>
      <c r="T127">
        <v>0</v>
      </c>
      <c r="U127" t="b">
        <v>1</v>
      </c>
      <c r="V127" t="s">
        <v>309</v>
      </c>
      <c r="W127" t="s">
        <v>310</v>
      </c>
      <c r="X127" t="s">
        <v>5459</v>
      </c>
      <c r="Y127">
        <v>57</v>
      </c>
      <c r="Z127">
        <v>57</v>
      </c>
      <c r="AA127">
        <v>6</v>
      </c>
      <c r="AB127">
        <v>6</v>
      </c>
      <c r="AC127">
        <v>5</v>
      </c>
    </row>
    <row r="128" spans="1:29" x14ac:dyDescent="0.35">
      <c r="A128">
        <v>131</v>
      </c>
      <c r="B128" t="s">
        <v>1318</v>
      </c>
      <c r="C128" t="s">
        <v>1429</v>
      </c>
      <c r="I128" t="s">
        <v>66</v>
      </c>
      <c r="J128" t="s">
        <v>272</v>
      </c>
      <c r="K128">
        <v>0</v>
      </c>
      <c r="N128" t="b">
        <v>0</v>
      </c>
      <c r="O128" t="b">
        <v>1</v>
      </c>
      <c r="P128" t="b">
        <v>0</v>
      </c>
      <c r="Q128">
        <v>11</v>
      </c>
      <c r="R128">
        <v>4</v>
      </c>
      <c r="S128">
        <v>1</v>
      </c>
      <c r="T128">
        <v>0</v>
      </c>
      <c r="U128" t="b">
        <v>1</v>
      </c>
      <c r="V128" t="s">
        <v>309</v>
      </c>
      <c r="W128" t="s">
        <v>310</v>
      </c>
      <c r="X128" t="s">
        <v>5460</v>
      </c>
      <c r="Y128">
        <v>58</v>
      </c>
      <c r="Z128">
        <v>58</v>
      </c>
      <c r="AA128">
        <v>6</v>
      </c>
      <c r="AB128">
        <v>6</v>
      </c>
      <c r="AC128">
        <v>5</v>
      </c>
    </row>
    <row r="129" spans="1:29" x14ac:dyDescent="0.35">
      <c r="A129">
        <v>132</v>
      </c>
      <c r="B129" t="s">
        <v>1318</v>
      </c>
      <c r="C129" t="s">
        <v>1430</v>
      </c>
      <c r="I129" t="s">
        <v>66</v>
      </c>
      <c r="J129" t="s">
        <v>272</v>
      </c>
      <c r="K129">
        <v>0</v>
      </c>
      <c r="N129" t="b">
        <v>0</v>
      </c>
      <c r="O129" t="b">
        <v>1</v>
      </c>
      <c r="P129" t="b">
        <v>0</v>
      </c>
      <c r="Q129">
        <v>11</v>
      </c>
      <c r="R129">
        <v>4</v>
      </c>
      <c r="S129">
        <v>1</v>
      </c>
      <c r="T129">
        <v>0</v>
      </c>
      <c r="U129" t="b">
        <v>1</v>
      </c>
      <c r="V129" t="s">
        <v>309</v>
      </c>
      <c r="W129" t="s">
        <v>310</v>
      </c>
      <c r="X129" t="s">
        <v>5461</v>
      </c>
      <c r="Y129">
        <v>59</v>
      </c>
      <c r="Z129">
        <v>59</v>
      </c>
      <c r="AA129">
        <v>6</v>
      </c>
      <c r="AB129">
        <v>6</v>
      </c>
      <c r="AC129">
        <v>5</v>
      </c>
    </row>
    <row r="130" spans="1:29" x14ac:dyDescent="0.35">
      <c r="A130">
        <v>133</v>
      </c>
      <c r="B130" t="s">
        <v>1318</v>
      </c>
      <c r="C130" t="s">
        <v>1431</v>
      </c>
      <c r="I130" t="s">
        <v>66</v>
      </c>
      <c r="J130" t="s">
        <v>272</v>
      </c>
      <c r="K130">
        <v>0</v>
      </c>
      <c r="N130" t="b">
        <v>0</v>
      </c>
      <c r="O130" t="b">
        <v>1</v>
      </c>
      <c r="P130" t="b">
        <v>0</v>
      </c>
      <c r="Q130">
        <v>11</v>
      </c>
      <c r="R130">
        <v>4</v>
      </c>
      <c r="S130">
        <v>1</v>
      </c>
      <c r="T130">
        <v>0</v>
      </c>
      <c r="U130" t="b">
        <v>1</v>
      </c>
      <c r="V130" t="s">
        <v>309</v>
      </c>
      <c r="W130" t="s">
        <v>310</v>
      </c>
      <c r="X130" t="s">
        <v>5462</v>
      </c>
      <c r="Y130">
        <v>60</v>
      </c>
      <c r="Z130">
        <v>60</v>
      </c>
      <c r="AA130">
        <v>6</v>
      </c>
      <c r="AB130">
        <v>6</v>
      </c>
      <c r="AC130">
        <v>5</v>
      </c>
    </row>
    <row r="131" spans="1:29" x14ac:dyDescent="0.35">
      <c r="A131">
        <v>134</v>
      </c>
      <c r="B131" t="s">
        <v>1318</v>
      </c>
      <c r="C131" t="s">
        <v>1432</v>
      </c>
      <c r="I131" t="s">
        <v>66</v>
      </c>
      <c r="J131" t="s">
        <v>272</v>
      </c>
      <c r="K131">
        <v>0</v>
      </c>
      <c r="N131" t="b">
        <v>0</v>
      </c>
      <c r="O131" t="b">
        <v>1</v>
      </c>
      <c r="P131" t="b">
        <v>0</v>
      </c>
      <c r="Q131">
        <v>11</v>
      </c>
      <c r="R131">
        <v>4</v>
      </c>
      <c r="S131">
        <v>1</v>
      </c>
      <c r="T131">
        <v>0</v>
      </c>
      <c r="U131" t="b">
        <v>1</v>
      </c>
      <c r="V131" t="s">
        <v>309</v>
      </c>
      <c r="W131" t="s">
        <v>310</v>
      </c>
      <c r="X131" t="s">
        <v>5463</v>
      </c>
      <c r="Y131">
        <v>61</v>
      </c>
      <c r="Z131">
        <v>61</v>
      </c>
      <c r="AA131">
        <v>6</v>
      </c>
      <c r="AB131">
        <v>6</v>
      </c>
      <c r="AC131">
        <v>5</v>
      </c>
    </row>
    <row r="132" spans="1:29" x14ac:dyDescent="0.35">
      <c r="A132">
        <v>135</v>
      </c>
      <c r="B132" t="s">
        <v>1318</v>
      </c>
      <c r="C132" t="s">
        <v>1433</v>
      </c>
      <c r="I132" t="s">
        <v>66</v>
      </c>
      <c r="J132" t="s">
        <v>272</v>
      </c>
      <c r="K132">
        <v>0</v>
      </c>
      <c r="N132" t="b">
        <v>0</v>
      </c>
      <c r="O132" t="b">
        <v>1</v>
      </c>
      <c r="P132" t="b">
        <v>0</v>
      </c>
      <c r="Q132">
        <v>11</v>
      </c>
      <c r="R132">
        <v>4</v>
      </c>
      <c r="S132">
        <v>1</v>
      </c>
      <c r="T132">
        <v>0</v>
      </c>
      <c r="U132" t="b">
        <v>1</v>
      </c>
      <c r="V132" t="s">
        <v>309</v>
      </c>
      <c r="W132" t="s">
        <v>310</v>
      </c>
      <c r="X132" t="s">
        <v>5464</v>
      </c>
      <c r="Y132">
        <v>62</v>
      </c>
      <c r="Z132">
        <v>62</v>
      </c>
      <c r="AA132">
        <v>6</v>
      </c>
      <c r="AB132">
        <v>6</v>
      </c>
      <c r="AC132">
        <v>5</v>
      </c>
    </row>
    <row r="133" spans="1:29" x14ac:dyDescent="0.35">
      <c r="A133">
        <v>136</v>
      </c>
      <c r="B133" t="s">
        <v>1318</v>
      </c>
      <c r="C133" t="s">
        <v>1434</v>
      </c>
      <c r="I133" t="s">
        <v>66</v>
      </c>
      <c r="J133" t="s">
        <v>272</v>
      </c>
      <c r="K133">
        <v>0</v>
      </c>
      <c r="N133" t="b">
        <v>0</v>
      </c>
      <c r="O133" t="b">
        <v>1</v>
      </c>
      <c r="P133" t="b">
        <v>0</v>
      </c>
      <c r="Q133">
        <v>11</v>
      </c>
      <c r="R133">
        <v>4</v>
      </c>
      <c r="S133">
        <v>1</v>
      </c>
      <c r="T133">
        <v>0</v>
      </c>
      <c r="U133" t="b">
        <v>1</v>
      </c>
      <c r="V133" t="s">
        <v>309</v>
      </c>
      <c r="W133" t="s">
        <v>310</v>
      </c>
      <c r="X133" t="s">
        <v>5465</v>
      </c>
      <c r="Y133">
        <v>63</v>
      </c>
      <c r="Z133">
        <v>63</v>
      </c>
      <c r="AA133">
        <v>6</v>
      </c>
      <c r="AB133">
        <v>6</v>
      </c>
      <c r="AC133">
        <v>5</v>
      </c>
    </row>
    <row r="134" spans="1:29" x14ac:dyDescent="0.35">
      <c r="A134">
        <v>137</v>
      </c>
      <c r="B134" t="s">
        <v>1318</v>
      </c>
      <c r="C134" t="s">
        <v>1435</v>
      </c>
      <c r="I134" t="s">
        <v>66</v>
      </c>
      <c r="J134" t="s">
        <v>272</v>
      </c>
      <c r="K134">
        <v>0</v>
      </c>
      <c r="N134" t="b">
        <v>0</v>
      </c>
      <c r="O134" t="b">
        <v>1</v>
      </c>
      <c r="P134" t="b">
        <v>0</v>
      </c>
      <c r="Q134">
        <v>11</v>
      </c>
      <c r="R134">
        <v>4</v>
      </c>
      <c r="S134">
        <v>1</v>
      </c>
      <c r="T134">
        <v>0</v>
      </c>
      <c r="U134" t="b">
        <v>1</v>
      </c>
      <c r="V134" t="s">
        <v>309</v>
      </c>
      <c r="W134" t="s">
        <v>310</v>
      </c>
      <c r="X134" t="s">
        <v>5466</v>
      </c>
      <c r="Y134">
        <v>64</v>
      </c>
      <c r="Z134">
        <v>64</v>
      </c>
      <c r="AA134">
        <v>6</v>
      </c>
      <c r="AB134">
        <v>6</v>
      </c>
      <c r="AC134">
        <v>5</v>
      </c>
    </row>
    <row r="135" spans="1:29" x14ac:dyDescent="0.35">
      <c r="A135">
        <v>138</v>
      </c>
      <c r="B135" t="s">
        <v>1318</v>
      </c>
      <c r="C135" t="s">
        <v>1436</v>
      </c>
      <c r="I135" t="s">
        <v>66</v>
      </c>
      <c r="J135" t="s">
        <v>272</v>
      </c>
      <c r="K135">
        <v>0</v>
      </c>
      <c r="N135" t="b">
        <v>0</v>
      </c>
      <c r="O135" t="b">
        <v>1</v>
      </c>
      <c r="P135" t="b">
        <v>0</v>
      </c>
      <c r="Q135">
        <v>11</v>
      </c>
      <c r="R135">
        <v>4</v>
      </c>
      <c r="S135">
        <v>1</v>
      </c>
      <c r="T135">
        <v>0</v>
      </c>
      <c r="U135" t="b">
        <v>1</v>
      </c>
      <c r="V135" t="s">
        <v>309</v>
      </c>
      <c r="W135" t="s">
        <v>310</v>
      </c>
      <c r="X135" t="s">
        <v>5467</v>
      </c>
      <c r="Y135">
        <v>65</v>
      </c>
      <c r="Z135">
        <v>65</v>
      </c>
      <c r="AA135">
        <v>6</v>
      </c>
      <c r="AB135">
        <v>6</v>
      </c>
      <c r="AC135">
        <v>5</v>
      </c>
    </row>
    <row r="136" spans="1:29" x14ac:dyDescent="0.35">
      <c r="A136">
        <v>139</v>
      </c>
      <c r="B136" t="s">
        <v>1318</v>
      </c>
      <c r="C136" t="s">
        <v>1437</v>
      </c>
      <c r="I136" t="s">
        <v>66</v>
      </c>
      <c r="J136" t="s">
        <v>272</v>
      </c>
      <c r="K136">
        <v>0</v>
      </c>
      <c r="N136" t="b">
        <v>0</v>
      </c>
      <c r="O136" t="b">
        <v>1</v>
      </c>
      <c r="P136" t="b">
        <v>0</v>
      </c>
      <c r="Q136">
        <v>11</v>
      </c>
      <c r="R136">
        <v>4</v>
      </c>
      <c r="S136">
        <v>1</v>
      </c>
      <c r="T136">
        <v>0</v>
      </c>
      <c r="U136" t="b">
        <v>1</v>
      </c>
      <c r="V136" t="s">
        <v>309</v>
      </c>
      <c r="W136" t="s">
        <v>310</v>
      </c>
      <c r="X136" t="s">
        <v>5468</v>
      </c>
      <c r="Y136">
        <v>66</v>
      </c>
      <c r="Z136">
        <v>66</v>
      </c>
      <c r="AA136">
        <v>6</v>
      </c>
      <c r="AB136">
        <v>6</v>
      </c>
      <c r="AC136">
        <v>5</v>
      </c>
    </row>
    <row r="137" spans="1:29" x14ac:dyDescent="0.35">
      <c r="A137">
        <v>140</v>
      </c>
      <c r="B137" t="s">
        <v>1318</v>
      </c>
      <c r="C137" t="s">
        <v>1438</v>
      </c>
      <c r="I137" t="s">
        <v>66</v>
      </c>
      <c r="J137" t="s">
        <v>272</v>
      </c>
      <c r="K137">
        <v>0</v>
      </c>
      <c r="N137" t="b">
        <v>0</v>
      </c>
      <c r="O137" t="b">
        <v>1</v>
      </c>
      <c r="P137" t="b">
        <v>0</v>
      </c>
      <c r="Q137">
        <v>11</v>
      </c>
      <c r="R137">
        <v>4</v>
      </c>
      <c r="S137">
        <v>1</v>
      </c>
      <c r="T137">
        <v>0</v>
      </c>
      <c r="U137" t="b">
        <v>1</v>
      </c>
      <c r="V137" t="s">
        <v>309</v>
      </c>
      <c r="W137" t="s">
        <v>310</v>
      </c>
      <c r="X137" t="s">
        <v>5469</v>
      </c>
      <c r="Y137">
        <v>67</v>
      </c>
      <c r="Z137">
        <v>67</v>
      </c>
      <c r="AA137">
        <v>6</v>
      </c>
      <c r="AB137">
        <v>6</v>
      </c>
      <c r="AC137">
        <v>5</v>
      </c>
    </row>
    <row r="138" spans="1:29" x14ac:dyDescent="0.35">
      <c r="A138">
        <v>141</v>
      </c>
      <c r="B138" t="s">
        <v>1318</v>
      </c>
      <c r="C138" t="s">
        <v>1439</v>
      </c>
      <c r="I138" t="s">
        <v>66</v>
      </c>
      <c r="J138" t="s">
        <v>272</v>
      </c>
      <c r="K138">
        <v>0</v>
      </c>
      <c r="N138" t="b">
        <v>0</v>
      </c>
      <c r="O138" t="b">
        <v>1</v>
      </c>
      <c r="P138" t="b">
        <v>0</v>
      </c>
      <c r="Q138">
        <v>11</v>
      </c>
      <c r="R138">
        <v>4</v>
      </c>
      <c r="S138">
        <v>1</v>
      </c>
      <c r="T138">
        <v>0</v>
      </c>
      <c r="U138" t="b">
        <v>1</v>
      </c>
      <c r="V138" t="s">
        <v>309</v>
      </c>
      <c r="W138" t="s">
        <v>310</v>
      </c>
      <c r="X138" t="s">
        <v>5470</v>
      </c>
      <c r="Y138">
        <v>68</v>
      </c>
      <c r="Z138">
        <v>68</v>
      </c>
      <c r="AA138">
        <v>6</v>
      </c>
      <c r="AB138">
        <v>6</v>
      </c>
      <c r="AC138">
        <v>5</v>
      </c>
    </row>
    <row r="139" spans="1:29" x14ac:dyDescent="0.35">
      <c r="A139">
        <v>142</v>
      </c>
      <c r="B139" t="s">
        <v>1318</v>
      </c>
      <c r="C139" t="s">
        <v>1440</v>
      </c>
      <c r="I139" t="s">
        <v>66</v>
      </c>
      <c r="J139" t="s">
        <v>272</v>
      </c>
      <c r="K139">
        <v>0</v>
      </c>
      <c r="N139" t="b">
        <v>0</v>
      </c>
      <c r="O139" t="b">
        <v>1</v>
      </c>
      <c r="P139" t="b">
        <v>0</v>
      </c>
      <c r="Q139">
        <v>11</v>
      </c>
      <c r="R139">
        <v>4</v>
      </c>
      <c r="S139">
        <v>1</v>
      </c>
      <c r="T139">
        <v>0</v>
      </c>
      <c r="U139" t="b">
        <v>1</v>
      </c>
      <c r="V139" t="s">
        <v>309</v>
      </c>
      <c r="W139" t="s">
        <v>310</v>
      </c>
      <c r="X139" t="s">
        <v>5471</v>
      </c>
      <c r="Y139">
        <v>69</v>
      </c>
      <c r="Z139">
        <v>69</v>
      </c>
      <c r="AA139">
        <v>6</v>
      </c>
      <c r="AB139">
        <v>6</v>
      </c>
      <c r="AC139">
        <v>5</v>
      </c>
    </row>
    <row r="140" spans="1:29" x14ac:dyDescent="0.35">
      <c r="A140">
        <v>143</v>
      </c>
      <c r="B140" t="s">
        <v>1318</v>
      </c>
      <c r="C140" t="s">
        <v>1441</v>
      </c>
      <c r="I140" t="s">
        <v>66</v>
      </c>
      <c r="J140" t="s">
        <v>272</v>
      </c>
      <c r="K140">
        <v>0</v>
      </c>
      <c r="N140" t="b">
        <v>0</v>
      </c>
      <c r="O140" t="b">
        <v>1</v>
      </c>
      <c r="P140" t="b">
        <v>0</v>
      </c>
      <c r="Q140">
        <v>11</v>
      </c>
      <c r="R140">
        <v>4</v>
      </c>
      <c r="S140">
        <v>1</v>
      </c>
      <c r="T140">
        <v>0</v>
      </c>
      <c r="U140" t="b">
        <v>1</v>
      </c>
      <c r="V140" t="s">
        <v>309</v>
      </c>
      <c r="W140" t="s">
        <v>310</v>
      </c>
      <c r="X140" t="s">
        <v>5472</v>
      </c>
      <c r="Y140">
        <v>70</v>
      </c>
      <c r="Z140">
        <v>70</v>
      </c>
      <c r="AA140">
        <v>6</v>
      </c>
      <c r="AB140">
        <v>6</v>
      </c>
      <c r="AC140">
        <v>5</v>
      </c>
    </row>
    <row r="141" spans="1:29" x14ac:dyDescent="0.35">
      <c r="A141">
        <v>144</v>
      </c>
      <c r="B141" t="s">
        <v>1318</v>
      </c>
      <c r="C141" t="s">
        <v>1442</v>
      </c>
      <c r="I141" t="s">
        <v>66</v>
      </c>
      <c r="J141" t="s">
        <v>272</v>
      </c>
      <c r="K141">
        <v>0</v>
      </c>
      <c r="N141" t="b">
        <v>0</v>
      </c>
      <c r="O141" t="b">
        <v>1</v>
      </c>
      <c r="P141" t="b">
        <v>0</v>
      </c>
      <c r="Q141">
        <v>11</v>
      </c>
      <c r="R141">
        <v>4</v>
      </c>
      <c r="S141">
        <v>1</v>
      </c>
      <c r="T141">
        <v>0</v>
      </c>
      <c r="U141" t="b">
        <v>1</v>
      </c>
      <c r="V141" t="s">
        <v>309</v>
      </c>
      <c r="W141" t="s">
        <v>310</v>
      </c>
      <c r="X141" t="s">
        <v>5473</v>
      </c>
      <c r="Y141">
        <v>71</v>
      </c>
      <c r="Z141">
        <v>71</v>
      </c>
      <c r="AA141">
        <v>6</v>
      </c>
      <c r="AB141">
        <v>6</v>
      </c>
      <c r="AC141">
        <v>5</v>
      </c>
    </row>
    <row r="142" spans="1:29" x14ac:dyDescent="0.35">
      <c r="A142">
        <v>145</v>
      </c>
      <c r="B142" t="s">
        <v>1318</v>
      </c>
      <c r="C142" t="s">
        <v>1443</v>
      </c>
      <c r="I142" t="s">
        <v>66</v>
      </c>
      <c r="J142" t="s">
        <v>272</v>
      </c>
      <c r="K142">
        <v>0</v>
      </c>
      <c r="N142" t="b">
        <v>0</v>
      </c>
      <c r="O142" t="b">
        <v>1</v>
      </c>
      <c r="P142" t="b">
        <v>0</v>
      </c>
      <c r="Q142">
        <v>11</v>
      </c>
      <c r="R142">
        <v>4</v>
      </c>
      <c r="S142">
        <v>1</v>
      </c>
      <c r="T142">
        <v>0</v>
      </c>
      <c r="U142" t="b">
        <v>1</v>
      </c>
      <c r="V142" t="s">
        <v>309</v>
      </c>
      <c r="W142" t="s">
        <v>310</v>
      </c>
      <c r="X142" t="s">
        <v>5474</v>
      </c>
      <c r="Y142">
        <v>72</v>
      </c>
      <c r="Z142">
        <v>72</v>
      </c>
      <c r="AA142">
        <v>6</v>
      </c>
      <c r="AB142">
        <v>6</v>
      </c>
      <c r="AC142">
        <v>5</v>
      </c>
    </row>
    <row r="143" spans="1:29" x14ac:dyDescent="0.35">
      <c r="A143">
        <v>146</v>
      </c>
      <c r="B143" t="s">
        <v>1318</v>
      </c>
      <c r="C143" t="s">
        <v>1444</v>
      </c>
      <c r="I143" t="s">
        <v>66</v>
      </c>
      <c r="J143" t="s">
        <v>272</v>
      </c>
      <c r="K143">
        <v>0</v>
      </c>
      <c r="N143" t="b">
        <v>0</v>
      </c>
      <c r="O143" t="b">
        <v>1</v>
      </c>
      <c r="P143" t="b">
        <v>0</v>
      </c>
      <c r="Q143">
        <v>11</v>
      </c>
      <c r="R143">
        <v>4</v>
      </c>
      <c r="S143">
        <v>1</v>
      </c>
      <c r="T143">
        <v>0</v>
      </c>
      <c r="U143" t="b">
        <v>1</v>
      </c>
      <c r="V143" t="s">
        <v>309</v>
      </c>
      <c r="W143" t="s">
        <v>310</v>
      </c>
      <c r="X143" t="s">
        <v>5475</v>
      </c>
      <c r="Y143">
        <v>73</v>
      </c>
      <c r="Z143">
        <v>73</v>
      </c>
      <c r="AA143">
        <v>6</v>
      </c>
      <c r="AB143">
        <v>6</v>
      </c>
      <c r="AC143">
        <v>5</v>
      </c>
    </row>
    <row r="144" spans="1:29" x14ac:dyDescent="0.35">
      <c r="A144">
        <v>147</v>
      </c>
      <c r="B144" t="s">
        <v>1318</v>
      </c>
      <c r="C144" t="s">
        <v>1445</v>
      </c>
      <c r="I144" t="s">
        <v>66</v>
      </c>
      <c r="J144" t="s">
        <v>272</v>
      </c>
      <c r="K144">
        <v>0</v>
      </c>
      <c r="N144" t="b">
        <v>0</v>
      </c>
      <c r="O144" t="b">
        <v>1</v>
      </c>
      <c r="P144" t="b">
        <v>0</v>
      </c>
      <c r="Q144">
        <v>11</v>
      </c>
      <c r="R144">
        <v>4</v>
      </c>
      <c r="S144">
        <v>1</v>
      </c>
      <c r="T144">
        <v>0</v>
      </c>
      <c r="U144" t="b">
        <v>1</v>
      </c>
      <c r="V144" t="s">
        <v>309</v>
      </c>
      <c r="W144" t="s">
        <v>310</v>
      </c>
      <c r="X144" t="s">
        <v>5476</v>
      </c>
      <c r="Y144">
        <v>74</v>
      </c>
      <c r="Z144">
        <v>74</v>
      </c>
      <c r="AA144">
        <v>6</v>
      </c>
      <c r="AB144">
        <v>6</v>
      </c>
      <c r="AC144">
        <v>5</v>
      </c>
    </row>
    <row r="145" spans="1:29" x14ac:dyDescent="0.35">
      <c r="A145">
        <v>148</v>
      </c>
      <c r="B145" t="s">
        <v>1318</v>
      </c>
      <c r="C145" t="s">
        <v>1446</v>
      </c>
      <c r="I145" t="s">
        <v>66</v>
      </c>
      <c r="J145" t="s">
        <v>272</v>
      </c>
      <c r="K145">
        <v>0</v>
      </c>
      <c r="N145" t="b">
        <v>0</v>
      </c>
      <c r="O145" t="b">
        <v>1</v>
      </c>
      <c r="P145" t="b">
        <v>0</v>
      </c>
      <c r="Q145">
        <v>11</v>
      </c>
      <c r="R145">
        <v>4</v>
      </c>
      <c r="S145">
        <v>1</v>
      </c>
      <c r="T145">
        <v>0</v>
      </c>
      <c r="U145" t="b">
        <v>1</v>
      </c>
      <c r="V145" t="s">
        <v>309</v>
      </c>
      <c r="W145" t="s">
        <v>310</v>
      </c>
      <c r="X145" t="s">
        <v>5477</v>
      </c>
      <c r="Y145">
        <v>75</v>
      </c>
      <c r="Z145">
        <v>75</v>
      </c>
      <c r="AA145">
        <v>6</v>
      </c>
      <c r="AB145">
        <v>6</v>
      </c>
      <c r="AC145">
        <v>5</v>
      </c>
    </row>
    <row r="146" spans="1:29" x14ac:dyDescent="0.35">
      <c r="A146">
        <v>149</v>
      </c>
      <c r="B146" t="s">
        <v>1318</v>
      </c>
      <c r="C146" t="s">
        <v>1447</v>
      </c>
      <c r="I146" t="s">
        <v>66</v>
      </c>
      <c r="J146" t="s">
        <v>272</v>
      </c>
      <c r="K146">
        <v>0</v>
      </c>
      <c r="N146" t="b">
        <v>0</v>
      </c>
      <c r="O146" t="b">
        <v>1</v>
      </c>
      <c r="P146" t="b">
        <v>0</v>
      </c>
      <c r="Q146">
        <v>11</v>
      </c>
      <c r="R146">
        <v>4</v>
      </c>
      <c r="S146">
        <v>1</v>
      </c>
      <c r="T146">
        <v>0</v>
      </c>
      <c r="U146" t="b">
        <v>1</v>
      </c>
      <c r="V146" t="s">
        <v>309</v>
      </c>
      <c r="W146" t="s">
        <v>310</v>
      </c>
      <c r="X146" t="s">
        <v>5478</v>
      </c>
      <c r="Y146">
        <v>76</v>
      </c>
      <c r="Z146">
        <v>76</v>
      </c>
      <c r="AA146">
        <v>6</v>
      </c>
      <c r="AB146">
        <v>6</v>
      </c>
      <c r="AC146">
        <v>5</v>
      </c>
    </row>
    <row r="147" spans="1:29" x14ac:dyDescent="0.35">
      <c r="A147">
        <v>150</v>
      </c>
      <c r="B147" t="s">
        <v>1318</v>
      </c>
      <c r="C147" t="s">
        <v>1448</v>
      </c>
      <c r="I147" t="s">
        <v>66</v>
      </c>
      <c r="J147" t="s">
        <v>272</v>
      </c>
      <c r="K147">
        <v>0</v>
      </c>
      <c r="N147" t="b">
        <v>0</v>
      </c>
      <c r="O147" t="b">
        <v>1</v>
      </c>
      <c r="P147" t="b">
        <v>0</v>
      </c>
      <c r="Q147">
        <v>11</v>
      </c>
      <c r="R147">
        <v>4</v>
      </c>
      <c r="S147">
        <v>1</v>
      </c>
      <c r="T147">
        <v>0</v>
      </c>
      <c r="U147" t="b">
        <v>1</v>
      </c>
      <c r="V147" t="s">
        <v>309</v>
      </c>
      <c r="W147" t="s">
        <v>310</v>
      </c>
      <c r="X147" t="s">
        <v>5479</v>
      </c>
      <c r="Y147">
        <v>77</v>
      </c>
      <c r="Z147">
        <v>77</v>
      </c>
      <c r="AA147">
        <v>6</v>
      </c>
      <c r="AB147">
        <v>6</v>
      </c>
      <c r="AC147">
        <v>5</v>
      </c>
    </row>
    <row r="148" spans="1:29" x14ac:dyDescent="0.35">
      <c r="A148">
        <v>151</v>
      </c>
      <c r="B148" t="s">
        <v>1318</v>
      </c>
      <c r="C148" t="s">
        <v>1449</v>
      </c>
      <c r="I148" t="s">
        <v>66</v>
      </c>
      <c r="J148" t="s">
        <v>272</v>
      </c>
      <c r="K148">
        <v>0</v>
      </c>
      <c r="N148" t="b">
        <v>0</v>
      </c>
      <c r="O148" t="b">
        <v>1</v>
      </c>
      <c r="P148" t="b">
        <v>0</v>
      </c>
      <c r="Q148">
        <v>11</v>
      </c>
      <c r="R148">
        <v>4</v>
      </c>
      <c r="S148">
        <v>1</v>
      </c>
      <c r="T148">
        <v>0</v>
      </c>
      <c r="U148" t="b">
        <v>1</v>
      </c>
      <c r="V148" t="s">
        <v>309</v>
      </c>
      <c r="W148" t="s">
        <v>310</v>
      </c>
      <c r="X148" t="s">
        <v>5480</v>
      </c>
      <c r="Y148">
        <v>78</v>
      </c>
      <c r="Z148">
        <v>78</v>
      </c>
      <c r="AA148">
        <v>6</v>
      </c>
      <c r="AB148">
        <v>6</v>
      </c>
      <c r="AC148">
        <v>5</v>
      </c>
    </row>
    <row r="149" spans="1:29" x14ac:dyDescent="0.35">
      <c r="A149">
        <v>152</v>
      </c>
      <c r="B149" t="s">
        <v>1318</v>
      </c>
      <c r="C149" t="s">
        <v>1450</v>
      </c>
      <c r="I149" t="s">
        <v>66</v>
      </c>
      <c r="J149" t="s">
        <v>272</v>
      </c>
      <c r="K149">
        <v>0</v>
      </c>
      <c r="N149" t="b">
        <v>0</v>
      </c>
      <c r="O149" t="b">
        <v>1</v>
      </c>
      <c r="P149" t="b">
        <v>0</v>
      </c>
      <c r="Q149">
        <v>11</v>
      </c>
      <c r="R149">
        <v>4</v>
      </c>
      <c r="S149">
        <v>1</v>
      </c>
      <c r="T149">
        <v>0</v>
      </c>
      <c r="U149" t="b">
        <v>1</v>
      </c>
      <c r="V149" t="s">
        <v>309</v>
      </c>
      <c r="W149" t="s">
        <v>310</v>
      </c>
      <c r="X149" t="s">
        <v>5481</v>
      </c>
      <c r="Y149">
        <v>79</v>
      </c>
      <c r="Z149">
        <v>79</v>
      </c>
      <c r="AA149">
        <v>6</v>
      </c>
      <c r="AB149">
        <v>6</v>
      </c>
      <c r="AC149">
        <v>5</v>
      </c>
    </row>
    <row r="150" spans="1:29" x14ac:dyDescent="0.35">
      <c r="A150">
        <v>153</v>
      </c>
      <c r="B150" t="s">
        <v>1318</v>
      </c>
      <c r="C150" t="s">
        <v>1451</v>
      </c>
      <c r="I150" t="s">
        <v>66</v>
      </c>
      <c r="J150" t="s">
        <v>272</v>
      </c>
      <c r="K150">
        <v>0</v>
      </c>
      <c r="N150" t="b">
        <v>0</v>
      </c>
      <c r="O150" t="b">
        <v>1</v>
      </c>
      <c r="P150" t="b">
        <v>0</v>
      </c>
      <c r="Q150">
        <v>11</v>
      </c>
      <c r="R150">
        <v>4</v>
      </c>
      <c r="S150">
        <v>1</v>
      </c>
      <c r="T150">
        <v>0</v>
      </c>
      <c r="U150" t="b">
        <v>1</v>
      </c>
      <c r="V150" t="s">
        <v>309</v>
      </c>
      <c r="W150" t="s">
        <v>310</v>
      </c>
      <c r="X150" t="s">
        <v>5482</v>
      </c>
      <c r="Y150">
        <v>80</v>
      </c>
      <c r="Z150">
        <v>80</v>
      </c>
      <c r="AA150">
        <v>6</v>
      </c>
      <c r="AB150">
        <v>6</v>
      </c>
      <c r="AC150">
        <v>5</v>
      </c>
    </row>
    <row r="151" spans="1:29" x14ac:dyDescent="0.35">
      <c r="A151">
        <v>154</v>
      </c>
      <c r="B151" t="s">
        <v>1318</v>
      </c>
      <c r="C151" t="s">
        <v>1452</v>
      </c>
      <c r="I151" t="s">
        <v>66</v>
      </c>
      <c r="J151" t="s">
        <v>272</v>
      </c>
      <c r="K151">
        <v>0</v>
      </c>
      <c r="N151" t="b">
        <v>0</v>
      </c>
      <c r="O151" t="b">
        <v>1</v>
      </c>
      <c r="P151" t="b">
        <v>0</v>
      </c>
      <c r="Q151">
        <v>11</v>
      </c>
      <c r="R151">
        <v>4</v>
      </c>
      <c r="S151">
        <v>1</v>
      </c>
      <c r="T151">
        <v>0</v>
      </c>
      <c r="U151" t="b">
        <v>1</v>
      </c>
      <c r="V151" t="s">
        <v>309</v>
      </c>
      <c r="W151" t="s">
        <v>310</v>
      </c>
      <c r="X151" t="s">
        <v>5483</v>
      </c>
      <c r="Y151">
        <v>81</v>
      </c>
      <c r="Z151">
        <v>81</v>
      </c>
      <c r="AA151">
        <v>6</v>
      </c>
      <c r="AB151">
        <v>6</v>
      </c>
      <c r="AC151">
        <v>5</v>
      </c>
    </row>
    <row r="152" spans="1:29" x14ac:dyDescent="0.35">
      <c r="A152">
        <v>155</v>
      </c>
      <c r="B152" t="s">
        <v>1318</v>
      </c>
      <c r="C152" t="s">
        <v>1453</v>
      </c>
      <c r="I152" t="s">
        <v>66</v>
      </c>
      <c r="J152" t="s">
        <v>272</v>
      </c>
      <c r="K152">
        <v>0</v>
      </c>
      <c r="N152" t="b">
        <v>0</v>
      </c>
      <c r="O152" t="b">
        <v>1</v>
      </c>
      <c r="P152" t="b">
        <v>0</v>
      </c>
      <c r="Q152">
        <v>11</v>
      </c>
      <c r="R152">
        <v>4</v>
      </c>
      <c r="S152">
        <v>1</v>
      </c>
      <c r="T152">
        <v>0</v>
      </c>
      <c r="U152" t="b">
        <v>1</v>
      </c>
      <c r="V152" t="s">
        <v>309</v>
      </c>
      <c r="W152" t="s">
        <v>310</v>
      </c>
      <c r="X152" t="s">
        <v>5484</v>
      </c>
      <c r="Y152">
        <v>82</v>
      </c>
      <c r="Z152">
        <v>82</v>
      </c>
      <c r="AA152">
        <v>6</v>
      </c>
      <c r="AB152">
        <v>6</v>
      </c>
      <c r="AC152">
        <v>5</v>
      </c>
    </row>
    <row r="153" spans="1:29" x14ac:dyDescent="0.35">
      <c r="A153">
        <v>156</v>
      </c>
      <c r="B153" t="s">
        <v>1318</v>
      </c>
      <c r="C153" t="s">
        <v>1454</v>
      </c>
      <c r="G153" t="s">
        <v>41</v>
      </c>
      <c r="I153" t="s">
        <v>66</v>
      </c>
      <c r="J153" t="s">
        <v>272</v>
      </c>
      <c r="K153">
        <v>0</v>
      </c>
      <c r="N153" t="b">
        <v>0</v>
      </c>
      <c r="O153" t="b">
        <v>1</v>
      </c>
      <c r="P153" t="b">
        <v>0</v>
      </c>
      <c r="Q153">
        <v>11</v>
      </c>
      <c r="R153">
        <v>0</v>
      </c>
      <c r="S153">
        <v>1</v>
      </c>
      <c r="T153">
        <v>0</v>
      </c>
      <c r="U153" t="b">
        <v>1</v>
      </c>
      <c r="V153" t="s">
        <v>309</v>
      </c>
      <c r="W153" t="s">
        <v>310</v>
      </c>
      <c r="X153" t="s">
        <v>5485</v>
      </c>
      <c r="Y153">
        <v>83</v>
      </c>
      <c r="Z153">
        <v>83</v>
      </c>
      <c r="AA153">
        <v>6</v>
      </c>
      <c r="AB153">
        <v>6</v>
      </c>
      <c r="AC153">
        <v>5</v>
      </c>
    </row>
    <row r="154" spans="1:29" x14ac:dyDescent="0.35">
      <c r="A154">
        <v>157</v>
      </c>
      <c r="B154" t="s">
        <v>1318</v>
      </c>
      <c r="C154" t="s">
        <v>1455</v>
      </c>
      <c r="G154" t="s">
        <v>1456</v>
      </c>
      <c r="I154" t="s">
        <v>66</v>
      </c>
      <c r="J154" t="s">
        <v>272</v>
      </c>
      <c r="K154">
        <v>0</v>
      </c>
      <c r="N154" t="b">
        <v>0</v>
      </c>
      <c r="O154" t="b">
        <v>1</v>
      </c>
      <c r="P154" t="b">
        <v>0</v>
      </c>
      <c r="Q154">
        <v>11</v>
      </c>
      <c r="R154">
        <v>0</v>
      </c>
      <c r="S154">
        <v>1</v>
      </c>
      <c r="T154">
        <v>0</v>
      </c>
      <c r="U154" t="b">
        <v>1</v>
      </c>
      <c r="V154" t="s">
        <v>309</v>
      </c>
      <c r="W154" t="s">
        <v>310</v>
      </c>
      <c r="X154" t="s">
        <v>5486</v>
      </c>
      <c r="Y154">
        <v>85</v>
      </c>
      <c r="Z154">
        <v>85</v>
      </c>
      <c r="AA154">
        <v>6</v>
      </c>
      <c r="AB154">
        <v>6</v>
      </c>
      <c r="AC154">
        <v>5</v>
      </c>
    </row>
    <row r="155" spans="1:29" x14ac:dyDescent="0.35">
      <c r="A155">
        <v>158</v>
      </c>
      <c r="B155" t="s">
        <v>1287</v>
      </c>
      <c r="C155" t="s">
        <v>1457</v>
      </c>
      <c r="D155" t="s">
        <v>1458</v>
      </c>
      <c r="E155" t="s">
        <v>320</v>
      </c>
      <c r="U155" t="b">
        <v>1</v>
      </c>
      <c r="V155" t="s">
        <v>320</v>
      </c>
      <c r="W155" t="s">
        <v>321</v>
      </c>
      <c r="X155" t="s">
        <v>5487</v>
      </c>
      <c r="Y155">
        <v>1</v>
      </c>
      <c r="Z155">
        <v>67</v>
      </c>
      <c r="AA155">
        <v>1</v>
      </c>
      <c r="AB155">
        <v>10</v>
      </c>
      <c r="AC155">
        <v>15</v>
      </c>
    </row>
    <row r="156" spans="1:29" x14ac:dyDescent="0.35">
      <c r="A156">
        <v>159</v>
      </c>
      <c r="B156" t="s">
        <v>1290</v>
      </c>
      <c r="C156" t="s">
        <v>1459</v>
      </c>
      <c r="U156" t="b">
        <v>1</v>
      </c>
      <c r="V156" t="s">
        <v>320</v>
      </c>
      <c r="W156" t="s">
        <v>321</v>
      </c>
      <c r="X156" t="s">
        <v>5488</v>
      </c>
      <c r="Y156">
        <v>2</v>
      </c>
      <c r="Z156">
        <v>67</v>
      </c>
      <c r="AA156">
        <v>1</v>
      </c>
      <c r="AB156">
        <v>10</v>
      </c>
      <c r="AC156">
        <v>15</v>
      </c>
    </row>
    <row r="157" spans="1:29" x14ac:dyDescent="0.35">
      <c r="A157">
        <v>160</v>
      </c>
      <c r="B157" t="s">
        <v>147</v>
      </c>
      <c r="C157" t="s">
        <v>1460</v>
      </c>
      <c r="U157" t="b">
        <v>1</v>
      </c>
      <c r="V157" t="s">
        <v>320</v>
      </c>
      <c r="W157" t="s">
        <v>321</v>
      </c>
      <c r="X157" t="s">
        <v>5345</v>
      </c>
      <c r="Y157">
        <v>2</v>
      </c>
      <c r="Z157">
        <v>4</v>
      </c>
      <c r="AA157">
        <v>8</v>
      </c>
      <c r="AB157">
        <v>8</v>
      </c>
      <c r="AC157">
        <v>15</v>
      </c>
    </row>
    <row r="158" spans="1:29" x14ac:dyDescent="0.35">
      <c r="A158">
        <v>161</v>
      </c>
      <c r="B158" t="s">
        <v>147</v>
      </c>
      <c r="C158" t="s">
        <v>1461</v>
      </c>
      <c r="U158" t="b">
        <v>1</v>
      </c>
      <c r="V158" t="s">
        <v>320</v>
      </c>
      <c r="W158" t="s">
        <v>321</v>
      </c>
      <c r="X158" t="s">
        <v>5346</v>
      </c>
      <c r="Y158">
        <v>6</v>
      </c>
      <c r="Z158">
        <v>8</v>
      </c>
      <c r="AA158">
        <v>1</v>
      </c>
      <c r="AB158">
        <v>3</v>
      </c>
      <c r="AC158">
        <v>15</v>
      </c>
    </row>
    <row r="159" spans="1:29" x14ac:dyDescent="0.35">
      <c r="A159">
        <v>162</v>
      </c>
      <c r="B159" t="s">
        <v>147</v>
      </c>
      <c r="C159" t="s">
        <v>1462</v>
      </c>
      <c r="U159" t="b">
        <v>1</v>
      </c>
      <c r="V159" t="s">
        <v>320</v>
      </c>
      <c r="W159" t="s">
        <v>321</v>
      </c>
      <c r="X159" t="s">
        <v>5347</v>
      </c>
      <c r="Y159">
        <v>6</v>
      </c>
      <c r="Z159">
        <v>8</v>
      </c>
      <c r="AA159">
        <v>4</v>
      </c>
      <c r="AB159">
        <v>5</v>
      </c>
      <c r="AC159">
        <v>15</v>
      </c>
    </row>
    <row r="160" spans="1:29" x14ac:dyDescent="0.35">
      <c r="A160">
        <v>163</v>
      </c>
      <c r="B160" t="s">
        <v>147</v>
      </c>
      <c r="C160" t="s">
        <v>1463</v>
      </c>
      <c r="U160" t="b">
        <v>1</v>
      </c>
      <c r="V160" t="s">
        <v>320</v>
      </c>
      <c r="W160" t="s">
        <v>321</v>
      </c>
      <c r="X160" t="s">
        <v>5348</v>
      </c>
      <c r="Y160">
        <v>6</v>
      </c>
      <c r="Z160">
        <v>8</v>
      </c>
      <c r="AA160">
        <v>6</v>
      </c>
      <c r="AB160">
        <v>8</v>
      </c>
      <c r="AC160">
        <v>15</v>
      </c>
    </row>
    <row r="161" spans="1:29" x14ac:dyDescent="0.35">
      <c r="A161">
        <v>164</v>
      </c>
      <c r="B161" t="s">
        <v>147</v>
      </c>
      <c r="C161" t="s">
        <v>1464</v>
      </c>
      <c r="U161" t="b">
        <v>1</v>
      </c>
      <c r="V161" t="s">
        <v>320</v>
      </c>
      <c r="W161" t="s">
        <v>321</v>
      </c>
      <c r="X161" t="s">
        <v>5349</v>
      </c>
      <c r="Y161">
        <v>9</v>
      </c>
      <c r="Z161">
        <v>11</v>
      </c>
      <c r="AA161">
        <v>1</v>
      </c>
      <c r="AB161">
        <v>5</v>
      </c>
      <c r="AC161">
        <v>15</v>
      </c>
    </row>
    <row r="162" spans="1:29" x14ac:dyDescent="0.35">
      <c r="A162">
        <v>165</v>
      </c>
      <c r="B162" t="s">
        <v>147</v>
      </c>
      <c r="C162" t="s">
        <v>1465</v>
      </c>
      <c r="U162" t="b">
        <v>1</v>
      </c>
      <c r="V162" t="s">
        <v>320</v>
      </c>
      <c r="W162" t="s">
        <v>321</v>
      </c>
      <c r="X162" t="s">
        <v>5350</v>
      </c>
      <c r="Y162">
        <v>9</v>
      </c>
      <c r="Z162">
        <v>11</v>
      </c>
      <c r="AA162">
        <v>6</v>
      </c>
      <c r="AB162">
        <v>8</v>
      </c>
      <c r="AC162">
        <v>15</v>
      </c>
    </row>
    <row r="163" spans="1:29" x14ac:dyDescent="0.35">
      <c r="A163">
        <v>166</v>
      </c>
      <c r="B163" t="s">
        <v>147</v>
      </c>
      <c r="C163" t="s">
        <v>1466</v>
      </c>
      <c r="U163" t="b">
        <v>1</v>
      </c>
      <c r="V163" t="s">
        <v>320</v>
      </c>
      <c r="W163" t="s">
        <v>321</v>
      </c>
      <c r="X163" t="s">
        <v>5351</v>
      </c>
      <c r="Y163">
        <v>12</v>
      </c>
      <c r="Z163">
        <v>16</v>
      </c>
      <c r="AA163">
        <v>1</v>
      </c>
      <c r="AB163">
        <v>1</v>
      </c>
      <c r="AC163">
        <v>15</v>
      </c>
    </row>
    <row r="164" spans="1:29" x14ac:dyDescent="0.35">
      <c r="A164">
        <v>167</v>
      </c>
      <c r="B164" t="s">
        <v>147</v>
      </c>
      <c r="C164" t="s">
        <v>1467</v>
      </c>
      <c r="U164" t="b">
        <v>1</v>
      </c>
      <c r="V164" t="s">
        <v>320</v>
      </c>
      <c r="W164" t="s">
        <v>321</v>
      </c>
      <c r="X164" t="s">
        <v>5352</v>
      </c>
      <c r="Y164">
        <v>12</v>
      </c>
      <c r="Z164">
        <v>16</v>
      </c>
      <c r="AA164">
        <v>2</v>
      </c>
      <c r="AB164">
        <v>5</v>
      </c>
      <c r="AC164">
        <v>15</v>
      </c>
    </row>
    <row r="165" spans="1:29" x14ac:dyDescent="0.35">
      <c r="A165">
        <v>168</v>
      </c>
      <c r="B165" t="s">
        <v>147</v>
      </c>
      <c r="C165" t="s">
        <v>1468</v>
      </c>
      <c r="U165" t="b">
        <v>1</v>
      </c>
      <c r="V165" t="s">
        <v>320</v>
      </c>
      <c r="W165" t="s">
        <v>321</v>
      </c>
      <c r="X165" t="s">
        <v>5353</v>
      </c>
      <c r="Y165">
        <v>12</v>
      </c>
      <c r="Z165">
        <v>16</v>
      </c>
      <c r="AA165">
        <v>6</v>
      </c>
      <c r="AB165">
        <v>8</v>
      </c>
      <c r="AC165">
        <v>15</v>
      </c>
    </row>
    <row r="166" spans="1:29" x14ac:dyDescent="0.35">
      <c r="A166">
        <v>169</v>
      </c>
      <c r="B166" t="s">
        <v>147</v>
      </c>
      <c r="C166" t="s">
        <v>1469</v>
      </c>
      <c r="U166" t="b">
        <v>1</v>
      </c>
      <c r="V166" t="s">
        <v>320</v>
      </c>
      <c r="W166" t="s">
        <v>321</v>
      </c>
      <c r="X166" t="s">
        <v>5354</v>
      </c>
      <c r="Y166">
        <v>17</v>
      </c>
      <c r="Z166">
        <v>19</v>
      </c>
      <c r="AA166">
        <v>1</v>
      </c>
      <c r="AB166">
        <v>8</v>
      </c>
      <c r="AC166">
        <v>15</v>
      </c>
    </row>
    <row r="167" spans="1:29" x14ac:dyDescent="0.35">
      <c r="A167">
        <v>170</v>
      </c>
      <c r="B167" t="s">
        <v>147</v>
      </c>
      <c r="C167" t="s">
        <v>1470</v>
      </c>
      <c r="U167" t="b">
        <v>1</v>
      </c>
      <c r="V167" t="s">
        <v>320</v>
      </c>
      <c r="W167" t="s">
        <v>321</v>
      </c>
      <c r="X167" t="s">
        <v>5355</v>
      </c>
      <c r="Y167">
        <v>20</v>
      </c>
      <c r="Z167">
        <v>22</v>
      </c>
      <c r="AA167">
        <v>1</v>
      </c>
      <c r="AB167">
        <v>3</v>
      </c>
      <c r="AC167">
        <v>15</v>
      </c>
    </row>
    <row r="168" spans="1:29" x14ac:dyDescent="0.35">
      <c r="A168">
        <v>171</v>
      </c>
      <c r="B168" t="s">
        <v>147</v>
      </c>
      <c r="C168" t="s">
        <v>1471</v>
      </c>
      <c r="U168" t="b">
        <v>1</v>
      </c>
      <c r="V168" t="s">
        <v>320</v>
      </c>
      <c r="W168" t="s">
        <v>321</v>
      </c>
      <c r="X168" t="s">
        <v>5356</v>
      </c>
      <c r="Y168">
        <v>20</v>
      </c>
      <c r="Z168">
        <v>22</v>
      </c>
      <c r="AA168">
        <v>4</v>
      </c>
      <c r="AB168">
        <v>6</v>
      </c>
      <c r="AC168">
        <v>15</v>
      </c>
    </row>
    <row r="169" spans="1:29" x14ac:dyDescent="0.35">
      <c r="A169">
        <v>172</v>
      </c>
      <c r="B169" t="s">
        <v>147</v>
      </c>
      <c r="C169" t="s">
        <v>1472</v>
      </c>
      <c r="U169" t="b">
        <v>1</v>
      </c>
      <c r="V169" t="s">
        <v>320</v>
      </c>
      <c r="W169" t="s">
        <v>321</v>
      </c>
      <c r="X169" t="s">
        <v>5357</v>
      </c>
      <c r="Y169">
        <v>20</v>
      </c>
      <c r="Z169">
        <v>22</v>
      </c>
      <c r="AA169">
        <v>7</v>
      </c>
      <c r="AB169">
        <v>8</v>
      </c>
      <c r="AC169">
        <v>15</v>
      </c>
    </row>
    <row r="170" spans="1:29" x14ac:dyDescent="0.35">
      <c r="A170">
        <v>173</v>
      </c>
      <c r="B170" t="s">
        <v>147</v>
      </c>
      <c r="C170" t="s">
        <v>1473</v>
      </c>
      <c r="U170" t="b">
        <v>1</v>
      </c>
      <c r="V170" t="s">
        <v>320</v>
      </c>
      <c r="W170" t="s">
        <v>321</v>
      </c>
      <c r="X170" t="s">
        <v>5358</v>
      </c>
      <c r="Y170">
        <v>23</v>
      </c>
      <c r="Z170">
        <v>25</v>
      </c>
      <c r="AA170">
        <v>1</v>
      </c>
      <c r="AB170">
        <v>1</v>
      </c>
      <c r="AC170">
        <v>15</v>
      </c>
    </row>
    <row r="171" spans="1:29" x14ac:dyDescent="0.35">
      <c r="A171">
        <v>174</v>
      </c>
      <c r="B171" t="s">
        <v>147</v>
      </c>
      <c r="C171" t="s">
        <v>1474</v>
      </c>
      <c r="U171" t="b">
        <v>1</v>
      </c>
      <c r="V171" t="s">
        <v>320</v>
      </c>
      <c r="W171" t="s">
        <v>321</v>
      </c>
      <c r="X171" t="s">
        <v>5359</v>
      </c>
      <c r="Y171">
        <v>23</v>
      </c>
      <c r="Z171">
        <v>25</v>
      </c>
      <c r="AA171">
        <v>2</v>
      </c>
      <c r="AB171">
        <v>5</v>
      </c>
      <c r="AC171">
        <v>15</v>
      </c>
    </row>
    <row r="172" spans="1:29" x14ac:dyDescent="0.35">
      <c r="A172">
        <v>175</v>
      </c>
      <c r="B172" t="s">
        <v>147</v>
      </c>
      <c r="C172" t="s">
        <v>1475</v>
      </c>
      <c r="U172" t="b">
        <v>1</v>
      </c>
      <c r="V172" t="s">
        <v>320</v>
      </c>
      <c r="W172" t="s">
        <v>321</v>
      </c>
      <c r="X172" t="s">
        <v>5360</v>
      </c>
      <c r="Y172">
        <v>23</v>
      </c>
      <c r="Z172">
        <v>25</v>
      </c>
      <c r="AA172">
        <v>6</v>
      </c>
      <c r="AB172">
        <v>6</v>
      </c>
      <c r="AC172">
        <v>15</v>
      </c>
    </row>
    <row r="173" spans="1:29" x14ac:dyDescent="0.35">
      <c r="A173">
        <v>176</v>
      </c>
      <c r="B173" t="s">
        <v>147</v>
      </c>
      <c r="C173" t="s">
        <v>1476</v>
      </c>
      <c r="U173" t="b">
        <v>1</v>
      </c>
      <c r="V173" t="s">
        <v>320</v>
      </c>
      <c r="W173" t="s">
        <v>321</v>
      </c>
      <c r="X173" t="s">
        <v>5361</v>
      </c>
      <c r="Y173">
        <v>23</v>
      </c>
      <c r="Z173">
        <v>25</v>
      </c>
      <c r="AA173">
        <v>7</v>
      </c>
      <c r="AB173">
        <v>8</v>
      </c>
      <c r="AC173">
        <v>15</v>
      </c>
    </row>
    <row r="174" spans="1:29" x14ac:dyDescent="0.35">
      <c r="A174">
        <v>177</v>
      </c>
      <c r="B174" t="s">
        <v>147</v>
      </c>
      <c r="C174" t="s">
        <v>1477</v>
      </c>
      <c r="U174" t="b">
        <v>1</v>
      </c>
      <c r="V174" t="s">
        <v>320</v>
      </c>
      <c r="W174" t="s">
        <v>321</v>
      </c>
      <c r="X174" t="s">
        <v>5362</v>
      </c>
      <c r="Y174">
        <v>26</v>
      </c>
      <c r="Z174">
        <v>28</v>
      </c>
      <c r="AA174">
        <v>1</v>
      </c>
      <c r="AB174">
        <v>6</v>
      </c>
      <c r="AC174">
        <v>15</v>
      </c>
    </row>
    <row r="175" spans="1:29" x14ac:dyDescent="0.35">
      <c r="A175">
        <v>178</v>
      </c>
      <c r="B175" t="s">
        <v>147</v>
      </c>
      <c r="C175" t="s">
        <v>1478</v>
      </c>
      <c r="U175" t="b">
        <v>1</v>
      </c>
      <c r="V175" t="s">
        <v>320</v>
      </c>
      <c r="W175" t="s">
        <v>321</v>
      </c>
      <c r="X175" t="s">
        <v>5363</v>
      </c>
      <c r="Y175">
        <v>26</v>
      </c>
      <c r="Z175">
        <v>28</v>
      </c>
      <c r="AA175">
        <v>7</v>
      </c>
      <c r="AB175">
        <v>8</v>
      </c>
      <c r="AC175">
        <v>15</v>
      </c>
    </row>
    <row r="176" spans="1:29" x14ac:dyDescent="0.35">
      <c r="A176">
        <v>179</v>
      </c>
      <c r="B176" t="s">
        <v>147</v>
      </c>
      <c r="C176" t="s">
        <v>1479</v>
      </c>
      <c r="U176" t="b">
        <v>1</v>
      </c>
      <c r="V176" t="s">
        <v>320</v>
      </c>
      <c r="W176" t="s">
        <v>321</v>
      </c>
      <c r="X176" t="s">
        <v>5364</v>
      </c>
      <c r="Y176">
        <v>29</v>
      </c>
      <c r="Z176">
        <v>33</v>
      </c>
      <c r="AA176">
        <v>1</v>
      </c>
      <c r="AB176">
        <v>3</v>
      </c>
      <c r="AC176">
        <v>15</v>
      </c>
    </row>
    <row r="177" spans="1:29" x14ac:dyDescent="0.35">
      <c r="A177">
        <v>180</v>
      </c>
      <c r="B177" t="s">
        <v>147</v>
      </c>
      <c r="C177" t="s">
        <v>1480</v>
      </c>
      <c r="U177" t="b">
        <v>1</v>
      </c>
      <c r="V177" t="s">
        <v>320</v>
      </c>
      <c r="W177" t="s">
        <v>321</v>
      </c>
      <c r="X177" t="s">
        <v>5365</v>
      </c>
      <c r="Y177">
        <v>29</v>
      </c>
      <c r="Z177">
        <v>33</v>
      </c>
      <c r="AA177">
        <v>4</v>
      </c>
      <c r="AB177">
        <v>8</v>
      </c>
      <c r="AC177">
        <v>15</v>
      </c>
    </row>
    <row r="178" spans="1:29" x14ac:dyDescent="0.35">
      <c r="A178">
        <v>181</v>
      </c>
      <c r="B178" t="s">
        <v>147</v>
      </c>
      <c r="C178" t="s">
        <v>1481</v>
      </c>
      <c r="U178" t="b">
        <v>1</v>
      </c>
      <c r="V178" t="s">
        <v>320</v>
      </c>
      <c r="W178" t="s">
        <v>321</v>
      </c>
      <c r="X178" t="s">
        <v>5366</v>
      </c>
      <c r="Y178">
        <v>34</v>
      </c>
      <c r="Z178">
        <v>38</v>
      </c>
      <c r="AA178">
        <v>1</v>
      </c>
      <c r="AB178">
        <v>2</v>
      </c>
      <c r="AC178">
        <v>15</v>
      </c>
    </row>
    <row r="179" spans="1:29" x14ac:dyDescent="0.35">
      <c r="A179">
        <v>182</v>
      </c>
      <c r="B179" t="s">
        <v>147</v>
      </c>
      <c r="C179" t="s">
        <v>1482</v>
      </c>
      <c r="U179" t="b">
        <v>1</v>
      </c>
      <c r="V179" t="s">
        <v>320</v>
      </c>
      <c r="W179" t="s">
        <v>321</v>
      </c>
      <c r="X179" t="s">
        <v>5489</v>
      </c>
      <c r="Y179">
        <v>34</v>
      </c>
      <c r="Z179">
        <v>38</v>
      </c>
      <c r="AA179">
        <v>3</v>
      </c>
      <c r="AB179">
        <v>8</v>
      </c>
      <c r="AC179">
        <v>15</v>
      </c>
    </row>
    <row r="180" spans="1:29" x14ac:dyDescent="0.35">
      <c r="A180">
        <v>183</v>
      </c>
      <c r="B180" t="s">
        <v>147</v>
      </c>
      <c r="C180" t="s">
        <v>1483</v>
      </c>
      <c r="U180" t="b">
        <v>1</v>
      </c>
      <c r="V180" t="s">
        <v>320</v>
      </c>
      <c r="W180" t="s">
        <v>321</v>
      </c>
      <c r="X180" t="s">
        <v>5368</v>
      </c>
      <c r="Y180">
        <v>47</v>
      </c>
      <c r="Z180">
        <v>48</v>
      </c>
      <c r="AA180">
        <v>1</v>
      </c>
      <c r="AB180">
        <v>1</v>
      </c>
      <c r="AC180">
        <v>15</v>
      </c>
    </row>
    <row r="181" spans="1:29" x14ac:dyDescent="0.35">
      <c r="A181">
        <v>184</v>
      </c>
      <c r="B181" t="s">
        <v>147</v>
      </c>
      <c r="C181" t="s">
        <v>1484</v>
      </c>
      <c r="U181" t="b">
        <v>1</v>
      </c>
      <c r="V181" t="s">
        <v>320</v>
      </c>
      <c r="W181" t="s">
        <v>321</v>
      </c>
      <c r="X181" t="s">
        <v>5369</v>
      </c>
      <c r="Y181">
        <v>47</v>
      </c>
      <c r="Z181">
        <v>58</v>
      </c>
      <c r="AA181">
        <v>3</v>
      </c>
      <c r="AB181">
        <v>7</v>
      </c>
      <c r="AC181">
        <v>15</v>
      </c>
    </row>
    <row r="182" spans="1:29" x14ac:dyDescent="0.35">
      <c r="A182">
        <v>185</v>
      </c>
      <c r="B182" t="s">
        <v>147</v>
      </c>
      <c r="C182" t="s">
        <v>1485</v>
      </c>
      <c r="U182" t="b">
        <v>1</v>
      </c>
      <c r="V182" t="s">
        <v>320</v>
      </c>
      <c r="W182" t="s">
        <v>321</v>
      </c>
      <c r="X182" t="s">
        <v>5370</v>
      </c>
      <c r="Y182">
        <v>64</v>
      </c>
      <c r="Z182">
        <v>67</v>
      </c>
      <c r="AA182">
        <v>5</v>
      </c>
      <c r="AB182">
        <v>6</v>
      </c>
      <c r="AC182">
        <v>15</v>
      </c>
    </row>
    <row r="183" spans="1:29" x14ac:dyDescent="0.35">
      <c r="A183">
        <v>186</v>
      </c>
      <c r="B183" t="s">
        <v>1318</v>
      </c>
      <c r="C183" t="s">
        <v>1486</v>
      </c>
      <c r="G183" t="s">
        <v>1319</v>
      </c>
      <c r="I183" t="s">
        <v>229</v>
      </c>
      <c r="J183" t="s">
        <v>264</v>
      </c>
      <c r="K183">
        <v>0</v>
      </c>
      <c r="N183" t="b">
        <v>1</v>
      </c>
      <c r="O183" t="b">
        <v>1</v>
      </c>
      <c r="P183" t="b">
        <v>0</v>
      </c>
      <c r="Q183">
        <v>10</v>
      </c>
      <c r="R183">
        <v>0</v>
      </c>
      <c r="S183">
        <v>1</v>
      </c>
      <c r="T183">
        <v>0</v>
      </c>
      <c r="U183" t="b">
        <v>1</v>
      </c>
      <c r="V183" t="s">
        <v>320</v>
      </c>
      <c r="W183" t="s">
        <v>321</v>
      </c>
      <c r="X183" t="s">
        <v>5371</v>
      </c>
      <c r="Y183">
        <v>3</v>
      </c>
      <c r="Z183">
        <v>3</v>
      </c>
      <c r="AA183">
        <v>8</v>
      </c>
      <c r="AB183">
        <v>8</v>
      </c>
      <c r="AC183">
        <v>15</v>
      </c>
    </row>
    <row r="184" spans="1:29" x14ac:dyDescent="0.35">
      <c r="A184">
        <v>187</v>
      </c>
      <c r="B184" t="s">
        <v>1318</v>
      </c>
      <c r="C184" t="s">
        <v>1487</v>
      </c>
      <c r="G184" t="s">
        <v>1319</v>
      </c>
      <c r="J184" t="s">
        <v>264</v>
      </c>
      <c r="K184">
        <v>0</v>
      </c>
      <c r="N184" t="b">
        <v>1</v>
      </c>
      <c r="O184" t="b">
        <v>1</v>
      </c>
      <c r="P184" t="b">
        <v>0</v>
      </c>
      <c r="Q184">
        <v>10</v>
      </c>
      <c r="R184">
        <v>0</v>
      </c>
      <c r="S184">
        <v>1</v>
      </c>
      <c r="T184">
        <v>2</v>
      </c>
      <c r="U184" t="b">
        <v>1</v>
      </c>
      <c r="V184" t="s">
        <v>320</v>
      </c>
      <c r="W184" t="s">
        <v>321</v>
      </c>
      <c r="X184" t="s">
        <v>5372</v>
      </c>
      <c r="Y184">
        <v>8</v>
      </c>
      <c r="Z184">
        <v>8</v>
      </c>
      <c r="AA184">
        <v>1</v>
      </c>
      <c r="AB184">
        <v>1</v>
      </c>
      <c r="AC184">
        <v>15</v>
      </c>
    </row>
    <row r="185" spans="1:29" x14ac:dyDescent="0.35">
      <c r="A185">
        <v>188</v>
      </c>
      <c r="B185" t="s">
        <v>1318</v>
      </c>
      <c r="C185" t="s">
        <v>1488</v>
      </c>
      <c r="G185" t="s">
        <v>1319</v>
      </c>
      <c r="J185" t="s">
        <v>264</v>
      </c>
      <c r="K185">
        <v>0</v>
      </c>
      <c r="N185" t="b">
        <v>1</v>
      </c>
      <c r="O185" t="b">
        <v>1</v>
      </c>
      <c r="P185" t="b">
        <v>0</v>
      </c>
      <c r="Q185">
        <v>10</v>
      </c>
      <c r="R185">
        <v>0</v>
      </c>
      <c r="S185">
        <v>1</v>
      </c>
      <c r="T185">
        <v>2</v>
      </c>
      <c r="U185" t="b">
        <v>1</v>
      </c>
      <c r="V185" t="s">
        <v>320</v>
      </c>
      <c r="W185" t="s">
        <v>321</v>
      </c>
      <c r="X185" t="s">
        <v>5373</v>
      </c>
      <c r="Y185">
        <v>8</v>
      </c>
      <c r="Z185">
        <v>8</v>
      </c>
      <c r="AA185">
        <v>4</v>
      </c>
      <c r="AB185">
        <v>4</v>
      </c>
      <c r="AC185">
        <v>15</v>
      </c>
    </row>
    <row r="186" spans="1:29" x14ac:dyDescent="0.35">
      <c r="A186">
        <v>189</v>
      </c>
      <c r="B186" t="s">
        <v>1318</v>
      </c>
      <c r="C186" t="s">
        <v>1489</v>
      </c>
      <c r="G186" t="s">
        <v>1319</v>
      </c>
      <c r="J186" t="s">
        <v>264</v>
      </c>
      <c r="K186">
        <v>0</v>
      </c>
      <c r="N186" t="b">
        <v>1</v>
      </c>
      <c r="O186" t="b">
        <v>1</v>
      </c>
      <c r="P186" t="b">
        <v>0</v>
      </c>
      <c r="Q186">
        <v>10</v>
      </c>
      <c r="R186">
        <v>0</v>
      </c>
      <c r="S186">
        <v>1</v>
      </c>
      <c r="T186">
        <v>2</v>
      </c>
      <c r="U186" t="b">
        <v>1</v>
      </c>
      <c r="V186" t="s">
        <v>320</v>
      </c>
      <c r="W186" t="s">
        <v>321</v>
      </c>
      <c r="X186" t="s">
        <v>5374</v>
      </c>
      <c r="Y186">
        <v>8</v>
      </c>
      <c r="Z186">
        <v>8</v>
      </c>
      <c r="AA186">
        <v>6</v>
      </c>
      <c r="AB186">
        <v>6</v>
      </c>
      <c r="AC186">
        <v>15</v>
      </c>
    </row>
    <row r="187" spans="1:29" x14ac:dyDescent="0.35">
      <c r="A187">
        <v>190</v>
      </c>
      <c r="B187" t="s">
        <v>1318</v>
      </c>
      <c r="C187" t="s">
        <v>1490</v>
      </c>
      <c r="G187" t="s">
        <v>1319</v>
      </c>
      <c r="J187" t="s">
        <v>264</v>
      </c>
      <c r="K187">
        <v>0</v>
      </c>
      <c r="N187" t="b">
        <v>1</v>
      </c>
      <c r="O187" t="b">
        <v>1</v>
      </c>
      <c r="P187" t="b">
        <v>0</v>
      </c>
      <c r="Q187">
        <v>10</v>
      </c>
      <c r="R187">
        <v>0</v>
      </c>
      <c r="S187">
        <v>1</v>
      </c>
      <c r="T187">
        <v>2</v>
      </c>
      <c r="U187" t="b">
        <v>1</v>
      </c>
      <c r="V187" t="s">
        <v>320</v>
      </c>
      <c r="W187" t="s">
        <v>321</v>
      </c>
      <c r="X187" t="s">
        <v>1526</v>
      </c>
      <c r="Y187">
        <v>11</v>
      </c>
      <c r="Z187">
        <v>11</v>
      </c>
      <c r="AA187">
        <v>1</v>
      </c>
      <c r="AB187">
        <v>1</v>
      </c>
      <c r="AC187">
        <v>15</v>
      </c>
    </row>
    <row r="188" spans="1:29" x14ac:dyDescent="0.35">
      <c r="A188">
        <v>191</v>
      </c>
      <c r="B188" t="s">
        <v>1318</v>
      </c>
      <c r="C188" t="s">
        <v>1491</v>
      </c>
      <c r="G188" t="s">
        <v>1319</v>
      </c>
      <c r="J188" t="s">
        <v>262</v>
      </c>
      <c r="K188">
        <v>0</v>
      </c>
      <c r="N188" t="b">
        <v>1</v>
      </c>
      <c r="O188" t="b">
        <v>1</v>
      </c>
      <c r="P188" t="b">
        <v>0</v>
      </c>
      <c r="Q188">
        <v>10</v>
      </c>
      <c r="R188">
        <v>0</v>
      </c>
      <c r="S188">
        <v>1</v>
      </c>
      <c r="T188">
        <v>2</v>
      </c>
      <c r="U188" t="b">
        <v>1</v>
      </c>
      <c r="V188" t="s">
        <v>320</v>
      </c>
      <c r="W188" t="s">
        <v>321</v>
      </c>
      <c r="X188" t="s">
        <v>5375</v>
      </c>
      <c r="Y188">
        <v>11</v>
      </c>
      <c r="Z188">
        <v>11</v>
      </c>
      <c r="AA188">
        <v>6</v>
      </c>
      <c r="AB188">
        <v>6</v>
      </c>
      <c r="AC188">
        <v>15</v>
      </c>
    </row>
    <row r="189" spans="1:29" x14ac:dyDescent="0.35">
      <c r="A189">
        <v>192</v>
      </c>
      <c r="B189" t="s">
        <v>1318</v>
      </c>
      <c r="C189" t="s">
        <v>1492</v>
      </c>
      <c r="G189" t="s">
        <v>1319</v>
      </c>
      <c r="J189" t="s">
        <v>264</v>
      </c>
      <c r="K189">
        <v>0</v>
      </c>
      <c r="N189" t="b">
        <v>1</v>
      </c>
      <c r="O189" t="b">
        <v>1</v>
      </c>
      <c r="P189" t="b">
        <v>0</v>
      </c>
      <c r="Q189">
        <v>10</v>
      </c>
      <c r="R189">
        <v>0</v>
      </c>
      <c r="S189">
        <v>1</v>
      </c>
      <c r="T189">
        <v>2</v>
      </c>
      <c r="U189" t="b">
        <v>1</v>
      </c>
      <c r="V189" t="s">
        <v>320</v>
      </c>
      <c r="W189" t="s">
        <v>321</v>
      </c>
      <c r="X189" t="s">
        <v>1545</v>
      </c>
      <c r="Y189">
        <v>14</v>
      </c>
      <c r="Z189">
        <v>14</v>
      </c>
      <c r="AA189">
        <v>1</v>
      </c>
      <c r="AB189">
        <v>1</v>
      </c>
      <c r="AC189">
        <v>15</v>
      </c>
    </row>
    <row r="190" spans="1:29" x14ac:dyDescent="0.35">
      <c r="A190">
        <v>193</v>
      </c>
      <c r="B190" t="s">
        <v>1318</v>
      </c>
      <c r="C190" t="s">
        <v>1493</v>
      </c>
      <c r="G190" t="s">
        <v>1319</v>
      </c>
      <c r="J190" t="s">
        <v>264</v>
      </c>
      <c r="K190">
        <v>0</v>
      </c>
      <c r="N190" t="b">
        <v>1</v>
      </c>
      <c r="O190" t="b">
        <v>1</v>
      </c>
      <c r="P190" t="b">
        <v>0</v>
      </c>
      <c r="Q190">
        <v>10</v>
      </c>
      <c r="R190">
        <v>0</v>
      </c>
      <c r="S190">
        <v>1</v>
      </c>
      <c r="T190">
        <v>2</v>
      </c>
      <c r="U190" t="b">
        <v>1</v>
      </c>
      <c r="V190" t="s">
        <v>320</v>
      </c>
      <c r="W190" t="s">
        <v>321</v>
      </c>
      <c r="X190" t="s">
        <v>5376</v>
      </c>
      <c r="Y190">
        <v>14</v>
      </c>
      <c r="Z190">
        <v>14</v>
      </c>
      <c r="AA190">
        <v>2</v>
      </c>
      <c r="AB190">
        <v>2</v>
      </c>
      <c r="AC190">
        <v>15</v>
      </c>
    </row>
    <row r="191" spans="1:29" x14ac:dyDescent="0.35">
      <c r="A191">
        <v>194</v>
      </c>
      <c r="B191" t="s">
        <v>1318</v>
      </c>
      <c r="C191" t="s">
        <v>1494</v>
      </c>
      <c r="G191" t="s">
        <v>1319</v>
      </c>
      <c r="J191" t="s">
        <v>264</v>
      </c>
      <c r="K191">
        <v>0</v>
      </c>
      <c r="N191" t="b">
        <v>1</v>
      </c>
      <c r="O191" t="b">
        <v>1</v>
      </c>
      <c r="P191" t="b">
        <v>0</v>
      </c>
      <c r="Q191">
        <v>10</v>
      </c>
      <c r="R191">
        <v>0</v>
      </c>
      <c r="S191">
        <v>1</v>
      </c>
      <c r="T191">
        <v>2</v>
      </c>
      <c r="U191" t="b">
        <v>1</v>
      </c>
      <c r="V191" t="s">
        <v>320</v>
      </c>
      <c r="W191" t="s">
        <v>321</v>
      </c>
      <c r="X191" t="s">
        <v>5377</v>
      </c>
      <c r="Y191">
        <v>14</v>
      </c>
      <c r="Z191">
        <v>14</v>
      </c>
      <c r="AA191">
        <v>6</v>
      </c>
      <c r="AB191">
        <v>6</v>
      </c>
      <c r="AC191">
        <v>15</v>
      </c>
    </row>
    <row r="192" spans="1:29" x14ac:dyDescent="0.35">
      <c r="A192">
        <v>195</v>
      </c>
      <c r="B192" t="s">
        <v>1318</v>
      </c>
      <c r="C192" t="s">
        <v>1495</v>
      </c>
      <c r="G192" t="s">
        <v>1319</v>
      </c>
      <c r="J192" t="s">
        <v>264</v>
      </c>
      <c r="K192">
        <v>0</v>
      </c>
      <c r="N192" t="b">
        <v>1</v>
      </c>
      <c r="O192" t="b">
        <v>1</v>
      </c>
      <c r="P192" t="b">
        <v>0</v>
      </c>
      <c r="Q192">
        <v>10</v>
      </c>
      <c r="R192">
        <v>0</v>
      </c>
      <c r="S192">
        <v>1</v>
      </c>
      <c r="T192">
        <v>2</v>
      </c>
      <c r="U192" t="b">
        <v>1</v>
      </c>
      <c r="V192" t="s">
        <v>320</v>
      </c>
      <c r="W192" t="s">
        <v>321</v>
      </c>
      <c r="X192" t="s">
        <v>5378</v>
      </c>
      <c r="Y192">
        <v>16</v>
      </c>
      <c r="Z192">
        <v>16</v>
      </c>
      <c r="AA192">
        <v>1</v>
      </c>
      <c r="AB192">
        <v>1</v>
      </c>
      <c r="AC192">
        <v>15</v>
      </c>
    </row>
    <row r="193" spans="1:29" x14ac:dyDescent="0.35">
      <c r="A193">
        <v>196</v>
      </c>
      <c r="B193" t="s">
        <v>1318</v>
      </c>
      <c r="C193" t="s">
        <v>1496</v>
      </c>
      <c r="G193" t="s">
        <v>1319</v>
      </c>
      <c r="J193" t="s">
        <v>264</v>
      </c>
      <c r="K193">
        <v>0</v>
      </c>
      <c r="N193" t="b">
        <v>1</v>
      </c>
      <c r="O193" t="b">
        <v>1</v>
      </c>
      <c r="P193" t="b">
        <v>0</v>
      </c>
      <c r="Q193">
        <v>10</v>
      </c>
      <c r="R193">
        <v>0</v>
      </c>
      <c r="S193">
        <v>1</v>
      </c>
      <c r="T193">
        <v>2</v>
      </c>
      <c r="U193" t="b">
        <v>1</v>
      </c>
      <c r="V193" t="s">
        <v>320</v>
      </c>
      <c r="W193" t="s">
        <v>321</v>
      </c>
      <c r="X193" t="s">
        <v>5379</v>
      </c>
      <c r="Y193">
        <v>16</v>
      </c>
      <c r="Z193">
        <v>16</v>
      </c>
      <c r="AA193">
        <v>2</v>
      </c>
      <c r="AB193">
        <v>2</v>
      </c>
      <c r="AC193">
        <v>15</v>
      </c>
    </row>
    <row r="194" spans="1:29" x14ac:dyDescent="0.35">
      <c r="A194">
        <v>197</v>
      </c>
      <c r="B194" t="s">
        <v>1318</v>
      </c>
      <c r="C194" t="s">
        <v>1497</v>
      </c>
      <c r="G194" t="s">
        <v>1319</v>
      </c>
      <c r="J194" t="s">
        <v>264</v>
      </c>
      <c r="K194">
        <v>0</v>
      </c>
      <c r="N194" t="b">
        <v>1</v>
      </c>
      <c r="O194" t="b">
        <v>1</v>
      </c>
      <c r="P194" t="b">
        <v>0</v>
      </c>
      <c r="Q194">
        <v>10</v>
      </c>
      <c r="R194">
        <v>0</v>
      </c>
      <c r="S194">
        <v>1</v>
      </c>
      <c r="T194">
        <v>2</v>
      </c>
      <c r="U194" t="b">
        <v>1</v>
      </c>
      <c r="V194" t="s">
        <v>320</v>
      </c>
      <c r="W194" t="s">
        <v>321</v>
      </c>
      <c r="X194" t="s">
        <v>5380</v>
      </c>
      <c r="Y194">
        <v>16</v>
      </c>
      <c r="Z194">
        <v>16</v>
      </c>
      <c r="AA194">
        <v>6</v>
      </c>
      <c r="AB194">
        <v>6</v>
      </c>
      <c r="AC194">
        <v>15</v>
      </c>
    </row>
    <row r="195" spans="1:29" x14ac:dyDescent="0.35">
      <c r="A195">
        <v>198</v>
      </c>
      <c r="B195" t="s">
        <v>1318</v>
      </c>
      <c r="C195" t="s">
        <v>1498</v>
      </c>
      <c r="G195" t="s">
        <v>1319</v>
      </c>
      <c r="J195" t="s">
        <v>264</v>
      </c>
      <c r="K195">
        <v>0</v>
      </c>
      <c r="N195" t="b">
        <v>1</v>
      </c>
      <c r="O195" t="b">
        <v>1</v>
      </c>
      <c r="P195" t="b">
        <v>0</v>
      </c>
      <c r="Q195">
        <v>10</v>
      </c>
      <c r="R195">
        <v>0</v>
      </c>
      <c r="S195">
        <v>1</v>
      </c>
      <c r="T195">
        <v>2</v>
      </c>
      <c r="U195" t="b">
        <v>1</v>
      </c>
      <c r="V195" t="s">
        <v>320</v>
      </c>
      <c r="W195" t="s">
        <v>321</v>
      </c>
      <c r="X195" t="s">
        <v>5381</v>
      </c>
      <c r="Y195">
        <v>19</v>
      </c>
      <c r="Z195">
        <v>19</v>
      </c>
      <c r="AA195">
        <v>1</v>
      </c>
      <c r="AB195">
        <v>1</v>
      </c>
      <c r="AC195">
        <v>15</v>
      </c>
    </row>
    <row r="196" spans="1:29" x14ac:dyDescent="0.35">
      <c r="A196">
        <v>199</v>
      </c>
      <c r="B196" t="s">
        <v>1318</v>
      </c>
      <c r="C196" t="s">
        <v>1499</v>
      </c>
      <c r="G196" t="s">
        <v>1319</v>
      </c>
      <c r="J196" t="s">
        <v>264</v>
      </c>
      <c r="K196">
        <v>0</v>
      </c>
      <c r="N196" t="b">
        <v>1</v>
      </c>
      <c r="O196" t="b">
        <v>1</v>
      </c>
      <c r="P196" t="b">
        <v>0</v>
      </c>
      <c r="Q196">
        <v>10</v>
      </c>
      <c r="R196">
        <v>0</v>
      </c>
      <c r="S196">
        <v>1</v>
      </c>
      <c r="T196">
        <v>2</v>
      </c>
      <c r="U196" t="b">
        <v>1</v>
      </c>
      <c r="V196" t="s">
        <v>320</v>
      </c>
      <c r="W196" t="s">
        <v>321</v>
      </c>
      <c r="X196" t="s">
        <v>1824</v>
      </c>
      <c r="Y196">
        <v>22</v>
      </c>
      <c r="Z196">
        <v>22</v>
      </c>
      <c r="AA196">
        <v>1</v>
      </c>
      <c r="AB196">
        <v>1</v>
      </c>
      <c r="AC196">
        <v>15</v>
      </c>
    </row>
    <row r="197" spans="1:29" x14ac:dyDescent="0.35">
      <c r="A197">
        <v>200</v>
      </c>
      <c r="B197" t="s">
        <v>1318</v>
      </c>
      <c r="C197" t="s">
        <v>1500</v>
      </c>
      <c r="G197" t="s">
        <v>1319</v>
      </c>
      <c r="J197" t="s">
        <v>262</v>
      </c>
      <c r="K197">
        <v>0</v>
      </c>
      <c r="N197" t="b">
        <v>1</v>
      </c>
      <c r="O197" t="b">
        <v>1</v>
      </c>
      <c r="P197" t="b">
        <v>0</v>
      </c>
      <c r="Q197">
        <v>10</v>
      </c>
      <c r="R197">
        <v>0</v>
      </c>
      <c r="S197">
        <v>1</v>
      </c>
      <c r="T197">
        <v>2</v>
      </c>
      <c r="U197" t="b">
        <v>1</v>
      </c>
      <c r="V197" t="s">
        <v>320</v>
      </c>
      <c r="W197" t="s">
        <v>321</v>
      </c>
      <c r="X197" t="s">
        <v>5382</v>
      </c>
      <c r="Y197">
        <v>22</v>
      </c>
      <c r="Z197">
        <v>22</v>
      </c>
      <c r="AA197">
        <v>4</v>
      </c>
      <c r="AB197">
        <v>4</v>
      </c>
      <c r="AC197">
        <v>15</v>
      </c>
    </row>
    <row r="198" spans="1:29" x14ac:dyDescent="0.35">
      <c r="A198">
        <v>201</v>
      </c>
      <c r="B198" t="s">
        <v>1318</v>
      </c>
      <c r="C198" t="s">
        <v>1501</v>
      </c>
      <c r="G198" t="s">
        <v>1319</v>
      </c>
      <c r="J198" t="s">
        <v>264</v>
      </c>
      <c r="K198">
        <v>0</v>
      </c>
      <c r="N198" t="b">
        <v>1</v>
      </c>
      <c r="O198" t="b">
        <v>1</v>
      </c>
      <c r="P198" t="b">
        <v>0</v>
      </c>
      <c r="Q198">
        <v>10</v>
      </c>
      <c r="R198">
        <v>0</v>
      </c>
      <c r="S198">
        <v>1</v>
      </c>
      <c r="T198">
        <v>2</v>
      </c>
      <c r="U198" t="b">
        <v>1</v>
      </c>
      <c r="V198" t="s">
        <v>320</v>
      </c>
      <c r="W198" t="s">
        <v>321</v>
      </c>
      <c r="X198" t="s">
        <v>5383</v>
      </c>
      <c r="Y198">
        <v>22</v>
      </c>
      <c r="Z198">
        <v>22</v>
      </c>
      <c r="AA198">
        <v>7</v>
      </c>
      <c r="AB198">
        <v>7</v>
      </c>
      <c r="AC198">
        <v>15</v>
      </c>
    </row>
    <row r="199" spans="1:29" x14ac:dyDescent="0.35">
      <c r="A199">
        <v>202</v>
      </c>
      <c r="B199" t="s">
        <v>1318</v>
      </c>
      <c r="C199" t="s">
        <v>1502</v>
      </c>
      <c r="G199" t="s">
        <v>1319</v>
      </c>
      <c r="J199" t="s">
        <v>264</v>
      </c>
      <c r="K199">
        <v>0</v>
      </c>
      <c r="N199" t="b">
        <v>1</v>
      </c>
      <c r="O199" t="b">
        <v>1</v>
      </c>
      <c r="P199" t="b">
        <v>0</v>
      </c>
      <c r="Q199">
        <v>10</v>
      </c>
      <c r="R199">
        <v>0</v>
      </c>
      <c r="S199">
        <v>1</v>
      </c>
      <c r="T199">
        <v>2</v>
      </c>
      <c r="U199" t="b">
        <v>1</v>
      </c>
      <c r="V199" t="s">
        <v>320</v>
      </c>
      <c r="W199" t="s">
        <v>321</v>
      </c>
      <c r="X199" t="s">
        <v>5384</v>
      </c>
      <c r="Y199">
        <v>25</v>
      </c>
      <c r="Z199">
        <v>25</v>
      </c>
      <c r="AA199">
        <v>1</v>
      </c>
      <c r="AB199">
        <v>1</v>
      </c>
      <c r="AC199">
        <v>15</v>
      </c>
    </row>
    <row r="200" spans="1:29" x14ac:dyDescent="0.35">
      <c r="A200">
        <v>203</v>
      </c>
      <c r="B200" t="s">
        <v>1318</v>
      </c>
      <c r="C200" t="s">
        <v>1503</v>
      </c>
      <c r="G200" t="s">
        <v>1319</v>
      </c>
      <c r="J200" t="s">
        <v>264</v>
      </c>
      <c r="K200">
        <v>0</v>
      </c>
      <c r="N200" t="b">
        <v>1</v>
      </c>
      <c r="O200" t="b">
        <v>1</v>
      </c>
      <c r="P200" t="b">
        <v>0</v>
      </c>
      <c r="Q200">
        <v>10</v>
      </c>
      <c r="R200">
        <v>0</v>
      </c>
      <c r="S200">
        <v>1</v>
      </c>
      <c r="T200">
        <v>2</v>
      </c>
      <c r="U200" t="b">
        <v>1</v>
      </c>
      <c r="V200" t="s">
        <v>320</v>
      </c>
      <c r="W200" t="s">
        <v>321</v>
      </c>
      <c r="X200" t="s">
        <v>5385</v>
      </c>
      <c r="Y200">
        <v>25</v>
      </c>
      <c r="Z200">
        <v>25</v>
      </c>
      <c r="AA200">
        <v>2</v>
      </c>
      <c r="AB200">
        <v>2</v>
      </c>
      <c r="AC200">
        <v>15</v>
      </c>
    </row>
    <row r="201" spans="1:29" x14ac:dyDescent="0.35">
      <c r="A201">
        <v>204</v>
      </c>
      <c r="B201" t="s">
        <v>1318</v>
      </c>
      <c r="C201" t="s">
        <v>1504</v>
      </c>
      <c r="G201" t="s">
        <v>1319</v>
      </c>
      <c r="J201" t="s">
        <v>264</v>
      </c>
      <c r="K201">
        <v>0</v>
      </c>
      <c r="N201" t="b">
        <v>1</v>
      </c>
      <c r="O201" t="b">
        <v>1</v>
      </c>
      <c r="P201" t="b">
        <v>0</v>
      </c>
      <c r="Q201">
        <v>10</v>
      </c>
      <c r="R201">
        <v>0</v>
      </c>
      <c r="S201">
        <v>1</v>
      </c>
      <c r="T201">
        <v>2</v>
      </c>
      <c r="U201" t="b">
        <v>1</v>
      </c>
      <c r="V201" t="s">
        <v>320</v>
      </c>
      <c r="W201" t="s">
        <v>321</v>
      </c>
      <c r="X201" t="s">
        <v>5386</v>
      </c>
      <c r="Y201">
        <v>25</v>
      </c>
      <c r="Z201">
        <v>25</v>
      </c>
      <c r="AA201">
        <v>6</v>
      </c>
      <c r="AB201">
        <v>6</v>
      </c>
      <c r="AC201">
        <v>15</v>
      </c>
    </row>
    <row r="202" spans="1:29" x14ac:dyDescent="0.35">
      <c r="A202">
        <v>205</v>
      </c>
      <c r="B202" t="s">
        <v>1318</v>
      </c>
      <c r="C202" t="s">
        <v>1505</v>
      </c>
      <c r="G202" t="s">
        <v>1319</v>
      </c>
      <c r="J202" t="s">
        <v>264</v>
      </c>
      <c r="K202">
        <v>0</v>
      </c>
      <c r="N202" t="b">
        <v>1</v>
      </c>
      <c r="O202" t="b">
        <v>1</v>
      </c>
      <c r="P202" t="b">
        <v>0</v>
      </c>
      <c r="Q202">
        <v>10</v>
      </c>
      <c r="R202">
        <v>0</v>
      </c>
      <c r="S202">
        <v>1</v>
      </c>
      <c r="T202">
        <v>2</v>
      </c>
      <c r="U202" t="b">
        <v>1</v>
      </c>
      <c r="V202" t="s">
        <v>320</v>
      </c>
      <c r="W202" t="s">
        <v>321</v>
      </c>
      <c r="X202" t="s">
        <v>5387</v>
      </c>
      <c r="Y202">
        <v>25</v>
      </c>
      <c r="Z202">
        <v>25</v>
      </c>
      <c r="AA202">
        <v>7</v>
      </c>
      <c r="AB202">
        <v>7</v>
      </c>
      <c r="AC202">
        <v>15</v>
      </c>
    </row>
    <row r="203" spans="1:29" x14ac:dyDescent="0.35">
      <c r="A203">
        <v>206</v>
      </c>
      <c r="B203" t="s">
        <v>1318</v>
      </c>
      <c r="C203" t="s">
        <v>1506</v>
      </c>
      <c r="G203" t="s">
        <v>1319</v>
      </c>
      <c r="J203" t="s">
        <v>264</v>
      </c>
      <c r="K203">
        <v>0</v>
      </c>
      <c r="N203" t="b">
        <v>1</v>
      </c>
      <c r="O203" t="b">
        <v>1</v>
      </c>
      <c r="P203" t="b">
        <v>0</v>
      </c>
      <c r="Q203">
        <v>10</v>
      </c>
      <c r="R203">
        <v>0</v>
      </c>
      <c r="S203">
        <v>1</v>
      </c>
      <c r="T203">
        <v>2</v>
      </c>
      <c r="U203" t="b">
        <v>1</v>
      </c>
      <c r="V203" t="s">
        <v>320</v>
      </c>
      <c r="W203" t="s">
        <v>321</v>
      </c>
      <c r="X203" t="s">
        <v>5388</v>
      </c>
      <c r="Y203">
        <v>28</v>
      </c>
      <c r="Z203">
        <v>28</v>
      </c>
      <c r="AA203">
        <v>1</v>
      </c>
      <c r="AB203">
        <v>1</v>
      </c>
      <c r="AC203">
        <v>15</v>
      </c>
    </row>
    <row r="204" spans="1:29" x14ac:dyDescent="0.35">
      <c r="A204">
        <v>207</v>
      </c>
      <c r="B204" t="s">
        <v>1318</v>
      </c>
      <c r="C204" t="s">
        <v>1507</v>
      </c>
      <c r="G204" t="s">
        <v>1319</v>
      </c>
      <c r="J204" t="s">
        <v>266</v>
      </c>
      <c r="K204">
        <v>0</v>
      </c>
      <c r="N204" t="b">
        <v>1</v>
      </c>
      <c r="O204" t="b">
        <v>1</v>
      </c>
      <c r="P204" t="b">
        <v>0</v>
      </c>
      <c r="Q204">
        <v>10</v>
      </c>
      <c r="R204">
        <v>0</v>
      </c>
      <c r="S204">
        <v>1</v>
      </c>
      <c r="T204">
        <v>2</v>
      </c>
      <c r="U204" t="b">
        <v>1</v>
      </c>
      <c r="V204" t="s">
        <v>320</v>
      </c>
      <c r="W204" t="s">
        <v>321</v>
      </c>
      <c r="X204" t="s">
        <v>5389</v>
      </c>
      <c r="Y204">
        <v>28</v>
      </c>
      <c r="Z204">
        <v>28</v>
      </c>
      <c r="AA204">
        <v>7</v>
      </c>
      <c r="AB204">
        <v>7</v>
      </c>
      <c r="AC204">
        <v>15</v>
      </c>
    </row>
    <row r="205" spans="1:29" x14ac:dyDescent="0.35">
      <c r="A205">
        <v>208</v>
      </c>
      <c r="B205" t="s">
        <v>1318</v>
      </c>
      <c r="C205" t="s">
        <v>1508</v>
      </c>
      <c r="G205" t="s">
        <v>1319</v>
      </c>
      <c r="J205" t="s">
        <v>264</v>
      </c>
      <c r="K205">
        <v>0</v>
      </c>
      <c r="N205" t="b">
        <v>1</v>
      </c>
      <c r="O205" t="b">
        <v>1</v>
      </c>
      <c r="P205" t="b">
        <v>0</v>
      </c>
      <c r="Q205">
        <v>10</v>
      </c>
      <c r="R205">
        <v>0</v>
      </c>
      <c r="S205">
        <v>1</v>
      </c>
      <c r="T205">
        <v>2</v>
      </c>
      <c r="U205" t="b">
        <v>1</v>
      </c>
      <c r="V205" t="s">
        <v>320</v>
      </c>
      <c r="W205" t="s">
        <v>321</v>
      </c>
      <c r="X205" t="s">
        <v>2188</v>
      </c>
      <c r="Y205">
        <v>31</v>
      </c>
      <c r="Z205">
        <v>31</v>
      </c>
      <c r="AA205">
        <v>1</v>
      </c>
      <c r="AB205">
        <v>1</v>
      </c>
      <c r="AC205">
        <v>15</v>
      </c>
    </row>
    <row r="206" spans="1:29" x14ac:dyDescent="0.35">
      <c r="A206">
        <v>209</v>
      </c>
      <c r="B206" t="s">
        <v>1318</v>
      </c>
      <c r="C206" t="s">
        <v>1509</v>
      </c>
      <c r="G206" t="s">
        <v>1319</v>
      </c>
      <c r="J206" t="s">
        <v>266</v>
      </c>
      <c r="K206">
        <v>0</v>
      </c>
      <c r="N206" t="b">
        <v>1</v>
      </c>
      <c r="O206" t="b">
        <v>1</v>
      </c>
      <c r="P206" t="b">
        <v>0</v>
      </c>
      <c r="Q206">
        <v>10</v>
      </c>
      <c r="R206">
        <v>0</v>
      </c>
      <c r="S206">
        <v>1</v>
      </c>
      <c r="T206">
        <v>2</v>
      </c>
      <c r="U206" t="b">
        <v>1</v>
      </c>
      <c r="V206" t="s">
        <v>320</v>
      </c>
      <c r="W206" t="s">
        <v>321</v>
      </c>
      <c r="X206" t="s">
        <v>5390</v>
      </c>
      <c r="Y206">
        <v>31</v>
      </c>
      <c r="Z206">
        <v>31</v>
      </c>
      <c r="AA206">
        <v>4</v>
      </c>
      <c r="AB206">
        <v>4</v>
      </c>
      <c r="AC206">
        <v>15</v>
      </c>
    </row>
    <row r="207" spans="1:29" x14ac:dyDescent="0.35">
      <c r="A207">
        <v>210</v>
      </c>
      <c r="B207" t="s">
        <v>1318</v>
      </c>
      <c r="C207" t="s">
        <v>1510</v>
      </c>
      <c r="G207" t="s">
        <v>1319</v>
      </c>
      <c r="J207" t="s">
        <v>264</v>
      </c>
      <c r="K207">
        <v>0</v>
      </c>
      <c r="N207" t="b">
        <v>1</v>
      </c>
      <c r="O207" t="b">
        <v>1</v>
      </c>
      <c r="P207" t="b">
        <v>0</v>
      </c>
      <c r="Q207">
        <v>10</v>
      </c>
      <c r="R207">
        <v>0</v>
      </c>
      <c r="S207">
        <v>1</v>
      </c>
      <c r="T207">
        <v>2</v>
      </c>
      <c r="U207" t="b">
        <v>1</v>
      </c>
      <c r="V207" t="s">
        <v>320</v>
      </c>
      <c r="W207" t="s">
        <v>321</v>
      </c>
      <c r="X207" t="s">
        <v>2208</v>
      </c>
      <c r="Y207">
        <v>33</v>
      </c>
      <c r="Z207">
        <v>33</v>
      </c>
      <c r="AA207">
        <v>1</v>
      </c>
      <c r="AB207">
        <v>1</v>
      </c>
      <c r="AC207">
        <v>15</v>
      </c>
    </row>
    <row r="208" spans="1:29" x14ac:dyDescent="0.35">
      <c r="A208">
        <v>211</v>
      </c>
      <c r="B208" t="s">
        <v>1318</v>
      </c>
      <c r="C208" t="s">
        <v>1511</v>
      </c>
      <c r="G208" t="s">
        <v>1319</v>
      </c>
      <c r="J208" t="s">
        <v>266</v>
      </c>
      <c r="K208">
        <v>0</v>
      </c>
      <c r="N208" t="b">
        <v>1</v>
      </c>
      <c r="O208" t="b">
        <v>1</v>
      </c>
      <c r="P208" t="b">
        <v>0</v>
      </c>
      <c r="Q208">
        <v>10</v>
      </c>
      <c r="R208">
        <v>0</v>
      </c>
      <c r="S208">
        <v>1</v>
      </c>
      <c r="T208">
        <v>2</v>
      </c>
      <c r="U208" t="b">
        <v>1</v>
      </c>
      <c r="V208" t="s">
        <v>320</v>
      </c>
      <c r="W208" t="s">
        <v>321</v>
      </c>
      <c r="X208" t="s">
        <v>5391</v>
      </c>
      <c r="Y208">
        <v>33</v>
      </c>
      <c r="Z208">
        <v>33</v>
      </c>
      <c r="AA208">
        <v>4</v>
      </c>
      <c r="AB208">
        <v>4</v>
      </c>
      <c r="AC208">
        <v>15</v>
      </c>
    </row>
    <row r="209" spans="1:29" x14ac:dyDescent="0.35">
      <c r="A209">
        <v>212</v>
      </c>
      <c r="B209" t="s">
        <v>1318</v>
      </c>
      <c r="C209" t="s">
        <v>1512</v>
      </c>
      <c r="G209" t="s">
        <v>1319</v>
      </c>
      <c r="J209" t="s">
        <v>266</v>
      </c>
      <c r="K209">
        <v>0</v>
      </c>
      <c r="N209" t="b">
        <v>1</v>
      </c>
      <c r="O209" t="b">
        <v>1</v>
      </c>
      <c r="P209" t="b">
        <v>0</v>
      </c>
      <c r="Q209">
        <v>10</v>
      </c>
      <c r="R209">
        <v>0</v>
      </c>
      <c r="S209">
        <v>1</v>
      </c>
      <c r="T209">
        <v>2</v>
      </c>
      <c r="U209" t="b">
        <v>1</v>
      </c>
      <c r="V209" t="s">
        <v>320</v>
      </c>
      <c r="W209" t="s">
        <v>321</v>
      </c>
      <c r="X209" t="s">
        <v>5392</v>
      </c>
      <c r="Y209">
        <v>36</v>
      </c>
      <c r="Z209">
        <v>36</v>
      </c>
      <c r="AA209">
        <v>1</v>
      </c>
      <c r="AB209">
        <v>1</v>
      </c>
      <c r="AC209">
        <v>15</v>
      </c>
    </row>
    <row r="210" spans="1:29" x14ac:dyDescent="0.35">
      <c r="A210">
        <v>213</v>
      </c>
      <c r="B210" t="s">
        <v>1318</v>
      </c>
      <c r="C210" t="s">
        <v>1513</v>
      </c>
      <c r="G210" t="s">
        <v>1319</v>
      </c>
      <c r="J210" t="s">
        <v>266</v>
      </c>
      <c r="K210">
        <v>0</v>
      </c>
      <c r="N210" t="b">
        <v>1</v>
      </c>
      <c r="O210" t="b">
        <v>1</v>
      </c>
      <c r="P210" t="b">
        <v>0</v>
      </c>
      <c r="Q210">
        <v>10</v>
      </c>
      <c r="R210">
        <v>0</v>
      </c>
      <c r="S210">
        <v>1</v>
      </c>
      <c r="T210">
        <v>2</v>
      </c>
      <c r="U210" t="b">
        <v>1</v>
      </c>
      <c r="V210" t="s">
        <v>320</v>
      </c>
      <c r="W210" t="s">
        <v>321</v>
      </c>
      <c r="X210" t="s">
        <v>5393</v>
      </c>
      <c r="Y210">
        <v>36</v>
      </c>
      <c r="Z210">
        <v>36</v>
      </c>
      <c r="AA210">
        <v>3</v>
      </c>
      <c r="AB210">
        <v>3</v>
      </c>
      <c r="AC210">
        <v>15</v>
      </c>
    </row>
    <row r="211" spans="1:29" x14ac:dyDescent="0.35">
      <c r="A211">
        <v>214</v>
      </c>
      <c r="B211" t="s">
        <v>1318</v>
      </c>
      <c r="C211" t="s">
        <v>1514</v>
      </c>
      <c r="G211" t="s">
        <v>1319</v>
      </c>
      <c r="J211" t="s">
        <v>272</v>
      </c>
      <c r="K211">
        <v>0</v>
      </c>
      <c r="N211" t="b">
        <v>1</v>
      </c>
      <c r="O211" t="b">
        <v>1</v>
      </c>
      <c r="P211" t="b">
        <v>0</v>
      </c>
      <c r="Q211">
        <v>10</v>
      </c>
      <c r="R211">
        <v>0</v>
      </c>
      <c r="S211">
        <v>1</v>
      </c>
      <c r="T211">
        <v>2</v>
      </c>
      <c r="U211" t="b">
        <v>1</v>
      </c>
      <c r="V211" t="s">
        <v>320</v>
      </c>
      <c r="W211" t="s">
        <v>321</v>
      </c>
      <c r="X211" t="s">
        <v>5394</v>
      </c>
      <c r="Y211">
        <v>38</v>
      </c>
      <c r="Z211">
        <v>38</v>
      </c>
      <c r="AA211">
        <v>1</v>
      </c>
      <c r="AB211">
        <v>1</v>
      </c>
      <c r="AC211">
        <v>15</v>
      </c>
    </row>
    <row r="212" spans="1:29" x14ac:dyDescent="0.35">
      <c r="A212">
        <v>215</v>
      </c>
      <c r="B212" t="s">
        <v>1318</v>
      </c>
      <c r="C212" t="s">
        <v>1515</v>
      </c>
      <c r="G212" t="s">
        <v>1319</v>
      </c>
      <c r="I212" t="s">
        <v>94</v>
      </c>
      <c r="J212" t="s">
        <v>266</v>
      </c>
      <c r="K212">
        <v>0</v>
      </c>
      <c r="N212" t="b">
        <v>1</v>
      </c>
      <c r="O212" t="b">
        <v>1</v>
      </c>
      <c r="P212" t="b">
        <v>0</v>
      </c>
      <c r="Q212">
        <v>10</v>
      </c>
      <c r="R212">
        <v>0</v>
      </c>
      <c r="S212">
        <v>1</v>
      </c>
      <c r="T212">
        <v>0</v>
      </c>
      <c r="U212" t="b">
        <v>1</v>
      </c>
      <c r="V212" t="s">
        <v>320</v>
      </c>
      <c r="W212" t="s">
        <v>321</v>
      </c>
      <c r="X212" t="s">
        <v>5395</v>
      </c>
      <c r="Y212">
        <v>48</v>
      </c>
      <c r="Z212">
        <v>48</v>
      </c>
      <c r="AA212">
        <v>1</v>
      </c>
      <c r="AB212">
        <v>1</v>
      </c>
      <c r="AC212">
        <v>15</v>
      </c>
    </row>
    <row r="213" spans="1:29" x14ac:dyDescent="0.35">
      <c r="A213">
        <v>216</v>
      </c>
      <c r="B213" t="s">
        <v>1318</v>
      </c>
      <c r="C213" t="s">
        <v>1516</v>
      </c>
      <c r="G213" t="s">
        <v>1319</v>
      </c>
      <c r="I213" t="s">
        <v>2</v>
      </c>
      <c r="J213" t="s">
        <v>264</v>
      </c>
      <c r="K213">
        <v>0</v>
      </c>
      <c r="N213" t="b">
        <v>1</v>
      </c>
      <c r="O213" t="b">
        <v>1</v>
      </c>
      <c r="P213" t="b">
        <v>0</v>
      </c>
      <c r="Q213">
        <v>10</v>
      </c>
      <c r="R213">
        <v>0</v>
      </c>
      <c r="S213">
        <v>1</v>
      </c>
      <c r="T213">
        <v>0</v>
      </c>
      <c r="U213" t="b">
        <v>1</v>
      </c>
      <c r="V213" t="s">
        <v>320</v>
      </c>
      <c r="W213" t="s">
        <v>321</v>
      </c>
      <c r="X213" t="s">
        <v>5396</v>
      </c>
      <c r="Y213">
        <v>48</v>
      </c>
      <c r="Z213">
        <v>48</v>
      </c>
      <c r="AA213">
        <v>3</v>
      </c>
      <c r="AB213">
        <v>3</v>
      </c>
      <c r="AC213">
        <v>15</v>
      </c>
    </row>
    <row r="214" spans="1:29" x14ac:dyDescent="0.35">
      <c r="A214">
        <v>217</v>
      </c>
      <c r="B214" t="s">
        <v>1318</v>
      </c>
      <c r="C214" t="s">
        <v>1517</v>
      </c>
      <c r="G214" t="s">
        <v>1319</v>
      </c>
      <c r="I214" t="s">
        <v>213</v>
      </c>
      <c r="J214" t="s">
        <v>264</v>
      </c>
      <c r="K214">
        <v>0</v>
      </c>
      <c r="N214" t="b">
        <v>1</v>
      </c>
      <c r="O214" t="b">
        <v>1</v>
      </c>
      <c r="P214" t="b">
        <v>0</v>
      </c>
      <c r="Q214">
        <v>10</v>
      </c>
      <c r="R214">
        <v>0</v>
      </c>
      <c r="S214">
        <v>1</v>
      </c>
      <c r="T214">
        <v>0</v>
      </c>
      <c r="U214" t="b">
        <v>1</v>
      </c>
      <c r="V214" t="s">
        <v>320</v>
      </c>
      <c r="W214" t="s">
        <v>321</v>
      </c>
      <c r="X214" t="s">
        <v>5397</v>
      </c>
      <c r="Y214">
        <v>52</v>
      </c>
      <c r="Z214">
        <v>52</v>
      </c>
      <c r="AA214">
        <v>3</v>
      </c>
      <c r="AB214">
        <v>3</v>
      </c>
      <c r="AC214">
        <v>15</v>
      </c>
    </row>
    <row r="215" spans="1:29" x14ac:dyDescent="0.35">
      <c r="A215">
        <v>218</v>
      </c>
      <c r="B215" t="s">
        <v>1318</v>
      </c>
      <c r="C215" t="s">
        <v>1518</v>
      </c>
      <c r="G215" t="s">
        <v>1319</v>
      </c>
      <c r="I215" t="s">
        <v>1350</v>
      </c>
      <c r="J215" t="s">
        <v>264</v>
      </c>
      <c r="K215">
        <v>0</v>
      </c>
      <c r="N215" t="b">
        <v>1</v>
      </c>
      <c r="O215" t="b">
        <v>1</v>
      </c>
      <c r="P215" t="b">
        <v>0</v>
      </c>
      <c r="Q215">
        <v>10</v>
      </c>
      <c r="R215">
        <v>0</v>
      </c>
      <c r="S215">
        <v>1</v>
      </c>
      <c r="T215">
        <v>0</v>
      </c>
      <c r="U215" t="b">
        <v>1</v>
      </c>
      <c r="V215" t="s">
        <v>320</v>
      </c>
      <c r="W215" t="s">
        <v>321</v>
      </c>
      <c r="X215" t="s">
        <v>5398</v>
      </c>
      <c r="Y215">
        <v>54</v>
      </c>
      <c r="Z215">
        <v>54</v>
      </c>
      <c r="AA215">
        <v>3</v>
      </c>
      <c r="AB215">
        <v>3</v>
      </c>
      <c r="AC215">
        <v>15</v>
      </c>
    </row>
    <row r="216" spans="1:29" x14ac:dyDescent="0.35">
      <c r="A216">
        <v>219</v>
      </c>
      <c r="B216" t="s">
        <v>1318</v>
      </c>
      <c r="C216" t="s">
        <v>1519</v>
      </c>
      <c r="G216" t="s">
        <v>1319</v>
      </c>
      <c r="I216" t="s">
        <v>1352</v>
      </c>
      <c r="J216" t="s">
        <v>264</v>
      </c>
      <c r="K216">
        <v>0</v>
      </c>
      <c r="N216" t="b">
        <v>1</v>
      </c>
      <c r="O216" t="b">
        <v>1</v>
      </c>
      <c r="P216" t="b">
        <v>0</v>
      </c>
      <c r="Q216">
        <v>10</v>
      </c>
      <c r="R216">
        <v>0</v>
      </c>
      <c r="S216">
        <v>1</v>
      </c>
      <c r="T216">
        <v>0</v>
      </c>
      <c r="U216" t="b">
        <v>1</v>
      </c>
      <c r="V216" t="s">
        <v>320</v>
      </c>
      <c r="W216" t="s">
        <v>321</v>
      </c>
      <c r="X216" t="s">
        <v>5399</v>
      </c>
      <c r="Y216">
        <v>55</v>
      </c>
      <c r="Z216">
        <v>55</v>
      </c>
      <c r="AA216">
        <v>3</v>
      </c>
      <c r="AB216">
        <v>3</v>
      </c>
      <c r="AC216">
        <v>15</v>
      </c>
    </row>
    <row r="217" spans="1:29" x14ac:dyDescent="0.35">
      <c r="A217">
        <v>220</v>
      </c>
      <c r="B217" t="s">
        <v>1318</v>
      </c>
      <c r="C217" t="s">
        <v>1520</v>
      </c>
      <c r="G217" t="s">
        <v>1319</v>
      </c>
      <c r="I217" t="s">
        <v>1354</v>
      </c>
      <c r="J217" t="s">
        <v>264</v>
      </c>
      <c r="K217">
        <v>0</v>
      </c>
      <c r="N217" t="b">
        <v>1</v>
      </c>
      <c r="O217" t="b">
        <v>1</v>
      </c>
      <c r="P217" t="b">
        <v>0</v>
      </c>
      <c r="Q217">
        <v>10</v>
      </c>
      <c r="R217">
        <v>0</v>
      </c>
      <c r="S217">
        <v>1</v>
      </c>
      <c r="T217">
        <v>0</v>
      </c>
      <c r="U217" t="b">
        <v>1</v>
      </c>
      <c r="V217" t="s">
        <v>320</v>
      </c>
      <c r="W217" t="s">
        <v>321</v>
      </c>
      <c r="X217" t="s">
        <v>5400</v>
      </c>
      <c r="Y217">
        <v>56</v>
      </c>
      <c r="Z217">
        <v>56</v>
      </c>
      <c r="AA217">
        <v>3</v>
      </c>
      <c r="AB217">
        <v>3</v>
      </c>
      <c r="AC217">
        <v>15</v>
      </c>
    </row>
    <row r="218" spans="1:29" x14ac:dyDescent="0.35">
      <c r="A218">
        <v>221</v>
      </c>
      <c r="B218" t="s">
        <v>1318</v>
      </c>
      <c r="C218" t="s">
        <v>1521</v>
      </c>
      <c r="G218" t="s">
        <v>1319</v>
      </c>
      <c r="I218" t="s">
        <v>1356</v>
      </c>
      <c r="J218" t="s">
        <v>264</v>
      </c>
      <c r="K218">
        <v>0</v>
      </c>
      <c r="N218" t="b">
        <v>1</v>
      </c>
      <c r="O218" t="b">
        <v>1</v>
      </c>
      <c r="P218" t="b">
        <v>0</v>
      </c>
      <c r="Q218">
        <v>10</v>
      </c>
      <c r="R218">
        <v>0</v>
      </c>
      <c r="S218">
        <v>1</v>
      </c>
      <c r="T218">
        <v>0</v>
      </c>
      <c r="U218" t="b">
        <v>1</v>
      </c>
      <c r="V218" t="s">
        <v>320</v>
      </c>
      <c r="W218" t="s">
        <v>321</v>
      </c>
      <c r="X218" t="s">
        <v>5401</v>
      </c>
      <c r="Y218">
        <v>57</v>
      </c>
      <c r="Z218">
        <v>57</v>
      </c>
      <c r="AA218">
        <v>3</v>
      </c>
      <c r="AB218">
        <v>3</v>
      </c>
      <c r="AC218">
        <v>15</v>
      </c>
    </row>
    <row r="219" spans="1:29" x14ac:dyDescent="0.35">
      <c r="A219">
        <v>222</v>
      </c>
      <c r="B219" t="s">
        <v>1318</v>
      </c>
      <c r="C219" t="s">
        <v>1522</v>
      </c>
      <c r="G219" t="s">
        <v>1319</v>
      </c>
      <c r="I219" t="s">
        <v>1357</v>
      </c>
      <c r="J219" t="s">
        <v>264</v>
      </c>
      <c r="K219">
        <v>0</v>
      </c>
      <c r="N219" t="b">
        <v>1</v>
      </c>
      <c r="O219" t="b">
        <v>1</v>
      </c>
      <c r="P219" t="b">
        <v>0</v>
      </c>
      <c r="Q219">
        <v>10</v>
      </c>
      <c r="R219">
        <v>0</v>
      </c>
      <c r="S219">
        <v>1</v>
      </c>
      <c r="T219">
        <v>0</v>
      </c>
      <c r="U219" t="b">
        <v>1</v>
      </c>
      <c r="V219" t="s">
        <v>320</v>
      </c>
      <c r="W219" t="s">
        <v>321</v>
      </c>
      <c r="X219" t="s">
        <v>5402</v>
      </c>
      <c r="Y219">
        <v>58</v>
      </c>
      <c r="Z219">
        <v>58</v>
      </c>
      <c r="AA219">
        <v>3</v>
      </c>
      <c r="AB219">
        <v>3</v>
      </c>
      <c r="AC219">
        <v>15</v>
      </c>
    </row>
    <row r="220" spans="1:29" x14ac:dyDescent="0.35">
      <c r="A220">
        <v>223</v>
      </c>
      <c r="B220" t="s">
        <v>1318</v>
      </c>
      <c r="C220" t="s">
        <v>1523</v>
      </c>
      <c r="G220" t="s">
        <v>1319</v>
      </c>
      <c r="I220" t="s">
        <v>1359</v>
      </c>
      <c r="J220" t="s">
        <v>272</v>
      </c>
      <c r="K220">
        <v>0</v>
      </c>
      <c r="N220" t="b">
        <v>1</v>
      </c>
      <c r="O220" t="b">
        <v>1</v>
      </c>
      <c r="P220" t="b">
        <v>0</v>
      </c>
      <c r="Q220">
        <v>10</v>
      </c>
      <c r="R220">
        <v>0</v>
      </c>
      <c r="S220">
        <v>1</v>
      </c>
      <c r="T220">
        <v>0</v>
      </c>
      <c r="U220" t="b">
        <v>1</v>
      </c>
      <c r="V220" t="s">
        <v>320</v>
      </c>
      <c r="W220" t="s">
        <v>321</v>
      </c>
      <c r="X220" t="s">
        <v>5403</v>
      </c>
      <c r="Y220">
        <v>65</v>
      </c>
      <c r="Z220">
        <v>65</v>
      </c>
      <c r="AA220">
        <v>5</v>
      </c>
      <c r="AB220">
        <v>5</v>
      </c>
      <c r="AC220">
        <v>15</v>
      </c>
    </row>
    <row r="221" spans="1:29" x14ac:dyDescent="0.35">
      <c r="A221">
        <v>224</v>
      </c>
      <c r="B221" t="s">
        <v>1318</v>
      </c>
      <c r="C221" t="s">
        <v>1524</v>
      </c>
      <c r="G221" t="s">
        <v>1319</v>
      </c>
      <c r="I221" t="s">
        <v>1361</v>
      </c>
      <c r="J221" t="s">
        <v>272</v>
      </c>
      <c r="K221">
        <v>0</v>
      </c>
      <c r="N221" t="b">
        <v>1</v>
      </c>
      <c r="O221" t="b">
        <v>1</v>
      </c>
      <c r="P221" t="b">
        <v>0</v>
      </c>
      <c r="Q221">
        <v>10</v>
      </c>
      <c r="R221">
        <v>0</v>
      </c>
      <c r="S221">
        <v>1</v>
      </c>
      <c r="T221">
        <v>0</v>
      </c>
      <c r="U221" t="b">
        <v>1</v>
      </c>
      <c r="V221" t="s">
        <v>320</v>
      </c>
      <c r="W221" t="s">
        <v>321</v>
      </c>
      <c r="X221" t="s">
        <v>5404</v>
      </c>
      <c r="Y221">
        <v>66</v>
      </c>
      <c r="Z221">
        <v>66</v>
      </c>
      <c r="AA221">
        <v>5</v>
      </c>
      <c r="AB221">
        <v>5</v>
      </c>
      <c r="AC221">
        <v>15</v>
      </c>
    </row>
    <row r="222" spans="1:29" x14ac:dyDescent="0.35">
      <c r="A222">
        <v>225</v>
      </c>
      <c r="B222" t="s">
        <v>1318</v>
      </c>
      <c r="C222" t="s">
        <v>1525</v>
      </c>
      <c r="G222" t="s">
        <v>1319</v>
      </c>
      <c r="I222" t="s">
        <v>6</v>
      </c>
      <c r="J222" t="s">
        <v>272</v>
      </c>
      <c r="K222">
        <v>0</v>
      </c>
      <c r="N222" t="b">
        <v>1</v>
      </c>
      <c r="O222" t="b">
        <v>1</v>
      </c>
      <c r="P222" t="b">
        <v>0</v>
      </c>
      <c r="Q222">
        <v>10</v>
      </c>
      <c r="R222">
        <v>0</v>
      </c>
      <c r="S222">
        <v>1</v>
      </c>
      <c r="T222">
        <v>0</v>
      </c>
      <c r="U222" t="b">
        <v>1</v>
      </c>
      <c r="V222" t="s">
        <v>320</v>
      </c>
      <c r="W222" t="s">
        <v>321</v>
      </c>
      <c r="X222" t="s">
        <v>5405</v>
      </c>
      <c r="Y222">
        <v>67</v>
      </c>
      <c r="Z222">
        <v>67</v>
      </c>
      <c r="AA222">
        <v>5</v>
      </c>
      <c r="AB222">
        <v>5</v>
      </c>
      <c r="AC222">
        <v>15</v>
      </c>
    </row>
    <row r="223" spans="1:29" x14ac:dyDescent="0.35">
      <c r="A223">
        <v>227</v>
      </c>
      <c r="B223" t="s">
        <v>1287</v>
      </c>
      <c r="C223" t="s">
        <v>1527</v>
      </c>
      <c r="D223" t="s">
        <v>1526</v>
      </c>
      <c r="E223" t="s">
        <v>1528</v>
      </c>
      <c r="U223" t="b">
        <v>1</v>
      </c>
      <c r="V223" t="s">
        <v>322</v>
      </c>
      <c r="W223" t="s">
        <v>323</v>
      </c>
      <c r="X223" t="s">
        <v>5406</v>
      </c>
      <c r="Y223">
        <v>1</v>
      </c>
      <c r="Z223">
        <v>21</v>
      </c>
      <c r="AA223">
        <v>1</v>
      </c>
      <c r="AB223">
        <v>11</v>
      </c>
      <c r="AC223">
        <v>16</v>
      </c>
    </row>
    <row r="224" spans="1:29" x14ac:dyDescent="0.35">
      <c r="A224">
        <v>228</v>
      </c>
      <c r="B224" t="s">
        <v>1290</v>
      </c>
      <c r="C224" t="s">
        <v>1529</v>
      </c>
      <c r="U224" t="b">
        <v>1</v>
      </c>
      <c r="V224" t="s">
        <v>322</v>
      </c>
      <c r="W224" t="s">
        <v>323</v>
      </c>
      <c r="X224" t="s">
        <v>5407</v>
      </c>
      <c r="Y224">
        <v>5</v>
      </c>
      <c r="Z224">
        <v>21</v>
      </c>
      <c r="AA224">
        <v>1</v>
      </c>
      <c r="AB224">
        <v>11</v>
      </c>
      <c r="AC224">
        <v>16</v>
      </c>
    </row>
    <row r="225" spans="1:29" x14ac:dyDescent="0.35">
      <c r="A225">
        <v>229</v>
      </c>
      <c r="B225" t="s">
        <v>147</v>
      </c>
      <c r="C225" t="s">
        <v>1530</v>
      </c>
      <c r="U225" t="b">
        <v>1</v>
      </c>
      <c r="V225" t="s">
        <v>322</v>
      </c>
      <c r="W225" t="s">
        <v>323</v>
      </c>
      <c r="X225" t="s">
        <v>5490</v>
      </c>
      <c r="Y225">
        <v>5</v>
      </c>
      <c r="Z225">
        <v>20</v>
      </c>
      <c r="AA225">
        <v>2</v>
      </c>
      <c r="AB225">
        <v>3</v>
      </c>
      <c r="AC225">
        <v>16</v>
      </c>
    </row>
    <row r="226" spans="1:29" x14ac:dyDescent="0.35">
      <c r="A226">
        <v>230</v>
      </c>
      <c r="B226" t="s">
        <v>147</v>
      </c>
      <c r="C226" t="s">
        <v>1531</v>
      </c>
      <c r="U226" t="b">
        <v>1</v>
      </c>
      <c r="V226" t="s">
        <v>322</v>
      </c>
      <c r="W226" t="s">
        <v>323</v>
      </c>
      <c r="X226" t="s">
        <v>5409</v>
      </c>
      <c r="Y226">
        <v>5</v>
      </c>
      <c r="Z226">
        <v>21</v>
      </c>
      <c r="AA226">
        <v>6</v>
      </c>
      <c r="AB226">
        <v>6</v>
      </c>
      <c r="AC226">
        <v>16</v>
      </c>
    </row>
    <row r="227" spans="1:29" x14ac:dyDescent="0.35">
      <c r="A227">
        <v>231</v>
      </c>
      <c r="B227" t="s">
        <v>1287</v>
      </c>
      <c r="C227" t="s">
        <v>1532</v>
      </c>
      <c r="D227" t="s">
        <v>1533</v>
      </c>
      <c r="E227" t="s">
        <v>1534</v>
      </c>
      <c r="U227" t="b">
        <v>1</v>
      </c>
      <c r="V227" t="s">
        <v>322</v>
      </c>
      <c r="W227" t="s">
        <v>323</v>
      </c>
      <c r="X227" t="s">
        <v>5410</v>
      </c>
      <c r="Y227">
        <v>22</v>
      </c>
      <c r="Z227">
        <v>33</v>
      </c>
      <c r="AA227">
        <v>1</v>
      </c>
      <c r="AB227">
        <v>11</v>
      </c>
      <c r="AC227">
        <v>16</v>
      </c>
    </row>
    <row r="228" spans="1:29" x14ac:dyDescent="0.35">
      <c r="A228">
        <v>232</v>
      </c>
      <c r="B228" t="s">
        <v>1290</v>
      </c>
      <c r="C228" t="s">
        <v>1535</v>
      </c>
      <c r="U228" t="b">
        <v>1</v>
      </c>
      <c r="V228" t="s">
        <v>322</v>
      </c>
      <c r="W228" t="s">
        <v>323</v>
      </c>
      <c r="X228" t="s">
        <v>5411</v>
      </c>
      <c r="Y228">
        <v>23</v>
      </c>
      <c r="Z228">
        <v>33</v>
      </c>
      <c r="AA228">
        <v>1</v>
      </c>
      <c r="AB228">
        <v>11</v>
      </c>
      <c r="AC228">
        <v>16</v>
      </c>
    </row>
    <row r="229" spans="1:29" x14ac:dyDescent="0.35">
      <c r="A229">
        <v>233</v>
      </c>
      <c r="B229" t="s">
        <v>147</v>
      </c>
      <c r="C229" t="s">
        <v>1536</v>
      </c>
      <c r="U229" t="b">
        <v>1</v>
      </c>
      <c r="V229" t="s">
        <v>322</v>
      </c>
      <c r="W229" t="s">
        <v>323</v>
      </c>
      <c r="X229" t="s">
        <v>5412</v>
      </c>
      <c r="Y229">
        <v>23</v>
      </c>
      <c r="Z229">
        <v>33</v>
      </c>
      <c r="AA229">
        <v>2</v>
      </c>
      <c r="AB229">
        <v>3</v>
      </c>
      <c r="AC229">
        <v>16</v>
      </c>
    </row>
    <row r="230" spans="1:29" x14ac:dyDescent="0.35">
      <c r="A230">
        <v>234</v>
      </c>
      <c r="B230" t="s">
        <v>147</v>
      </c>
      <c r="C230" t="s">
        <v>1537</v>
      </c>
      <c r="U230" t="b">
        <v>1</v>
      </c>
      <c r="V230" t="s">
        <v>322</v>
      </c>
      <c r="W230" t="s">
        <v>323</v>
      </c>
      <c r="X230" t="s">
        <v>5413</v>
      </c>
      <c r="Y230">
        <v>23</v>
      </c>
      <c r="Z230">
        <v>33</v>
      </c>
      <c r="AA230">
        <v>6</v>
      </c>
      <c r="AB230">
        <v>6</v>
      </c>
      <c r="AC230">
        <v>16</v>
      </c>
    </row>
    <row r="231" spans="1:29" x14ac:dyDescent="0.35">
      <c r="A231">
        <v>235</v>
      </c>
      <c r="B231" t="s">
        <v>1287</v>
      </c>
      <c r="C231" t="s">
        <v>1538</v>
      </c>
      <c r="D231" t="s">
        <v>1539</v>
      </c>
      <c r="E231" t="s">
        <v>1540</v>
      </c>
      <c r="U231" t="b">
        <v>1</v>
      </c>
      <c r="V231" t="s">
        <v>322</v>
      </c>
      <c r="W231" t="s">
        <v>323</v>
      </c>
      <c r="X231" t="s">
        <v>5414</v>
      </c>
      <c r="Y231">
        <v>34</v>
      </c>
      <c r="Z231">
        <v>48</v>
      </c>
      <c r="AA231">
        <v>1</v>
      </c>
      <c r="AB231">
        <v>11</v>
      </c>
      <c r="AC231">
        <v>16</v>
      </c>
    </row>
    <row r="232" spans="1:29" x14ac:dyDescent="0.35">
      <c r="A232">
        <v>236</v>
      </c>
      <c r="B232" t="s">
        <v>1290</v>
      </c>
      <c r="C232" t="s">
        <v>1541</v>
      </c>
      <c r="U232" t="b">
        <v>1</v>
      </c>
      <c r="V232" t="s">
        <v>322</v>
      </c>
      <c r="W232" t="s">
        <v>323</v>
      </c>
      <c r="X232" t="s">
        <v>5415</v>
      </c>
      <c r="Y232">
        <v>35</v>
      </c>
      <c r="Z232">
        <v>48</v>
      </c>
      <c r="AA232">
        <v>1</v>
      </c>
      <c r="AB232">
        <v>11</v>
      </c>
      <c r="AC232">
        <v>16</v>
      </c>
    </row>
    <row r="233" spans="1:29" x14ac:dyDescent="0.35">
      <c r="A233">
        <v>237</v>
      </c>
      <c r="B233" t="s">
        <v>147</v>
      </c>
      <c r="C233" t="s">
        <v>1542</v>
      </c>
      <c r="U233" t="b">
        <v>1</v>
      </c>
      <c r="V233" t="s">
        <v>322</v>
      </c>
      <c r="W233" t="s">
        <v>323</v>
      </c>
      <c r="X233" t="s">
        <v>5491</v>
      </c>
      <c r="Y233">
        <v>35</v>
      </c>
      <c r="Z233">
        <v>44</v>
      </c>
      <c r="AA233">
        <v>2</v>
      </c>
      <c r="AB233">
        <v>3</v>
      </c>
      <c r="AC233">
        <v>16</v>
      </c>
    </row>
    <row r="234" spans="1:29" x14ac:dyDescent="0.35">
      <c r="A234">
        <v>238</v>
      </c>
      <c r="B234" t="s">
        <v>147</v>
      </c>
      <c r="C234" t="s">
        <v>1543</v>
      </c>
      <c r="U234" t="b">
        <v>1</v>
      </c>
      <c r="V234" t="s">
        <v>322</v>
      </c>
      <c r="W234" t="s">
        <v>323</v>
      </c>
      <c r="X234" t="s">
        <v>5417</v>
      </c>
      <c r="Y234">
        <v>35</v>
      </c>
      <c r="Z234">
        <v>48</v>
      </c>
      <c r="AA234">
        <v>6</v>
      </c>
      <c r="AB234">
        <v>6</v>
      </c>
      <c r="AC234">
        <v>16</v>
      </c>
    </row>
    <row r="235" spans="1:29" x14ac:dyDescent="0.35">
      <c r="A235">
        <v>239</v>
      </c>
      <c r="B235" t="s">
        <v>1287</v>
      </c>
      <c r="C235" t="s">
        <v>1544</v>
      </c>
      <c r="D235" t="s">
        <v>1545</v>
      </c>
      <c r="E235" t="s">
        <v>1546</v>
      </c>
      <c r="U235" t="b">
        <v>1</v>
      </c>
      <c r="V235" t="s">
        <v>322</v>
      </c>
      <c r="W235" t="s">
        <v>323</v>
      </c>
      <c r="X235" t="s">
        <v>5418</v>
      </c>
      <c r="Y235">
        <v>49</v>
      </c>
      <c r="Z235">
        <v>85</v>
      </c>
      <c r="AA235">
        <v>1</v>
      </c>
      <c r="AB235">
        <v>11</v>
      </c>
      <c r="AC235">
        <v>16</v>
      </c>
    </row>
    <row r="236" spans="1:29" x14ac:dyDescent="0.35">
      <c r="A236">
        <v>240</v>
      </c>
      <c r="B236" t="s">
        <v>1290</v>
      </c>
      <c r="C236" t="s">
        <v>1547</v>
      </c>
      <c r="U236" t="b">
        <v>1</v>
      </c>
      <c r="V236" t="s">
        <v>322</v>
      </c>
      <c r="W236" t="s">
        <v>323</v>
      </c>
      <c r="X236" t="s">
        <v>5419</v>
      </c>
      <c r="Y236">
        <v>50</v>
      </c>
      <c r="Z236">
        <v>85</v>
      </c>
      <c r="AA236">
        <v>1</v>
      </c>
      <c r="AB236">
        <v>11</v>
      </c>
      <c r="AC236">
        <v>16</v>
      </c>
    </row>
    <row r="237" spans="1:29" x14ac:dyDescent="0.35">
      <c r="A237">
        <v>241</v>
      </c>
      <c r="B237" t="s">
        <v>147</v>
      </c>
      <c r="C237" t="s">
        <v>1548</v>
      </c>
      <c r="U237" t="b">
        <v>1</v>
      </c>
      <c r="V237" t="s">
        <v>322</v>
      </c>
      <c r="W237" t="s">
        <v>323</v>
      </c>
      <c r="X237" t="s">
        <v>5492</v>
      </c>
      <c r="Y237">
        <v>50</v>
      </c>
      <c r="Z237">
        <v>82</v>
      </c>
      <c r="AA237">
        <v>2</v>
      </c>
      <c r="AB237">
        <v>3</v>
      </c>
      <c r="AC237">
        <v>16</v>
      </c>
    </row>
    <row r="238" spans="1:29" x14ac:dyDescent="0.35">
      <c r="A238">
        <v>242</v>
      </c>
      <c r="B238" t="s">
        <v>147</v>
      </c>
      <c r="C238" t="s">
        <v>1549</v>
      </c>
      <c r="U238" t="b">
        <v>1</v>
      </c>
      <c r="V238" t="s">
        <v>322</v>
      </c>
      <c r="W238" t="s">
        <v>323</v>
      </c>
      <c r="X238" t="s">
        <v>5421</v>
      </c>
      <c r="Y238">
        <v>50</v>
      </c>
      <c r="Z238">
        <v>85</v>
      </c>
      <c r="AA238">
        <v>6</v>
      </c>
      <c r="AB238">
        <v>6</v>
      </c>
      <c r="AC238">
        <v>16</v>
      </c>
    </row>
    <row r="239" spans="1:29" x14ac:dyDescent="0.35">
      <c r="A239">
        <v>243</v>
      </c>
      <c r="B239" t="s">
        <v>1318</v>
      </c>
      <c r="C239" t="s">
        <v>1550</v>
      </c>
      <c r="I239" t="s">
        <v>50</v>
      </c>
      <c r="J239" t="s">
        <v>264</v>
      </c>
      <c r="K239">
        <v>0</v>
      </c>
      <c r="N239" t="b">
        <v>1</v>
      </c>
      <c r="O239" t="b">
        <v>1</v>
      </c>
      <c r="P239" t="b">
        <v>0</v>
      </c>
      <c r="Q239">
        <v>11</v>
      </c>
      <c r="R239">
        <v>4</v>
      </c>
      <c r="S239">
        <v>1</v>
      </c>
      <c r="T239">
        <v>0</v>
      </c>
      <c r="U239" t="b">
        <v>1</v>
      </c>
      <c r="V239" t="s">
        <v>322</v>
      </c>
      <c r="W239" t="s">
        <v>323</v>
      </c>
      <c r="X239" t="s">
        <v>5422</v>
      </c>
      <c r="Y239">
        <v>19</v>
      </c>
      <c r="Z239">
        <v>19</v>
      </c>
      <c r="AA239">
        <v>2</v>
      </c>
      <c r="AB239">
        <v>2</v>
      </c>
      <c r="AC239">
        <v>16</v>
      </c>
    </row>
    <row r="240" spans="1:29" x14ac:dyDescent="0.35">
      <c r="A240">
        <v>244</v>
      </c>
      <c r="B240" t="s">
        <v>1318</v>
      </c>
      <c r="C240" t="s">
        <v>1551</v>
      </c>
      <c r="I240" t="s">
        <v>50</v>
      </c>
      <c r="J240" t="s">
        <v>264</v>
      </c>
      <c r="K240">
        <v>0</v>
      </c>
      <c r="N240" t="b">
        <v>1</v>
      </c>
      <c r="O240" t="b">
        <v>1</v>
      </c>
      <c r="P240" t="b">
        <v>0</v>
      </c>
      <c r="Q240">
        <v>11</v>
      </c>
      <c r="R240">
        <v>4</v>
      </c>
      <c r="S240">
        <v>1</v>
      </c>
      <c r="T240">
        <v>0</v>
      </c>
      <c r="U240" t="b">
        <v>1</v>
      </c>
      <c r="V240" t="s">
        <v>322</v>
      </c>
      <c r="W240" t="s">
        <v>323</v>
      </c>
      <c r="X240" t="s">
        <v>5423</v>
      </c>
      <c r="Y240">
        <v>20</v>
      </c>
      <c r="Z240">
        <v>20</v>
      </c>
      <c r="AA240">
        <v>2</v>
      </c>
      <c r="AB240">
        <v>2</v>
      </c>
      <c r="AC240">
        <v>16</v>
      </c>
    </row>
    <row r="241" spans="1:29" x14ac:dyDescent="0.35">
      <c r="A241">
        <v>245</v>
      </c>
      <c r="B241" t="s">
        <v>1318</v>
      </c>
      <c r="C241" t="s">
        <v>1552</v>
      </c>
      <c r="I241" t="s">
        <v>66</v>
      </c>
      <c r="J241" t="s">
        <v>272</v>
      </c>
      <c r="K241">
        <v>0</v>
      </c>
      <c r="N241" t="b">
        <v>1</v>
      </c>
      <c r="O241" t="b">
        <v>1</v>
      </c>
      <c r="P241" t="b">
        <v>0</v>
      </c>
      <c r="Q241">
        <v>11</v>
      </c>
      <c r="R241">
        <v>4</v>
      </c>
      <c r="S241">
        <v>1</v>
      </c>
      <c r="T241">
        <v>0</v>
      </c>
      <c r="U241" t="b">
        <v>1</v>
      </c>
      <c r="V241" t="s">
        <v>322</v>
      </c>
      <c r="W241" t="s">
        <v>323</v>
      </c>
      <c r="X241" t="s">
        <v>5375</v>
      </c>
      <c r="Y241">
        <v>11</v>
      </c>
      <c r="Z241">
        <v>11</v>
      </c>
      <c r="AA241">
        <v>6</v>
      </c>
      <c r="AB241">
        <v>6</v>
      </c>
      <c r="AC241">
        <v>16</v>
      </c>
    </row>
    <row r="242" spans="1:29" x14ac:dyDescent="0.35">
      <c r="A242">
        <v>246</v>
      </c>
      <c r="B242" t="s">
        <v>1318</v>
      </c>
      <c r="C242" t="s">
        <v>1553</v>
      </c>
      <c r="I242" t="s">
        <v>66</v>
      </c>
      <c r="J242" t="s">
        <v>272</v>
      </c>
      <c r="K242">
        <v>0</v>
      </c>
      <c r="N242" t="b">
        <v>1</v>
      </c>
      <c r="O242" t="b">
        <v>1</v>
      </c>
      <c r="P242" t="b">
        <v>0</v>
      </c>
      <c r="Q242">
        <v>11</v>
      </c>
      <c r="R242">
        <v>4</v>
      </c>
      <c r="S242">
        <v>1</v>
      </c>
      <c r="T242">
        <v>0</v>
      </c>
      <c r="U242" t="b">
        <v>1</v>
      </c>
      <c r="V242" t="s">
        <v>322</v>
      </c>
      <c r="W242" t="s">
        <v>323</v>
      </c>
      <c r="X242" t="s">
        <v>5424</v>
      </c>
      <c r="Y242">
        <v>12</v>
      </c>
      <c r="Z242">
        <v>12</v>
      </c>
      <c r="AA242">
        <v>6</v>
      </c>
      <c r="AB242">
        <v>6</v>
      </c>
      <c r="AC242">
        <v>16</v>
      </c>
    </row>
    <row r="243" spans="1:29" x14ac:dyDescent="0.35">
      <c r="A243">
        <v>247</v>
      </c>
      <c r="B243" t="s">
        <v>1318</v>
      </c>
      <c r="C243" t="s">
        <v>1554</v>
      </c>
      <c r="I243" t="s">
        <v>66</v>
      </c>
      <c r="J243" t="s">
        <v>272</v>
      </c>
      <c r="K243">
        <v>0</v>
      </c>
      <c r="N243" t="b">
        <v>1</v>
      </c>
      <c r="O243" t="b">
        <v>1</v>
      </c>
      <c r="P243" t="b">
        <v>0</v>
      </c>
      <c r="Q243">
        <v>11</v>
      </c>
      <c r="R243">
        <v>4</v>
      </c>
      <c r="S243">
        <v>1</v>
      </c>
      <c r="T243">
        <v>0</v>
      </c>
      <c r="U243" t="b">
        <v>1</v>
      </c>
      <c r="V243" t="s">
        <v>322</v>
      </c>
      <c r="W243" t="s">
        <v>323</v>
      </c>
      <c r="X243" t="s">
        <v>5425</v>
      </c>
      <c r="Y243">
        <v>13</v>
      </c>
      <c r="Z243">
        <v>13</v>
      </c>
      <c r="AA243">
        <v>6</v>
      </c>
      <c r="AB243">
        <v>6</v>
      </c>
      <c r="AC243">
        <v>16</v>
      </c>
    </row>
    <row r="244" spans="1:29" x14ac:dyDescent="0.35">
      <c r="A244">
        <v>248</v>
      </c>
      <c r="B244" t="s">
        <v>1318</v>
      </c>
      <c r="C244" t="s">
        <v>1555</v>
      </c>
      <c r="I244" t="s">
        <v>66</v>
      </c>
      <c r="J244" t="s">
        <v>272</v>
      </c>
      <c r="K244">
        <v>0</v>
      </c>
      <c r="N244" t="b">
        <v>1</v>
      </c>
      <c r="O244" t="b">
        <v>1</v>
      </c>
      <c r="P244" t="b">
        <v>0</v>
      </c>
      <c r="Q244">
        <v>11</v>
      </c>
      <c r="R244">
        <v>4</v>
      </c>
      <c r="S244">
        <v>1</v>
      </c>
      <c r="T244">
        <v>0</v>
      </c>
      <c r="U244" t="b">
        <v>1</v>
      </c>
      <c r="V244" t="s">
        <v>322</v>
      </c>
      <c r="W244" t="s">
        <v>323</v>
      </c>
      <c r="X244" t="s">
        <v>5377</v>
      </c>
      <c r="Y244">
        <v>14</v>
      </c>
      <c r="Z244">
        <v>14</v>
      </c>
      <c r="AA244">
        <v>6</v>
      </c>
      <c r="AB244">
        <v>6</v>
      </c>
      <c r="AC244">
        <v>16</v>
      </c>
    </row>
    <row r="245" spans="1:29" x14ac:dyDescent="0.35">
      <c r="A245">
        <v>249</v>
      </c>
      <c r="B245" t="s">
        <v>1318</v>
      </c>
      <c r="C245" t="s">
        <v>1556</v>
      </c>
      <c r="I245" t="s">
        <v>66</v>
      </c>
      <c r="J245" t="s">
        <v>272</v>
      </c>
      <c r="K245">
        <v>0</v>
      </c>
      <c r="N245" t="b">
        <v>1</v>
      </c>
      <c r="O245" t="b">
        <v>1</v>
      </c>
      <c r="P245" t="b">
        <v>0</v>
      </c>
      <c r="Q245">
        <v>11</v>
      </c>
      <c r="R245">
        <v>4</v>
      </c>
      <c r="S245">
        <v>1</v>
      </c>
      <c r="T245">
        <v>0</v>
      </c>
      <c r="U245" t="b">
        <v>1</v>
      </c>
      <c r="V245" t="s">
        <v>322</v>
      </c>
      <c r="W245" t="s">
        <v>323</v>
      </c>
      <c r="X245" t="s">
        <v>5426</v>
      </c>
      <c r="Y245">
        <v>15</v>
      </c>
      <c r="Z245">
        <v>15</v>
      </c>
      <c r="AA245">
        <v>6</v>
      </c>
      <c r="AB245">
        <v>6</v>
      </c>
      <c r="AC245">
        <v>16</v>
      </c>
    </row>
    <row r="246" spans="1:29" x14ac:dyDescent="0.35">
      <c r="A246">
        <v>250</v>
      </c>
      <c r="B246" t="s">
        <v>1318</v>
      </c>
      <c r="C246" t="s">
        <v>1557</v>
      </c>
      <c r="I246" t="s">
        <v>66</v>
      </c>
      <c r="J246" t="s">
        <v>272</v>
      </c>
      <c r="K246">
        <v>0</v>
      </c>
      <c r="N246" t="b">
        <v>1</v>
      </c>
      <c r="O246" t="b">
        <v>1</v>
      </c>
      <c r="P246" t="b">
        <v>0</v>
      </c>
      <c r="Q246">
        <v>11</v>
      </c>
      <c r="R246">
        <v>4</v>
      </c>
      <c r="S246">
        <v>1</v>
      </c>
      <c r="T246">
        <v>0</v>
      </c>
      <c r="U246" t="b">
        <v>1</v>
      </c>
      <c r="V246" t="s">
        <v>322</v>
      </c>
      <c r="W246" t="s">
        <v>323</v>
      </c>
      <c r="X246" t="s">
        <v>5380</v>
      </c>
      <c r="Y246">
        <v>16</v>
      </c>
      <c r="Z246">
        <v>16</v>
      </c>
      <c r="AA246">
        <v>6</v>
      </c>
      <c r="AB246">
        <v>6</v>
      </c>
      <c r="AC246">
        <v>16</v>
      </c>
    </row>
    <row r="247" spans="1:29" x14ac:dyDescent="0.35">
      <c r="A247">
        <v>251</v>
      </c>
      <c r="B247" t="s">
        <v>1318</v>
      </c>
      <c r="C247" t="s">
        <v>1558</v>
      </c>
      <c r="I247" t="s">
        <v>66</v>
      </c>
      <c r="J247" t="s">
        <v>272</v>
      </c>
      <c r="K247">
        <v>0</v>
      </c>
      <c r="N247" t="b">
        <v>1</v>
      </c>
      <c r="O247" t="b">
        <v>1</v>
      </c>
      <c r="P247" t="b">
        <v>0</v>
      </c>
      <c r="Q247">
        <v>11</v>
      </c>
      <c r="R247">
        <v>4</v>
      </c>
      <c r="S247">
        <v>1</v>
      </c>
      <c r="T247">
        <v>0</v>
      </c>
      <c r="U247" t="b">
        <v>1</v>
      </c>
      <c r="V247" t="s">
        <v>322</v>
      </c>
      <c r="W247" t="s">
        <v>323</v>
      </c>
      <c r="X247" t="s">
        <v>5427</v>
      </c>
      <c r="Y247">
        <v>17</v>
      </c>
      <c r="Z247">
        <v>17</v>
      </c>
      <c r="AA247">
        <v>6</v>
      </c>
      <c r="AB247">
        <v>6</v>
      </c>
      <c r="AC247">
        <v>16</v>
      </c>
    </row>
    <row r="248" spans="1:29" x14ac:dyDescent="0.35">
      <c r="A248">
        <v>252</v>
      </c>
      <c r="B248" t="s">
        <v>1318</v>
      </c>
      <c r="C248" t="s">
        <v>1559</v>
      </c>
      <c r="I248" t="s">
        <v>66</v>
      </c>
      <c r="J248" t="s">
        <v>272</v>
      </c>
      <c r="K248">
        <v>0</v>
      </c>
      <c r="N248" t="b">
        <v>1</v>
      </c>
      <c r="O248" t="b">
        <v>1</v>
      </c>
      <c r="P248" t="b">
        <v>0</v>
      </c>
      <c r="Q248">
        <v>11</v>
      </c>
      <c r="R248">
        <v>4</v>
      </c>
      <c r="S248">
        <v>1</v>
      </c>
      <c r="T248">
        <v>0</v>
      </c>
      <c r="U248" t="b">
        <v>1</v>
      </c>
      <c r="V248" t="s">
        <v>322</v>
      </c>
      <c r="W248" t="s">
        <v>323</v>
      </c>
      <c r="X248" t="s">
        <v>5428</v>
      </c>
      <c r="Y248">
        <v>18</v>
      </c>
      <c r="Z248">
        <v>18</v>
      </c>
      <c r="AA248">
        <v>6</v>
      </c>
      <c r="AB248">
        <v>6</v>
      </c>
      <c r="AC248">
        <v>16</v>
      </c>
    </row>
    <row r="249" spans="1:29" x14ac:dyDescent="0.35">
      <c r="A249">
        <v>253</v>
      </c>
      <c r="B249" t="s">
        <v>1318</v>
      </c>
      <c r="C249" t="s">
        <v>1560</v>
      </c>
      <c r="I249" t="s">
        <v>66</v>
      </c>
      <c r="J249" t="s">
        <v>272</v>
      </c>
      <c r="K249">
        <v>0</v>
      </c>
      <c r="N249" t="b">
        <v>1</v>
      </c>
      <c r="O249" t="b">
        <v>1</v>
      </c>
      <c r="P249" t="b">
        <v>0</v>
      </c>
      <c r="Q249">
        <v>11</v>
      </c>
      <c r="R249">
        <v>4</v>
      </c>
      <c r="S249">
        <v>1</v>
      </c>
      <c r="T249">
        <v>0</v>
      </c>
      <c r="U249" t="b">
        <v>1</v>
      </c>
      <c r="V249" t="s">
        <v>322</v>
      </c>
      <c r="W249" t="s">
        <v>323</v>
      </c>
      <c r="X249" t="s">
        <v>5429</v>
      </c>
      <c r="Y249">
        <v>19</v>
      </c>
      <c r="Z249">
        <v>19</v>
      </c>
      <c r="AA249">
        <v>6</v>
      </c>
      <c r="AB249">
        <v>6</v>
      </c>
      <c r="AC249">
        <v>16</v>
      </c>
    </row>
    <row r="250" spans="1:29" x14ac:dyDescent="0.35">
      <c r="A250">
        <v>254</v>
      </c>
      <c r="B250" t="s">
        <v>1318</v>
      </c>
      <c r="C250" t="s">
        <v>1561</v>
      </c>
      <c r="I250" t="s">
        <v>66</v>
      </c>
      <c r="J250" t="s">
        <v>272</v>
      </c>
      <c r="K250">
        <v>0</v>
      </c>
      <c r="N250" t="b">
        <v>1</v>
      </c>
      <c r="O250" t="b">
        <v>1</v>
      </c>
      <c r="P250" t="b">
        <v>0</v>
      </c>
      <c r="Q250">
        <v>11</v>
      </c>
      <c r="R250">
        <v>4</v>
      </c>
      <c r="S250">
        <v>1</v>
      </c>
      <c r="T250">
        <v>0</v>
      </c>
      <c r="U250" t="b">
        <v>1</v>
      </c>
      <c r="V250" t="s">
        <v>322</v>
      </c>
      <c r="W250" t="s">
        <v>323</v>
      </c>
      <c r="X250" t="s">
        <v>5430</v>
      </c>
      <c r="Y250">
        <v>20</v>
      </c>
      <c r="Z250">
        <v>20</v>
      </c>
      <c r="AA250">
        <v>6</v>
      </c>
      <c r="AB250">
        <v>6</v>
      </c>
      <c r="AC250">
        <v>16</v>
      </c>
    </row>
    <row r="251" spans="1:29" x14ac:dyDescent="0.35">
      <c r="A251">
        <v>255</v>
      </c>
      <c r="B251" t="s">
        <v>1318</v>
      </c>
      <c r="C251" t="s">
        <v>1562</v>
      </c>
      <c r="G251" t="s">
        <v>1395</v>
      </c>
      <c r="J251" t="s">
        <v>272</v>
      </c>
      <c r="K251">
        <v>0</v>
      </c>
      <c r="N251" t="b">
        <v>1</v>
      </c>
      <c r="O251" t="b">
        <v>1</v>
      </c>
      <c r="P251" t="b">
        <v>0</v>
      </c>
      <c r="Q251">
        <v>11</v>
      </c>
      <c r="R251">
        <v>0</v>
      </c>
      <c r="S251">
        <v>1</v>
      </c>
      <c r="T251">
        <v>4</v>
      </c>
      <c r="U251" t="b">
        <v>1</v>
      </c>
      <c r="V251" t="s">
        <v>322</v>
      </c>
      <c r="W251" t="s">
        <v>323</v>
      </c>
      <c r="X251" t="s">
        <v>5431</v>
      </c>
      <c r="Y251">
        <v>21</v>
      </c>
      <c r="Z251">
        <v>21</v>
      </c>
      <c r="AA251">
        <v>6</v>
      </c>
      <c r="AB251">
        <v>6</v>
      </c>
      <c r="AC251">
        <v>16</v>
      </c>
    </row>
    <row r="252" spans="1:29" x14ac:dyDescent="0.35">
      <c r="A252">
        <v>256</v>
      </c>
      <c r="B252" t="s">
        <v>1318</v>
      </c>
      <c r="C252" t="s">
        <v>1563</v>
      </c>
      <c r="I252" t="s">
        <v>50</v>
      </c>
      <c r="J252" t="s">
        <v>264</v>
      </c>
      <c r="K252">
        <v>0</v>
      </c>
      <c r="N252" t="b">
        <v>1</v>
      </c>
      <c r="O252" t="b">
        <v>1</v>
      </c>
      <c r="P252" t="b">
        <v>0</v>
      </c>
      <c r="Q252">
        <v>11</v>
      </c>
      <c r="R252">
        <v>4</v>
      </c>
      <c r="S252">
        <v>1</v>
      </c>
      <c r="T252">
        <v>0</v>
      </c>
      <c r="U252" t="b">
        <v>1</v>
      </c>
      <c r="V252" t="s">
        <v>322</v>
      </c>
      <c r="W252" t="s">
        <v>323</v>
      </c>
      <c r="X252" t="s">
        <v>5432</v>
      </c>
      <c r="Y252">
        <v>30</v>
      </c>
      <c r="Z252">
        <v>30</v>
      </c>
      <c r="AA252">
        <v>2</v>
      </c>
      <c r="AB252">
        <v>2</v>
      </c>
      <c r="AC252">
        <v>16</v>
      </c>
    </row>
    <row r="253" spans="1:29" x14ac:dyDescent="0.35">
      <c r="A253">
        <v>257</v>
      </c>
      <c r="B253" t="s">
        <v>1318</v>
      </c>
      <c r="C253" t="s">
        <v>1564</v>
      </c>
      <c r="I253" t="s">
        <v>50</v>
      </c>
      <c r="J253" t="s">
        <v>264</v>
      </c>
      <c r="K253">
        <v>0</v>
      </c>
      <c r="N253" t="b">
        <v>1</v>
      </c>
      <c r="O253" t="b">
        <v>1</v>
      </c>
      <c r="P253" t="b">
        <v>0</v>
      </c>
      <c r="Q253">
        <v>11</v>
      </c>
      <c r="R253">
        <v>4</v>
      </c>
      <c r="S253">
        <v>1</v>
      </c>
      <c r="T253">
        <v>0</v>
      </c>
      <c r="U253" t="b">
        <v>1</v>
      </c>
      <c r="V253" t="s">
        <v>322</v>
      </c>
      <c r="W253" t="s">
        <v>323</v>
      </c>
      <c r="X253" t="s">
        <v>5433</v>
      </c>
      <c r="Y253">
        <v>31</v>
      </c>
      <c r="Z253">
        <v>31</v>
      </c>
      <c r="AA253">
        <v>2</v>
      </c>
      <c r="AB253">
        <v>2</v>
      </c>
      <c r="AC253">
        <v>16</v>
      </c>
    </row>
    <row r="254" spans="1:29" x14ac:dyDescent="0.35">
      <c r="A254">
        <v>258</v>
      </c>
      <c r="B254" t="s">
        <v>1318</v>
      </c>
      <c r="C254" t="s">
        <v>1565</v>
      </c>
      <c r="I254" t="s">
        <v>50</v>
      </c>
      <c r="J254" t="s">
        <v>264</v>
      </c>
      <c r="K254">
        <v>0</v>
      </c>
      <c r="N254" t="b">
        <v>1</v>
      </c>
      <c r="O254" t="b">
        <v>1</v>
      </c>
      <c r="P254" t="b">
        <v>0</v>
      </c>
      <c r="Q254">
        <v>11</v>
      </c>
      <c r="R254">
        <v>4</v>
      </c>
      <c r="S254">
        <v>1</v>
      </c>
      <c r="T254">
        <v>0</v>
      </c>
      <c r="U254" t="b">
        <v>1</v>
      </c>
      <c r="V254" t="s">
        <v>322</v>
      </c>
      <c r="W254" t="s">
        <v>323</v>
      </c>
      <c r="X254" t="s">
        <v>5434</v>
      </c>
      <c r="Y254">
        <v>32</v>
      </c>
      <c r="Z254">
        <v>32</v>
      </c>
      <c r="AA254">
        <v>2</v>
      </c>
      <c r="AB254">
        <v>2</v>
      </c>
      <c r="AC254">
        <v>16</v>
      </c>
    </row>
    <row r="255" spans="1:29" x14ac:dyDescent="0.35">
      <c r="A255">
        <v>259</v>
      </c>
      <c r="B255" t="s">
        <v>1318</v>
      </c>
      <c r="C255" t="s">
        <v>1566</v>
      </c>
      <c r="I255" t="s">
        <v>66</v>
      </c>
      <c r="J255" t="s">
        <v>272</v>
      </c>
      <c r="K255">
        <v>0</v>
      </c>
      <c r="N255" t="b">
        <v>1</v>
      </c>
      <c r="O255" t="b">
        <v>1</v>
      </c>
      <c r="P255" t="b">
        <v>0</v>
      </c>
      <c r="Q255">
        <v>11</v>
      </c>
      <c r="R255">
        <v>4</v>
      </c>
      <c r="S255">
        <v>1</v>
      </c>
      <c r="T255">
        <v>0</v>
      </c>
      <c r="U255" t="b">
        <v>1</v>
      </c>
      <c r="V255" t="s">
        <v>322</v>
      </c>
      <c r="W255" t="s">
        <v>323</v>
      </c>
      <c r="X255" t="s">
        <v>5386</v>
      </c>
      <c r="Y255">
        <v>25</v>
      </c>
      <c r="Z255">
        <v>25</v>
      </c>
      <c r="AA255">
        <v>6</v>
      </c>
      <c r="AB255">
        <v>6</v>
      </c>
      <c r="AC255">
        <v>16</v>
      </c>
    </row>
    <row r="256" spans="1:29" x14ac:dyDescent="0.35">
      <c r="A256">
        <v>260</v>
      </c>
      <c r="B256" t="s">
        <v>1318</v>
      </c>
      <c r="C256" t="s">
        <v>1567</v>
      </c>
      <c r="I256" t="s">
        <v>66</v>
      </c>
      <c r="J256" t="s">
        <v>272</v>
      </c>
      <c r="K256">
        <v>0</v>
      </c>
      <c r="N256" t="b">
        <v>1</v>
      </c>
      <c r="O256" t="b">
        <v>1</v>
      </c>
      <c r="P256" t="b">
        <v>0</v>
      </c>
      <c r="Q256">
        <v>11</v>
      </c>
      <c r="R256">
        <v>4</v>
      </c>
      <c r="S256">
        <v>1</v>
      </c>
      <c r="T256">
        <v>0</v>
      </c>
      <c r="U256" t="b">
        <v>1</v>
      </c>
      <c r="V256" t="s">
        <v>322</v>
      </c>
      <c r="W256" t="s">
        <v>323</v>
      </c>
      <c r="X256" t="s">
        <v>5435</v>
      </c>
      <c r="Y256">
        <v>26</v>
      </c>
      <c r="Z256">
        <v>26</v>
      </c>
      <c r="AA256">
        <v>6</v>
      </c>
      <c r="AB256">
        <v>6</v>
      </c>
      <c r="AC256">
        <v>16</v>
      </c>
    </row>
    <row r="257" spans="1:29" x14ac:dyDescent="0.35">
      <c r="A257">
        <v>261</v>
      </c>
      <c r="B257" t="s">
        <v>1318</v>
      </c>
      <c r="C257" t="s">
        <v>1568</v>
      </c>
      <c r="I257" t="s">
        <v>66</v>
      </c>
      <c r="J257" t="s">
        <v>272</v>
      </c>
      <c r="K257">
        <v>0</v>
      </c>
      <c r="N257" t="b">
        <v>1</v>
      </c>
      <c r="O257" t="b">
        <v>1</v>
      </c>
      <c r="P257" t="b">
        <v>0</v>
      </c>
      <c r="Q257">
        <v>11</v>
      </c>
      <c r="R257">
        <v>4</v>
      </c>
      <c r="S257">
        <v>1</v>
      </c>
      <c r="T257">
        <v>0</v>
      </c>
      <c r="U257" t="b">
        <v>1</v>
      </c>
      <c r="V257" t="s">
        <v>322</v>
      </c>
      <c r="W257" t="s">
        <v>323</v>
      </c>
      <c r="X257" t="s">
        <v>5436</v>
      </c>
      <c r="Y257">
        <v>27</v>
      </c>
      <c r="Z257">
        <v>27</v>
      </c>
      <c r="AA257">
        <v>6</v>
      </c>
      <c r="AB257">
        <v>6</v>
      </c>
      <c r="AC257">
        <v>16</v>
      </c>
    </row>
    <row r="258" spans="1:29" x14ac:dyDescent="0.35">
      <c r="A258">
        <v>262</v>
      </c>
      <c r="B258" t="s">
        <v>1318</v>
      </c>
      <c r="C258" t="s">
        <v>1569</v>
      </c>
      <c r="I258" t="s">
        <v>66</v>
      </c>
      <c r="J258" t="s">
        <v>272</v>
      </c>
      <c r="K258">
        <v>0</v>
      </c>
      <c r="N258" t="b">
        <v>1</v>
      </c>
      <c r="O258" t="b">
        <v>1</v>
      </c>
      <c r="P258" t="b">
        <v>0</v>
      </c>
      <c r="Q258">
        <v>11</v>
      </c>
      <c r="R258">
        <v>4</v>
      </c>
      <c r="S258">
        <v>1</v>
      </c>
      <c r="T258">
        <v>0</v>
      </c>
      <c r="U258" t="b">
        <v>1</v>
      </c>
      <c r="V258" t="s">
        <v>322</v>
      </c>
      <c r="W258" t="s">
        <v>323</v>
      </c>
      <c r="X258" t="s">
        <v>5437</v>
      </c>
      <c r="Y258">
        <v>28</v>
      </c>
      <c r="Z258">
        <v>28</v>
      </c>
      <c r="AA258">
        <v>6</v>
      </c>
      <c r="AB258">
        <v>6</v>
      </c>
      <c r="AC258">
        <v>16</v>
      </c>
    </row>
    <row r="259" spans="1:29" x14ac:dyDescent="0.35">
      <c r="A259">
        <v>263</v>
      </c>
      <c r="B259" t="s">
        <v>1318</v>
      </c>
      <c r="C259" t="s">
        <v>1570</v>
      </c>
      <c r="I259" t="s">
        <v>66</v>
      </c>
      <c r="J259" t="s">
        <v>272</v>
      </c>
      <c r="K259">
        <v>0</v>
      </c>
      <c r="N259" t="b">
        <v>1</v>
      </c>
      <c r="O259" t="b">
        <v>1</v>
      </c>
      <c r="P259" t="b">
        <v>0</v>
      </c>
      <c r="Q259">
        <v>11</v>
      </c>
      <c r="R259">
        <v>4</v>
      </c>
      <c r="S259">
        <v>1</v>
      </c>
      <c r="T259">
        <v>0</v>
      </c>
      <c r="U259" t="b">
        <v>1</v>
      </c>
      <c r="V259" t="s">
        <v>322</v>
      </c>
      <c r="W259" t="s">
        <v>323</v>
      </c>
      <c r="X259" t="s">
        <v>5438</v>
      </c>
      <c r="Y259">
        <v>29</v>
      </c>
      <c r="Z259">
        <v>29</v>
      </c>
      <c r="AA259">
        <v>6</v>
      </c>
      <c r="AB259">
        <v>6</v>
      </c>
      <c r="AC259">
        <v>16</v>
      </c>
    </row>
    <row r="260" spans="1:29" x14ac:dyDescent="0.35">
      <c r="A260">
        <v>264</v>
      </c>
      <c r="B260" t="s">
        <v>1318</v>
      </c>
      <c r="C260" t="s">
        <v>1571</v>
      </c>
      <c r="I260" t="s">
        <v>66</v>
      </c>
      <c r="J260" t="s">
        <v>272</v>
      </c>
      <c r="K260">
        <v>0</v>
      </c>
      <c r="N260" t="b">
        <v>1</v>
      </c>
      <c r="O260" t="b">
        <v>1</v>
      </c>
      <c r="P260" t="b">
        <v>0</v>
      </c>
      <c r="Q260">
        <v>11</v>
      </c>
      <c r="R260">
        <v>4</v>
      </c>
      <c r="S260">
        <v>1</v>
      </c>
      <c r="T260">
        <v>0</v>
      </c>
      <c r="U260" t="b">
        <v>1</v>
      </c>
      <c r="V260" t="s">
        <v>322</v>
      </c>
      <c r="W260" t="s">
        <v>323</v>
      </c>
      <c r="X260" t="s">
        <v>5439</v>
      </c>
      <c r="Y260">
        <v>30</v>
      </c>
      <c r="Z260">
        <v>30</v>
      </c>
      <c r="AA260">
        <v>6</v>
      </c>
      <c r="AB260">
        <v>6</v>
      </c>
      <c r="AC260">
        <v>16</v>
      </c>
    </row>
    <row r="261" spans="1:29" x14ac:dyDescent="0.35">
      <c r="A261">
        <v>265</v>
      </c>
      <c r="B261" t="s">
        <v>1318</v>
      </c>
      <c r="C261" t="s">
        <v>1572</v>
      </c>
      <c r="I261" t="s">
        <v>66</v>
      </c>
      <c r="J261" t="s">
        <v>272</v>
      </c>
      <c r="K261">
        <v>0</v>
      </c>
      <c r="N261" t="b">
        <v>1</v>
      </c>
      <c r="O261" t="b">
        <v>1</v>
      </c>
      <c r="P261" t="b">
        <v>0</v>
      </c>
      <c r="Q261">
        <v>11</v>
      </c>
      <c r="R261">
        <v>4</v>
      </c>
      <c r="S261">
        <v>1</v>
      </c>
      <c r="T261">
        <v>0</v>
      </c>
      <c r="U261" t="b">
        <v>1</v>
      </c>
      <c r="V261" t="s">
        <v>322</v>
      </c>
      <c r="W261" t="s">
        <v>323</v>
      </c>
      <c r="X261" t="s">
        <v>5440</v>
      </c>
      <c r="Y261">
        <v>31</v>
      </c>
      <c r="Z261">
        <v>31</v>
      </c>
      <c r="AA261">
        <v>6</v>
      </c>
      <c r="AB261">
        <v>6</v>
      </c>
      <c r="AC261">
        <v>16</v>
      </c>
    </row>
    <row r="262" spans="1:29" x14ac:dyDescent="0.35">
      <c r="A262">
        <v>266</v>
      </c>
      <c r="B262" t="s">
        <v>1318</v>
      </c>
      <c r="C262" t="s">
        <v>1573</v>
      </c>
      <c r="I262" t="s">
        <v>66</v>
      </c>
      <c r="J262" t="s">
        <v>272</v>
      </c>
      <c r="K262">
        <v>0</v>
      </c>
      <c r="N262" t="b">
        <v>1</v>
      </c>
      <c r="O262" t="b">
        <v>1</v>
      </c>
      <c r="P262" t="b">
        <v>0</v>
      </c>
      <c r="Q262">
        <v>11</v>
      </c>
      <c r="R262">
        <v>4</v>
      </c>
      <c r="S262">
        <v>1</v>
      </c>
      <c r="T262">
        <v>0</v>
      </c>
      <c r="U262" t="b">
        <v>1</v>
      </c>
      <c r="V262" t="s">
        <v>322</v>
      </c>
      <c r="W262" t="s">
        <v>323</v>
      </c>
      <c r="X262" t="s">
        <v>5441</v>
      </c>
      <c r="Y262">
        <v>32</v>
      </c>
      <c r="Z262">
        <v>32</v>
      </c>
      <c r="AA262">
        <v>6</v>
      </c>
      <c r="AB262">
        <v>6</v>
      </c>
      <c r="AC262">
        <v>16</v>
      </c>
    </row>
    <row r="263" spans="1:29" x14ac:dyDescent="0.35">
      <c r="A263">
        <v>267</v>
      </c>
      <c r="B263" t="s">
        <v>1318</v>
      </c>
      <c r="C263" t="s">
        <v>1574</v>
      </c>
      <c r="G263" t="s">
        <v>1408</v>
      </c>
      <c r="I263" t="s">
        <v>66</v>
      </c>
      <c r="J263" t="s">
        <v>272</v>
      </c>
      <c r="K263">
        <v>0</v>
      </c>
      <c r="N263" t="b">
        <v>1</v>
      </c>
      <c r="O263" t="b">
        <v>1</v>
      </c>
      <c r="P263" t="b">
        <v>0</v>
      </c>
      <c r="Q263">
        <v>11</v>
      </c>
      <c r="R263">
        <v>0</v>
      </c>
      <c r="S263">
        <v>1</v>
      </c>
      <c r="T263">
        <v>0</v>
      </c>
      <c r="U263" t="b">
        <v>1</v>
      </c>
      <c r="V263" t="s">
        <v>322</v>
      </c>
      <c r="W263" t="s">
        <v>323</v>
      </c>
      <c r="X263" t="s">
        <v>5442</v>
      </c>
      <c r="Y263">
        <v>33</v>
      </c>
      <c r="Z263">
        <v>33</v>
      </c>
      <c r="AA263">
        <v>6</v>
      </c>
      <c r="AB263">
        <v>6</v>
      </c>
      <c r="AC263">
        <v>16</v>
      </c>
    </row>
    <row r="264" spans="1:29" x14ac:dyDescent="0.35">
      <c r="A264">
        <v>268</v>
      </c>
      <c r="B264" t="s">
        <v>1318</v>
      </c>
      <c r="C264" t="s">
        <v>1575</v>
      </c>
      <c r="I264" t="s">
        <v>50</v>
      </c>
      <c r="J264" t="s">
        <v>264</v>
      </c>
      <c r="K264">
        <v>0</v>
      </c>
      <c r="N264" t="b">
        <v>1</v>
      </c>
      <c r="O264" t="b">
        <v>1</v>
      </c>
      <c r="P264" t="b">
        <v>0</v>
      </c>
      <c r="Q264">
        <v>11</v>
      </c>
      <c r="R264">
        <v>4</v>
      </c>
      <c r="S264">
        <v>1</v>
      </c>
      <c r="T264">
        <v>0</v>
      </c>
      <c r="U264" t="b">
        <v>1</v>
      </c>
      <c r="V264" t="s">
        <v>322</v>
      </c>
      <c r="W264" t="s">
        <v>323</v>
      </c>
      <c r="X264" t="s">
        <v>5493</v>
      </c>
      <c r="Y264">
        <v>42</v>
      </c>
      <c r="Z264">
        <v>42</v>
      </c>
      <c r="AA264">
        <v>2</v>
      </c>
      <c r="AB264">
        <v>2</v>
      </c>
      <c r="AC264">
        <v>16</v>
      </c>
    </row>
    <row r="265" spans="1:29" x14ac:dyDescent="0.35">
      <c r="A265">
        <v>269</v>
      </c>
      <c r="B265" t="s">
        <v>1318</v>
      </c>
      <c r="C265" t="s">
        <v>1576</v>
      </c>
      <c r="I265" t="s">
        <v>50</v>
      </c>
      <c r="J265" t="s">
        <v>264</v>
      </c>
      <c r="K265">
        <v>0</v>
      </c>
      <c r="N265" t="b">
        <v>1</v>
      </c>
      <c r="O265" t="b">
        <v>1</v>
      </c>
      <c r="P265" t="b">
        <v>0</v>
      </c>
      <c r="Q265">
        <v>11</v>
      </c>
      <c r="R265">
        <v>4</v>
      </c>
      <c r="S265">
        <v>1</v>
      </c>
      <c r="T265">
        <v>0</v>
      </c>
      <c r="U265" t="b">
        <v>1</v>
      </c>
      <c r="V265" t="s">
        <v>322</v>
      </c>
      <c r="W265" t="s">
        <v>323</v>
      </c>
      <c r="X265" t="s">
        <v>5494</v>
      </c>
      <c r="Y265">
        <v>43</v>
      </c>
      <c r="Z265">
        <v>43</v>
      </c>
      <c r="AA265">
        <v>2</v>
      </c>
      <c r="AB265">
        <v>2</v>
      </c>
      <c r="AC265">
        <v>16</v>
      </c>
    </row>
    <row r="266" spans="1:29" x14ac:dyDescent="0.35">
      <c r="A266">
        <v>270</v>
      </c>
      <c r="B266" t="s">
        <v>1318</v>
      </c>
      <c r="C266" t="s">
        <v>1577</v>
      </c>
      <c r="I266" t="s">
        <v>50</v>
      </c>
      <c r="J266" t="s">
        <v>264</v>
      </c>
      <c r="K266">
        <v>0</v>
      </c>
      <c r="N266" t="b">
        <v>1</v>
      </c>
      <c r="O266" t="b">
        <v>1</v>
      </c>
      <c r="P266" t="b">
        <v>0</v>
      </c>
      <c r="Q266">
        <v>11</v>
      </c>
      <c r="R266">
        <v>4</v>
      </c>
      <c r="S266">
        <v>1</v>
      </c>
      <c r="T266">
        <v>0</v>
      </c>
      <c r="U266" t="b">
        <v>1</v>
      </c>
      <c r="V266" t="s">
        <v>322</v>
      </c>
      <c r="W266" t="s">
        <v>323</v>
      </c>
      <c r="X266" t="s">
        <v>5495</v>
      </c>
      <c r="Y266">
        <v>44</v>
      </c>
      <c r="Z266">
        <v>44</v>
      </c>
      <c r="AA266">
        <v>2</v>
      </c>
      <c r="AB266">
        <v>2</v>
      </c>
      <c r="AC266">
        <v>16</v>
      </c>
    </row>
    <row r="267" spans="1:29" x14ac:dyDescent="0.35">
      <c r="A267">
        <v>271</v>
      </c>
      <c r="B267" t="s">
        <v>1318</v>
      </c>
      <c r="C267" t="s">
        <v>1578</v>
      </c>
      <c r="I267" t="s">
        <v>66</v>
      </c>
      <c r="J267" t="s">
        <v>272</v>
      </c>
      <c r="K267">
        <v>0</v>
      </c>
      <c r="N267" t="b">
        <v>1</v>
      </c>
      <c r="O267" t="b">
        <v>1</v>
      </c>
      <c r="P267" t="b">
        <v>0</v>
      </c>
      <c r="Q267">
        <v>11</v>
      </c>
      <c r="R267">
        <v>4</v>
      </c>
      <c r="S267">
        <v>1</v>
      </c>
      <c r="T267">
        <v>0</v>
      </c>
      <c r="U267" t="b">
        <v>1</v>
      </c>
      <c r="V267" t="s">
        <v>322</v>
      </c>
      <c r="W267" t="s">
        <v>323</v>
      </c>
      <c r="X267" t="s">
        <v>5443</v>
      </c>
      <c r="Y267">
        <v>37</v>
      </c>
      <c r="Z267">
        <v>37</v>
      </c>
      <c r="AA267">
        <v>6</v>
      </c>
      <c r="AB267">
        <v>6</v>
      </c>
      <c r="AC267">
        <v>16</v>
      </c>
    </row>
    <row r="268" spans="1:29" x14ac:dyDescent="0.35">
      <c r="A268">
        <v>272</v>
      </c>
      <c r="B268" t="s">
        <v>1318</v>
      </c>
      <c r="C268" t="s">
        <v>1579</v>
      </c>
      <c r="I268" t="s">
        <v>66</v>
      </c>
      <c r="J268" t="s">
        <v>272</v>
      </c>
      <c r="K268">
        <v>0</v>
      </c>
      <c r="N268" t="b">
        <v>1</v>
      </c>
      <c r="O268" t="b">
        <v>1</v>
      </c>
      <c r="P268" t="b">
        <v>0</v>
      </c>
      <c r="Q268">
        <v>11</v>
      </c>
      <c r="R268">
        <v>4</v>
      </c>
      <c r="S268">
        <v>1</v>
      </c>
      <c r="T268">
        <v>0</v>
      </c>
      <c r="U268" t="b">
        <v>1</v>
      </c>
      <c r="V268" t="s">
        <v>322</v>
      </c>
      <c r="W268" t="s">
        <v>323</v>
      </c>
      <c r="X268" t="s">
        <v>5444</v>
      </c>
      <c r="Y268">
        <v>38</v>
      </c>
      <c r="Z268">
        <v>38</v>
      </c>
      <c r="AA268">
        <v>6</v>
      </c>
      <c r="AB268">
        <v>6</v>
      </c>
      <c r="AC268">
        <v>16</v>
      </c>
    </row>
    <row r="269" spans="1:29" x14ac:dyDescent="0.35">
      <c r="A269">
        <v>273</v>
      </c>
      <c r="B269" t="s">
        <v>1318</v>
      </c>
      <c r="C269" t="s">
        <v>1580</v>
      </c>
      <c r="I269" t="s">
        <v>66</v>
      </c>
      <c r="J269" t="s">
        <v>272</v>
      </c>
      <c r="K269">
        <v>0</v>
      </c>
      <c r="N269" t="b">
        <v>1</v>
      </c>
      <c r="O269" t="b">
        <v>1</v>
      </c>
      <c r="P269" t="b">
        <v>0</v>
      </c>
      <c r="Q269">
        <v>11</v>
      </c>
      <c r="R269">
        <v>4</v>
      </c>
      <c r="S269">
        <v>1</v>
      </c>
      <c r="T269">
        <v>0</v>
      </c>
      <c r="U269" t="b">
        <v>1</v>
      </c>
      <c r="V269" t="s">
        <v>322</v>
      </c>
      <c r="W269" t="s">
        <v>323</v>
      </c>
      <c r="X269" t="s">
        <v>5445</v>
      </c>
      <c r="Y269">
        <v>39</v>
      </c>
      <c r="Z269">
        <v>39</v>
      </c>
      <c r="AA269">
        <v>6</v>
      </c>
      <c r="AB269">
        <v>6</v>
      </c>
      <c r="AC269">
        <v>16</v>
      </c>
    </row>
    <row r="270" spans="1:29" x14ac:dyDescent="0.35">
      <c r="A270">
        <v>274</v>
      </c>
      <c r="B270" t="s">
        <v>1318</v>
      </c>
      <c r="C270" t="s">
        <v>1581</v>
      </c>
      <c r="I270" t="s">
        <v>66</v>
      </c>
      <c r="J270" t="s">
        <v>272</v>
      </c>
      <c r="K270">
        <v>0</v>
      </c>
      <c r="N270" t="b">
        <v>1</v>
      </c>
      <c r="O270" t="b">
        <v>1</v>
      </c>
      <c r="P270" t="b">
        <v>0</v>
      </c>
      <c r="Q270">
        <v>11</v>
      </c>
      <c r="R270">
        <v>4</v>
      </c>
      <c r="S270">
        <v>1</v>
      </c>
      <c r="T270">
        <v>0</v>
      </c>
      <c r="U270" t="b">
        <v>1</v>
      </c>
      <c r="V270" t="s">
        <v>322</v>
      </c>
      <c r="W270" t="s">
        <v>323</v>
      </c>
      <c r="X270" t="s">
        <v>5446</v>
      </c>
      <c r="Y270">
        <v>40</v>
      </c>
      <c r="Z270">
        <v>40</v>
      </c>
      <c r="AA270">
        <v>6</v>
      </c>
      <c r="AB270">
        <v>6</v>
      </c>
      <c r="AC270">
        <v>16</v>
      </c>
    </row>
    <row r="271" spans="1:29" x14ac:dyDescent="0.35">
      <c r="A271">
        <v>275</v>
      </c>
      <c r="B271" t="s">
        <v>1318</v>
      </c>
      <c r="C271" t="s">
        <v>1582</v>
      </c>
      <c r="I271" t="s">
        <v>66</v>
      </c>
      <c r="J271" t="s">
        <v>272</v>
      </c>
      <c r="K271">
        <v>0</v>
      </c>
      <c r="N271" t="b">
        <v>1</v>
      </c>
      <c r="O271" t="b">
        <v>1</v>
      </c>
      <c r="P271" t="b">
        <v>0</v>
      </c>
      <c r="Q271">
        <v>11</v>
      </c>
      <c r="R271">
        <v>4</v>
      </c>
      <c r="S271">
        <v>1</v>
      </c>
      <c r="T271">
        <v>0</v>
      </c>
      <c r="U271" t="b">
        <v>1</v>
      </c>
      <c r="V271" t="s">
        <v>322</v>
      </c>
      <c r="W271" t="s">
        <v>323</v>
      </c>
      <c r="X271" t="s">
        <v>5447</v>
      </c>
      <c r="Y271">
        <v>41</v>
      </c>
      <c r="Z271">
        <v>41</v>
      </c>
      <c r="AA271">
        <v>6</v>
      </c>
      <c r="AB271">
        <v>6</v>
      </c>
      <c r="AC271">
        <v>16</v>
      </c>
    </row>
    <row r="272" spans="1:29" x14ac:dyDescent="0.35">
      <c r="A272">
        <v>276</v>
      </c>
      <c r="B272" t="s">
        <v>1318</v>
      </c>
      <c r="C272" t="s">
        <v>1583</v>
      </c>
      <c r="I272" t="s">
        <v>66</v>
      </c>
      <c r="J272" t="s">
        <v>272</v>
      </c>
      <c r="K272">
        <v>0</v>
      </c>
      <c r="N272" t="b">
        <v>1</v>
      </c>
      <c r="O272" t="b">
        <v>1</v>
      </c>
      <c r="P272" t="b">
        <v>0</v>
      </c>
      <c r="Q272">
        <v>11</v>
      </c>
      <c r="R272">
        <v>4</v>
      </c>
      <c r="S272">
        <v>1</v>
      </c>
      <c r="T272">
        <v>0</v>
      </c>
      <c r="U272" t="b">
        <v>1</v>
      </c>
      <c r="V272" t="s">
        <v>322</v>
      </c>
      <c r="W272" t="s">
        <v>323</v>
      </c>
      <c r="X272" t="s">
        <v>5448</v>
      </c>
      <c r="Y272">
        <v>42</v>
      </c>
      <c r="Z272">
        <v>42</v>
      </c>
      <c r="AA272">
        <v>6</v>
      </c>
      <c r="AB272">
        <v>6</v>
      </c>
      <c r="AC272">
        <v>16</v>
      </c>
    </row>
    <row r="273" spans="1:29" x14ac:dyDescent="0.35">
      <c r="A273">
        <v>277</v>
      </c>
      <c r="B273" t="s">
        <v>1318</v>
      </c>
      <c r="C273" t="s">
        <v>1584</v>
      </c>
      <c r="I273" t="s">
        <v>66</v>
      </c>
      <c r="J273" t="s">
        <v>272</v>
      </c>
      <c r="K273">
        <v>0</v>
      </c>
      <c r="N273" t="b">
        <v>1</v>
      </c>
      <c r="O273" t="b">
        <v>1</v>
      </c>
      <c r="P273" t="b">
        <v>0</v>
      </c>
      <c r="Q273">
        <v>11</v>
      </c>
      <c r="R273">
        <v>4</v>
      </c>
      <c r="S273">
        <v>1</v>
      </c>
      <c r="T273">
        <v>0</v>
      </c>
      <c r="U273" t="b">
        <v>1</v>
      </c>
      <c r="V273" t="s">
        <v>322</v>
      </c>
      <c r="W273" t="s">
        <v>323</v>
      </c>
      <c r="X273" t="s">
        <v>5449</v>
      </c>
      <c r="Y273">
        <v>43</v>
      </c>
      <c r="Z273">
        <v>43</v>
      </c>
      <c r="AA273">
        <v>6</v>
      </c>
      <c r="AB273">
        <v>6</v>
      </c>
      <c r="AC273">
        <v>16</v>
      </c>
    </row>
    <row r="274" spans="1:29" x14ac:dyDescent="0.35">
      <c r="A274">
        <v>278</v>
      </c>
      <c r="B274" t="s">
        <v>1318</v>
      </c>
      <c r="C274" t="s">
        <v>1585</v>
      </c>
      <c r="I274" t="s">
        <v>66</v>
      </c>
      <c r="J274" t="s">
        <v>272</v>
      </c>
      <c r="K274">
        <v>0</v>
      </c>
      <c r="N274" t="b">
        <v>1</v>
      </c>
      <c r="O274" t="b">
        <v>1</v>
      </c>
      <c r="P274" t="b">
        <v>0</v>
      </c>
      <c r="Q274">
        <v>11</v>
      </c>
      <c r="R274">
        <v>4</v>
      </c>
      <c r="S274">
        <v>1</v>
      </c>
      <c r="T274">
        <v>0</v>
      </c>
      <c r="U274" t="b">
        <v>1</v>
      </c>
      <c r="V274" t="s">
        <v>322</v>
      </c>
      <c r="W274" t="s">
        <v>323</v>
      </c>
      <c r="X274" t="s">
        <v>5450</v>
      </c>
      <c r="Y274">
        <v>44</v>
      </c>
      <c r="Z274">
        <v>44</v>
      </c>
      <c r="AA274">
        <v>6</v>
      </c>
      <c r="AB274">
        <v>6</v>
      </c>
      <c r="AC274">
        <v>16</v>
      </c>
    </row>
    <row r="275" spans="1:29" x14ac:dyDescent="0.35">
      <c r="A275">
        <v>279</v>
      </c>
      <c r="B275" t="s">
        <v>1318</v>
      </c>
      <c r="C275" t="s">
        <v>1586</v>
      </c>
      <c r="G275" t="s">
        <v>1419</v>
      </c>
      <c r="I275" t="s">
        <v>66</v>
      </c>
      <c r="J275" t="s">
        <v>272</v>
      </c>
      <c r="K275">
        <v>0</v>
      </c>
      <c r="N275" t="b">
        <v>1</v>
      </c>
      <c r="O275" t="b">
        <v>1</v>
      </c>
      <c r="P275" t="b">
        <v>0</v>
      </c>
      <c r="Q275">
        <v>11</v>
      </c>
      <c r="R275">
        <v>0</v>
      </c>
      <c r="S275">
        <v>1</v>
      </c>
      <c r="T275">
        <v>0</v>
      </c>
      <c r="U275" t="b">
        <v>1</v>
      </c>
      <c r="V275" t="s">
        <v>322</v>
      </c>
      <c r="W275" t="s">
        <v>323</v>
      </c>
      <c r="X275" t="s">
        <v>5451</v>
      </c>
      <c r="Y275">
        <v>45</v>
      </c>
      <c r="Z275">
        <v>45</v>
      </c>
      <c r="AA275">
        <v>6</v>
      </c>
      <c r="AB275">
        <v>6</v>
      </c>
      <c r="AC275">
        <v>16</v>
      </c>
    </row>
    <row r="276" spans="1:29" x14ac:dyDescent="0.35">
      <c r="A276">
        <v>280</v>
      </c>
      <c r="B276" t="s">
        <v>1318</v>
      </c>
      <c r="C276" t="s">
        <v>1587</v>
      </c>
      <c r="G276" t="s">
        <v>118</v>
      </c>
      <c r="I276" t="s">
        <v>66</v>
      </c>
      <c r="J276" t="s">
        <v>272</v>
      </c>
      <c r="K276">
        <v>0</v>
      </c>
      <c r="N276" t="b">
        <v>1</v>
      </c>
      <c r="O276" t="b">
        <v>1</v>
      </c>
      <c r="P276" t="b">
        <v>0</v>
      </c>
      <c r="Q276">
        <v>11</v>
      </c>
      <c r="R276">
        <v>0</v>
      </c>
      <c r="S276">
        <v>1</v>
      </c>
      <c r="T276">
        <v>0</v>
      </c>
      <c r="U276" t="b">
        <v>1</v>
      </c>
      <c r="V276" t="s">
        <v>322</v>
      </c>
      <c r="W276" t="s">
        <v>323</v>
      </c>
      <c r="X276" t="s">
        <v>5452</v>
      </c>
      <c r="Y276">
        <v>46</v>
      </c>
      <c r="Z276">
        <v>46</v>
      </c>
      <c r="AA276">
        <v>6</v>
      </c>
      <c r="AB276">
        <v>6</v>
      </c>
      <c r="AC276">
        <v>16</v>
      </c>
    </row>
    <row r="277" spans="1:29" x14ac:dyDescent="0.35">
      <c r="A277">
        <v>281</v>
      </c>
      <c r="B277" t="s">
        <v>1318</v>
      </c>
      <c r="C277" t="s">
        <v>1588</v>
      </c>
      <c r="G277" t="s">
        <v>1422</v>
      </c>
      <c r="I277" t="s">
        <v>66</v>
      </c>
      <c r="J277" t="s">
        <v>272</v>
      </c>
      <c r="K277">
        <v>0</v>
      </c>
      <c r="N277" t="b">
        <v>1</v>
      </c>
      <c r="O277" t="b">
        <v>1</v>
      </c>
      <c r="P277" t="b">
        <v>0</v>
      </c>
      <c r="Q277">
        <v>11</v>
      </c>
      <c r="R277">
        <v>0</v>
      </c>
      <c r="S277">
        <v>1</v>
      </c>
      <c r="T277">
        <v>0</v>
      </c>
      <c r="U277" t="b">
        <v>1</v>
      </c>
      <c r="V277" t="s">
        <v>322</v>
      </c>
      <c r="W277" t="s">
        <v>323</v>
      </c>
      <c r="X277" t="s">
        <v>5453</v>
      </c>
      <c r="Y277">
        <v>48</v>
      </c>
      <c r="Z277">
        <v>48</v>
      </c>
      <c r="AA277">
        <v>6</v>
      </c>
      <c r="AB277">
        <v>6</v>
      </c>
      <c r="AC277">
        <v>16</v>
      </c>
    </row>
    <row r="278" spans="1:29" x14ac:dyDescent="0.35">
      <c r="A278">
        <v>282</v>
      </c>
      <c r="B278" t="s">
        <v>1318</v>
      </c>
      <c r="C278" t="s">
        <v>1590</v>
      </c>
      <c r="I278" t="s">
        <v>50</v>
      </c>
      <c r="J278" t="s">
        <v>264</v>
      </c>
      <c r="K278">
        <v>0</v>
      </c>
      <c r="N278" t="b">
        <v>1</v>
      </c>
      <c r="O278" t="b">
        <v>1</v>
      </c>
      <c r="P278" t="b">
        <v>0</v>
      </c>
      <c r="Q278">
        <v>11</v>
      </c>
      <c r="R278">
        <v>4</v>
      </c>
      <c r="S278">
        <v>1</v>
      </c>
      <c r="T278">
        <v>0</v>
      </c>
      <c r="U278" t="b">
        <v>1</v>
      </c>
      <c r="V278" t="s">
        <v>322</v>
      </c>
      <c r="W278" t="s">
        <v>323</v>
      </c>
      <c r="X278" t="s">
        <v>5496</v>
      </c>
      <c r="Y278">
        <v>80</v>
      </c>
      <c r="Z278">
        <v>80</v>
      </c>
      <c r="AA278">
        <v>2</v>
      </c>
      <c r="AB278">
        <v>2</v>
      </c>
      <c r="AC278">
        <v>16</v>
      </c>
    </row>
    <row r="279" spans="1:29" x14ac:dyDescent="0.35">
      <c r="A279">
        <v>283</v>
      </c>
      <c r="B279" t="s">
        <v>1318</v>
      </c>
      <c r="C279" t="s">
        <v>1591</v>
      </c>
      <c r="I279" t="s">
        <v>50</v>
      </c>
      <c r="J279" t="s">
        <v>264</v>
      </c>
      <c r="K279">
        <v>0</v>
      </c>
      <c r="N279" t="b">
        <v>1</v>
      </c>
      <c r="O279" t="b">
        <v>1</v>
      </c>
      <c r="P279" t="b">
        <v>0</v>
      </c>
      <c r="Q279">
        <v>11</v>
      </c>
      <c r="R279">
        <v>4</v>
      </c>
      <c r="S279">
        <v>1</v>
      </c>
      <c r="T279">
        <v>0</v>
      </c>
      <c r="U279" t="b">
        <v>1</v>
      </c>
      <c r="V279" t="s">
        <v>322</v>
      </c>
      <c r="W279" t="s">
        <v>323</v>
      </c>
      <c r="X279" t="s">
        <v>5497</v>
      </c>
      <c r="Y279">
        <v>81</v>
      </c>
      <c r="Z279">
        <v>81</v>
      </c>
      <c r="AA279">
        <v>2</v>
      </c>
      <c r="AB279">
        <v>2</v>
      </c>
      <c r="AC279">
        <v>16</v>
      </c>
    </row>
    <row r="280" spans="1:29" x14ac:dyDescent="0.35">
      <c r="A280">
        <v>284</v>
      </c>
      <c r="B280" t="s">
        <v>1318</v>
      </c>
      <c r="C280" t="s">
        <v>1592</v>
      </c>
      <c r="I280" t="s">
        <v>50</v>
      </c>
      <c r="J280" t="s">
        <v>264</v>
      </c>
      <c r="K280">
        <v>0</v>
      </c>
      <c r="N280" t="b">
        <v>1</v>
      </c>
      <c r="O280" t="b">
        <v>1</v>
      </c>
      <c r="P280" t="b">
        <v>0</v>
      </c>
      <c r="Q280">
        <v>11</v>
      </c>
      <c r="R280">
        <v>4</v>
      </c>
      <c r="S280">
        <v>1</v>
      </c>
      <c r="T280">
        <v>0</v>
      </c>
      <c r="U280" t="b">
        <v>1</v>
      </c>
      <c r="V280" t="s">
        <v>322</v>
      </c>
      <c r="W280" t="s">
        <v>323</v>
      </c>
      <c r="X280" t="s">
        <v>5498</v>
      </c>
      <c r="Y280">
        <v>82</v>
      </c>
      <c r="Z280">
        <v>82</v>
      </c>
      <c r="AA280">
        <v>2</v>
      </c>
      <c r="AB280">
        <v>2</v>
      </c>
      <c r="AC280">
        <v>16</v>
      </c>
    </row>
    <row r="281" spans="1:29" x14ac:dyDescent="0.35">
      <c r="A281">
        <v>285</v>
      </c>
      <c r="B281" t="s">
        <v>1318</v>
      </c>
      <c r="C281" t="s">
        <v>1593</v>
      </c>
      <c r="I281" t="s">
        <v>66</v>
      </c>
      <c r="J281" t="s">
        <v>272</v>
      </c>
      <c r="K281">
        <v>0</v>
      </c>
      <c r="N281" t="b">
        <v>1</v>
      </c>
      <c r="O281" t="b">
        <v>1</v>
      </c>
      <c r="P281" t="b">
        <v>0</v>
      </c>
      <c r="Q281">
        <v>11</v>
      </c>
      <c r="R281">
        <v>4</v>
      </c>
      <c r="S281">
        <v>1</v>
      </c>
      <c r="T281">
        <v>0</v>
      </c>
      <c r="U281" t="b">
        <v>1</v>
      </c>
      <c r="V281" t="s">
        <v>322</v>
      </c>
      <c r="W281" t="s">
        <v>323</v>
      </c>
      <c r="X281" t="s">
        <v>5454</v>
      </c>
      <c r="Y281">
        <v>52</v>
      </c>
      <c r="Z281">
        <v>52</v>
      </c>
      <c r="AA281">
        <v>6</v>
      </c>
      <c r="AB281">
        <v>6</v>
      </c>
      <c r="AC281">
        <v>16</v>
      </c>
    </row>
    <row r="282" spans="1:29" x14ac:dyDescent="0.35">
      <c r="A282">
        <v>286</v>
      </c>
      <c r="B282" t="s">
        <v>1318</v>
      </c>
      <c r="C282" t="s">
        <v>1594</v>
      </c>
      <c r="I282" t="s">
        <v>66</v>
      </c>
      <c r="J282" t="s">
        <v>272</v>
      </c>
      <c r="K282">
        <v>0</v>
      </c>
      <c r="N282" t="b">
        <v>1</v>
      </c>
      <c r="O282" t="b">
        <v>1</v>
      </c>
      <c r="P282" t="b">
        <v>0</v>
      </c>
      <c r="Q282">
        <v>11</v>
      </c>
      <c r="R282">
        <v>4</v>
      </c>
      <c r="S282">
        <v>1</v>
      </c>
      <c r="T282">
        <v>0</v>
      </c>
      <c r="U282" t="b">
        <v>1</v>
      </c>
      <c r="V282" t="s">
        <v>322</v>
      </c>
      <c r="W282" t="s">
        <v>323</v>
      </c>
      <c r="X282" t="s">
        <v>5455</v>
      </c>
      <c r="Y282">
        <v>53</v>
      </c>
      <c r="Z282">
        <v>53</v>
      </c>
      <c r="AA282">
        <v>6</v>
      </c>
      <c r="AB282">
        <v>6</v>
      </c>
      <c r="AC282">
        <v>16</v>
      </c>
    </row>
    <row r="283" spans="1:29" x14ac:dyDescent="0.35">
      <c r="A283">
        <v>287</v>
      </c>
      <c r="B283" t="s">
        <v>1318</v>
      </c>
      <c r="C283" t="s">
        <v>1595</v>
      </c>
      <c r="I283" t="s">
        <v>66</v>
      </c>
      <c r="J283" t="s">
        <v>272</v>
      </c>
      <c r="K283">
        <v>0</v>
      </c>
      <c r="N283" t="b">
        <v>1</v>
      </c>
      <c r="O283" t="b">
        <v>1</v>
      </c>
      <c r="P283" t="b">
        <v>0</v>
      </c>
      <c r="Q283">
        <v>11</v>
      </c>
      <c r="R283">
        <v>4</v>
      </c>
      <c r="S283">
        <v>1</v>
      </c>
      <c r="T283">
        <v>0</v>
      </c>
      <c r="U283" t="b">
        <v>1</v>
      </c>
      <c r="V283" t="s">
        <v>322</v>
      </c>
      <c r="W283" t="s">
        <v>323</v>
      </c>
      <c r="X283" t="s">
        <v>5456</v>
      </c>
      <c r="Y283">
        <v>54</v>
      </c>
      <c r="Z283">
        <v>54</v>
      </c>
      <c r="AA283">
        <v>6</v>
      </c>
      <c r="AB283">
        <v>6</v>
      </c>
      <c r="AC283">
        <v>16</v>
      </c>
    </row>
    <row r="284" spans="1:29" x14ac:dyDescent="0.35">
      <c r="A284">
        <v>288</v>
      </c>
      <c r="B284" t="s">
        <v>1318</v>
      </c>
      <c r="C284" t="s">
        <v>1596</v>
      </c>
      <c r="I284" t="s">
        <v>66</v>
      </c>
      <c r="J284" t="s">
        <v>272</v>
      </c>
      <c r="K284">
        <v>0</v>
      </c>
      <c r="N284" t="b">
        <v>1</v>
      </c>
      <c r="O284" t="b">
        <v>1</v>
      </c>
      <c r="P284" t="b">
        <v>0</v>
      </c>
      <c r="Q284">
        <v>11</v>
      </c>
      <c r="R284">
        <v>4</v>
      </c>
      <c r="S284">
        <v>1</v>
      </c>
      <c r="T284">
        <v>0</v>
      </c>
      <c r="U284" t="b">
        <v>1</v>
      </c>
      <c r="V284" t="s">
        <v>322</v>
      </c>
      <c r="W284" t="s">
        <v>323</v>
      </c>
      <c r="X284" t="s">
        <v>5457</v>
      </c>
      <c r="Y284">
        <v>55</v>
      </c>
      <c r="Z284">
        <v>55</v>
      </c>
      <c r="AA284">
        <v>6</v>
      </c>
      <c r="AB284">
        <v>6</v>
      </c>
      <c r="AC284">
        <v>16</v>
      </c>
    </row>
    <row r="285" spans="1:29" x14ac:dyDescent="0.35">
      <c r="A285">
        <v>289</v>
      </c>
      <c r="B285" t="s">
        <v>1318</v>
      </c>
      <c r="C285" t="s">
        <v>1597</v>
      </c>
      <c r="I285" t="s">
        <v>66</v>
      </c>
      <c r="J285" t="s">
        <v>272</v>
      </c>
      <c r="K285">
        <v>0</v>
      </c>
      <c r="N285" t="b">
        <v>1</v>
      </c>
      <c r="O285" t="b">
        <v>1</v>
      </c>
      <c r="P285" t="b">
        <v>0</v>
      </c>
      <c r="Q285">
        <v>11</v>
      </c>
      <c r="R285">
        <v>4</v>
      </c>
      <c r="S285">
        <v>1</v>
      </c>
      <c r="T285">
        <v>0</v>
      </c>
      <c r="U285" t="b">
        <v>1</v>
      </c>
      <c r="V285" t="s">
        <v>322</v>
      </c>
      <c r="W285" t="s">
        <v>323</v>
      </c>
      <c r="X285" t="s">
        <v>5458</v>
      </c>
      <c r="Y285">
        <v>56</v>
      </c>
      <c r="Z285">
        <v>56</v>
      </c>
      <c r="AA285">
        <v>6</v>
      </c>
      <c r="AB285">
        <v>6</v>
      </c>
      <c r="AC285">
        <v>16</v>
      </c>
    </row>
    <row r="286" spans="1:29" x14ac:dyDescent="0.35">
      <c r="A286">
        <v>290</v>
      </c>
      <c r="B286" t="s">
        <v>1318</v>
      </c>
      <c r="C286" t="s">
        <v>1598</v>
      </c>
      <c r="I286" t="s">
        <v>66</v>
      </c>
      <c r="J286" t="s">
        <v>272</v>
      </c>
      <c r="K286">
        <v>0</v>
      </c>
      <c r="N286" t="b">
        <v>1</v>
      </c>
      <c r="O286" t="b">
        <v>1</v>
      </c>
      <c r="P286" t="b">
        <v>0</v>
      </c>
      <c r="Q286">
        <v>11</v>
      </c>
      <c r="R286">
        <v>4</v>
      </c>
      <c r="S286">
        <v>1</v>
      </c>
      <c r="T286">
        <v>0</v>
      </c>
      <c r="U286" t="b">
        <v>1</v>
      </c>
      <c r="V286" t="s">
        <v>322</v>
      </c>
      <c r="W286" t="s">
        <v>323</v>
      </c>
      <c r="X286" t="s">
        <v>5459</v>
      </c>
      <c r="Y286">
        <v>57</v>
      </c>
      <c r="Z286">
        <v>57</v>
      </c>
      <c r="AA286">
        <v>6</v>
      </c>
      <c r="AB286">
        <v>6</v>
      </c>
      <c r="AC286">
        <v>16</v>
      </c>
    </row>
    <row r="287" spans="1:29" x14ac:dyDescent="0.35">
      <c r="A287">
        <v>291</v>
      </c>
      <c r="B287" t="s">
        <v>1318</v>
      </c>
      <c r="C287" t="s">
        <v>1599</v>
      </c>
      <c r="I287" t="s">
        <v>66</v>
      </c>
      <c r="J287" t="s">
        <v>272</v>
      </c>
      <c r="K287">
        <v>0</v>
      </c>
      <c r="N287" t="b">
        <v>1</v>
      </c>
      <c r="O287" t="b">
        <v>1</v>
      </c>
      <c r="P287" t="b">
        <v>0</v>
      </c>
      <c r="Q287">
        <v>11</v>
      </c>
      <c r="R287">
        <v>4</v>
      </c>
      <c r="S287">
        <v>1</v>
      </c>
      <c r="T287">
        <v>0</v>
      </c>
      <c r="U287" t="b">
        <v>1</v>
      </c>
      <c r="V287" t="s">
        <v>322</v>
      </c>
      <c r="W287" t="s">
        <v>323</v>
      </c>
      <c r="X287" t="s">
        <v>5460</v>
      </c>
      <c r="Y287">
        <v>58</v>
      </c>
      <c r="Z287">
        <v>58</v>
      </c>
      <c r="AA287">
        <v>6</v>
      </c>
      <c r="AB287">
        <v>6</v>
      </c>
      <c r="AC287">
        <v>16</v>
      </c>
    </row>
    <row r="288" spans="1:29" x14ac:dyDescent="0.35">
      <c r="A288">
        <v>292</v>
      </c>
      <c r="B288" t="s">
        <v>1318</v>
      </c>
      <c r="C288" t="s">
        <v>1600</v>
      </c>
      <c r="I288" t="s">
        <v>66</v>
      </c>
      <c r="J288" t="s">
        <v>272</v>
      </c>
      <c r="K288">
        <v>0</v>
      </c>
      <c r="N288" t="b">
        <v>1</v>
      </c>
      <c r="O288" t="b">
        <v>1</v>
      </c>
      <c r="P288" t="b">
        <v>0</v>
      </c>
      <c r="Q288">
        <v>11</v>
      </c>
      <c r="R288">
        <v>4</v>
      </c>
      <c r="S288">
        <v>1</v>
      </c>
      <c r="T288">
        <v>0</v>
      </c>
      <c r="U288" t="b">
        <v>1</v>
      </c>
      <c r="V288" t="s">
        <v>322</v>
      </c>
      <c r="W288" t="s">
        <v>323</v>
      </c>
      <c r="X288" t="s">
        <v>5461</v>
      </c>
      <c r="Y288">
        <v>59</v>
      </c>
      <c r="Z288">
        <v>59</v>
      </c>
      <c r="AA288">
        <v>6</v>
      </c>
      <c r="AB288">
        <v>6</v>
      </c>
      <c r="AC288">
        <v>16</v>
      </c>
    </row>
    <row r="289" spans="1:29" x14ac:dyDescent="0.35">
      <c r="A289">
        <v>293</v>
      </c>
      <c r="B289" t="s">
        <v>1318</v>
      </c>
      <c r="C289" t="s">
        <v>1601</v>
      </c>
      <c r="I289" t="s">
        <v>66</v>
      </c>
      <c r="J289" t="s">
        <v>272</v>
      </c>
      <c r="K289">
        <v>0</v>
      </c>
      <c r="N289" t="b">
        <v>1</v>
      </c>
      <c r="O289" t="b">
        <v>1</v>
      </c>
      <c r="P289" t="b">
        <v>0</v>
      </c>
      <c r="Q289">
        <v>11</v>
      </c>
      <c r="R289">
        <v>4</v>
      </c>
      <c r="S289">
        <v>1</v>
      </c>
      <c r="T289">
        <v>0</v>
      </c>
      <c r="U289" t="b">
        <v>1</v>
      </c>
      <c r="V289" t="s">
        <v>322</v>
      </c>
      <c r="W289" t="s">
        <v>323</v>
      </c>
      <c r="X289" t="s">
        <v>5462</v>
      </c>
      <c r="Y289">
        <v>60</v>
      </c>
      <c r="Z289">
        <v>60</v>
      </c>
      <c r="AA289">
        <v>6</v>
      </c>
      <c r="AB289">
        <v>6</v>
      </c>
      <c r="AC289">
        <v>16</v>
      </c>
    </row>
    <row r="290" spans="1:29" x14ac:dyDescent="0.35">
      <c r="A290">
        <v>294</v>
      </c>
      <c r="B290" t="s">
        <v>1318</v>
      </c>
      <c r="C290" t="s">
        <v>1602</v>
      </c>
      <c r="I290" t="s">
        <v>66</v>
      </c>
      <c r="J290" t="s">
        <v>272</v>
      </c>
      <c r="K290">
        <v>0</v>
      </c>
      <c r="N290" t="b">
        <v>1</v>
      </c>
      <c r="O290" t="b">
        <v>1</v>
      </c>
      <c r="P290" t="b">
        <v>0</v>
      </c>
      <c r="Q290">
        <v>11</v>
      </c>
      <c r="R290">
        <v>4</v>
      </c>
      <c r="S290">
        <v>1</v>
      </c>
      <c r="T290">
        <v>0</v>
      </c>
      <c r="U290" t="b">
        <v>1</v>
      </c>
      <c r="V290" t="s">
        <v>322</v>
      </c>
      <c r="W290" t="s">
        <v>323</v>
      </c>
      <c r="X290" t="s">
        <v>5463</v>
      </c>
      <c r="Y290">
        <v>61</v>
      </c>
      <c r="Z290">
        <v>61</v>
      </c>
      <c r="AA290">
        <v>6</v>
      </c>
      <c r="AB290">
        <v>6</v>
      </c>
      <c r="AC290">
        <v>16</v>
      </c>
    </row>
    <row r="291" spans="1:29" x14ac:dyDescent="0.35">
      <c r="A291">
        <v>295</v>
      </c>
      <c r="B291" t="s">
        <v>1318</v>
      </c>
      <c r="C291" t="s">
        <v>1603</v>
      </c>
      <c r="I291" t="s">
        <v>66</v>
      </c>
      <c r="J291" t="s">
        <v>272</v>
      </c>
      <c r="K291">
        <v>0</v>
      </c>
      <c r="N291" t="b">
        <v>1</v>
      </c>
      <c r="O291" t="b">
        <v>1</v>
      </c>
      <c r="P291" t="b">
        <v>0</v>
      </c>
      <c r="Q291">
        <v>11</v>
      </c>
      <c r="R291">
        <v>4</v>
      </c>
      <c r="S291">
        <v>1</v>
      </c>
      <c r="T291">
        <v>0</v>
      </c>
      <c r="U291" t="b">
        <v>1</v>
      </c>
      <c r="V291" t="s">
        <v>322</v>
      </c>
      <c r="W291" t="s">
        <v>323</v>
      </c>
      <c r="X291" t="s">
        <v>5464</v>
      </c>
      <c r="Y291">
        <v>62</v>
      </c>
      <c r="Z291">
        <v>62</v>
      </c>
      <c r="AA291">
        <v>6</v>
      </c>
      <c r="AB291">
        <v>6</v>
      </c>
      <c r="AC291">
        <v>16</v>
      </c>
    </row>
    <row r="292" spans="1:29" x14ac:dyDescent="0.35">
      <c r="A292">
        <v>296</v>
      </c>
      <c r="B292" t="s">
        <v>1318</v>
      </c>
      <c r="C292" t="s">
        <v>1604</v>
      </c>
      <c r="I292" t="s">
        <v>66</v>
      </c>
      <c r="J292" t="s">
        <v>272</v>
      </c>
      <c r="K292">
        <v>0</v>
      </c>
      <c r="N292" t="b">
        <v>1</v>
      </c>
      <c r="O292" t="b">
        <v>1</v>
      </c>
      <c r="P292" t="b">
        <v>0</v>
      </c>
      <c r="Q292">
        <v>11</v>
      </c>
      <c r="R292">
        <v>4</v>
      </c>
      <c r="S292">
        <v>1</v>
      </c>
      <c r="T292">
        <v>0</v>
      </c>
      <c r="U292" t="b">
        <v>1</v>
      </c>
      <c r="V292" t="s">
        <v>322</v>
      </c>
      <c r="W292" t="s">
        <v>323</v>
      </c>
      <c r="X292" t="s">
        <v>5465</v>
      </c>
      <c r="Y292">
        <v>63</v>
      </c>
      <c r="Z292">
        <v>63</v>
      </c>
      <c r="AA292">
        <v>6</v>
      </c>
      <c r="AB292">
        <v>6</v>
      </c>
      <c r="AC292">
        <v>16</v>
      </c>
    </row>
    <row r="293" spans="1:29" x14ac:dyDescent="0.35">
      <c r="A293">
        <v>297</v>
      </c>
      <c r="B293" t="s">
        <v>1318</v>
      </c>
      <c r="C293" t="s">
        <v>1605</v>
      </c>
      <c r="I293" t="s">
        <v>66</v>
      </c>
      <c r="J293" t="s">
        <v>272</v>
      </c>
      <c r="K293">
        <v>0</v>
      </c>
      <c r="N293" t="b">
        <v>1</v>
      </c>
      <c r="O293" t="b">
        <v>1</v>
      </c>
      <c r="P293" t="b">
        <v>0</v>
      </c>
      <c r="Q293">
        <v>11</v>
      </c>
      <c r="R293">
        <v>4</v>
      </c>
      <c r="S293">
        <v>1</v>
      </c>
      <c r="T293">
        <v>0</v>
      </c>
      <c r="U293" t="b">
        <v>1</v>
      </c>
      <c r="V293" t="s">
        <v>322</v>
      </c>
      <c r="W293" t="s">
        <v>323</v>
      </c>
      <c r="X293" t="s">
        <v>5466</v>
      </c>
      <c r="Y293">
        <v>64</v>
      </c>
      <c r="Z293">
        <v>64</v>
      </c>
      <c r="AA293">
        <v>6</v>
      </c>
      <c r="AB293">
        <v>6</v>
      </c>
      <c r="AC293">
        <v>16</v>
      </c>
    </row>
    <row r="294" spans="1:29" x14ac:dyDescent="0.35">
      <c r="A294">
        <v>298</v>
      </c>
      <c r="B294" t="s">
        <v>1318</v>
      </c>
      <c r="C294" t="s">
        <v>1606</v>
      </c>
      <c r="I294" t="s">
        <v>66</v>
      </c>
      <c r="J294" t="s">
        <v>272</v>
      </c>
      <c r="K294">
        <v>0</v>
      </c>
      <c r="N294" t="b">
        <v>1</v>
      </c>
      <c r="O294" t="b">
        <v>1</v>
      </c>
      <c r="P294" t="b">
        <v>0</v>
      </c>
      <c r="Q294">
        <v>11</v>
      </c>
      <c r="R294">
        <v>4</v>
      </c>
      <c r="S294">
        <v>1</v>
      </c>
      <c r="T294">
        <v>0</v>
      </c>
      <c r="U294" t="b">
        <v>1</v>
      </c>
      <c r="V294" t="s">
        <v>322</v>
      </c>
      <c r="W294" t="s">
        <v>323</v>
      </c>
      <c r="X294" t="s">
        <v>5467</v>
      </c>
      <c r="Y294">
        <v>65</v>
      </c>
      <c r="Z294">
        <v>65</v>
      </c>
      <c r="AA294">
        <v>6</v>
      </c>
      <c r="AB294">
        <v>6</v>
      </c>
      <c r="AC294">
        <v>16</v>
      </c>
    </row>
    <row r="295" spans="1:29" x14ac:dyDescent="0.35">
      <c r="A295">
        <v>299</v>
      </c>
      <c r="B295" t="s">
        <v>1318</v>
      </c>
      <c r="C295" t="s">
        <v>1607</v>
      </c>
      <c r="I295" t="s">
        <v>66</v>
      </c>
      <c r="J295" t="s">
        <v>272</v>
      </c>
      <c r="K295">
        <v>0</v>
      </c>
      <c r="N295" t="b">
        <v>1</v>
      </c>
      <c r="O295" t="b">
        <v>1</v>
      </c>
      <c r="P295" t="b">
        <v>0</v>
      </c>
      <c r="Q295">
        <v>11</v>
      </c>
      <c r="R295">
        <v>4</v>
      </c>
      <c r="S295">
        <v>1</v>
      </c>
      <c r="T295">
        <v>0</v>
      </c>
      <c r="U295" t="b">
        <v>1</v>
      </c>
      <c r="V295" t="s">
        <v>322</v>
      </c>
      <c r="W295" t="s">
        <v>323</v>
      </c>
      <c r="X295" t="s">
        <v>5468</v>
      </c>
      <c r="Y295">
        <v>66</v>
      </c>
      <c r="Z295">
        <v>66</v>
      </c>
      <c r="AA295">
        <v>6</v>
      </c>
      <c r="AB295">
        <v>6</v>
      </c>
      <c r="AC295">
        <v>16</v>
      </c>
    </row>
    <row r="296" spans="1:29" x14ac:dyDescent="0.35">
      <c r="A296">
        <v>300</v>
      </c>
      <c r="B296" t="s">
        <v>1318</v>
      </c>
      <c r="C296" t="s">
        <v>1608</v>
      </c>
      <c r="I296" t="s">
        <v>66</v>
      </c>
      <c r="J296" t="s">
        <v>272</v>
      </c>
      <c r="K296">
        <v>0</v>
      </c>
      <c r="N296" t="b">
        <v>1</v>
      </c>
      <c r="O296" t="b">
        <v>1</v>
      </c>
      <c r="P296" t="b">
        <v>0</v>
      </c>
      <c r="Q296">
        <v>11</v>
      </c>
      <c r="R296">
        <v>4</v>
      </c>
      <c r="S296">
        <v>1</v>
      </c>
      <c r="T296">
        <v>0</v>
      </c>
      <c r="U296" t="b">
        <v>1</v>
      </c>
      <c r="V296" t="s">
        <v>322</v>
      </c>
      <c r="W296" t="s">
        <v>323</v>
      </c>
      <c r="X296" t="s">
        <v>5469</v>
      </c>
      <c r="Y296">
        <v>67</v>
      </c>
      <c r="Z296">
        <v>67</v>
      </c>
      <c r="AA296">
        <v>6</v>
      </c>
      <c r="AB296">
        <v>6</v>
      </c>
      <c r="AC296">
        <v>16</v>
      </c>
    </row>
    <row r="297" spans="1:29" x14ac:dyDescent="0.35">
      <c r="A297">
        <v>301</v>
      </c>
      <c r="B297" t="s">
        <v>1318</v>
      </c>
      <c r="C297" t="s">
        <v>1609</v>
      </c>
      <c r="I297" t="s">
        <v>66</v>
      </c>
      <c r="J297" t="s">
        <v>272</v>
      </c>
      <c r="K297">
        <v>0</v>
      </c>
      <c r="N297" t="b">
        <v>1</v>
      </c>
      <c r="O297" t="b">
        <v>1</v>
      </c>
      <c r="P297" t="b">
        <v>0</v>
      </c>
      <c r="Q297">
        <v>11</v>
      </c>
      <c r="R297">
        <v>4</v>
      </c>
      <c r="S297">
        <v>1</v>
      </c>
      <c r="T297">
        <v>0</v>
      </c>
      <c r="U297" t="b">
        <v>1</v>
      </c>
      <c r="V297" t="s">
        <v>322</v>
      </c>
      <c r="W297" t="s">
        <v>323</v>
      </c>
      <c r="X297" t="s">
        <v>5470</v>
      </c>
      <c r="Y297">
        <v>68</v>
      </c>
      <c r="Z297">
        <v>68</v>
      </c>
      <c r="AA297">
        <v>6</v>
      </c>
      <c r="AB297">
        <v>6</v>
      </c>
      <c r="AC297">
        <v>16</v>
      </c>
    </row>
    <row r="298" spans="1:29" x14ac:dyDescent="0.35">
      <c r="A298">
        <v>302</v>
      </c>
      <c r="B298" t="s">
        <v>1318</v>
      </c>
      <c r="C298" t="s">
        <v>1610</v>
      </c>
      <c r="I298" t="s">
        <v>66</v>
      </c>
      <c r="J298" t="s">
        <v>272</v>
      </c>
      <c r="K298">
        <v>0</v>
      </c>
      <c r="N298" t="b">
        <v>1</v>
      </c>
      <c r="O298" t="b">
        <v>1</v>
      </c>
      <c r="P298" t="b">
        <v>0</v>
      </c>
      <c r="Q298">
        <v>11</v>
      </c>
      <c r="R298">
        <v>4</v>
      </c>
      <c r="S298">
        <v>1</v>
      </c>
      <c r="T298">
        <v>0</v>
      </c>
      <c r="U298" t="b">
        <v>1</v>
      </c>
      <c r="V298" t="s">
        <v>322</v>
      </c>
      <c r="W298" t="s">
        <v>323</v>
      </c>
      <c r="X298" t="s">
        <v>5471</v>
      </c>
      <c r="Y298">
        <v>69</v>
      </c>
      <c r="Z298">
        <v>69</v>
      </c>
      <c r="AA298">
        <v>6</v>
      </c>
      <c r="AB298">
        <v>6</v>
      </c>
      <c r="AC298">
        <v>16</v>
      </c>
    </row>
    <row r="299" spans="1:29" x14ac:dyDescent="0.35">
      <c r="A299">
        <v>303</v>
      </c>
      <c r="B299" t="s">
        <v>1318</v>
      </c>
      <c r="C299" t="s">
        <v>1611</v>
      </c>
      <c r="I299" t="s">
        <v>66</v>
      </c>
      <c r="J299" t="s">
        <v>272</v>
      </c>
      <c r="K299">
        <v>0</v>
      </c>
      <c r="N299" t="b">
        <v>1</v>
      </c>
      <c r="O299" t="b">
        <v>1</v>
      </c>
      <c r="P299" t="b">
        <v>0</v>
      </c>
      <c r="Q299">
        <v>11</v>
      </c>
      <c r="R299">
        <v>4</v>
      </c>
      <c r="S299">
        <v>1</v>
      </c>
      <c r="T299">
        <v>0</v>
      </c>
      <c r="U299" t="b">
        <v>1</v>
      </c>
      <c r="V299" t="s">
        <v>322</v>
      </c>
      <c r="W299" t="s">
        <v>323</v>
      </c>
      <c r="X299" t="s">
        <v>5472</v>
      </c>
      <c r="Y299">
        <v>70</v>
      </c>
      <c r="Z299">
        <v>70</v>
      </c>
      <c r="AA299">
        <v>6</v>
      </c>
      <c r="AB299">
        <v>6</v>
      </c>
      <c r="AC299">
        <v>16</v>
      </c>
    </row>
    <row r="300" spans="1:29" x14ac:dyDescent="0.35">
      <c r="A300">
        <v>304</v>
      </c>
      <c r="B300" t="s">
        <v>1318</v>
      </c>
      <c r="C300" t="s">
        <v>1612</v>
      </c>
      <c r="I300" t="s">
        <v>66</v>
      </c>
      <c r="J300" t="s">
        <v>272</v>
      </c>
      <c r="K300">
        <v>0</v>
      </c>
      <c r="N300" t="b">
        <v>1</v>
      </c>
      <c r="O300" t="b">
        <v>1</v>
      </c>
      <c r="P300" t="b">
        <v>0</v>
      </c>
      <c r="Q300">
        <v>11</v>
      </c>
      <c r="R300">
        <v>4</v>
      </c>
      <c r="S300">
        <v>1</v>
      </c>
      <c r="T300">
        <v>0</v>
      </c>
      <c r="U300" t="b">
        <v>1</v>
      </c>
      <c r="V300" t="s">
        <v>322</v>
      </c>
      <c r="W300" t="s">
        <v>323</v>
      </c>
      <c r="X300" t="s">
        <v>5473</v>
      </c>
      <c r="Y300">
        <v>71</v>
      </c>
      <c r="Z300">
        <v>71</v>
      </c>
      <c r="AA300">
        <v>6</v>
      </c>
      <c r="AB300">
        <v>6</v>
      </c>
      <c r="AC300">
        <v>16</v>
      </c>
    </row>
    <row r="301" spans="1:29" x14ac:dyDescent="0.35">
      <c r="A301">
        <v>305</v>
      </c>
      <c r="B301" t="s">
        <v>1318</v>
      </c>
      <c r="C301" t="s">
        <v>1613</v>
      </c>
      <c r="I301" t="s">
        <v>66</v>
      </c>
      <c r="J301" t="s">
        <v>272</v>
      </c>
      <c r="K301">
        <v>0</v>
      </c>
      <c r="N301" t="b">
        <v>1</v>
      </c>
      <c r="O301" t="b">
        <v>1</v>
      </c>
      <c r="P301" t="b">
        <v>0</v>
      </c>
      <c r="Q301">
        <v>11</v>
      </c>
      <c r="R301">
        <v>4</v>
      </c>
      <c r="S301">
        <v>1</v>
      </c>
      <c r="T301">
        <v>0</v>
      </c>
      <c r="U301" t="b">
        <v>1</v>
      </c>
      <c r="V301" t="s">
        <v>322</v>
      </c>
      <c r="W301" t="s">
        <v>323</v>
      </c>
      <c r="X301" t="s">
        <v>5474</v>
      </c>
      <c r="Y301">
        <v>72</v>
      </c>
      <c r="Z301">
        <v>72</v>
      </c>
      <c r="AA301">
        <v>6</v>
      </c>
      <c r="AB301">
        <v>6</v>
      </c>
      <c r="AC301">
        <v>16</v>
      </c>
    </row>
    <row r="302" spans="1:29" x14ac:dyDescent="0.35">
      <c r="A302">
        <v>306</v>
      </c>
      <c r="B302" t="s">
        <v>1318</v>
      </c>
      <c r="C302" t="s">
        <v>1614</v>
      </c>
      <c r="I302" t="s">
        <v>66</v>
      </c>
      <c r="J302" t="s">
        <v>272</v>
      </c>
      <c r="K302">
        <v>0</v>
      </c>
      <c r="N302" t="b">
        <v>1</v>
      </c>
      <c r="O302" t="b">
        <v>1</v>
      </c>
      <c r="P302" t="b">
        <v>0</v>
      </c>
      <c r="Q302">
        <v>11</v>
      </c>
      <c r="R302">
        <v>4</v>
      </c>
      <c r="S302">
        <v>1</v>
      </c>
      <c r="T302">
        <v>0</v>
      </c>
      <c r="U302" t="b">
        <v>1</v>
      </c>
      <c r="V302" t="s">
        <v>322</v>
      </c>
      <c r="W302" t="s">
        <v>323</v>
      </c>
      <c r="X302" t="s">
        <v>5475</v>
      </c>
      <c r="Y302">
        <v>73</v>
      </c>
      <c r="Z302">
        <v>73</v>
      </c>
      <c r="AA302">
        <v>6</v>
      </c>
      <c r="AB302">
        <v>6</v>
      </c>
      <c r="AC302">
        <v>16</v>
      </c>
    </row>
    <row r="303" spans="1:29" x14ac:dyDescent="0.35">
      <c r="A303">
        <v>307</v>
      </c>
      <c r="B303" t="s">
        <v>1318</v>
      </c>
      <c r="C303" t="s">
        <v>1615</v>
      </c>
      <c r="I303" t="s">
        <v>66</v>
      </c>
      <c r="J303" t="s">
        <v>272</v>
      </c>
      <c r="K303">
        <v>0</v>
      </c>
      <c r="N303" t="b">
        <v>1</v>
      </c>
      <c r="O303" t="b">
        <v>1</v>
      </c>
      <c r="P303" t="b">
        <v>0</v>
      </c>
      <c r="Q303">
        <v>11</v>
      </c>
      <c r="R303">
        <v>4</v>
      </c>
      <c r="S303">
        <v>1</v>
      </c>
      <c r="T303">
        <v>0</v>
      </c>
      <c r="U303" t="b">
        <v>1</v>
      </c>
      <c r="V303" t="s">
        <v>322</v>
      </c>
      <c r="W303" t="s">
        <v>323</v>
      </c>
      <c r="X303" t="s">
        <v>5476</v>
      </c>
      <c r="Y303">
        <v>74</v>
      </c>
      <c r="Z303">
        <v>74</v>
      </c>
      <c r="AA303">
        <v>6</v>
      </c>
      <c r="AB303">
        <v>6</v>
      </c>
      <c r="AC303">
        <v>16</v>
      </c>
    </row>
    <row r="304" spans="1:29" x14ac:dyDescent="0.35">
      <c r="A304">
        <v>308</v>
      </c>
      <c r="B304" t="s">
        <v>1318</v>
      </c>
      <c r="C304" t="s">
        <v>1616</v>
      </c>
      <c r="I304" t="s">
        <v>66</v>
      </c>
      <c r="J304" t="s">
        <v>272</v>
      </c>
      <c r="K304">
        <v>0</v>
      </c>
      <c r="N304" t="b">
        <v>1</v>
      </c>
      <c r="O304" t="b">
        <v>1</v>
      </c>
      <c r="P304" t="b">
        <v>0</v>
      </c>
      <c r="Q304">
        <v>11</v>
      </c>
      <c r="R304">
        <v>4</v>
      </c>
      <c r="S304">
        <v>1</v>
      </c>
      <c r="T304">
        <v>0</v>
      </c>
      <c r="U304" t="b">
        <v>1</v>
      </c>
      <c r="V304" t="s">
        <v>322</v>
      </c>
      <c r="W304" t="s">
        <v>323</v>
      </c>
      <c r="X304" t="s">
        <v>5477</v>
      </c>
      <c r="Y304">
        <v>75</v>
      </c>
      <c r="Z304">
        <v>75</v>
      </c>
      <c r="AA304">
        <v>6</v>
      </c>
      <c r="AB304">
        <v>6</v>
      </c>
      <c r="AC304">
        <v>16</v>
      </c>
    </row>
    <row r="305" spans="1:29" x14ac:dyDescent="0.35">
      <c r="A305">
        <v>309</v>
      </c>
      <c r="B305" t="s">
        <v>1318</v>
      </c>
      <c r="C305" t="s">
        <v>1617</v>
      </c>
      <c r="I305" t="s">
        <v>66</v>
      </c>
      <c r="J305" t="s">
        <v>272</v>
      </c>
      <c r="K305">
        <v>0</v>
      </c>
      <c r="N305" t="b">
        <v>1</v>
      </c>
      <c r="O305" t="b">
        <v>1</v>
      </c>
      <c r="P305" t="b">
        <v>0</v>
      </c>
      <c r="Q305">
        <v>11</v>
      </c>
      <c r="R305">
        <v>4</v>
      </c>
      <c r="S305">
        <v>1</v>
      </c>
      <c r="T305">
        <v>0</v>
      </c>
      <c r="U305" t="b">
        <v>1</v>
      </c>
      <c r="V305" t="s">
        <v>322</v>
      </c>
      <c r="W305" t="s">
        <v>323</v>
      </c>
      <c r="X305" t="s">
        <v>5478</v>
      </c>
      <c r="Y305">
        <v>76</v>
      </c>
      <c r="Z305">
        <v>76</v>
      </c>
      <c r="AA305">
        <v>6</v>
      </c>
      <c r="AB305">
        <v>6</v>
      </c>
      <c r="AC305">
        <v>16</v>
      </c>
    </row>
    <row r="306" spans="1:29" x14ac:dyDescent="0.35">
      <c r="A306">
        <v>310</v>
      </c>
      <c r="B306" t="s">
        <v>1318</v>
      </c>
      <c r="C306" t="s">
        <v>1618</v>
      </c>
      <c r="I306" t="s">
        <v>66</v>
      </c>
      <c r="J306" t="s">
        <v>272</v>
      </c>
      <c r="K306">
        <v>0</v>
      </c>
      <c r="N306" t="b">
        <v>1</v>
      </c>
      <c r="O306" t="b">
        <v>1</v>
      </c>
      <c r="P306" t="b">
        <v>0</v>
      </c>
      <c r="Q306">
        <v>11</v>
      </c>
      <c r="R306">
        <v>4</v>
      </c>
      <c r="S306">
        <v>1</v>
      </c>
      <c r="T306">
        <v>0</v>
      </c>
      <c r="U306" t="b">
        <v>1</v>
      </c>
      <c r="V306" t="s">
        <v>322</v>
      </c>
      <c r="W306" t="s">
        <v>323</v>
      </c>
      <c r="X306" t="s">
        <v>5479</v>
      </c>
      <c r="Y306">
        <v>77</v>
      </c>
      <c r="Z306">
        <v>77</v>
      </c>
      <c r="AA306">
        <v>6</v>
      </c>
      <c r="AB306">
        <v>6</v>
      </c>
      <c r="AC306">
        <v>16</v>
      </c>
    </row>
    <row r="307" spans="1:29" x14ac:dyDescent="0.35">
      <c r="A307">
        <v>311</v>
      </c>
      <c r="B307" t="s">
        <v>1318</v>
      </c>
      <c r="C307" t="s">
        <v>1619</v>
      </c>
      <c r="I307" t="s">
        <v>66</v>
      </c>
      <c r="J307" t="s">
        <v>272</v>
      </c>
      <c r="K307">
        <v>0</v>
      </c>
      <c r="N307" t="b">
        <v>1</v>
      </c>
      <c r="O307" t="b">
        <v>1</v>
      </c>
      <c r="P307" t="b">
        <v>0</v>
      </c>
      <c r="Q307">
        <v>11</v>
      </c>
      <c r="R307">
        <v>4</v>
      </c>
      <c r="S307">
        <v>1</v>
      </c>
      <c r="T307">
        <v>0</v>
      </c>
      <c r="U307" t="b">
        <v>1</v>
      </c>
      <c r="V307" t="s">
        <v>322</v>
      </c>
      <c r="W307" t="s">
        <v>323</v>
      </c>
      <c r="X307" t="s">
        <v>5480</v>
      </c>
      <c r="Y307">
        <v>78</v>
      </c>
      <c r="Z307">
        <v>78</v>
      </c>
      <c r="AA307">
        <v>6</v>
      </c>
      <c r="AB307">
        <v>6</v>
      </c>
      <c r="AC307">
        <v>16</v>
      </c>
    </row>
    <row r="308" spans="1:29" x14ac:dyDescent="0.35">
      <c r="A308">
        <v>312</v>
      </c>
      <c r="B308" t="s">
        <v>1318</v>
      </c>
      <c r="C308" t="s">
        <v>1620</v>
      </c>
      <c r="I308" t="s">
        <v>66</v>
      </c>
      <c r="J308" t="s">
        <v>272</v>
      </c>
      <c r="K308">
        <v>0</v>
      </c>
      <c r="N308" t="b">
        <v>1</v>
      </c>
      <c r="O308" t="b">
        <v>1</v>
      </c>
      <c r="P308" t="b">
        <v>0</v>
      </c>
      <c r="Q308">
        <v>11</v>
      </c>
      <c r="R308">
        <v>4</v>
      </c>
      <c r="S308">
        <v>1</v>
      </c>
      <c r="T308">
        <v>0</v>
      </c>
      <c r="U308" t="b">
        <v>1</v>
      </c>
      <c r="V308" t="s">
        <v>322</v>
      </c>
      <c r="W308" t="s">
        <v>323</v>
      </c>
      <c r="X308" t="s">
        <v>5481</v>
      </c>
      <c r="Y308">
        <v>79</v>
      </c>
      <c r="Z308">
        <v>79</v>
      </c>
      <c r="AA308">
        <v>6</v>
      </c>
      <c r="AB308">
        <v>6</v>
      </c>
      <c r="AC308">
        <v>16</v>
      </c>
    </row>
    <row r="309" spans="1:29" x14ac:dyDescent="0.35">
      <c r="A309">
        <v>313</v>
      </c>
      <c r="B309" t="s">
        <v>1318</v>
      </c>
      <c r="C309" t="s">
        <v>1621</v>
      </c>
      <c r="I309" t="s">
        <v>66</v>
      </c>
      <c r="J309" t="s">
        <v>272</v>
      </c>
      <c r="K309">
        <v>0</v>
      </c>
      <c r="N309" t="b">
        <v>1</v>
      </c>
      <c r="O309" t="b">
        <v>1</v>
      </c>
      <c r="P309" t="b">
        <v>0</v>
      </c>
      <c r="Q309">
        <v>11</v>
      </c>
      <c r="R309">
        <v>4</v>
      </c>
      <c r="S309">
        <v>1</v>
      </c>
      <c r="T309">
        <v>0</v>
      </c>
      <c r="U309" t="b">
        <v>1</v>
      </c>
      <c r="V309" t="s">
        <v>322</v>
      </c>
      <c r="W309" t="s">
        <v>323</v>
      </c>
      <c r="X309" t="s">
        <v>5482</v>
      </c>
      <c r="Y309">
        <v>80</v>
      </c>
      <c r="Z309">
        <v>80</v>
      </c>
      <c r="AA309">
        <v>6</v>
      </c>
      <c r="AB309">
        <v>6</v>
      </c>
      <c r="AC309">
        <v>16</v>
      </c>
    </row>
    <row r="310" spans="1:29" x14ac:dyDescent="0.35">
      <c r="A310">
        <v>314</v>
      </c>
      <c r="B310" t="s">
        <v>1318</v>
      </c>
      <c r="C310" t="s">
        <v>1622</v>
      </c>
      <c r="I310" t="s">
        <v>66</v>
      </c>
      <c r="J310" t="s">
        <v>272</v>
      </c>
      <c r="K310">
        <v>0</v>
      </c>
      <c r="N310" t="b">
        <v>1</v>
      </c>
      <c r="O310" t="b">
        <v>1</v>
      </c>
      <c r="P310" t="b">
        <v>0</v>
      </c>
      <c r="Q310">
        <v>11</v>
      </c>
      <c r="R310">
        <v>4</v>
      </c>
      <c r="S310">
        <v>1</v>
      </c>
      <c r="T310">
        <v>0</v>
      </c>
      <c r="U310" t="b">
        <v>1</v>
      </c>
      <c r="V310" t="s">
        <v>322</v>
      </c>
      <c r="W310" t="s">
        <v>323</v>
      </c>
      <c r="X310" t="s">
        <v>5483</v>
      </c>
      <c r="Y310">
        <v>81</v>
      </c>
      <c r="Z310">
        <v>81</v>
      </c>
      <c r="AA310">
        <v>6</v>
      </c>
      <c r="AB310">
        <v>6</v>
      </c>
      <c r="AC310">
        <v>16</v>
      </c>
    </row>
    <row r="311" spans="1:29" x14ac:dyDescent="0.35">
      <c r="A311">
        <v>315</v>
      </c>
      <c r="B311" t="s">
        <v>1318</v>
      </c>
      <c r="C311" t="s">
        <v>1623</v>
      </c>
      <c r="I311" t="s">
        <v>66</v>
      </c>
      <c r="J311" t="s">
        <v>272</v>
      </c>
      <c r="K311">
        <v>0</v>
      </c>
      <c r="N311" t="b">
        <v>1</v>
      </c>
      <c r="O311" t="b">
        <v>1</v>
      </c>
      <c r="P311" t="b">
        <v>0</v>
      </c>
      <c r="Q311">
        <v>11</v>
      </c>
      <c r="R311">
        <v>4</v>
      </c>
      <c r="S311">
        <v>1</v>
      </c>
      <c r="T311">
        <v>0</v>
      </c>
      <c r="U311" t="b">
        <v>1</v>
      </c>
      <c r="V311" t="s">
        <v>322</v>
      </c>
      <c r="W311" t="s">
        <v>323</v>
      </c>
      <c r="X311" t="s">
        <v>5484</v>
      </c>
      <c r="Y311">
        <v>82</v>
      </c>
      <c r="Z311">
        <v>82</v>
      </c>
      <c r="AA311">
        <v>6</v>
      </c>
      <c r="AB311">
        <v>6</v>
      </c>
      <c r="AC311">
        <v>16</v>
      </c>
    </row>
    <row r="312" spans="1:29" x14ac:dyDescent="0.35">
      <c r="A312">
        <v>316</v>
      </c>
      <c r="B312" t="s">
        <v>1318</v>
      </c>
      <c r="C312" t="s">
        <v>1624</v>
      </c>
      <c r="G312" t="s">
        <v>41</v>
      </c>
      <c r="I312" t="s">
        <v>66</v>
      </c>
      <c r="J312" t="s">
        <v>272</v>
      </c>
      <c r="K312">
        <v>0</v>
      </c>
      <c r="N312" t="b">
        <v>1</v>
      </c>
      <c r="O312" t="b">
        <v>1</v>
      </c>
      <c r="P312" t="b">
        <v>0</v>
      </c>
      <c r="Q312">
        <v>11</v>
      </c>
      <c r="R312">
        <v>0</v>
      </c>
      <c r="S312">
        <v>1</v>
      </c>
      <c r="T312">
        <v>0</v>
      </c>
      <c r="U312" t="b">
        <v>1</v>
      </c>
      <c r="V312" t="s">
        <v>322</v>
      </c>
      <c r="W312" t="s">
        <v>323</v>
      </c>
      <c r="X312" t="s">
        <v>5485</v>
      </c>
      <c r="Y312">
        <v>83</v>
      </c>
      <c r="Z312">
        <v>83</v>
      </c>
      <c r="AA312">
        <v>6</v>
      </c>
      <c r="AB312">
        <v>6</v>
      </c>
      <c r="AC312">
        <v>16</v>
      </c>
    </row>
    <row r="313" spans="1:29" x14ac:dyDescent="0.35">
      <c r="A313">
        <v>317</v>
      </c>
      <c r="B313" t="s">
        <v>1318</v>
      </c>
      <c r="C313" t="s">
        <v>1625</v>
      </c>
      <c r="G313" t="s">
        <v>1456</v>
      </c>
      <c r="I313" t="s">
        <v>66</v>
      </c>
      <c r="J313" t="s">
        <v>272</v>
      </c>
      <c r="K313">
        <v>0</v>
      </c>
      <c r="N313" t="b">
        <v>1</v>
      </c>
      <c r="O313" t="b">
        <v>1</v>
      </c>
      <c r="P313" t="b">
        <v>0</v>
      </c>
      <c r="Q313">
        <v>11</v>
      </c>
      <c r="R313">
        <v>0</v>
      </c>
      <c r="S313">
        <v>1</v>
      </c>
      <c r="T313">
        <v>0</v>
      </c>
      <c r="U313" t="b">
        <v>1</v>
      </c>
      <c r="V313" t="s">
        <v>322</v>
      </c>
      <c r="W313" t="s">
        <v>323</v>
      </c>
      <c r="X313" t="s">
        <v>5486</v>
      </c>
      <c r="Y313">
        <v>85</v>
      </c>
      <c r="Z313">
        <v>85</v>
      </c>
      <c r="AA313">
        <v>6</v>
      </c>
      <c r="AB313">
        <v>6</v>
      </c>
      <c r="AC313">
        <v>16</v>
      </c>
    </row>
    <row r="314" spans="1:29" x14ac:dyDescent="0.35">
      <c r="A314">
        <v>318</v>
      </c>
      <c r="B314" t="s">
        <v>1287</v>
      </c>
      <c r="C314" t="s">
        <v>1626</v>
      </c>
      <c r="D314" t="s">
        <v>405</v>
      </c>
      <c r="E314" t="s">
        <v>1637</v>
      </c>
      <c r="U314" t="b">
        <v>1</v>
      </c>
      <c r="V314" t="s">
        <v>214</v>
      </c>
      <c r="W314" t="s">
        <v>311</v>
      </c>
      <c r="X314" t="s">
        <v>5499</v>
      </c>
      <c r="Y314">
        <v>1</v>
      </c>
      <c r="Z314">
        <v>21</v>
      </c>
      <c r="AA314">
        <v>1</v>
      </c>
      <c r="AB314">
        <v>12</v>
      </c>
      <c r="AC314">
        <v>6</v>
      </c>
    </row>
    <row r="315" spans="1:29" x14ac:dyDescent="0.35">
      <c r="A315">
        <v>319</v>
      </c>
      <c r="B315" t="s">
        <v>1290</v>
      </c>
      <c r="C315" t="s">
        <v>1628</v>
      </c>
      <c r="U315" t="b">
        <v>1</v>
      </c>
      <c r="V315" t="s">
        <v>214</v>
      </c>
      <c r="W315" t="s">
        <v>311</v>
      </c>
      <c r="X315" t="s">
        <v>5500</v>
      </c>
      <c r="Y315">
        <v>5</v>
      </c>
      <c r="Z315">
        <v>21</v>
      </c>
      <c r="AA315">
        <v>1</v>
      </c>
      <c r="AB315">
        <v>12</v>
      </c>
      <c r="AC315">
        <v>6</v>
      </c>
    </row>
    <row r="316" spans="1:29" x14ac:dyDescent="0.35">
      <c r="A316">
        <v>320</v>
      </c>
      <c r="B316" t="s">
        <v>147</v>
      </c>
      <c r="C316" t="s">
        <v>1629</v>
      </c>
      <c r="U316" t="b">
        <v>1</v>
      </c>
      <c r="V316" t="s">
        <v>214</v>
      </c>
      <c r="W316" t="s">
        <v>311</v>
      </c>
      <c r="X316" t="s">
        <v>5501</v>
      </c>
      <c r="Y316">
        <v>5</v>
      </c>
      <c r="Z316">
        <v>20</v>
      </c>
      <c r="AA316">
        <v>5</v>
      </c>
      <c r="AB316">
        <v>5</v>
      </c>
      <c r="AC316">
        <v>6</v>
      </c>
    </row>
    <row r="317" spans="1:29" x14ac:dyDescent="0.35">
      <c r="A317">
        <v>321</v>
      </c>
      <c r="B317" t="s">
        <v>147</v>
      </c>
      <c r="C317" t="s">
        <v>1630</v>
      </c>
      <c r="U317" t="b">
        <v>1</v>
      </c>
      <c r="V317" t="s">
        <v>214</v>
      </c>
      <c r="W317" t="s">
        <v>311</v>
      </c>
      <c r="X317" t="s">
        <v>5409</v>
      </c>
      <c r="Y317">
        <v>5</v>
      </c>
      <c r="Z317">
        <v>21</v>
      </c>
      <c r="AA317">
        <v>6</v>
      </c>
      <c r="AB317">
        <v>6</v>
      </c>
      <c r="AC317">
        <v>6</v>
      </c>
    </row>
    <row r="318" spans="1:29" x14ac:dyDescent="0.35">
      <c r="A318">
        <v>322</v>
      </c>
      <c r="B318" t="s">
        <v>147</v>
      </c>
      <c r="C318" t="s">
        <v>1631</v>
      </c>
      <c r="U318" t="b">
        <v>1</v>
      </c>
      <c r="V318" t="s">
        <v>214</v>
      </c>
      <c r="W318" t="s">
        <v>311</v>
      </c>
      <c r="X318" t="s">
        <v>5502</v>
      </c>
      <c r="Y318">
        <v>5</v>
      </c>
      <c r="Z318">
        <v>21</v>
      </c>
      <c r="AA318">
        <v>7</v>
      </c>
      <c r="AB318">
        <v>7</v>
      </c>
      <c r="AC318">
        <v>6</v>
      </c>
    </row>
    <row r="319" spans="1:29" x14ac:dyDescent="0.35">
      <c r="A319">
        <v>323</v>
      </c>
      <c r="B319" t="s">
        <v>147</v>
      </c>
      <c r="C319" t="s">
        <v>1632</v>
      </c>
      <c r="U319" t="b">
        <v>1</v>
      </c>
      <c r="V319" t="s">
        <v>214</v>
      </c>
      <c r="W319" t="s">
        <v>311</v>
      </c>
      <c r="X319" t="s">
        <v>5503</v>
      </c>
      <c r="Y319">
        <v>5</v>
      </c>
      <c r="Z319">
        <v>21</v>
      </c>
      <c r="AA319">
        <v>8</v>
      </c>
      <c r="AB319">
        <v>8</v>
      </c>
      <c r="AC319">
        <v>6</v>
      </c>
    </row>
    <row r="320" spans="1:29" x14ac:dyDescent="0.35">
      <c r="A320">
        <v>324</v>
      </c>
      <c r="B320" t="s">
        <v>147</v>
      </c>
      <c r="C320" t="s">
        <v>1633</v>
      </c>
      <c r="U320" t="b">
        <v>1</v>
      </c>
      <c r="V320" t="s">
        <v>214</v>
      </c>
      <c r="W320" t="s">
        <v>311</v>
      </c>
      <c r="X320" t="s">
        <v>5504</v>
      </c>
      <c r="Y320">
        <v>5</v>
      </c>
      <c r="Z320">
        <v>21</v>
      </c>
      <c r="AA320">
        <v>9</v>
      </c>
      <c r="AB320">
        <v>9</v>
      </c>
      <c r="AC320">
        <v>6</v>
      </c>
    </row>
    <row r="321" spans="1:29" x14ac:dyDescent="0.35">
      <c r="A321">
        <v>325</v>
      </c>
      <c r="B321" t="s">
        <v>147</v>
      </c>
      <c r="C321" t="s">
        <v>1634</v>
      </c>
      <c r="U321" t="b">
        <v>1</v>
      </c>
      <c r="V321" t="s">
        <v>214</v>
      </c>
      <c r="W321" t="s">
        <v>311</v>
      </c>
      <c r="X321" t="s">
        <v>5505</v>
      </c>
      <c r="Y321">
        <v>5</v>
      </c>
      <c r="Z321">
        <v>21</v>
      </c>
      <c r="AA321">
        <v>10</v>
      </c>
      <c r="AB321">
        <v>10</v>
      </c>
      <c r="AC321">
        <v>6</v>
      </c>
    </row>
    <row r="322" spans="1:29" x14ac:dyDescent="0.35">
      <c r="A322">
        <v>326</v>
      </c>
      <c r="B322" t="s">
        <v>1287</v>
      </c>
      <c r="C322" t="s">
        <v>1635</v>
      </c>
      <c r="D322" t="s">
        <v>456</v>
      </c>
      <c r="E322" t="s">
        <v>1636</v>
      </c>
      <c r="U322" t="b">
        <v>1</v>
      </c>
      <c r="V322" t="s">
        <v>214</v>
      </c>
      <c r="W322" t="s">
        <v>311</v>
      </c>
      <c r="X322" t="s">
        <v>5506</v>
      </c>
      <c r="Y322">
        <v>22</v>
      </c>
      <c r="Z322">
        <v>33</v>
      </c>
      <c r="AA322">
        <v>1</v>
      </c>
      <c r="AB322">
        <v>12</v>
      </c>
      <c r="AC322">
        <v>6</v>
      </c>
    </row>
    <row r="323" spans="1:29" x14ac:dyDescent="0.35">
      <c r="A323">
        <v>327</v>
      </c>
      <c r="B323" t="s">
        <v>1290</v>
      </c>
      <c r="C323" t="s">
        <v>1638</v>
      </c>
      <c r="U323" t="b">
        <v>1</v>
      </c>
      <c r="V323" t="s">
        <v>214</v>
      </c>
      <c r="W323" t="s">
        <v>311</v>
      </c>
      <c r="X323" t="s">
        <v>5507</v>
      </c>
      <c r="Y323">
        <v>23</v>
      </c>
      <c r="Z323">
        <v>33</v>
      </c>
      <c r="AA323">
        <v>1</v>
      </c>
      <c r="AB323">
        <v>12</v>
      </c>
      <c r="AC323">
        <v>6</v>
      </c>
    </row>
    <row r="324" spans="1:29" x14ac:dyDescent="0.35">
      <c r="A324">
        <v>328</v>
      </c>
      <c r="B324" t="s">
        <v>147</v>
      </c>
      <c r="C324" t="s">
        <v>1639</v>
      </c>
      <c r="U324" t="b">
        <v>1</v>
      </c>
      <c r="V324" t="s">
        <v>214</v>
      </c>
      <c r="W324" t="s">
        <v>311</v>
      </c>
      <c r="X324" t="s">
        <v>5508</v>
      </c>
      <c r="Y324">
        <v>23</v>
      </c>
      <c r="Z324">
        <v>33</v>
      </c>
      <c r="AA324">
        <v>5</v>
      </c>
      <c r="AB324">
        <v>5</v>
      </c>
      <c r="AC324">
        <v>6</v>
      </c>
    </row>
    <row r="325" spans="1:29" x14ac:dyDescent="0.35">
      <c r="A325">
        <v>329</v>
      </c>
      <c r="B325" t="s">
        <v>147</v>
      </c>
      <c r="C325" t="s">
        <v>1640</v>
      </c>
      <c r="U325" t="b">
        <v>1</v>
      </c>
      <c r="V325" t="s">
        <v>214</v>
      </c>
      <c r="W325" t="s">
        <v>311</v>
      </c>
      <c r="X325" t="s">
        <v>5413</v>
      </c>
      <c r="Y325">
        <v>23</v>
      </c>
      <c r="Z325">
        <v>33</v>
      </c>
      <c r="AA325">
        <v>6</v>
      </c>
      <c r="AB325">
        <v>6</v>
      </c>
      <c r="AC325">
        <v>6</v>
      </c>
    </row>
    <row r="326" spans="1:29" x14ac:dyDescent="0.35">
      <c r="A326">
        <v>330</v>
      </c>
      <c r="B326" t="s">
        <v>147</v>
      </c>
      <c r="C326" t="s">
        <v>1641</v>
      </c>
      <c r="U326" t="b">
        <v>1</v>
      </c>
      <c r="V326" t="s">
        <v>214</v>
      </c>
      <c r="W326" t="s">
        <v>311</v>
      </c>
      <c r="X326" t="s">
        <v>5509</v>
      </c>
      <c r="Y326">
        <v>23</v>
      </c>
      <c r="Z326">
        <v>33</v>
      </c>
      <c r="AA326">
        <v>7</v>
      </c>
      <c r="AB326">
        <v>7</v>
      </c>
      <c r="AC326">
        <v>6</v>
      </c>
    </row>
    <row r="327" spans="1:29" x14ac:dyDescent="0.35">
      <c r="A327">
        <v>331</v>
      </c>
      <c r="B327" t="s">
        <v>147</v>
      </c>
      <c r="C327" t="s">
        <v>1642</v>
      </c>
      <c r="U327" t="b">
        <v>1</v>
      </c>
      <c r="V327" t="s">
        <v>214</v>
      </c>
      <c r="W327" t="s">
        <v>311</v>
      </c>
      <c r="X327" t="s">
        <v>5510</v>
      </c>
      <c r="Y327">
        <v>23</v>
      </c>
      <c r="Z327">
        <v>33</v>
      </c>
      <c r="AA327">
        <v>8</v>
      </c>
      <c r="AB327">
        <v>8</v>
      </c>
      <c r="AC327">
        <v>6</v>
      </c>
    </row>
    <row r="328" spans="1:29" x14ac:dyDescent="0.35">
      <c r="A328">
        <v>332</v>
      </c>
      <c r="B328" t="s">
        <v>147</v>
      </c>
      <c r="C328" t="s">
        <v>1643</v>
      </c>
      <c r="U328" t="b">
        <v>1</v>
      </c>
      <c r="V328" t="s">
        <v>214</v>
      </c>
      <c r="W328" t="s">
        <v>311</v>
      </c>
      <c r="X328" t="s">
        <v>5511</v>
      </c>
      <c r="Y328">
        <v>23</v>
      </c>
      <c r="Z328">
        <v>33</v>
      </c>
      <c r="AA328">
        <v>10</v>
      </c>
      <c r="AB328">
        <v>10</v>
      </c>
      <c r="AC328">
        <v>6</v>
      </c>
    </row>
    <row r="329" spans="1:29" x14ac:dyDescent="0.35">
      <c r="A329">
        <v>333</v>
      </c>
      <c r="B329" t="s">
        <v>1287</v>
      </c>
      <c r="C329" t="s">
        <v>1644</v>
      </c>
      <c r="D329" t="s">
        <v>457</v>
      </c>
      <c r="E329" t="s">
        <v>1645</v>
      </c>
      <c r="U329" t="b">
        <v>1</v>
      </c>
      <c r="V329" t="s">
        <v>214</v>
      </c>
      <c r="W329" t="s">
        <v>311</v>
      </c>
      <c r="X329" t="s">
        <v>5512</v>
      </c>
      <c r="Y329">
        <v>34</v>
      </c>
      <c r="Z329">
        <v>48</v>
      </c>
      <c r="AA329">
        <v>1</v>
      </c>
      <c r="AB329">
        <v>12</v>
      </c>
      <c r="AC329">
        <v>6</v>
      </c>
    </row>
    <row r="330" spans="1:29" x14ac:dyDescent="0.35">
      <c r="A330">
        <v>334</v>
      </c>
      <c r="B330" t="s">
        <v>1290</v>
      </c>
      <c r="C330" t="s">
        <v>1646</v>
      </c>
      <c r="U330" t="b">
        <v>1</v>
      </c>
      <c r="V330" t="s">
        <v>214</v>
      </c>
      <c r="W330" t="s">
        <v>311</v>
      </c>
      <c r="X330" t="s">
        <v>5513</v>
      </c>
      <c r="Y330">
        <v>35</v>
      </c>
      <c r="Z330">
        <v>48</v>
      </c>
      <c r="AA330">
        <v>1</v>
      </c>
      <c r="AB330">
        <v>12</v>
      </c>
      <c r="AC330">
        <v>6</v>
      </c>
    </row>
    <row r="331" spans="1:29" x14ac:dyDescent="0.35">
      <c r="A331">
        <v>335</v>
      </c>
      <c r="B331" t="s">
        <v>147</v>
      </c>
      <c r="C331" t="s">
        <v>1647</v>
      </c>
      <c r="U331" t="b">
        <v>1</v>
      </c>
      <c r="V331" t="s">
        <v>214</v>
      </c>
      <c r="W331" t="s">
        <v>311</v>
      </c>
      <c r="X331" t="s">
        <v>5514</v>
      </c>
      <c r="Y331">
        <v>35</v>
      </c>
      <c r="Z331">
        <v>48</v>
      </c>
      <c r="AA331">
        <v>5</v>
      </c>
      <c r="AB331">
        <v>5</v>
      </c>
      <c r="AC331">
        <v>6</v>
      </c>
    </row>
    <row r="332" spans="1:29" x14ac:dyDescent="0.35">
      <c r="A332">
        <v>336</v>
      </c>
      <c r="B332" t="s">
        <v>147</v>
      </c>
      <c r="C332" t="s">
        <v>1648</v>
      </c>
      <c r="U332" t="b">
        <v>1</v>
      </c>
      <c r="V332" t="s">
        <v>214</v>
      </c>
      <c r="W332" t="s">
        <v>311</v>
      </c>
      <c r="X332" t="s">
        <v>5417</v>
      </c>
      <c r="Y332">
        <v>35</v>
      </c>
      <c r="Z332">
        <v>48</v>
      </c>
      <c r="AA332">
        <v>6</v>
      </c>
      <c r="AB332">
        <v>6</v>
      </c>
      <c r="AC332">
        <v>6</v>
      </c>
    </row>
    <row r="333" spans="1:29" x14ac:dyDescent="0.35">
      <c r="A333">
        <v>337</v>
      </c>
      <c r="B333" t="s">
        <v>147</v>
      </c>
      <c r="C333" t="s">
        <v>1649</v>
      </c>
      <c r="U333" t="b">
        <v>1</v>
      </c>
      <c r="V333" t="s">
        <v>214</v>
      </c>
      <c r="W333" t="s">
        <v>311</v>
      </c>
      <c r="X333" t="s">
        <v>5515</v>
      </c>
      <c r="Y333">
        <v>35</v>
      </c>
      <c r="Z333">
        <v>48</v>
      </c>
      <c r="AA333">
        <v>7</v>
      </c>
      <c r="AB333">
        <v>7</v>
      </c>
      <c r="AC333">
        <v>6</v>
      </c>
    </row>
    <row r="334" spans="1:29" x14ac:dyDescent="0.35">
      <c r="A334">
        <v>338</v>
      </c>
      <c r="B334" t="s">
        <v>147</v>
      </c>
      <c r="C334" t="s">
        <v>1650</v>
      </c>
      <c r="U334" t="b">
        <v>1</v>
      </c>
      <c r="V334" t="s">
        <v>214</v>
      </c>
      <c r="W334" t="s">
        <v>311</v>
      </c>
      <c r="X334" t="s">
        <v>5516</v>
      </c>
      <c r="Y334">
        <v>35</v>
      </c>
      <c r="Z334">
        <v>48</v>
      </c>
      <c r="AA334">
        <v>8</v>
      </c>
      <c r="AB334">
        <v>8</v>
      </c>
      <c r="AC334">
        <v>6</v>
      </c>
    </row>
    <row r="335" spans="1:29" x14ac:dyDescent="0.35">
      <c r="A335">
        <v>339</v>
      </c>
      <c r="B335" t="s">
        <v>147</v>
      </c>
      <c r="C335" t="s">
        <v>1651</v>
      </c>
      <c r="U335" t="b">
        <v>1</v>
      </c>
      <c r="V335" t="s">
        <v>214</v>
      </c>
      <c r="W335" t="s">
        <v>311</v>
      </c>
      <c r="X335" t="s">
        <v>5517</v>
      </c>
      <c r="Y335">
        <v>35</v>
      </c>
      <c r="Z335">
        <v>48</v>
      </c>
      <c r="AA335">
        <v>9</v>
      </c>
      <c r="AB335">
        <v>9</v>
      </c>
      <c r="AC335">
        <v>6</v>
      </c>
    </row>
    <row r="336" spans="1:29" x14ac:dyDescent="0.35">
      <c r="A336">
        <v>340</v>
      </c>
      <c r="B336" t="s">
        <v>147</v>
      </c>
      <c r="C336" t="s">
        <v>1652</v>
      </c>
      <c r="U336" t="b">
        <v>1</v>
      </c>
      <c r="V336" t="s">
        <v>214</v>
      </c>
      <c r="W336" t="s">
        <v>311</v>
      </c>
      <c r="X336" t="s">
        <v>5518</v>
      </c>
      <c r="Y336">
        <v>35</v>
      </c>
      <c r="Z336">
        <v>48</v>
      </c>
      <c r="AA336">
        <v>10</v>
      </c>
      <c r="AB336">
        <v>10</v>
      </c>
      <c r="AC336">
        <v>6</v>
      </c>
    </row>
    <row r="337" spans="1:29" x14ac:dyDescent="0.35">
      <c r="A337">
        <v>341</v>
      </c>
      <c r="B337" t="s">
        <v>1287</v>
      </c>
      <c r="C337" t="s">
        <v>1653</v>
      </c>
      <c r="D337" t="s">
        <v>458</v>
      </c>
      <c r="E337" t="s">
        <v>1654</v>
      </c>
      <c r="U337" t="b">
        <v>1</v>
      </c>
      <c r="V337" t="s">
        <v>214</v>
      </c>
      <c r="W337" t="s">
        <v>311</v>
      </c>
      <c r="X337" t="s">
        <v>5519</v>
      </c>
      <c r="Y337">
        <v>49</v>
      </c>
      <c r="Z337">
        <v>85</v>
      </c>
      <c r="AA337">
        <v>1</v>
      </c>
      <c r="AB337">
        <v>12</v>
      </c>
      <c r="AC337">
        <v>6</v>
      </c>
    </row>
    <row r="338" spans="1:29" x14ac:dyDescent="0.35">
      <c r="A338">
        <v>342</v>
      </c>
      <c r="B338" t="s">
        <v>1290</v>
      </c>
      <c r="C338" t="s">
        <v>1655</v>
      </c>
      <c r="U338" t="b">
        <v>1</v>
      </c>
      <c r="V338" t="s">
        <v>214</v>
      </c>
      <c r="W338" t="s">
        <v>311</v>
      </c>
      <c r="X338" t="s">
        <v>5520</v>
      </c>
      <c r="Y338">
        <v>50</v>
      </c>
      <c r="Z338">
        <v>85</v>
      </c>
      <c r="AA338">
        <v>1</v>
      </c>
      <c r="AB338">
        <v>12</v>
      </c>
      <c r="AC338">
        <v>6</v>
      </c>
    </row>
    <row r="339" spans="1:29" x14ac:dyDescent="0.35">
      <c r="A339">
        <v>343</v>
      </c>
      <c r="B339" t="s">
        <v>147</v>
      </c>
      <c r="C339" t="s">
        <v>1656</v>
      </c>
      <c r="U339" t="b">
        <v>1</v>
      </c>
      <c r="V339" t="s">
        <v>214</v>
      </c>
      <c r="W339" t="s">
        <v>311</v>
      </c>
      <c r="X339" t="s">
        <v>5521</v>
      </c>
      <c r="Y339">
        <v>50</v>
      </c>
      <c r="Z339">
        <v>83</v>
      </c>
      <c r="AA339">
        <v>5</v>
      </c>
      <c r="AB339">
        <v>5</v>
      </c>
      <c r="AC339">
        <v>6</v>
      </c>
    </row>
    <row r="340" spans="1:29" x14ac:dyDescent="0.35">
      <c r="A340">
        <v>344</v>
      </c>
      <c r="B340" t="s">
        <v>147</v>
      </c>
      <c r="C340" t="s">
        <v>1657</v>
      </c>
      <c r="U340" t="b">
        <v>1</v>
      </c>
      <c r="V340" t="s">
        <v>214</v>
      </c>
      <c r="W340" t="s">
        <v>311</v>
      </c>
      <c r="X340" t="s">
        <v>5421</v>
      </c>
      <c r="Y340">
        <v>50</v>
      </c>
      <c r="Z340">
        <v>85</v>
      </c>
      <c r="AA340">
        <v>6</v>
      </c>
      <c r="AB340">
        <v>6</v>
      </c>
      <c r="AC340">
        <v>6</v>
      </c>
    </row>
    <row r="341" spans="1:29" x14ac:dyDescent="0.35">
      <c r="A341">
        <v>345</v>
      </c>
      <c r="B341" t="s">
        <v>147</v>
      </c>
      <c r="C341" t="s">
        <v>1658</v>
      </c>
      <c r="U341" t="b">
        <v>1</v>
      </c>
      <c r="V341" t="s">
        <v>214</v>
      </c>
      <c r="W341" t="s">
        <v>311</v>
      </c>
      <c r="X341" t="s">
        <v>5522</v>
      </c>
      <c r="Y341">
        <v>50</v>
      </c>
      <c r="Z341">
        <v>85</v>
      </c>
      <c r="AA341">
        <v>7</v>
      </c>
      <c r="AB341">
        <v>7</v>
      </c>
      <c r="AC341">
        <v>6</v>
      </c>
    </row>
    <row r="342" spans="1:29" x14ac:dyDescent="0.35">
      <c r="A342">
        <v>346</v>
      </c>
      <c r="B342" t="s">
        <v>147</v>
      </c>
      <c r="C342" t="s">
        <v>1659</v>
      </c>
      <c r="U342" t="b">
        <v>1</v>
      </c>
      <c r="V342" t="s">
        <v>214</v>
      </c>
      <c r="W342" t="s">
        <v>311</v>
      </c>
      <c r="X342" t="s">
        <v>5523</v>
      </c>
      <c r="Y342">
        <v>50</v>
      </c>
      <c r="Z342">
        <v>85</v>
      </c>
      <c r="AA342">
        <v>8</v>
      </c>
      <c r="AB342">
        <v>8</v>
      </c>
      <c r="AC342">
        <v>6</v>
      </c>
    </row>
    <row r="343" spans="1:29" x14ac:dyDescent="0.35">
      <c r="A343">
        <v>347</v>
      </c>
      <c r="B343" t="s">
        <v>147</v>
      </c>
      <c r="C343" t="s">
        <v>1660</v>
      </c>
      <c r="U343" t="b">
        <v>1</v>
      </c>
      <c r="V343" t="s">
        <v>214</v>
      </c>
      <c r="W343" t="s">
        <v>311</v>
      </c>
      <c r="X343" t="s">
        <v>5524</v>
      </c>
      <c r="Y343">
        <v>50</v>
      </c>
      <c r="Z343">
        <v>85</v>
      </c>
      <c r="AA343">
        <v>9</v>
      </c>
      <c r="AB343">
        <v>9</v>
      </c>
      <c r="AC343">
        <v>6</v>
      </c>
    </row>
    <row r="344" spans="1:29" x14ac:dyDescent="0.35">
      <c r="A344">
        <v>348</v>
      </c>
      <c r="B344" t="s">
        <v>147</v>
      </c>
      <c r="C344" t="s">
        <v>1661</v>
      </c>
      <c r="U344" t="b">
        <v>1</v>
      </c>
      <c r="V344" t="s">
        <v>214</v>
      </c>
      <c r="W344" t="s">
        <v>311</v>
      </c>
      <c r="X344" t="s">
        <v>5525</v>
      </c>
      <c r="Y344">
        <v>50</v>
      </c>
      <c r="Z344">
        <v>85</v>
      </c>
      <c r="AA344">
        <v>10</v>
      </c>
      <c r="AB344">
        <v>10</v>
      </c>
      <c r="AC344">
        <v>6</v>
      </c>
    </row>
    <row r="345" spans="1:29" x14ac:dyDescent="0.35">
      <c r="A345">
        <v>349</v>
      </c>
      <c r="B345" t="s">
        <v>1318</v>
      </c>
      <c r="C345" t="s">
        <v>1662</v>
      </c>
      <c r="I345" t="s">
        <v>65</v>
      </c>
      <c r="J345" t="s">
        <v>264</v>
      </c>
      <c r="K345">
        <v>0</v>
      </c>
      <c r="N345" t="b">
        <v>1</v>
      </c>
      <c r="O345" t="b">
        <v>0</v>
      </c>
      <c r="P345" t="b">
        <v>0</v>
      </c>
      <c r="Q345">
        <v>12</v>
      </c>
      <c r="R345">
        <v>4</v>
      </c>
      <c r="S345">
        <v>1</v>
      </c>
      <c r="T345">
        <v>0</v>
      </c>
      <c r="U345" t="b">
        <v>1</v>
      </c>
      <c r="V345" t="s">
        <v>214</v>
      </c>
      <c r="W345" t="s">
        <v>311</v>
      </c>
      <c r="X345" t="s">
        <v>5526</v>
      </c>
      <c r="Y345">
        <v>11</v>
      </c>
      <c r="Z345">
        <v>11</v>
      </c>
      <c r="AA345">
        <v>5</v>
      </c>
      <c r="AB345">
        <v>5</v>
      </c>
      <c r="AC345">
        <v>6</v>
      </c>
    </row>
    <row r="346" spans="1:29" x14ac:dyDescent="0.35">
      <c r="A346">
        <v>350</v>
      </c>
      <c r="B346" t="s">
        <v>1318</v>
      </c>
      <c r="C346" t="s">
        <v>1663</v>
      </c>
      <c r="I346" t="s">
        <v>65</v>
      </c>
      <c r="J346" t="s">
        <v>264</v>
      </c>
      <c r="K346">
        <v>0</v>
      </c>
      <c r="N346" t="b">
        <v>1</v>
      </c>
      <c r="O346" t="b">
        <v>0</v>
      </c>
      <c r="P346" t="b">
        <v>0</v>
      </c>
      <c r="Q346">
        <v>12</v>
      </c>
      <c r="R346">
        <v>4</v>
      </c>
      <c r="S346">
        <v>1</v>
      </c>
      <c r="T346">
        <v>0</v>
      </c>
      <c r="U346" t="b">
        <v>1</v>
      </c>
      <c r="V346" t="s">
        <v>214</v>
      </c>
      <c r="W346" t="s">
        <v>311</v>
      </c>
      <c r="X346" t="s">
        <v>5527</v>
      </c>
      <c r="Y346">
        <v>12</v>
      </c>
      <c r="Z346">
        <v>12</v>
      </c>
      <c r="AA346">
        <v>5</v>
      </c>
      <c r="AB346">
        <v>5</v>
      </c>
      <c r="AC346">
        <v>6</v>
      </c>
    </row>
    <row r="347" spans="1:29" x14ac:dyDescent="0.35">
      <c r="A347">
        <v>351</v>
      </c>
      <c r="B347" t="s">
        <v>1318</v>
      </c>
      <c r="C347" t="s">
        <v>1664</v>
      </c>
      <c r="I347" t="s">
        <v>65</v>
      </c>
      <c r="J347" t="s">
        <v>264</v>
      </c>
      <c r="K347">
        <v>0</v>
      </c>
      <c r="N347" t="b">
        <v>1</v>
      </c>
      <c r="O347" t="b">
        <v>0</v>
      </c>
      <c r="P347" t="b">
        <v>0</v>
      </c>
      <c r="Q347">
        <v>12</v>
      </c>
      <c r="R347">
        <v>4</v>
      </c>
      <c r="S347">
        <v>1</v>
      </c>
      <c r="T347">
        <v>0</v>
      </c>
      <c r="U347" t="b">
        <v>1</v>
      </c>
      <c r="V347" t="s">
        <v>214</v>
      </c>
      <c r="W347" t="s">
        <v>311</v>
      </c>
      <c r="X347" t="s">
        <v>5528</v>
      </c>
      <c r="Y347">
        <v>13</v>
      </c>
      <c r="Z347">
        <v>13</v>
      </c>
      <c r="AA347">
        <v>5</v>
      </c>
      <c r="AB347">
        <v>5</v>
      </c>
      <c r="AC347">
        <v>6</v>
      </c>
    </row>
    <row r="348" spans="1:29" x14ac:dyDescent="0.35">
      <c r="A348">
        <v>352</v>
      </c>
      <c r="B348" t="s">
        <v>1318</v>
      </c>
      <c r="C348" t="s">
        <v>1665</v>
      </c>
      <c r="I348" t="s">
        <v>65</v>
      </c>
      <c r="J348" t="s">
        <v>264</v>
      </c>
      <c r="K348">
        <v>0</v>
      </c>
      <c r="N348" t="b">
        <v>1</v>
      </c>
      <c r="O348" t="b">
        <v>0</v>
      </c>
      <c r="P348" t="b">
        <v>0</v>
      </c>
      <c r="Q348">
        <v>12</v>
      </c>
      <c r="R348">
        <v>4</v>
      </c>
      <c r="S348">
        <v>1</v>
      </c>
      <c r="T348">
        <v>0</v>
      </c>
      <c r="U348" t="b">
        <v>1</v>
      </c>
      <c r="V348" t="s">
        <v>214</v>
      </c>
      <c r="W348" t="s">
        <v>311</v>
      </c>
      <c r="X348" t="s">
        <v>5529</v>
      </c>
      <c r="Y348">
        <v>14</v>
      </c>
      <c r="Z348">
        <v>14</v>
      </c>
      <c r="AA348">
        <v>5</v>
      </c>
      <c r="AB348">
        <v>5</v>
      </c>
      <c r="AC348">
        <v>6</v>
      </c>
    </row>
    <row r="349" spans="1:29" x14ac:dyDescent="0.35">
      <c r="A349">
        <v>353</v>
      </c>
      <c r="B349" t="s">
        <v>1318</v>
      </c>
      <c r="C349" t="s">
        <v>1666</v>
      </c>
      <c r="I349" t="s">
        <v>65</v>
      </c>
      <c r="J349" t="s">
        <v>264</v>
      </c>
      <c r="K349">
        <v>0</v>
      </c>
      <c r="N349" t="b">
        <v>1</v>
      </c>
      <c r="O349" t="b">
        <v>0</v>
      </c>
      <c r="P349" t="b">
        <v>0</v>
      </c>
      <c r="Q349">
        <v>12</v>
      </c>
      <c r="R349">
        <v>4</v>
      </c>
      <c r="S349">
        <v>1</v>
      </c>
      <c r="T349">
        <v>0</v>
      </c>
      <c r="U349" t="b">
        <v>1</v>
      </c>
      <c r="V349" t="s">
        <v>214</v>
      </c>
      <c r="W349" t="s">
        <v>311</v>
      </c>
      <c r="X349" t="s">
        <v>5530</v>
      </c>
      <c r="Y349">
        <v>15</v>
      </c>
      <c r="Z349">
        <v>15</v>
      </c>
      <c r="AA349">
        <v>5</v>
      </c>
      <c r="AB349">
        <v>5</v>
      </c>
      <c r="AC349">
        <v>6</v>
      </c>
    </row>
    <row r="350" spans="1:29" x14ac:dyDescent="0.35">
      <c r="A350">
        <v>354</v>
      </c>
      <c r="B350" t="s">
        <v>1318</v>
      </c>
      <c r="C350" t="s">
        <v>1667</v>
      </c>
      <c r="I350" t="s">
        <v>65</v>
      </c>
      <c r="J350" t="s">
        <v>264</v>
      </c>
      <c r="K350">
        <v>0</v>
      </c>
      <c r="N350" t="b">
        <v>1</v>
      </c>
      <c r="O350" t="b">
        <v>0</v>
      </c>
      <c r="P350" t="b">
        <v>0</v>
      </c>
      <c r="Q350">
        <v>12</v>
      </c>
      <c r="R350">
        <v>4</v>
      </c>
      <c r="S350">
        <v>1</v>
      </c>
      <c r="T350">
        <v>0</v>
      </c>
      <c r="U350" t="b">
        <v>1</v>
      </c>
      <c r="V350" t="s">
        <v>214</v>
      </c>
      <c r="W350" t="s">
        <v>311</v>
      </c>
      <c r="X350" t="s">
        <v>5531</v>
      </c>
      <c r="Y350">
        <v>16</v>
      </c>
      <c r="Z350">
        <v>16</v>
      </c>
      <c r="AA350">
        <v>5</v>
      </c>
      <c r="AB350">
        <v>5</v>
      </c>
      <c r="AC350">
        <v>6</v>
      </c>
    </row>
    <row r="351" spans="1:29" x14ac:dyDescent="0.35">
      <c r="A351">
        <v>355</v>
      </c>
      <c r="B351" t="s">
        <v>1318</v>
      </c>
      <c r="C351" t="s">
        <v>1668</v>
      </c>
      <c r="I351" t="s">
        <v>65</v>
      </c>
      <c r="J351" t="s">
        <v>264</v>
      </c>
      <c r="K351">
        <v>0</v>
      </c>
      <c r="N351" t="b">
        <v>1</v>
      </c>
      <c r="O351" t="b">
        <v>0</v>
      </c>
      <c r="P351" t="b">
        <v>0</v>
      </c>
      <c r="Q351">
        <v>12</v>
      </c>
      <c r="R351">
        <v>4</v>
      </c>
      <c r="S351">
        <v>1</v>
      </c>
      <c r="T351">
        <v>0</v>
      </c>
      <c r="U351" t="b">
        <v>1</v>
      </c>
      <c r="V351" t="s">
        <v>214</v>
      </c>
      <c r="W351" t="s">
        <v>311</v>
      </c>
      <c r="X351" t="s">
        <v>5532</v>
      </c>
      <c r="Y351">
        <v>17</v>
      </c>
      <c r="Z351">
        <v>17</v>
      </c>
      <c r="AA351">
        <v>5</v>
      </c>
      <c r="AB351">
        <v>5</v>
      </c>
      <c r="AC351">
        <v>6</v>
      </c>
    </row>
    <row r="352" spans="1:29" x14ac:dyDescent="0.35">
      <c r="A352">
        <v>356</v>
      </c>
      <c r="B352" t="s">
        <v>1318</v>
      </c>
      <c r="C352" t="s">
        <v>1669</v>
      </c>
      <c r="I352" t="s">
        <v>65</v>
      </c>
      <c r="J352" t="s">
        <v>264</v>
      </c>
      <c r="K352">
        <v>0</v>
      </c>
      <c r="N352" t="b">
        <v>1</v>
      </c>
      <c r="O352" t="b">
        <v>0</v>
      </c>
      <c r="P352" t="b">
        <v>0</v>
      </c>
      <c r="Q352">
        <v>12</v>
      </c>
      <c r="R352">
        <v>4</v>
      </c>
      <c r="S352">
        <v>1</v>
      </c>
      <c r="T352">
        <v>0</v>
      </c>
      <c r="U352" t="b">
        <v>1</v>
      </c>
      <c r="V352" t="s">
        <v>214</v>
      </c>
      <c r="W352" t="s">
        <v>311</v>
      </c>
      <c r="X352" t="s">
        <v>5533</v>
      </c>
      <c r="Y352">
        <v>18</v>
      </c>
      <c r="Z352">
        <v>18</v>
      </c>
      <c r="AA352">
        <v>5</v>
      </c>
      <c r="AB352">
        <v>5</v>
      </c>
      <c r="AC352">
        <v>6</v>
      </c>
    </row>
    <row r="353" spans="1:29" x14ac:dyDescent="0.35">
      <c r="A353">
        <v>357</v>
      </c>
      <c r="B353" t="s">
        <v>1318</v>
      </c>
      <c r="C353" t="s">
        <v>1670</v>
      </c>
      <c r="I353" t="s">
        <v>65</v>
      </c>
      <c r="J353" t="s">
        <v>264</v>
      </c>
      <c r="K353">
        <v>0</v>
      </c>
      <c r="N353" t="b">
        <v>1</v>
      </c>
      <c r="O353" t="b">
        <v>0</v>
      </c>
      <c r="P353" t="b">
        <v>0</v>
      </c>
      <c r="Q353">
        <v>12</v>
      </c>
      <c r="R353">
        <v>4</v>
      </c>
      <c r="S353">
        <v>1</v>
      </c>
      <c r="T353">
        <v>0</v>
      </c>
      <c r="U353" t="b">
        <v>1</v>
      </c>
      <c r="V353" t="s">
        <v>214</v>
      </c>
      <c r="W353" t="s">
        <v>311</v>
      </c>
      <c r="X353" t="s">
        <v>5534</v>
      </c>
      <c r="Y353">
        <v>19</v>
      </c>
      <c r="Z353">
        <v>19</v>
      </c>
      <c r="AA353">
        <v>5</v>
      </c>
      <c r="AB353">
        <v>5</v>
      </c>
      <c r="AC353">
        <v>6</v>
      </c>
    </row>
    <row r="354" spans="1:29" x14ac:dyDescent="0.35">
      <c r="A354">
        <v>358</v>
      </c>
      <c r="B354" t="s">
        <v>1318</v>
      </c>
      <c r="C354" t="s">
        <v>1671</v>
      </c>
      <c r="I354" t="s">
        <v>65</v>
      </c>
      <c r="J354" t="s">
        <v>264</v>
      </c>
      <c r="K354">
        <v>0</v>
      </c>
      <c r="N354" t="b">
        <v>1</v>
      </c>
      <c r="O354" t="b">
        <v>0</v>
      </c>
      <c r="P354" t="b">
        <v>0</v>
      </c>
      <c r="Q354">
        <v>12</v>
      </c>
      <c r="R354">
        <v>4</v>
      </c>
      <c r="S354">
        <v>1</v>
      </c>
      <c r="T354">
        <v>0</v>
      </c>
      <c r="U354" t="b">
        <v>1</v>
      </c>
      <c r="V354" t="s">
        <v>214</v>
      </c>
      <c r="W354" t="s">
        <v>311</v>
      </c>
      <c r="X354" t="s">
        <v>5535</v>
      </c>
      <c r="Y354">
        <v>20</v>
      </c>
      <c r="Z354">
        <v>20</v>
      </c>
      <c r="AA354">
        <v>5</v>
      </c>
      <c r="AB354">
        <v>5</v>
      </c>
      <c r="AC354">
        <v>6</v>
      </c>
    </row>
    <row r="355" spans="1:29" x14ac:dyDescent="0.35">
      <c r="A355">
        <v>359</v>
      </c>
      <c r="B355" t="s">
        <v>1318</v>
      </c>
      <c r="C355" t="s">
        <v>1672</v>
      </c>
      <c r="I355" t="s">
        <v>177</v>
      </c>
      <c r="J355" t="s">
        <v>272</v>
      </c>
      <c r="K355">
        <v>0</v>
      </c>
      <c r="N355" t="b">
        <v>1</v>
      </c>
      <c r="O355" t="b">
        <v>0</v>
      </c>
      <c r="P355" t="b">
        <v>0</v>
      </c>
      <c r="Q355">
        <v>12</v>
      </c>
      <c r="R355">
        <v>4</v>
      </c>
      <c r="S355">
        <v>1</v>
      </c>
      <c r="T355">
        <v>0</v>
      </c>
      <c r="U355" t="b">
        <v>1</v>
      </c>
      <c r="V355" t="s">
        <v>214</v>
      </c>
      <c r="W355" t="s">
        <v>311</v>
      </c>
      <c r="X355" t="s">
        <v>5375</v>
      </c>
      <c r="Y355">
        <v>11</v>
      </c>
      <c r="Z355">
        <v>11</v>
      </c>
      <c r="AA355">
        <v>6</v>
      </c>
      <c r="AB355">
        <v>6</v>
      </c>
      <c r="AC355">
        <v>6</v>
      </c>
    </row>
    <row r="356" spans="1:29" x14ac:dyDescent="0.35">
      <c r="A356">
        <v>360</v>
      </c>
      <c r="B356" t="s">
        <v>1318</v>
      </c>
      <c r="C356" t="s">
        <v>1673</v>
      </c>
      <c r="I356" t="s">
        <v>177</v>
      </c>
      <c r="J356" t="s">
        <v>272</v>
      </c>
      <c r="K356">
        <v>0</v>
      </c>
      <c r="N356" t="b">
        <v>1</v>
      </c>
      <c r="O356" t="b">
        <v>0</v>
      </c>
      <c r="P356" t="b">
        <v>0</v>
      </c>
      <c r="Q356">
        <v>12</v>
      </c>
      <c r="R356">
        <v>4</v>
      </c>
      <c r="S356">
        <v>1</v>
      </c>
      <c r="T356">
        <v>0</v>
      </c>
      <c r="U356" t="b">
        <v>1</v>
      </c>
      <c r="V356" t="s">
        <v>214</v>
      </c>
      <c r="W356" t="s">
        <v>311</v>
      </c>
      <c r="X356" t="s">
        <v>5424</v>
      </c>
      <c r="Y356">
        <v>12</v>
      </c>
      <c r="Z356">
        <v>12</v>
      </c>
      <c r="AA356">
        <v>6</v>
      </c>
      <c r="AB356">
        <v>6</v>
      </c>
      <c r="AC356">
        <v>6</v>
      </c>
    </row>
    <row r="357" spans="1:29" x14ac:dyDescent="0.35">
      <c r="A357">
        <v>361</v>
      </c>
      <c r="B357" t="s">
        <v>1318</v>
      </c>
      <c r="C357" t="s">
        <v>1674</v>
      </c>
      <c r="I357" t="s">
        <v>177</v>
      </c>
      <c r="J357" t="s">
        <v>272</v>
      </c>
      <c r="K357">
        <v>0</v>
      </c>
      <c r="N357" t="b">
        <v>1</v>
      </c>
      <c r="O357" t="b">
        <v>0</v>
      </c>
      <c r="P357" t="b">
        <v>0</v>
      </c>
      <c r="Q357">
        <v>12</v>
      </c>
      <c r="R357">
        <v>4</v>
      </c>
      <c r="S357">
        <v>1</v>
      </c>
      <c r="T357">
        <v>0</v>
      </c>
      <c r="U357" t="b">
        <v>1</v>
      </c>
      <c r="V357" t="s">
        <v>214</v>
      </c>
      <c r="W357" t="s">
        <v>311</v>
      </c>
      <c r="X357" t="s">
        <v>5425</v>
      </c>
      <c r="Y357">
        <v>13</v>
      </c>
      <c r="Z357">
        <v>13</v>
      </c>
      <c r="AA357">
        <v>6</v>
      </c>
      <c r="AB357">
        <v>6</v>
      </c>
      <c r="AC357">
        <v>6</v>
      </c>
    </row>
    <row r="358" spans="1:29" x14ac:dyDescent="0.35">
      <c r="A358">
        <v>362</v>
      </c>
      <c r="B358" t="s">
        <v>1318</v>
      </c>
      <c r="C358" t="s">
        <v>1675</v>
      </c>
      <c r="I358" t="s">
        <v>177</v>
      </c>
      <c r="J358" t="s">
        <v>272</v>
      </c>
      <c r="K358">
        <v>0</v>
      </c>
      <c r="N358" t="b">
        <v>1</v>
      </c>
      <c r="O358" t="b">
        <v>0</v>
      </c>
      <c r="P358" t="b">
        <v>0</v>
      </c>
      <c r="Q358">
        <v>12</v>
      </c>
      <c r="R358">
        <v>4</v>
      </c>
      <c r="S358">
        <v>1</v>
      </c>
      <c r="T358">
        <v>0</v>
      </c>
      <c r="U358" t="b">
        <v>1</v>
      </c>
      <c r="V358" t="s">
        <v>214</v>
      </c>
      <c r="W358" t="s">
        <v>311</v>
      </c>
      <c r="X358" t="s">
        <v>5377</v>
      </c>
      <c r="Y358">
        <v>14</v>
      </c>
      <c r="Z358">
        <v>14</v>
      </c>
      <c r="AA358">
        <v>6</v>
      </c>
      <c r="AB358">
        <v>6</v>
      </c>
      <c r="AC358">
        <v>6</v>
      </c>
    </row>
    <row r="359" spans="1:29" x14ac:dyDescent="0.35">
      <c r="A359">
        <v>363</v>
      </c>
      <c r="B359" t="s">
        <v>1318</v>
      </c>
      <c r="C359" t="s">
        <v>1676</v>
      </c>
      <c r="I359" t="s">
        <v>177</v>
      </c>
      <c r="J359" t="s">
        <v>272</v>
      </c>
      <c r="K359">
        <v>0</v>
      </c>
      <c r="N359" t="b">
        <v>1</v>
      </c>
      <c r="O359" t="b">
        <v>0</v>
      </c>
      <c r="P359" t="b">
        <v>0</v>
      </c>
      <c r="Q359">
        <v>12</v>
      </c>
      <c r="R359">
        <v>4</v>
      </c>
      <c r="S359">
        <v>1</v>
      </c>
      <c r="T359">
        <v>0</v>
      </c>
      <c r="U359" t="b">
        <v>1</v>
      </c>
      <c r="V359" t="s">
        <v>214</v>
      </c>
      <c r="W359" t="s">
        <v>311</v>
      </c>
      <c r="X359" t="s">
        <v>5426</v>
      </c>
      <c r="Y359">
        <v>15</v>
      </c>
      <c r="Z359">
        <v>15</v>
      </c>
      <c r="AA359">
        <v>6</v>
      </c>
      <c r="AB359">
        <v>6</v>
      </c>
      <c r="AC359">
        <v>6</v>
      </c>
    </row>
    <row r="360" spans="1:29" x14ac:dyDescent="0.35">
      <c r="A360">
        <v>364</v>
      </c>
      <c r="B360" t="s">
        <v>1318</v>
      </c>
      <c r="C360" t="s">
        <v>1677</v>
      </c>
      <c r="I360" t="s">
        <v>177</v>
      </c>
      <c r="J360" t="s">
        <v>272</v>
      </c>
      <c r="K360">
        <v>0</v>
      </c>
      <c r="N360" t="b">
        <v>1</v>
      </c>
      <c r="O360" t="b">
        <v>0</v>
      </c>
      <c r="P360" t="b">
        <v>0</v>
      </c>
      <c r="Q360">
        <v>12</v>
      </c>
      <c r="R360">
        <v>4</v>
      </c>
      <c r="S360">
        <v>1</v>
      </c>
      <c r="T360">
        <v>0</v>
      </c>
      <c r="U360" t="b">
        <v>1</v>
      </c>
      <c r="V360" t="s">
        <v>214</v>
      </c>
      <c r="W360" t="s">
        <v>311</v>
      </c>
      <c r="X360" t="s">
        <v>5380</v>
      </c>
      <c r="Y360">
        <v>16</v>
      </c>
      <c r="Z360">
        <v>16</v>
      </c>
      <c r="AA360">
        <v>6</v>
      </c>
      <c r="AB360">
        <v>6</v>
      </c>
      <c r="AC360">
        <v>6</v>
      </c>
    </row>
    <row r="361" spans="1:29" x14ac:dyDescent="0.35">
      <c r="A361">
        <v>365</v>
      </c>
      <c r="B361" t="s">
        <v>1318</v>
      </c>
      <c r="C361" t="s">
        <v>1678</v>
      </c>
      <c r="I361" t="s">
        <v>177</v>
      </c>
      <c r="J361" t="s">
        <v>272</v>
      </c>
      <c r="K361">
        <v>0</v>
      </c>
      <c r="N361" t="b">
        <v>1</v>
      </c>
      <c r="O361" t="b">
        <v>0</v>
      </c>
      <c r="P361" t="b">
        <v>0</v>
      </c>
      <c r="Q361">
        <v>12</v>
      </c>
      <c r="R361">
        <v>4</v>
      </c>
      <c r="S361">
        <v>1</v>
      </c>
      <c r="T361">
        <v>0</v>
      </c>
      <c r="U361" t="b">
        <v>1</v>
      </c>
      <c r="V361" t="s">
        <v>214</v>
      </c>
      <c r="W361" t="s">
        <v>311</v>
      </c>
      <c r="X361" t="s">
        <v>5427</v>
      </c>
      <c r="Y361">
        <v>17</v>
      </c>
      <c r="Z361">
        <v>17</v>
      </c>
      <c r="AA361">
        <v>6</v>
      </c>
      <c r="AB361">
        <v>6</v>
      </c>
      <c r="AC361">
        <v>6</v>
      </c>
    </row>
    <row r="362" spans="1:29" x14ac:dyDescent="0.35">
      <c r="A362">
        <v>366</v>
      </c>
      <c r="B362" t="s">
        <v>1318</v>
      </c>
      <c r="C362" t="s">
        <v>1679</v>
      </c>
      <c r="I362" t="s">
        <v>177</v>
      </c>
      <c r="J362" t="s">
        <v>272</v>
      </c>
      <c r="K362">
        <v>0</v>
      </c>
      <c r="N362" t="b">
        <v>1</v>
      </c>
      <c r="O362" t="b">
        <v>0</v>
      </c>
      <c r="P362" t="b">
        <v>0</v>
      </c>
      <c r="Q362">
        <v>12</v>
      </c>
      <c r="R362">
        <v>4</v>
      </c>
      <c r="S362">
        <v>1</v>
      </c>
      <c r="T362">
        <v>0</v>
      </c>
      <c r="U362" t="b">
        <v>1</v>
      </c>
      <c r="V362" t="s">
        <v>214</v>
      </c>
      <c r="W362" t="s">
        <v>311</v>
      </c>
      <c r="X362" t="s">
        <v>5428</v>
      </c>
      <c r="Y362">
        <v>18</v>
      </c>
      <c r="Z362">
        <v>18</v>
      </c>
      <c r="AA362">
        <v>6</v>
      </c>
      <c r="AB362">
        <v>6</v>
      </c>
      <c r="AC362">
        <v>6</v>
      </c>
    </row>
    <row r="363" spans="1:29" x14ac:dyDescent="0.35">
      <c r="A363">
        <v>367</v>
      </c>
      <c r="B363" t="s">
        <v>1318</v>
      </c>
      <c r="C363" t="s">
        <v>1680</v>
      </c>
      <c r="I363" t="s">
        <v>177</v>
      </c>
      <c r="J363" t="s">
        <v>272</v>
      </c>
      <c r="K363">
        <v>0</v>
      </c>
      <c r="N363" t="b">
        <v>1</v>
      </c>
      <c r="O363" t="b">
        <v>0</v>
      </c>
      <c r="P363" t="b">
        <v>0</v>
      </c>
      <c r="Q363">
        <v>12</v>
      </c>
      <c r="R363">
        <v>4</v>
      </c>
      <c r="S363">
        <v>1</v>
      </c>
      <c r="T363">
        <v>0</v>
      </c>
      <c r="U363" t="b">
        <v>1</v>
      </c>
      <c r="V363" t="s">
        <v>214</v>
      </c>
      <c r="W363" t="s">
        <v>311</v>
      </c>
      <c r="X363" t="s">
        <v>5429</v>
      </c>
      <c r="Y363">
        <v>19</v>
      </c>
      <c r="Z363">
        <v>19</v>
      </c>
      <c r="AA363">
        <v>6</v>
      </c>
      <c r="AB363">
        <v>6</v>
      </c>
      <c r="AC363">
        <v>6</v>
      </c>
    </row>
    <row r="364" spans="1:29" x14ac:dyDescent="0.35">
      <c r="A364">
        <v>368</v>
      </c>
      <c r="B364" t="s">
        <v>1318</v>
      </c>
      <c r="C364" t="s">
        <v>1681</v>
      </c>
      <c r="I364" t="s">
        <v>177</v>
      </c>
      <c r="J364" t="s">
        <v>272</v>
      </c>
      <c r="K364">
        <v>0</v>
      </c>
      <c r="N364" t="b">
        <v>1</v>
      </c>
      <c r="O364" t="b">
        <v>0</v>
      </c>
      <c r="P364" t="b">
        <v>0</v>
      </c>
      <c r="Q364">
        <v>12</v>
      </c>
      <c r="R364">
        <v>4</v>
      </c>
      <c r="S364">
        <v>1</v>
      </c>
      <c r="T364">
        <v>0</v>
      </c>
      <c r="U364" t="b">
        <v>1</v>
      </c>
      <c r="V364" t="s">
        <v>214</v>
      </c>
      <c r="W364" t="s">
        <v>311</v>
      </c>
      <c r="X364" t="s">
        <v>5430</v>
      </c>
      <c r="Y364">
        <v>20</v>
      </c>
      <c r="Z364">
        <v>20</v>
      </c>
      <c r="AA364">
        <v>6</v>
      </c>
      <c r="AB364">
        <v>6</v>
      </c>
      <c r="AC364">
        <v>6</v>
      </c>
    </row>
    <row r="365" spans="1:29" x14ac:dyDescent="0.35">
      <c r="A365">
        <v>369</v>
      </c>
      <c r="B365" t="s">
        <v>1318</v>
      </c>
      <c r="C365" t="s">
        <v>1682</v>
      </c>
      <c r="G365" t="s">
        <v>1683</v>
      </c>
      <c r="I365" t="s">
        <v>177</v>
      </c>
      <c r="J365" t="s">
        <v>272</v>
      </c>
      <c r="K365">
        <v>0</v>
      </c>
      <c r="N365" t="b">
        <v>0</v>
      </c>
      <c r="O365" t="b">
        <v>1</v>
      </c>
      <c r="P365" t="b">
        <v>0</v>
      </c>
      <c r="Q365">
        <v>12</v>
      </c>
      <c r="R365">
        <v>0</v>
      </c>
      <c r="S365">
        <v>1</v>
      </c>
      <c r="T365">
        <v>0</v>
      </c>
      <c r="U365" t="b">
        <v>1</v>
      </c>
      <c r="V365" t="s">
        <v>214</v>
      </c>
      <c r="W365" t="s">
        <v>311</v>
      </c>
      <c r="X365" t="s">
        <v>5431</v>
      </c>
      <c r="Y365">
        <v>21</v>
      </c>
      <c r="Z365">
        <v>21</v>
      </c>
      <c r="AA365">
        <v>6</v>
      </c>
      <c r="AB365">
        <v>6</v>
      </c>
      <c r="AC365">
        <v>6</v>
      </c>
    </row>
    <row r="366" spans="1:29" x14ac:dyDescent="0.35">
      <c r="A366">
        <v>370</v>
      </c>
      <c r="B366" t="s">
        <v>1318</v>
      </c>
      <c r="C366" t="s">
        <v>1684</v>
      </c>
      <c r="G366" t="s">
        <v>1683</v>
      </c>
      <c r="I366" t="s">
        <v>101</v>
      </c>
      <c r="J366" t="s">
        <v>272</v>
      </c>
      <c r="K366">
        <v>0</v>
      </c>
      <c r="N366" t="b">
        <v>0</v>
      </c>
      <c r="O366" t="b">
        <v>1</v>
      </c>
      <c r="P366" t="b">
        <v>0</v>
      </c>
      <c r="Q366">
        <v>12</v>
      </c>
      <c r="R366">
        <v>0</v>
      </c>
      <c r="S366">
        <v>1</v>
      </c>
      <c r="T366">
        <v>0</v>
      </c>
      <c r="U366" t="b">
        <v>1</v>
      </c>
      <c r="V366" t="s">
        <v>214</v>
      </c>
      <c r="W366" t="s">
        <v>311</v>
      </c>
      <c r="X366" t="s">
        <v>5536</v>
      </c>
      <c r="Y366">
        <v>21</v>
      </c>
      <c r="Z366">
        <v>21</v>
      </c>
      <c r="AA366">
        <v>7</v>
      </c>
      <c r="AB366">
        <v>7</v>
      </c>
      <c r="AC366">
        <v>6</v>
      </c>
    </row>
    <row r="367" spans="1:29" x14ac:dyDescent="0.35">
      <c r="A367">
        <v>371</v>
      </c>
      <c r="B367" t="s">
        <v>1318</v>
      </c>
      <c r="C367" t="s">
        <v>1685</v>
      </c>
      <c r="G367" t="s">
        <v>1683</v>
      </c>
      <c r="I367" t="s">
        <v>134</v>
      </c>
      <c r="J367" t="s">
        <v>272</v>
      </c>
      <c r="K367">
        <v>0</v>
      </c>
      <c r="N367" t="b">
        <v>0</v>
      </c>
      <c r="O367" t="b">
        <v>1</v>
      </c>
      <c r="P367" t="b">
        <v>0</v>
      </c>
      <c r="Q367">
        <v>12</v>
      </c>
      <c r="R367">
        <v>0</v>
      </c>
      <c r="S367">
        <v>1</v>
      </c>
      <c r="T367">
        <v>0</v>
      </c>
      <c r="U367" t="b">
        <v>1</v>
      </c>
      <c r="V367" t="s">
        <v>214</v>
      </c>
      <c r="W367" t="s">
        <v>311</v>
      </c>
      <c r="X367" t="s">
        <v>5537</v>
      </c>
      <c r="Y367">
        <v>21</v>
      </c>
      <c r="Z367">
        <v>21</v>
      </c>
      <c r="AA367">
        <v>8</v>
      </c>
      <c r="AB367">
        <v>8</v>
      </c>
      <c r="AC367">
        <v>6</v>
      </c>
    </row>
    <row r="368" spans="1:29" x14ac:dyDescent="0.35">
      <c r="A368">
        <v>372</v>
      </c>
      <c r="B368" t="s">
        <v>1318</v>
      </c>
      <c r="C368" t="s">
        <v>1686</v>
      </c>
      <c r="G368" t="s">
        <v>1683</v>
      </c>
      <c r="I368" t="s">
        <v>135</v>
      </c>
      <c r="J368" t="s">
        <v>272</v>
      </c>
      <c r="K368">
        <v>0</v>
      </c>
      <c r="N368" t="b">
        <v>0</v>
      </c>
      <c r="O368" t="b">
        <v>1</v>
      </c>
      <c r="P368" t="b">
        <v>0</v>
      </c>
      <c r="Q368">
        <v>12</v>
      </c>
      <c r="R368">
        <v>0</v>
      </c>
      <c r="S368">
        <v>1</v>
      </c>
      <c r="T368">
        <v>0</v>
      </c>
      <c r="U368" t="b">
        <v>1</v>
      </c>
      <c r="V368" t="s">
        <v>214</v>
      </c>
      <c r="W368" t="s">
        <v>311</v>
      </c>
      <c r="X368" t="s">
        <v>5538</v>
      </c>
      <c r="Y368">
        <v>21</v>
      </c>
      <c r="Z368">
        <v>21</v>
      </c>
      <c r="AA368">
        <v>9</v>
      </c>
      <c r="AB368">
        <v>9</v>
      </c>
      <c r="AC368">
        <v>6</v>
      </c>
    </row>
    <row r="369" spans="1:29" x14ac:dyDescent="0.35">
      <c r="A369">
        <v>373</v>
      </c>
      <c r="B369" t="s">
        <v>1318</v>
      </c>
      <c r="C369" t="s">
        <v>1687</v>
      </c>
      <c r="G369" t="s">
        <v>1683</v>
      </c>
      <c r="I369" t="s">
        <v>179</v>
      </c>
      <c r="J369" t="s">
        <v>272</v>
      </c>
      <c r="K369">
        <v>0</v>
      </c>
      <c r="N369" t="b">
        <v>0</v>
      </c>
      <c r="O369" t="b">
        <v>1</v>
      </c>
      <c r="P369" t="b">
        <v>0</v>
      </c>
      <c r="Q369">
        <v>12</v>
      </c>
      <c r="R369">
        <v>0</v>
      </c>
      <c r="S369">
        <v>1</v>
      </c>
      <c r="T369">
        <v>0</v>
      </c>
      <c r="U369" t="b">
        <v>1</v>
      </c>
      <c r="V369" t="s">
        <v>214</v>
      </c>
      <c r="W369" t="s">
        <v>311</v>
      </c>
      <c r="X369" t="s">
        <v>5539</v>
      </c>
      <c r="Y369">
        <v>21</v>
      </c>
      <c r="Z369">
        <v>21</v>
      </c>
      <c r="AA369">
        <v>10</v>
      </c>
      <c r="AB369">
        <v>10</v>
      </c>
      <c r="AC369">
        <v>6</v>
      </c>
    </row>
    <row r="370" spans="1:29" x14ac:dyDescent="0.35">
      <c r="A370">
        <v>374</v>
      </c>
      <c r="B370" t="s">
        <v>1318</v>
      </c>
      <c r="C370" t="s">
        <v>1688</v>
      </c>
      <c r="I370" t="s">
        <v>65</v>
      </c>
      <c r="J370" t="s">
        <v>264</v>
      </c>
      <c r="K370">
        <v>0</v>
      </c>
      <c r="N370" t="b">
        <v>1</v>
      </c>
      <c r="O370" t="b">
        <v>0</v>
      </c>
      <c r="P370" t="b">
        <v>0</v>
      </c>
      <c r="Q370">
        <v>12</v>
      </c>
      <c r="R370">
        <v>4</v>
      </c>
      <c r="S370">
        <v>1</v>
      </c>
      <c r="T370">
        <v>0</v>
      </c>
      <c r="U370" t="b">
        <v>1</v>
      </c>
      <c r="V370" t="s">
        <v>214</v>
      </c>
      <c r="W370" t="s">
        <v>311</v>
      </c>
      <c r="X370" t="s">
        <v>5540</v>
      </c>
      <c r="Y370">
        <v>25</v>
      </c>
      <c r="Z370">
        <v>25</v>
      </c>
      <c r="AA370">
        <v>5</v>
      </c>
      <c r="AB370">
        <v>5</v>
      </c>
      <c r="AC370">
        <v>6</v>
      </c>
    </row>
    <row r="371" spans="1:29" x14ac:dyDescent="0.35">
      <c r="A371">
        <v>375</v>
      </c>
      <c r="B371" t="s">
        <v>1318</v>
      </c>
      <c r="C371" t="s">
        <v>1689</v>
      </c>
      <c r="I371" t="s">
        <v>65</v>
      </c>
      <c r="J371" t="s">
        <v>264</v>
      </c>
      <c r="K371">
        <v>0</v>
      </c>
      <c r="N371" t="b">
        <v>1</v>
      </c>
      <c r="O371" t="b">
        <v>0</v>
      </c>
      <c r="P371" t="b">
        <v>0</v>
      </c>
      <c r="Q371">
        <v>12</v>
      </c>
      <c r="R371">
        <v>4</v>
      </c>
      <c r="S371">
        <v>1</v>
      </c>
      <c r="T371">
        <v>0</v>
      </c>
      <c r="U371" t="b">
        <v>1</v>
      </c>
      <c r="V371" t="s">
        <v>214</v>
      </c>
      <c r="W371" t="s">
        <v>311</v>
      </c>
      <c r="X371" t="s">
        <v>5541</v>
      </c>
      <c r="Y371">
        <v>26</v>
      </c>
      <c r="Z371">
        <v>26</v>
      </c>
      <c r="AA371">
        <v>5</v>
      </c>
      <c r="AB371">
        <v>5</v>
      </c>
      <c r="AC371">
        <v>6</v>
      </c>
    </row>
    <row r="372" spans="1:29" x14ac:dyDescent="0.35">
      <c r="A372">
        <v>376</v>
      </c>
      <c r="B372" t="s">
        <v>1318</v>
      </c>
      <c r="C372" t="s">
        <v>1690</v>
      </c>
      <c r="I372" t="s">
        <v>65</v>
      </c>
      <c r="J372" t="s">
        <v>264</v>
      </c>
      <c r="K372">
        <v>0</v>
      </c>
      <c r="N372" t="b">
        <v>1</v>
      </c>
      <c r="O372" t="b">
        <v>0</v>
      </c>
      <c r="P372" t="b">
        <v>0</v>
      </c>
      <c r="Q372">
        <v>12</v>
      </c>
      <c r="R372">
        <v>4</v>
      </c>
      <c r="S372">
        <v>1</v>
      </c>
      <c r="T372">
        <v>0</v>
      </c>
      <c r="U372" t="b">
        <v>1</v>
      </c>
      <c r="V372" t="s">
        <v>214</v>
      </c>
      <c r="W372" t="s">
        <v>311</v>
      </c>
      <c r="X372" t="s">
        <v>5542</v>
      </c>
      <c r="Y372">
        <v>27</v>
      </c>
      <c r="Z372">
        <v>27</v>
      </c>
      <c r="AA372">
        <v>5</v>
      </c>
      <c r="AB372">
        <v>5</v>
      </c>
      <c r="AC372">
        <v>6</v>
      </c>
    </row>
    <row r="373" spans="1:29" x14ac:dyDescent="0.35">
      <c r="A373">
        <v>377</v>
      </c>
      <c r="B373" t="s">
        <v>1318</v>
      </c>
      <c r="C373" t="s">
        <v>1691</v>
      </c>
      <c r="I373" t="s">
        <v>65</v>
      </c>
      <c r="J373" t="s">
        <v>264</v>
      </c>
      <c r="K373">
        <v>0</v>
      </c>
      <c r="N373" t="b">
        <v>1</v>
      </c>
      <c r="O373" t="b">
        <v>0</v>
      </c>
      <c r="P373" t="b">
        <v>0</v>
      </c>
      <c r="Q373">
        <v>12</v>
      </c>
      <c r="R373">
        <v>4</v>
      </c>
      <c r="S373">
        <v>1</v>
      </c>
      <c r="T373">
        <v>0</v>
      </c>
      <c r="U373" t="b">
        <v>1</v>
      </c>
      <c r="V373" t="s">
        <v>214</v>
      </c>
      <c r="W373" t="s">
        <v>311</v>
      </c>
      <c r="X373" t="s">
        <v>5543</v>
      </c>
      <c r="Y373">
        <v>28</v>
      </c>
      <c r="Z373">
        <v>28</v>
      </c>
      <c r="AA373">
        <v>5</v>
      </c>
      <c r="AB373">
        <v>5</v>
      </c>
      <c r="AC373">
        <v>6</v>
      </c>
    </row>
    <row r="374" spans="1:29" x14ac:dyDescent="0.35">
      <c r="A374">
        <v>378</v>
      </c>
      <c r="B374" t="s">
        <v>1318</v>
      </c>
      <c r="C374" t="s">
        <v>1692</v>
      </c>
      <c r="I374" t="s">
        <v>65</v>
      </c>
      <c r="J374" t="s">
        <v>264</v>
      </c>
      <c r="K374">
        <v>0</v>
      </c>
      <c r="N374" t="b">
        <v>1</v>
      </c>
      <c r="O374" t="b">
        <v>0</v>
      </c>
      <c r="P374" t="b">
        <v>0</v>
      </c>
      <c r="Q374">
        <v>12</v>
      </c>
      <c r="R374">
        <v>4</v>
      </c>
      <c r="S374">
        <v>1</v>
      </c>
      <c r="T374">
        <v>0</v>
      </c>
      <c r="U374" t="b">
        <v>1</v>
      </c>
      <c r="V374" t="s">
        <v>214</v>
      </c>
      <c r="W374" t="s">
        <v>311</v>
      </c>
      <c r="X374" t="s">
        <v>5544</v>
      </c>
      <c r="Y374">
        <v>29</v>
      </c>
      <c r="Z374">
        <v>29</v>
      </c>
      <c r="AA374">
        <v>5</v>
      </c>
      <c r="AB374">
        <v>5</v>
      </c>
      <c r="AC374">
        <v>6</v>
      </c>
    </row>
    <row r="375" spans="1:29" x14ac:dyDescent="0.35">
      <c r="A375">
        <v>379</v>
      </c>
      <c r="B375" t="s">
        <v>1318</v>
      </c>
      <c r="C375" t="s">
        <v>1693</v>
      </c>
      <c r="I375" t="s">
        <v>65</v>
      </c>
      <c r="J375" t="s">
        <v>264</v>
      </c>
      <c r="K375">
        <v>0</v>
      </c>
      <c r="N375" t="b">
        <v>1</v>
      </c>
      <c r="O375" t="b">
        <v>0</v>
      </c>
      <c r="P375" t="b">
        <v>0</v>
      </c>
      <c r="Q375">
        <v>12</v>
      </c>
      <c r="R375">
        <v>4</v>
      </c>
      <c r="S375">
        <v>1</v>
      </c>
      <c r="T375">
        <v>0</v>
      </c>
      <c r="U375" t="b">
        <v>1</v>
      </c>
      <c r="V375" t="s">
        <v>214</v>
      </c>
      <c r="W375" t="s">
        <v>311</v>
      </c>
      <c r="X375" t="s">
        <v>5545</v>
      </c>
      <c r="Y375">
        <v>30</v>
      </c>
      <c r="Z375">
        <v>30</v>
      </c>
      <c r="AA375">
        <v>5</v>
      </c>
      <c r="AB375">
        <v>5</v>
      </c>
      <c r="AC375">
        <v>6</v>
      </c>
    </row>
    <row r="376" spans="1:29" x14ac:dyDescent="0.35">
      <c r="A376">
        <v>380</v>
      </c>
      <c r="B376" t="s">
        <v>1318</v>
      </c>
      <c r="C376" t="s">
        <v>1694</v>
      </c>
      <c r="I376" t="s">
        <v>65</v>
      </c>
      <c r="J376" t="s">
        <v>264</v>
      </c>
      <c r="K376">
        <v>0</v>
      </c>
      <c r="N376" t="b">
        <v>1</v>
      </c>
      <c r="O376" t="b">
        <v>0</v>
      </c>
      <c r="P376" t="b">
        <v>0</v>
      </c>
      <c r="Q376">
        <v>12</v>
      </c>
      <c r="R376">
        <v>4</v>
      </c>
      <c r="S376">
        <v>1</v>
      </c>
      <c r="T376">
        <v>0</v>
      </c>
      <c r="U376" t="b">
        <v>1</v>
      </c>
      <c r="V376" t="s">
        <v>214</v>
      </c>
      <c r="W376" t="s">
        <v>311</v>
      </c>
      <c r="X376" t="s">
        <v>5546</v>
      </c>
      <c r="Y376">
        <v>31</v>
      </c>
      <c r="Z376">
        <v>31</v>
      </c>
      <c r="AA376">
        <v>5</v>
      </c>
      <c r="AB376">
        <v>5</v>
      </c>
      <c r="AC376">
        <v>6</v>
      </c>
    </row>
    <row r="377" spans="1:29" x14ac:dyDescent="0.35">
      <c r="A377">
        <v>381</v>
      </c>
      <c r="B377" t="s">
        <v>1318</v>
      </c>
      <c r="C377" t="s">
        <v>1695</v>
      </c>
      <c r="I377" t="s">
        <v>65</v>
      </c>
      <c r="J377" t="s">
        <v>264</v>
      </c>
      <c r="K377">
        <v>0</v>
      </c>
      <c r="N377" t="b">
        <v>1</v>
      </c>
      <c r="O377" t="b">
        <v>0</v>
      </c>
      <c r="P377" t="b">
        <v>0</v>
      </c>
      <c r="Q377">
        <v>12</v>
      </c>
      <c r="R377">
        <v>4</v>
      </c>
      <c r="S377">
        <v>1</v>
      </c>
      <c r="T377">
        <v>0</v>
      </c>
      <c r="U377" t="b">
        <v>1</v>
      </c>
      <c r="V377" t="s">
        <v>214</v>
      </c>
      <c r="W377" t="s">
        <v>311</v>
      </c>
      <c r="X377" t="s">
        <v>5547</v>
      </c>
      <c r="Y377">
        <v>32</v>
      </c>
      <c r="Z377">
        <v>32</v>
      </c>
      <c r="AA377">
        <v>5</v>
      </c>
      <c r="AB377">
        <v>5</v>
      </c>
      <c r="AC377">
        <v>6</v>
      </c>
    </row>
    <row r="378" spans="1:29" x14ac:dyDescent="0.35">
      <c r="A378">
        <v>382</v>
      </c>
      <c r="B378" t="s">
        <v>1318</v>
      </c>
      <c r="C378" t="s">
        <v>1696</v>
      </c>
      <c r="I378" t="s">
        <v>177</v>
      </c>
      <c r="J378" t="s">
        <v>272</v>
      </c>
      <c r="K378">
        <v>0</v>
      </c>
      <c r="N378" t="b">
        <v>1</v>
      </c>
      <c r="O378" t="b">
        <v>0</v>
      </c>
      <c r="P378" t="b">
        <v>0</v>
      </c>
      <c r="Q378">
        <v>12</v>
      </c>
      <c r="R378">
        <v>4</v>
      </c>
      <c r="S378">
        <v>1</v>
      </c>
      <c r="T378">
        <v>0</v>
      </c>
      <c r="U378" t="b">
        <v>1</v>
      </c>
      <c r="V378" t="s">
        <v>214</v>
      </c>
      <c r="W378" t="s">
        <v>311</v>
      </c>
      <c r="X378" t="s">
        <v>5386</v>
      </c>
      <c r="Y378">
        <v>25</v>
      </c>
      <c r="Z378">
        <v>25</v>
      </c>
      <c r="AA378">
        <v>6</v>
      </c>
      <c r="AB378">
        <v>6</v>
      </c>
      <c r="AC378">
        <v>6</v>
      </c>
    </row>
    <row r="379" spans="1:29" x14ac:dyDescent="0.35">
      <c r="A379">
        <v>383</v>
      </c>
      <c r="B379" t="s">
        <v>1318</v>
      </c>
      <c r="C379" t="s">
        <v>1697</v>
      </c>
      <c r="I379" t="s">
        <v>177</v>
      </c>
      <c r="J379" t="s">
        <v>272</v>
      </c>
      <c r="K379">
        <v>0</v>
      </c>
      <c r="N379" t="b">
        <v>1</v>
      </c>
      <c r="O379" t="b">
        <v>0</v>
      </c>
      <c r="P379" t="b">
        <v>0</v>
      </c>
      <c r="Q379">
        <v>12</v>
      </c>
      <c r="R379">
        <v>4</v>
      </c>
      <c r="S379">
        <v>1</v>
      </c>
      <c r="T379">
        <v>0</v>
      </c>
      <c r="U379" t="b">
        <v>1</v>
      </c>
      <c r="V379" t="s">
        <v>214</v>
      </c>
      <c r="W379" t="s">
        <v>311</v>
      </c>
      <c r="X379" t="s">
        <v>5435</v>
      </c>
      <c r="Y379">
        <v>26</v>
      </c>
      <c r="Z379">
        <v>26</v>
      </c>
      <c r="AA379">
        <v>6</v>
      </c>
      <c r="AB379">
        <v>6</v>
      </c>
      <c r="AC379">
        <v>6</v>
      </c>
    </row>
    <row r="380" spans="1:29" x14ac:dyDescent="0.35">
      <c r="A380">
        <v>384</v>
      </c>
      <c r="B380" t="s">
        <v>1318</v>
      </c>
      <c r="C380" t="s">
        <v>1698</v>
      </c>
      <c r="I380" t="s">
        <v>177</v>
      </c>
      <c r="J380" t="s">
        <v>272</v>
      </c>
      <c r="K380">
        <v>0</v>
      </c>
      <c r="N380" t="b">
        <v>1</v>
      </c>
      <c r="O380" t="b">
        <v>0</v>
      </c>
      <c r="P380" t="b">
        <v>0</v>
      </c>
      <c r="Q380">
        <v>12</v>
      </c>
      <c r="R380">
        <v>4</v>
      </c>
      <c r="S380">
        <v>1</v>
      </c>
      <c r="T380">
        <v>0</v>
      </c>
      <c r="U380" t="b">
        <v>1</v>
      </c>
      <c r="V380" t="s">
        <v>214</v>
      </c>
      <c r="W380" t="s">
        <v>311</v>
      </c>
      <c r="X380" t="s">
        <v>5436</v>
      </c>
      <c r="Y380">
        <v>27</v>
      </c>
      <c r="Z380">
        <v>27</v>
      </c>
      <c r="AA380">
        <v>6</v>
      </c>
      <c r="AB380">
        <v>6</v>
      </c>
      <c r="AC380">
        <v>6</v>
      </c>
    </row>
    <row r="381" spans="1:29" x14ac:dyDescent="0.35">
      <c r="A381">
        <v>385</v>
      </c>
      <c r="B381" t="s">
        <v>1318</v>
      </c>
      <c r="C381" t="s">
        <v>1699</v>
      </c>
      <c r="I381" t="s">
        <v>177</v>
      </c>
      <c r="J381" t="s">
        <v>272</v>
      </c>
      <c r="K381">
        <v>0</v>
      </c>
      <c r="N381" t="b">
        <v>1</v>
      </c>
      <c r="O381" t="b">
        <v>0</v>
      </c>
      <c r="P381" t="b">
        <v>0</v>
      </c>
      <c r="Q381">
        <v>12</v>
      </c>
      <c r="R381">
        <v>4</v>
      </c>
      <c r="S381">
        <v>1</v>
      </c>
      <c r="T381">
        <v>0</v>
      </c>
      <c r="U381" t="b">
        <v>1</v>
      </c>
      <c r="V381" t="s">
        <v>214</v>
      </c>
      <c r="W381" t="s">
        <v>311</v>
      </c>
      <c r="X381" t="s">
        <v>5437</v>
      </c>
      <c r="Y381">
        <v>28</v>
      </c>
      <c r="Z381">
        <v>28</v>
      </c>
      <c r="AA381">
        <v>6</v>
      </c>
      <c r="AB381">
        <v>6</v>
      </c>
      <c r="AC381">
        <v>6</v>
      </c>
    </row>
    <row r="382" spans="1:29" x14ac:dyDescent="0.35">
      <c r="A382">
        <v>386</v>
      </c>
      <c r="B382" t="s">
        <v>1318</v>
      </c>
      <c r="C382" t="s">
        <v>1700</v>
      </c>
      <c r="I382" t="s">
        <v>177</v>
      </c>
      <c r="J382" t="s">
        <v>272</v>
      </c>
      <c r="K382">
        <v>0</v>
      </c>
      <c r="N382" t="b">
        <v>1</v>
      </c>
      <c r="O382" t="b">
        <v>0</v>
      </c>
      <c r="P382" t="b">
        <v>0</v>
      </c>
      <c r="Q382">
        <v>12</v>
      </c>
      <c r="R382">
        <v>4</v>
      </c>
      <c r="S382">
        <v>1</v>
      </c>
      <c r="T382">
        <v>0</v>
      </c>
      <c r="U382" t="b">
        <v>1</v>
      </c>
      <c r="V382" t="s">
        <v>214</v>
      </c>
      <c r="W382" t="s">
        <v>311</v>
      </c>
      <c r="X382" t="s">
        <v>5438</v>
      </c>
      <c r="Y382">
        <v>29</v>
      </c>
      <c r="Z382">
        <v>29</v>
      </c>
      <c r="AA382">
        <v>6</v>
      </c>
      <c r="AB382">
        <v>6</v>
      </c>
      <c r="AC382">
        <v>6</v>
      </c>
    </row>
    <row r="383" spans="1:29" x14ac:dyDescent="0.35">
      <c r="A383">
        <v>387</v>
      </c>
      <c r="B383" t="s">
        <v>1318</v>
      </c>
      <c r="C383" t="s">
        <v>1701</v>
      </c>
      <c r="I383" t="s">
        <v>177</v>
      </c>
      <c r="J383" t="s">
        <v>272</v>
      </c>
      <c r="K383">
        <v>0</v>
      </c>
      <c r="N383" t="b">
        <v>1</v>
      </c>
      <c r="O383" t="b">
        <v>0</v>
      </c>
      <c r="P383" t="b">
        <v>0</v>
      </c>
      <c r="Q383">
        <v>12</v>
      </c>
      <c r="R383">
        <v>4</v>
      </c>
      <c r="S383">
        <v>1</v>
      </c>
      <c r="T383">
        <v>0</v>
      </c>
      <c r="U383" t="b">
        <v>1</v>
      </c>
      <c r="V383" t="s">
        <v>214</v>
      </c>
      <c r="W383" t="s">
        <v>311</v>
      </c>
      <c r="X383" t="s">
        <v>5439</v>
      </c>
      <c r="Y383">
        <v>30</v>
      </c>
      <c r="Z383">
        <v>30</v>
      </c>
      <c r="AA383">
        <v>6</v>
      </c>
      <c r="AB383">
        <v>6</v>
      </c>
      <c r="AC383">
        <v>6</v>
      </c>
    </row>
    <row r="384" spans="1:29" x14ac:dyDescent="0.35">
      <c r="A384">
        <v>388</v>
      </c>
      <c r="B384" t="s">
        <v>1318</v>
      </c>
      <c r="C384" t="s">
        <v>1702</v>
      </c>
      <c r="I384" t="s">
        <v>177</v>
      </c>
      <c r="J384" t="s">
        <v>272</v>
      </c>
      <c r="K384">
        <v>0</v>
      </c>
      <c r="N384" t="b">
        <v>1</v>
      </c>
      <c r="O384" t="b">
        <v>0</v>
      </c>
      <c r="P384" t="b">
        <v>0</v>
      </c>
      <c r="Q384">
        <v>12</v>
      </c>
      <c r="R384">
        <v>4</v>
      </c>
      <c r="S384">
        <v>1</v>
      </c>
      <c r="T384">
        <v>0</v>
      </c>
      <c r="U384" t="b">
        <v>1</v>
      </c>
      <c r="V384" t="s">
        <v>214</v>
      </c>
      <c r="W384" t="s">
        <v>311</v>
      </c>
      <c r="X384" t="s">
        <v>5440</v>
      </c>
      <c r="Y384">
        <v>31</v>
      </c>
      <c r="Z384">
        <v>31</v>
      </c>
      <c r="AA384">
        <v>6</v>
      </c>
      <c r="AB384">
        <v>6</v>
      </c>
      <c r="AC384">
        <v>6</v>
      </c>
    </row>
    <row r="385" spans="1:29" x14ac:dyDescent="0.35">
      <c r="A385">
        <v>389</v>
      </c>
      <c r="B385" t="s">
        <v>1318</v>
      </c>
      <c r="C385" t="s">
        <v>1703</v>
      </c>
      <c r="I385" t="s">
        <v>177</v>
      </c>
      <c r="J385" t="s">
        <v>272</v>
      </c>
      <c r="K385">
        <v>0</v>
      </c>
      <c r="N385" t="b">
        <v>1</v>
      </c>
      <c r="O385" t="b">
        <v>0</v>
      </c>
      <c r="P385" t="b">
        <v>0</v>
      </c>
      <c r="Q385">
        <v>12</v>
      </c>
      <c r="R385">
        <v>4</v>
      </c>
      <c r="S385">
        <v>1</v>
      </c>
      <c r="T385">
        <v>0</v>
      </c>
      <c r="U385" t="b">
        <v>1</v>
      </c>
      <c r="V385" t="s">
        <v>214</v>
      </c>
      <c r="W385" t="s">
        <v>311</v>
      </c>
      <c r="X385" t="s">
        <v>5441</v>
      </c>
      <c r="Y385">
        <v>32</v>
      </c>
      <c r="Z385">
        <v>32</v>
      </c>
      <c r="AA385">
        <v>6</v>
      </c>
      <c r="AB385">
        <v>6</v>
      </c>
      <c r="AC385">
        <v>6</v>
      </c>
    </row>
    <row r="386" spans="1:29" x14ac:dyDescent="0.35">
      <c r="A386">
        <v>390</v>
      </c>
      <c r="B386" t="s">
        <v>1318</v>
      </c>
      <c r="C386" t="s">
        <v>1704</v>
      </c>
      <c r="G386" t="s">
        <v>1408</v>
      </c>
      <c r="I386" t="s">
        <v>177</v>
      </c>
      <c r="J386" t="s">
        <v>272</v>
      </c>
      <c r="K386">
        <v>0</v>
      </c>
      <c r="N386" t="b">
        <v>0</v>
      </c>
      <c r="O386" t="b">
        <v>1</v>
      </c>
      <c r="P386" t="b">
        <v>0</v>
      </c>
      <c r="Q386">
        <v>12</v>
      </c>
      <c r="R386">
        <v>0</v>
      </c>
      <c r="S386">
        <v>1</v>
      </c>
      <c r="T386">
        <v>0</v>
      </c>
      <c r="U386" t="b">
        <v>1</v>
      </c>
      <c r="V386" t="s">
        <v>214</v>
      </c>
      <c r="W386" t="s">
        <v>311</v>
      </c>
      <c r="X386" t="s">
        <v>5442</v>
      </c>
      <c r="Y386">
        <v>33</v>
      </c>
      <c r="Z386">
        <v>33</v>
      </c>
      <c r="AA386">
        <v>6</v>
      </c>
      <c r="AB386">
        <v>6</v>
      </c>
      <c r="AC386">
        <v>6</v>
      </c>
    </row>
    <row r="387" spans="1:29" x14ac:dyDescent="0.35">
      <c r="A387">
        <v>391</v>
      </c>
      <c r="B387" t="s">
        <v>1318</v>
      </c>
      <c r="C387" t="s">
        <v>1705</v>
      </c>
      <c r="G387" t="s">
        <v>1408</v>
      </c>
      <c r="I387" t="s">
        <v>101</v>
      </c>
      <c r="J387" t="s">
        <v>272</v>
      </c>
      <c r="K387">
        <v>0</v>
      </c>
      <c r="N387" t="b">
        <v>0</v>
      </c>
      <c r="O387" t="b">
        <v>1</v>
      </c>
      <c r="P387" t="b">
        <v>0</v>
      </c>
      <c r="Q387">
        <v>12</v>
      </c>
      <c r="R387">
        <v>0</v>
      </c>
      <c r="S387">
        <v>1</v>
      </c>
      <c r="T387">
        <v>0</v>
      </c>
      <c r="U387" t="b">
        <v>1</v>
      </c>
      <c r="V387" t="s">
        <v>214</v>
      </c>
      <c r="W387" t="s">
        <v>311</v>
      </c>
      <c r="X387" t="s">
        <v>5548</v>
      </c>
      <c r="Y387">
        <v>33</v>
      </c>
      <c r="Z387">
        <v>33</v>
      </c>
      <c r="AA387">
        <v>7</v>
      </c>
      <c r="AB387">
        <v>7</v>
      </c>
      <c r="AC387">
        <v>6</v>
      </c>
    </row>
    <row r="388" spans="1:29" x14ac:dyDescent="0.35">
      <c r="A388">
        <v>392</v>
      </c>
      <c r="B388" t="s">
        <v>1318</v>
      </c>
      <c r="C388" t="s">
        <v>1706</v>
      </c>
      <c r="G388" t="s">
        <v>1408</v>
      </c>
      <c r="I388" t="s">
        <v>134</v>
      </c>
      <c r="J388" t="s">
        <v>272</v>
      </c>
      <c r="K388">
        <v>0</v>
      </c>
      <c r="N388" t="b">
        <v>0</v>
      </c>
      <c r="O388" t="b">
        <v>1</v>
      </c>
      <c r="P388" t="b">
        <v>0</v>
      </c>
      <c r="Q388">
        <v>12</v>
      </c>
      <c r="R388">
        <v>0</v>
      </c>
      <c r="S388">
        <v>1</v>
      </c>
      <c r="T388">
        <v>0</v>
      </c>
      <c r="U388" t="b">
        <v>1</v>
      </c>
      <c r="V388" t="s">
        <v>214</v>
      </c>
      <c r="W388" t="s">
        <v>311</v>
      </c>
      <c r="X388" t="s">
        <v>5549</v>
      </c>
      <c r="Y388">
        <v>33</v>
      </c>
      <c r="Z388">
        <v>33</v>
      </c>
      <c r="AA388">
        <v>8</v>
      </c>
      <c r="AB388">
        <v>8</v>
      </c>
      <c r="AC388">
        <v>6</v>
      </c>
    </row>
    <row r="389" spans="1:29" x14ac:dyDescent="0.35">
      <c r="A389">
        <v>393</v>
      </c>
      <c r="B389" t="s">
        <v>147</v>
      </c>
      <c r="C389" t="s">
        <v>1707</v>
      </c>
      <c r="U389" t="b">
        <v>1</v>
      </c>
      <c r="V389" t="s">
        <v>214</v>
      </c>
      <c r="W389" t="s">
        <v>311</v>
      </c>
      <c r="X389" t="s">
        <v>5550</v>
      </c>
      <c r="Y389">
        <v>23</v>
      </c>
      <c r="Z389">
        <v>33</v>
      </c>
      <c r="AA389">
        <v>9</v>
      </c>
      <c r="AB389">
        <v>9</v>
      </c>
      <c r="AC389">
        <v>6</v>
      </c>
    </row>
    <row r="390" spans="1:29" x14ac:dyDescent="0.35">
      <c r="A390">
        <v>394</v>
      </c>
      <c r="B390" t="s">
        <v>1318</v>
      </c>
      <c r="C390" t="s">
        <v>1708</v>
      </c>
      <c r="G390" t="s">
        <v>1408</v>
      </c>
      <c r="I390" t="s">
        <v>135</v>
      </c>
      <c r="J390" t="s">
        <v>272</v>
      </c>
      <c r="K390">
        <v>0</v>
      </c>
      <c r="N390" t="b">
        <v>0</v>
      </c>
      <c r="O390" t="b">
        <v>1</v>
      </c>
      <c r="P390" t="b">
        <v>0</v>
      </c>
      <c r="Q390">
        <v>12</v>
      </c>
      <c r="R390">
        <v>0</v>
      </c>
      <c r="S390">
        <v>1</v>
      </c>
      <c r="T390">
        <v>0</v>
      </c>
      <c r="U390" t="b">
        <v>1</v>
      </c>
      <c r="V390" t="s">
        <v>214</v>
      </c>
      <c r="W390" t="s">
        <v>311</v>
      </c>
      <c r="X390" t="s">
        <v>5551</v>
      </c>
      <c r="Y390">
        <v>33</v>
      </c>
      <c r="Z390">
        <v>33</v>
      </c>
      <c r="AA390">
        <v>9</v>
      </c>
      <c r="AB390">
        <v>9</v>
      </c>
      <c r="AC390">
        <v>6</v>
      </c>
    </row>
    <row r="391" spans="1:29" x14ac:dyDescent="0.35">
      <c r="A391">
        <v>395</v>
      </c>
      <c r="B391" t="s">
        <v>1318</v>
      </c>
      <c r="C391" t="s">
        <v>1709</v>
      </c>
      <c r="G391" t="s">
        <v>1408</v>
      </c>
      <c r="I391" t="s">
        <v>179</v>
      </c>
      <c r="J391" t="s">
        <v>272</v>
      </c>
      <c r="K391">
        <v>0</v>
      </c>
      <c r="N391" t="b">
        <v>0</v>
      </c>
      <c r="O391" t="b">
        <v>1</v>
      </c>
      <c r="P391" t="b">
        <v>0</v>
      </c>
      <c r="Q391">
        <v>12</v>
      </c>
      <c r="R391">
        <v>0</v>
      </c>
      <c r="S391">
        <v>1</v>
      </c>
      <c r="T391">
        <v>0</v>
      </c>
      <c r="U391" t="b">
        <v>1</v>
      </c>
      <c r="V391" t="s">
        <v>214</v>
      </c>
      <c r="W391" t="s">
        <v>311</v>
      </c>
      <c r="X391" t="s">
        <v>5552</v>
      </c>
      <c r="Y391">
        <v>33</v>
      </c>
      <c r="Z391">
        <v>33</v>
      </c>
      <c r="AA391">
        <v>10</v>
      </c>
      <c r="AB391">
        <v>10</v>
      </c>
      <c r="AC391">
        <v>6</v>
      </c>
    </row>
    <row r="392" spans="1:29" x14ac:dyDescent="0.35">
      <c r="A392">
        <v>396</v>
      </c>
      <c r="B392" t="s">
        <v>1318</v>
      </c>
      <c r="C392" t="s">
        <v>1710</v>
      </c>
      <c r="I392" t="s">
        <v>65</v>
      </c>
      <c r="J392" t="s">
        <v>264</v>
      </c>
      <c r="K392">
        <v>0</v>
      </c>
      <c r="N392" t="b">
        <v>1</v>
      </c>
      <c r="O392" t="b">
        <v>0</v>
      </c>
      <c r="P392" t="b">
        <v>0</v>
      </c>
      <c r="Q392">
        <v>12</v>
      </c>
      <c r="R392">
        <v>4</v>
      </c>
      <c r="S392">
        <v>1</v>
      </c>
      <c r="T392">
        <v>0</v>
      </c>
      <c r="U392" t="b">
        <v>1</v>
      </c>
      <c r="V392" t="s">
        <v>214</v>
      </c>
      <c r="W392" t="s">
        <v>311</v>
      </c>
      <c r="X392" t="s">
        <v>5553</v>
      </c>
      <c r="Y392">
        <v>37</v>
      </c>
      <c r="Z392">
        <v>37</v>
      </c>
      <c r="AA392">
        <v>5</v>
      </c>
      <c r="AB392">
        <v>5</v>
      </c>
      <c r="AC392">
        <v>6</v>
      </c>
    </row>
    <row r="393" spans="1:29" x14ac:dyDescent="0.35">
      <c r="A393">
        <v>397</v>
      </c>
      <c r="B393" t="s">
        <v>1318</v>
      </c>
      <c r="C393" t="s">
        <v>1711</v>
      </c>
      <c r="I393" t="s">
        <v>65</v>
      </c>
      <c r="J393" t="s">
        <v>264</v>
      </c>
      <c r="K393">
        <v>0</v>
      </c>
      <c r="N393" t="b">
        <v>1</v>
      </c>
      <c r="O393" t="b">
        <v>0</v>
      </c>
      <c r="P393" t="b">
        <v>0</v>
      </c>
      <c r="Q393">
        <v>12</v>
      </c>
      <c r="R393">
        <v>4</v>
      </c>
      <c r="S393">
        <v>1</v>
      </c>
      <c r="T393">
        <v>0</v>
      </c>
      <c r="U393" t="b">
        <v>1</v>
      </c>
      <c r="V393" t="s">
        <v>214</v>
      </c>
      <c r="W393" t="s">
        <v>311</v>
      </c>
      <c r="X393" t="s">
        <v>5554</v>
      </c>
      <c r="Y393">
        <v>38</v>
      </c>
      <c r="Z393">
        <v>38</v>
      </c>
      <c r="AA393">
        <v>5</v>
      </c>
      <c r="AB393">
        <v>5</v>
      </c>
      <c r="AC393">
        <v>6</v>
      </c>
    </row>
    <row r="394" spans="1:29" x14ac:dyDescent="0.35">
      <c r="A394">
        <v>398</v>
      </c>
      <c r="B394" t="s">
        <v>1318</v>
      </c>
      <c r="C394" t="s">
        <v>1712</v>
      </c>
      <c r="I394" t="s">
        <v>65</v>
      </c>
      <c r="J394" t="s">
        <v>264</v>
      </c>
      <c r="K394">
        <v>0</v>
      </c>
      <c r="N394" t="b">
        <v>1</v>
      </c>
      <c r="O394" t="b">
        <v>0</v>
      </c>
      <c r="P394" t="b">
        <v>0</v>
      </c>
      <c r="Q394">
        <v>12</v>
      </c>
      <c r="R394">
        <v>4</v>
      </c>
      <c r="S394">
        <v>1</v>
      </c>
      <c r="T394">
        <v>0</v>
      </c>
      <c r="U394" t="b">
        <v>1</v>
      </c>
      <c r="V394" t="s">
        <v>214</v>
      </c>
      <c r="W394" t="s">
        <v>311</v>
      </c>
      <c r="X394" t="s">
        <v>5555</v>
      </c>
      <c r="Y394">
        <v>39</v>
      </c>
      <c r="Z394">
        <v>39</v>
      </c>
      <c r="AA394">
        <v>5</v>
      </c>
      <c r="AB394">
        <v>5</v>
      </c>
      <c r="AC394">
        <v>6</v>
      </c>
    </row>
    <row r="395" spans="1:29" x14ac:dyDescent="0.35">
      <c r="A395">
        <v>399</v>
      </c>
      <c r="B395" t="s">
        <v>1318</v>
      </c>
      <c r="C395" t="s">
        <v>1713</v>
      </c>
      <c r="I395" t="s">
        <v>65</v>
      </c>
      <c r="J395" t="s">
        <v>264</v>
      </c>
      <c r="K395">
        <v>0</v>
      </c>
      <c r="N395" t="b">
        <v>1</v>
      </c>
      <c r="O395" t="b">
        <v>0</v>
      </c>
      <c r="P395" t="b">
        <v>0</v>
      </c>
      <c r="Q395">
        <v>12</v>
      </c>
      <c r="R395">
        <v>4</v>
      </c>
      <c r="S395">
        <v>1</v>
      </c>
      <c r="T395">
        <v>0</v>
      </c>
      <c r="U395" t="b">
        <v>1</v>
      </c>
      <c r="V395" t="s">
        <v>214</v>
      </c>
      <c r="W395" t="s">
        <v>311</v>
      </c>
      <c r="X395" t="s">
        <v>5556</v>
      </c>
      <c r="Y395">
        <v>40</v>
      </c>
      <c r="Z395">
        <v>40</v>
      </c>
      <c r="AA395">
        <v>5</v>
      </c>
      <c r="AB395">
        <v>5</v>
      </c>
      <c r="AC395">
        <v>6</v>
      </c>
    </row>
    <row r="396" spans="1:29" x14ac:dyDescent="0.35">
      <c r="A396">
        <v>400</v>
      </c>
      <c r="B396" t="s">
        <v>1318</v>
      </c>
      <c r="C396" t="s">
        <v>1714</v>
      </c>
      <c r="I396" t="s">
        <v>65</v>
      </c>
      <c r="J396" t="s">
        <v>264</v>
      </c>
      <c r="K396">
        <v>0</v>
      </c>
      <c r="N396" t="b">
        <v>1</v>
      </c>
      <c r="O396" t="b">
        <v>0</v>
      </c>
      <c r="P396" t="b">
        <v>0</v>
      </c>
      <c r="Q396">
        <v>12</v>
      </c>
      <c r="R396">
        <v>4</v>
      </c>
      <c r="S396">
        <v>1</v>
      </c>
      <c r="T396">
        <v>0</v>
      </c>
      <c r="U396" t="b">
        <v>1</v>
      </c>
      <c r="V396" t="s">
        <v>214</v>
      </c>
      <c r="W396" t="s">
        <v>311</v>
      </c>
      <c r="X396" t="s">
        <v>5557</v>
      </c>
      <c r="Y396">
        <v>41</v>
      </c>
      <c r="Z396">
        <v>41</v>
      </c>
      <c r="AA396">
        <v>5</v>
      </c>
      <c r="AB396">
        <v>5</v>
      </c>
      <c r="AC396">
        <v>6</v>
      </c>
    </row>
    <row r="397" spans="1:29" x14ac:dyDescent="0.35">
      <c r="A397">
        <v>401</v>
      </c>
      <c r="B397" t="s">
        <v>1318</v>
      </c>
      <c r="C397" t="s">
        <v>1715</v>
      </c>
      <c r="I397" t="s">
        <v>65</v>
      </c>
      <c r="J397" t="s">
        <v>264</v>
      </c>
      <c r="K397">
        <v>0</v>
      </c>
      <c r="N397" t="b">
        <v>1</v>
      </c>
      <c r="O397" t="b">
        <v>0</v>
      </c>
      <c r="P397" t="b">
        <v>0</v>
      </c>
      <c r="Q397">
        <v>12</v>
      </c>
      <c r="R397">
        <v>4</v>
      </c>
      <c r="S397">
        <v>1</v>
      </c>
      <c r="T397">
        <v>0</v>
      </c>
      <c r="U397" t="b">
        <v>1</v>
      </c>
      <c r="V397" t="s">
        <v>214</v>
      </c>
      <c r="W397" t="s">
        <v>311</v>
      </c>
      <c r="X397" t="s">
        <v>5558</v>
      </c>
      <c r="Y397">
        <v>42</v>
      </c>
      <c r="Z397">
        <v>42</v>
      </c>
      <c r="AA397">
        <v>5</v>
      </c>
      <c r="AB397">
        <v>5</v>
      </c>
      <c r="AC397">
        <v>6</v>
      </c>
    </row>
    <row r="398" spans="1:29" x14ac:dyDescent="0.35">
      <c r="A398">
        <v>402</v>
      </c>
      <c r="B398" t="s">
        <v>1318</v>
      </c>
      <c r="C398" t="s">
        <v>1716</v>
      </c>
      <c r="I398" t="s">
        <v>65</v>
      </c>
      <c r="J398" t="s">
        <v>264</v>
      </c>
      <c r="K398">
        <v>0</v>
      </c>
      <c r="N398" t="b">
        <v>1</v>
      </c>
      <c r="O398" t="b">
        <v>0</v>
      </c>
      <c r="P398" t="b">
        <v>0</v>
      </c>
      <c r="Q398">
        <v>12</v>
      </c>
      <c r="R398">
        <v>4</v>
      </c>
      <c r="S398">
        <v>1</v>
      </c>
      <c r="T398">
        <v>0</v>
      </c>
      <c r="U398" t="b">
        <v>1</v>
      </c>
      <c r="V398" t="s">
        <v>214</v>
      </c>
      <c r="W398" t="s">
        <v>311</v>
      </c>
      <c r="X398" t="s">
        <v>5559</v>
      </c>
      <c r="Y398">
        <v>43</v>
      </c>
      <c r="Z398">
        <v>43</v>
      </c>
      <c r="AA398">
        <v>5</v>
      </c>
      <c r="AB398">
        <v>5</v>
      </c>
      <c r="AC398">
        <v>6</v>
      </c>
    </row>
    <row r="399" spans="1:29" x14ac:dyDescent="0.35">
      <c r="A399">
        <v>403</v>
      </c>
      <c r="B399" t="s">
        <v>1318</v>
      </c>
      <c r="C399" t="s">
        <v>1717</v>
      </c>
      <c r="I399" t="s">
        <v>65</v>
      </c>
      <c r="J399" t="s">
        <v>264</v>
      </c>
      <c r="K399">
        <v>0</v>
      </c>
      <c r="N399" t="b">
        <v>1</v>
      </c>
      <c r="O399" t="b">
        <v>0</v>
      </c>
      <c r="P399" t="b">
        <v>0</v>
      </c>
      <c r="Q399">
        <v>12</v>
      </c>
      <c r="R399">
        <v>4</v>
      </c>
      <c r="S399">
        <v>1</v>
      </c>
      <c r="T399">
        <v>0</v>
      </c>
      <c r="U399" t="b">
        <v>1</v>
      </c>
      <c r="V399" t="s">
        <v>214</v>
      </c>
      <c r="W399" t="s">
        <v>311</v>
      </c>
      <c r="X399" t="s">
        <v>5560</v>
      </c>
      <c r="Y399">
        <v>44</v>
      </c>
      <c r="Z399">
        <v>44</v>
      </c>
      <c r="AA399">
        <v>5</v>
      </c>
      <c r="AB399">
        <v>5</v>
      </c>
      <c r="AC399">
        <v>6</v>
      </c>
    </row>
    <row r="400" spans="1:29" x14ac:dyDescent="0.35">
      <c r="A400">
        <v>404</v>
      </c>
      <c r="B400" t="s">
        <v>1318</v>
      </c>
      <c r="C400" t="s">
        <v>1718</v>
      </c>
      <c r="I400" t="s">
        <v>177</v>
      </c>
      <c r="J400" t="s">
        <v>272</v>
      </c>
      <c r="K400">
        <v>0</v>
      </c>
      <c r="N400" t="b">
        <v>1</v>
      </c>
      <c r="O400" t="b">
        <v>0</v>
      </c>
      <c r="P400" t="b">
        <v>0</v>
      </c>
      <c r="Q400">
        <v>12</v>
      </c>
      <c r="R400">
        <v>4</v>
      </c>
      <c r="S400">
        <v>1</v>
      </c>
      <c r="T400">
        <v>0</v>
      </c>
      <c r="U400" t="b">
        <v>1</v>
      </c>
      <c r="V400" t="s">
        <v>214</v>
      </c>
      <c r="W400" t="s">
        <v>311</v>
      </c>
      <c r="X400" t="s">
        <v>5443</v>
      </c>
      <c r="Y400">
        <v>37</v>
      </c>
      <c r="Z400">
        <v>37</v>
      </c>
      <c r="AA400">
        <v>6</v>
      </c>
      <c r="AB400">
        <v>6</v>
      </c>
      <c r="AC400">
        <v>6</v>
      </c>
    </row>
    <row r="401" spans="1:29" x14ac:dyDescent="0.35">
      <c r="A401">
        <v>405</v>
      </c>
      <c r="B401" t="s">
        <v>1318</v>
      </c>
      <c r="C401" t="s">
        <v>1719</v>
      </c>
      <c r="I401" t="s">
        <v>177</v>
      </c>
      <c r="J401" t="s">
        <v>272</v>
      </c>
      <c r="K401">
        <v>0</v>
      </c>
      <c r="N401" t="b">
        <v>1</v>
      </c>
      <c r="O401" t="b">
        <v>0</v>
      </c>
      <c r="P401" t="b">
        <v>0</v>
      </c>
      <c r="Q401">
        <v>12</v>
      </c>
      <c r="R401">
        <v>4</v>
      </c>
      <c r="S401">
        <v>1</v>
      </c>
      <c r="T401">
        <v>0</v>
      </c>
      <c r="U401" t="b">
        <v>1</v>
      </c>
      <c r="V401" t="s">
        <v>214</v>
      </c>
      <c r="W401" t="s">
        <v>311</v>
      </c>
      <c r="X401" t="s">
        <v>5444</v>
      </c>
      <c r="Y401">
        <v>38</v>
      </c>
      <c r="Z401">
        <v>38</v>
      </c>
      <c r="AA401">
        <v>6</v>
      </c>
      <c r="AB401">
        <v>6</v>
      </c>
      <c r="AC401">
        <v>6</v>
      </c>
    </row>
    <row r="402" spans="1:29" x14ac:dyDescent="0.35">
      <c r="A402">
        <v>406</v>
      </c>
      <c r="B402" t="s">
        <v>1318</v>
      </c>
      <c r="C402" t="s">
        <v>1720</v>
      </c>
      <c r="I402" t="s">
        <v>177</v>
      </c>
      <c r="J402" t="s">
        <v>272</v>
      </c>
      <c r="K402">
        <v>0</v>
      </c>
      <c r="N402" t="b">
        <v>1</v>
      </c>
      <c r="O402" t="b">
        <v>0</v>
      </c>
      <c r="P402" t="b">
        <v>0</v>
      </c>
      <c r="Q402">
        <v>12</v>
      </c>
      <c r="R402">
        <v>4</v>
      </c>
      <c r="S402">
        <v>1</v>
      </c>
      <c r="T402">
        <v>0</v>
      </c>
      <c r="U402" t="b">
        <v>1</v>
      </c>
      <c r="V402" t="s">
        <v>214</v>
      </c>
      <c r="W402" t="s">
        <v>311</v>
      </c>
      <c r="X402" t="s">
        <v>5445</v>
      </c>
      <c r="Y402">
        <v>39</v>
      </c>
      <c r="Z402">
        <v>39</v>
      </c>
      <c r="AA402">
        <v>6</v>
      </c>
      <c r="AB402">
        <v>6</v>
      </c>
      <c r="AC402">
        <v>6</v>
      </c>
    </row>
    <row r="403" spans="1:29" x14ac:dyDescent="0.35">
      <c r="A403">
        <v>407</v>
      </c>
      <c r="B403" t="s">
        <v>1318</v>
      </c>
      <c r="C403" t="s">
        <v>1721</v>
      </c>
      <c r="I403" t="s">
        <v>177</v>
      </c>
      <c r="J403" t="s">
        <v>272</v>
      </c>
      <c r="K403">
        <v>0</v>
      </c>
      <c r="N403" t="b">
        <v>1</v>
      </c>
      <c r="O403" t="b">
        <v>0</v>
      </c>
      <c r="P403" t="b">
        <v>0</v>
      </c>
      <c r="Q403">
        <v>12</v>
      </c>
      <c r="R403">
        <v>4</v>
      </c>
      <c r="S403">
        <v>1</v>
      </c>
      <c r="T403">
        <v>0</v>
      </c>
      <c r="U403" t="b">
        <v>1</v>
      </c>
      <c r="V403" t="s">
        <v>214</v>
      </c>
      <c r="W403" t="s">
        <v>311</v>
      </c>
      <c r="X403" t="s">
        <v>5446</v>
      </c>
      <c r="Y403">
        <v>40</v>
      </c>
      <c r="Z403">
        <v>40</v>
      </c>
      <c r="AA403">
        <v>6</v>
      </c>
      <c r="AB403">
        <v>6</v>
      </c>
      <c r="AC403">
        <v>6</v>
      </c>
    </row>
    <row r="404" spans="1:29" x14ac:dyDescent="0.35">
      <c r="A404">
        <v>408</v>
      </c>
      <c r="B404" t="s">
        <v>1318</v>
      </c>
      <c r="C404" t="s">
        <v>1722</v>
      </c>
      <c r="I404" t="s">
        <v>177</v>
      </c>
      <c r="J404" t="s">
        <v>272</v>
      </c>
      <c r="K404">
        <v>0</v>
      </c>
      <c r="N404" t="b">
        <v>1</v>
      </c>
      <c r="O404" t="b">
        <v>0</v>
      </c>
      <c r="P404" t="b">
        <v>0</v>
      </c>
      <c r="Q404">
        <v>12</v>
      </c>
      <c r="R404">
        <v>4</v>
      </c>
      <c r="S404">
        <v>1</v>
      </c>
      <c r="T404">
        <v>0</v>
      </c>
      <c r="U404" t="b">
        <v>1</v>
      </c>
      <c r="V404" t="s">
        <v>214</v>
      </c>
      <c r="W404" t="s">
        <v>311</v>
      </c>
      <c r="X404" t="s">
        <v>5447</v>
      </c>
      <c r="Y404">
        <v>41</v>
      </c>
      <c r="Z404">
        <v>41</v>
      </c>
      <c r="AA404">
        <v>6</v>
      </c>
      <c r="AB404">
        <v>6</v>
      </c>
      <c r="AC404">
        <v>6</v>
      </c>
    </row>
    <row r="405" spans="1:29" x14ac:dyDescent="0.35">
      <c r="A405">
        <v>409</v>
      </c>
      <c r="B405" t="s">
        <v>1318</v>
      </c>
      <c r="C405" t="s">
        <v>1723</v>
      </c>
      <c r="I405" t="s">
        <v>177</v>
      </c>
      <c r="J405" t="s">
        <v>272</v>
      </c>
      <c r="K405">
        <v>0</v>
      </c>
      <c r="N405" t="b">
        <v>1</v>
      </c>
      <c r="O405" t="b">
        <v>0</v>
      </c>
      <c r="P405" t="b">
        <v>0</v>
      </c>
      <c r="Q405">
        <v>12</v>
      </c>
      <c r="R405">
        <v>4</v>
      </c>
      <c r="S405">
        <v>1</v>
      </c>
      <c r="T405">
        <v>0</v>
      </c>
      <c r="U405" t="b">
        <v>1</v>
      </c>
      <c r="V405" t="s">
        <v>214</v>
      </c>
      <c r="W405" t="s">
        <v>311</v>
      </c>
      <c r="X405" t="s">
        <v>5448</v>
      </c>
      <c r="Y405">
        <v>42</v>
      </c>
      <c r="Z405">
        <v>42</v>
      </c>
      <c r="AA405">
        <v>6</v>
      </c>
      <c r="AB405">
        <v>6</v>
      </c>
      <c r="AC405">
        <v>6</v>
      </c>
    </row>
    <row r="406" spans="1:29" x14ac:dyDescent="0.35">
      <c r="A406">
        <v>410</v>
      </c>
      <c r="B406" t="s">
        <v>1318</v>
      </c>
      <c r="C406" t="s">
        <v>1724</v>
      </c>
      <c r="I406" t="s">
        <v>177</v>
      </c>
      <c r="J406" t="s">
        <v>272</v>
      </c>
      <c r="K406">
        <v>0</v>
      </c>
      <c r="N406" t="b">
        <v>1</v>
      </c>
      <c r="O406" t="b">
        <v>0</v>
      </c>
      <c r="P406" t="b">
        <v>0</v>
      </c>
      <c r="Q406">
        <v>12</v>
      </c>
      <c r="R406">
        <v>4</v>
      </c>
      <c r="S406">
        <v>1</v>
      </c>
      <c r="T406">
        <v>0</v>
      </c>
      <c r="U406" t="b">
        <v>1</v>
      </c>
      <c r="V406" t="s">
        <v>214</v>
      </c>
      <c r="W406" t="s">
        <v>311</v>
      </c>
      <c r="X406" t="s">
        <v>5449</v>
      </c>
      <c r="Y406">
        <v>43</v>
      </c>
      <c r="Z406">
        <v>43</v>
      </c>
      <c r="AA406">
        <v>6</v>
      </c>
      <c r="AB406">
        <v>6</v>
      </c>
      <c r="AC406">
        <v>6</v>
      </c>
    </row>
    <row r="407" spans="1:29" x14ac:dyDescent="0.35">
      <c r="A407">
        <v>411</v>
      </c>
      <c r="B407" t="s">
        <v>1318</v>
      </c>
      <c r="C407" t="s">
        <v>1725</v>
      </c>
      <c r="I407" t="s">
        <v>177</v>
      </c>
      <c r="J407" t="s">
        <v>272</v>
      </c>
      <c r="K407">
        <v>0</v>
      </c>
      <c r="N407" t="b">
        <v>1</v>
      </c>
      <c r="O407" t="b">
        <v>0</v>
      </c>
      <c r="P407" t="b">
        <v>0</v>
      </c>
      <c r="Q407">
        <v>12</v>
      </c>
      <c r="R407">
        <v>4</v>
      </c>
      <c r="S407">
        <v>1</v>
      </c>
      <c r="T407">
        <v>0</v>
      </c>
      <c r="U407" t="b">
        <v>1</v>
      </c>
      <c r="V407" t="s">
        <v>214</v>
      </c>
      <c r="W407" t="s">
        <v>311</v>
      </c>
      <c r="X407" t="s">
        <v>5450</v>
      </c>
      <c r="Y407">
        <v>44</v>
      </c>
      <c r="Z407">
        <v>44</v>
      </c>
      <c r="AA407">
        <v>6</v>
      </c>
      <c r="AB407">
        <v>6</v>
      </c>
      <c r="AC407">
        <v>6</v>
      </c>
    </row>
    <row r="408" spans="1:29" x14ac:dyDescent="0.35">
      <c r="A408">
        <v>412</v>
      </c>
      <c r="B408" t="s">
        <v>1318</v>
      </c>
      <c r="C408" t="s">
        <v>1726</v>
      </c>
      <c r="G408" t="s">
        <v>1419</v>
      </c>
      <c r="I408" t="s">
        <v>177</v>
      </c>
      <c r="J408" t="s">
        <v>272</v>
      </c>
      <c r="K408">
        <v>0</v>
      </c>
      <c r="N408" t="b">
        <v>0</v>
      </c>
      <c r="O408" t="b">
        <v>1</v>
      </c>
      <c r="P408" t="b">
        <v>0</v>
      </c>
      <c r="Q408">
        <v>12</v>
      </c>
      <c r="R408">
        <v>0</v>
      </c>
      <c r="S408">
        <v>1</v>
      </c>
      <c r="T408">
        <v>0</v>
      </c>
      <c r="U408" t="b">
        <v>1</v>
      </c>
      <c r="V408" t="s">
        <v>214</v>
      </c>
      <c r="W408" t="s">
        <v>311</v>
      </c>
      <c r="X408" t="s">
        <v>5451</v>
      </c>
      <c r="Y408">
        <v>45</v>
      </c>
      <c r="Z408">
        <v>45</v>
      </c>
      <c r="AA408">
        <v>6</v>
      </c>
      <c r="AB408">
        <v>6</v>
      </c>
      <c r="AC408">
        <v>6</v>
      </c>
    </row>
    <row r="409" spans="1:29" x14ac:dyDescent="0.35">
      <c r="A409">
        <v>413</v>
      </c>
      <c r="B409" t="s">
        <v>1318</v>
      </c>
      <c r="C409" t="s">
        <v>1727</v>
      </c>
      <c r="G409" t="s">
        <v>1419</v>
      </c>
      <c r="I409" t="s">
        <v>101</v>
      </c>
      <c r="J409" t="s">
        <v>272</v>
      </c>
      <c r="K409">
        <v>0</v>
      </c>
      <c r="N409" t="b">
        <v>0</v>
      </c>
      <c r="O409" t="b">
        <v>1</v>
      </c>
      <c r="P409" t="b">
        <v>0</v>
      </c>
      <c r="Q409">
        <v>12</v>
      </c>
      <c r="R409">
        <v>0</v>
      </c>
      <c r="S409">
        <v>1</v>
      </c>
      <c r="T409">
        <v>0</v>
      </c>
      <c r="U409" t="b">
        <v>1</v>
      </c>
      <c r="V409" t="s">
        <v>214</v>
      </c>
      <c r="W409" t="s">
        <v>311</v>
      </c>
      <c r="X409" t="s">
        <v>5561</v>
      </c>
      <c r="Y409">
        <v>45</v>
      </c>
      <c r="Z409">
        <v>45</v>
      </c>
      <c r="AA409">
        <v>7</v>
      </c>
      <c r="AB409">
        <v>7</v>
      </c>
      <c r="AC409">
        <v>6</v>
      </c>
    </row>
    <row r="410" spans="1:29" x14ac:dyDescent="0.35">
      <c r="A410">
        <v>414</v>
      </c>
      <c r="B410" t="s">
        <v>1318</v>
      </c>
      <c r="C410" t="s">
        <v>1728</v>
      </c>
      <c r="G410" t="s">
        <v>1419</v>
      </c>
      <c r="I410" t="s">
        <v>1729</v>
      </c>
      <c r="J410" t="s">
        <v>272</v>
      </c>
      <c r="K410">
        <v>0</v>
      </c>
      <c r="N410" t="b">
        <v>0</v>
      </c>
      <c r="O410" t="b">
        <v>1</v>
      </c>
      <c r="P410" t="b">
        <v>0</v>
      </c>
      <c r="Q410">
        <v>12</v>
      </c>
      <c r="R410">
        <v>0</v>
      </c>
      <c r="S410">
        <v>1</v>
      </c>
      <c r="T410">
        <v>0</v>
      </c>
      <c r="U410" t="b">
        <v>1</v>
      </c>
      <c r="V410" t="s">
        <v>214</v>
      </c>
      <c r="W410" t="s">
        <v>311</v>
      </c>
      <c r="X410" t="s">
        <v>5562</v>
      </c>
      <c r="Y410">
        <v>45</v>
      </c>
      <c r="Z410">
        <v>45</v>
      </c>
      <c r="AA410">
        <v>8</v>
      </c>
      <c r="AB410">
        <v>8</v>
      </c>
      <c r="AC410">
        <v>6</v>
      </c>
    </row>
    <row r="411" spans="1:29" x14ac:dyDescent="0.35">
      <c r="A411">
        <v>415</v>
      </c>
      <c r="B411" t="s">
        <v>1318</v>
      </c>
      <c r="C411" t="s">
        <v>1730</v>
      </c>
      <c r="G411" t="s">
        <v>1419</v>
      </c>
      <c r="I411" t="s">
        <v>135</v>
      </c>
      <c r="J411" t="s">
        <v>272</v>
      </c>
      <c r="K411">
        <v>0</v>
      </c>
      <c r="N411" t="b">
        <v>0</v>
      </c>
      <c r="O411" t="b">
        <v>1</v>
      </c>
      <c r="P411" t="b">
        <v>0</v>
      </c>
      <c r="Q411">
        <v>12</v>
      </c>
      <c r="R411">
        <v>0</v>
      </c>
      <c r="S411">
        <v>1</v>
      </c>
      <c r="T411">
        <v>0</v>
      </c>
      <c r="U411" t="b">
        <v>1</v>
      </c>
      <c r="V411" t="s">
        <v>214</v>
      </c>
      <c r="W411" t="s">
        <v>311</v>
      </c>
      <c r="X411" t="s">
        <v>5563</v>
      </c>
      <c r="Y411">
        <v>45</v>
      </c>
      <c r="Z411">
        <v>45</v>
      </c>
      <c r="AA411">
        <v>9</v>
      </c>
      <c r="AB411">
        <v>9</v>
      </c>
      <c r="AC411">
        <v>6</v>
      </c>
    </row>
    <row r="412" spans="1:29" x14ac:dyDescent="0.35">
      <c r="A412">
        <v>416</v>
      </c>
      <c r="B412" t="s">
        <v>1318</v>
      </c>
      <c r="C412" t="s">
        <v>1731</v>
      </c>
      <c r="G412" t="s">
        <v>1419</v>
      </c>
      <c r="I412" t="s">
        <v>179</v>
      </c>
      <c r="J412" t="s">
        <v>272</v>
      </c>
      <c r="K412">
        <v>0</v>
      </c>
      <c r="N412" t="b">
        <v>0</v>
      </c>
      <c r="O412" t="b">
        <v>1</v>
      </c>
      <c r="P412" t="b">
        <v>0</v>
      </c>
      <c r="Q412">
        <v>12</v>
      </c>
      <c r="R412">
        <v>0</v>
      </c>
      <c r="S412">
        <v>1</v>
      </c>
      <c r="T412">
        <v>0</v>
      </c>
      <c r="U412" t="b">
        <v>1</v>
      </c>
      <c r="V412" t="s">
        <v>214</v>
      </c>
      <c r="W412" t="s">
        <v>311</v>
      </c>
      <c r="X412" t="s">
        <v>5564</v>
      </c>
      <c r="Y412">
        <v>45</v>
      </c>
      <c r="Z412">
        <v>45</v>
      </c>
      <c r="AA412">
        <v>10</v>
      </c>
      <c r="AB412">
        <v>10</v>
      </c>
      <c r="AC412">
        <v>6</v>
      </c>
    </row>
    <row r="413" spans="1:29" x14ac:dyDescent="0.35">
      <c r="A413">
        <v>417</v>
      </c>
      <c r="B413" t="s">
        <v>1318</v>
      </c>
      <c r="C413" t="s">
        <v>1732</v>
      </c>
      <c r="G413" t="s">
        <v>118</v>
      </c>
      <c r="I413" t="s">
        <v>177</v>
      </c>
      <c r="J413" t="s">
        <v>272</v>
      </c>
      <c r="K413">
        <v>0</v>
      </c>
      <c r="N413" t="b">
        <v>0</v>
      </c>
      <c r="O413" t="b">
        <v>1</v>
      </c>
      <c r="P413" t="b">
        <v>0</v>
      </c>
      <c r="Q413">
        <v>12</v>
      </c>
      <c r="R413">
        <v>0</v>
      </c>
      <c r="S413">
        <v>1</v>
      </c>
      <c r="T413">
        <v>0</v>
      </c>
      <c r="U413" t="b">
        <v>1</v>
      </c>
      <c r="V413" t="s">
        <v>214</v>
      </c>
      <c r="W413" t="s">
        <v>311</v>
      </c>
      <c r="X413" t="s">
        <v>5452</v>
      </c>
      <c r="Y413">
        <v>46</v>
      </c>
      <c r="Z413">
        <v>46</v>
      </c>
      <c r="AA413">
        <v>6</v>
      </c>
      <c r="AB413">
        <v>6</v>
      </c>
      <c r="AC413">
        <v>6</v>
      </c>
    </row>
    <row r="414" spans="1:29" x14ac:dyDescent="0.35">
      <c r="A414">
        <v>418</v>
      </c>
      <c r="B414" t="s">
        <v>1318</v>
      </c>
      <c r="C414" t="s">
        <v>1733</v>
      </c>
      <c r="G414" t="s">
        <v>118</v>
      </c>
      <c r="I414" t="s">
        <v>101</v>
      </c>
      <c r="J414" t="s">
        <v>272</v>
      </c>
      <c r="K414">
        <v>0</v>
      </c>
      <c r="N414" t="b">
        <v>0</v>
      </c>
      <c r="O414" t="b">
        <v>1</v>
      </c>
      <c r="P414" t="b">
        <v>0</v>
      </c>
      <c r="Q414">
        <v>12</v>
      </c>
      <c r="R414">
        <v>0</v>
      </c>
      <c r="S414">
        <v>1</v>
      </c>
      <c r="T414">
        <v>0</v>
      </c>
      <c r="U414" t="b">
        <v>1</v>
      </c>
      <c r="V414" t="s">
        <v>214</v>
      </c>
      <c r="W414" t="s">
        <v>311</v>
      </c>
      <c r="X414" t="s">
        <v>5565</v>
      </c>
      <c r="Y414">
        <v>46</v>
      </c>
      <c r="Z414">
        <v>46</v>
      </c>
      <c r="AA414">
        <v>7</v>
      </c>
      <c r="AB414">
        <v>7</v>
      </c>
      <c r="AC414">
        <v>6</v>
      </c>
    </row>
    <row r="415" spans="1:29" x14ac:dyDescent="0.35">
      <c r="A415">
        <v>419</v>
      </c>
      <c r="B415" t="s">
        <v>1318</v>
      </c>
      <c r="C415" t="s">
        <v>1734</v>
      </c>
      <c r="G415" t="s">
        <v>118</v>
      </c>
      <c r="I415" t="s">
        <v>134</v>
      </c>
      <c r="J415" t="s">
        <v>272</v>
      </c>
      <c r="K415">
        <v>0</v>
      </c>
      <c r="N415" t="b">
        <v>0</v>
      </c>
      <c r="O415" t="b">
        <v>1</v>
      </c>
      <c r="P415" t="b">
        <v>0</v>
      </c>
      <c r="Q415">
        <v>12</v>
      </c>
      <c r="R415">
        <v>0</v>
      </c>
      <c r="S415">
        <v>1</v>
      </c>
      <c r="T415">
        <v>0</v>
      </c>
      <c r="U415" t="b">
        <v>1</v>
      </c>
      <c r="V415" t="s">
        <v>214</v>
      </c>
      <c r="W415" t="s">
        <v>311</v>
      </c>
      <c r="X415" t="s">
        <v>5566</v>
      </c>
      <c r="Y415">
        <v>46</v>
      </c>
      <c r="Z415">
        <v>46</v>
      </c>
      <c r="AA415">
        <v>8</v>
      </c>
      <c r="AB415">
        <v>8</v>
      </c>
      <c r="AC415">
        <v>6</v>
      </c>
    </row>
    <row r="416" spans="1:29" x14ac:dyDescent="0.35">
      <c r="A416">
        <v>420</v>
      </c>
      <c r="B416" t="s">
        <v>1318</v>
      </c>
      <c r="C416" t="s">
        <v>1735</v>
      </c>
      <c r="G416" t="s">
        <v>118</v>
      </c>
      <c r="I416" t="s">
        <v>135</v>
      </c>
      <c r="J416" t="s">
        <v>272</v>
      </c>
      <c r="K416">
        <v>0</v>
      </c>
      <c r="N416" t="b">
        <v>0</v>
      </c>
      <c r="O416" t="b">
        <v>1</v>
      </c>
      <c r="P416" t="b">
        <v>0</v>
      </c>
      <c r="Q416">
        <v>12</v>
      </c>
      <c r="R416">
        <v>0</v>
      </c>
      <c r="S416">
        <v>1</v>
      </c>
      <c r="T416">
        <v>0</v>
      </c>
      <c r="U416" t="b">
        <v>1</v>
      </c>
      <c r="V416" t="s">
        <v>214</v>
      </c>
      <c r="W416" t="s">
        <v>311</v>
      </c>
      <c r="X416" t="s">
        <v>5567</v>
      </c>
      <c r="Y416">
        <v>46</v>
      </c>
      <c r="Z416">
        <v>46</v>
      </c>
      <c r="AA416">
        <v>9</v>
      </c>
      <c r="AB416">
        <v>9</v>
      </c>
      <c r="AC416">
        <v>6</v>
      </c>
    </row>
    <row r="417" spans="1:29" x14ac:dyDescent="0.35">
      <c r="A417">
        <v>421</v>
      </c>
      <c r="B417" t="s">
        <v>1318</v>
      </c>
      <c r="C417" t="s">
        <v>1736</v>
      </c>
      <c r="G417" t="s">
        <v>118</v>
      </c>
      <c r="I417" t="s">
        <v>179</v>
      </c>
      <c r="J417" t="s">
        <v>272</v>
      </c>
      <c r="K417">
        <v>0</v>
      </c>
      <c r="N417" t="b">
        <v>0</v>
      </c>
      <c r="O417" t="b">
        <v>1</v>
      </c>
      <c r="P417" t="b">
        <v>0</v>
      </c>
      <c r="Q417">
        <v>12</v>
      </c>
      <c r="R417">
        <v>0</v>
      </c>
      <c r="S417">
        <v>1</v>
      </c>
      <c r="T417">
        <v>0</v>
      </c>
      <c r="U417" t="b">
        <v>1</v>
      </c>
      <c r="V417" t="s">
        <v>214</v>
      </c>
      <c r="W417" t="s">
        <v>311</v>
      </c>
      <c r="X417" t="s">
        <v>5568</v>
      </c>
      <c r="Y417">
        <v>46</v>
      </c>
      <c r="Z417">
        <v>46</v>
      </c>
      <c r="AA417">
        <v>10</v>
      </c>
      <c r="AB417">
        <v>10</v>
      </c>
      <c r="AC417">
        <v>6</v>
      </c>
    </row>
    <row r="418" spans="1:29" x14ac:dyDescent="0.35">
      <c r="A418">
        <v>422</v>
      </c>
      <c r="B418" t="s">
        <v>1318</v>
      </c>
      <c r="C418" t="s">
        <v>1737</v>
      </c>
      <c r="G418" t="s">
        <v>1738</v>
      </c>
      <c r="I418" t="s">
        <v>177</v>
      </c>
      <c r="J418" t="s">
        <v>272</v>
      </c>
      <c r="K418">
        <v>0</v>
      </c>
      <c r="N418" t="b">
        <v>0</v>
      </c>
      <c r="O418" t="b">
        <v>1</v>
      </c>
      <c r="P418" t="b">
        <v>0</v>
      </c>
      <c r="Q418">
        <v>12</v>
      </c>
      <c r="R418">
        <v>0</v>
      </c>
      <c r="S418">
        <v>1</v>
      </c>
      <c r="T418">
        <v>0</v>
      </c>
      <c r="U418" t="b">
        <v>1</v>
      </c>
      <c r="V418" t="s">
        <v>214</v>
      </c>
      <c r="W418" t="s">
        <v>311</v>
      </c>
      <c r="X418" t="s">
        <v>5453</v>
      </c>
      <c r="Y418">
        <v>48</v>
      </c>
      <c r="Z418">
        <v>48</v>
      </c>
      <c r="AA418">
        <v>6</v>
      </c>
      <c r="AB418">
        <v>6</v>
      </c>
      <c r="AC418">
        <v>6</v>
      </c>
    </row>
    <row r="419" spans="1:29" x14ac:dyDescent="0.35">
      <c r="A419">
        <v>423</v>
      </c>
      <c r="B419" t="s">
        <v>1318</v>
      </c>
      <c r="C419" t="s">
        <v>1739</v>
      </c>
      <c r="G419" t="s">
        <v>1738</v>
      </c>
      <c r="I419" t="s">
        <v>101</v>
      </c>
      <c r="J419" t="s">
        <v>272</v>
      </c>
      <c r="K419">
        <v>0</v>
      </c>
      <c r="N419" t="b">
        <v>0</v>
      </c>
      <c r="O419" t="b">
        <v>1</v>
      </c>
      <c r="P419" t="b">
        <v>0</v>
      </c>
      <c r="Q419">
        <v>12</v>
      </c>
      <c r="R419">
        <v>0</v>
      </c>
      <c r="S419">
        <v>1</v>
      </c>
      <c r="T419">
        <v>0</v>
      </c>
      <c r="U419" t="b">
        <v>1</v>
      </c>
      <c r="V419" t="s">
        <v>214</v>
      </c>
      <c r="W419" t="s">
        <v>311</v>
      </c>
      <c r="X419" t="s">
        <v>5569</v>
      </c>
      <c r="Y419">
        <v>48</v>
      </c>
      <c r="Z419">
        <v>48</v>
      </c>
      <c r="AA419">
        <v>7</v>
      </c>
      <c r="AB419">
        <v>7</v>
      </c>
      <c r="AC419">
        <v>6</v>
      </c>
    </row>
    <row r="420" spans="1:29" x14ac:dyDescent="0.35">
      <c r="A420">
        <v>424</v>
      </c>
      <c r="B420" t="s">
        <v>1318</v>
      </c>
      <c r="C420" t="s">
        <v>1740</v>
      </c>
      <c r="G420" t="s">
        <v>1738</v>
      </c>
      <c r="I420" t="s">
        <v>134</v>
      </c>
      <c r="J420" t="s">
        <v>272</v>
      </c>
      <c r="K420">
        <v>0</v>
      </c>
      <c r="N420" t="b">
        <v>0</v>
      </c>
      <c r="O420" t="b">
        <v>1</v>
      </c>
      <c r="P420" t="b">
        <v>0</v>
      </c>
      <c r="Q420">
        <v>12</v>
      </c>
      <c r="R420">
        <v>0</v>
      </c>
      <c r="S420">
        <v>1</v>
      </c>
      <c r="T420">
        <v>0</v>
      </c>
      <c r="U420" t="b">
        <v>1</v>
      </c>
      <c r="V420" t="s">
        <v>214</v>
      </c>
      <c r="W420" t="s">
        <v>311</v>
      </c>
      <c r="X420" t="s">
        <v>5570</v>
      </c>
      <c r="Y420">
        <v>48</v>
      </c>
      <c r="Z420">
        <v>48</v>
      </c>
      <c r="AA420">
        <v>8</v>
      </c>
      <c r="AB420">
        <v>8</v>
      </c>
      <c r="AC420">
        <v>6</v>
      </c>
    </row>
    <row r="421" spans="1:29" x14ac:dyDescent="0.35">
      <c r="A421">
        <v>425</v>
      </c>
      <c r="B421" t="s">
        <v>1318</v>
      </c>
      <c r="C421" t="s">
        <v>1741</v>
      </c>
      <c r="G421" t="s">
        <v>1738</v>
      </c>
      <c r="I421" t="s">
        <v>135</v>
      </c>
      <c r="J421" t="s">
        <v>272</v>
      </c>
      <c r="K421">
        <v>0</v>
      </c>
      <c r="N421" t="b">
        <v>0</v>
      </c>
      <c r="O421" t="b">
        <v>1</v>
      </c>
      <c r="P421" t="b">
        <v>0</v>
      </c>
      <c r="Q421">
        <v>12</v>
      </c>
      <c r="R421">
        <v>0</v>
      </c>
      <c r="S421">
        <v>1</v>
      </c>
      <c r="T421">
        <v>0</v>
      </c>
      <c r="U421" t="b">
        <v>1</v>
      </c>
      <c r="V421" t="s">
        <v>214</v>
      </c>
      <c r="W421" t="s">
        <v>311</v>
      </c>
      <c r="X421" t="s">
        <v>5571</v>
      </c>
      <c r="Y421">
        <v>48</v>
      </c>
      <c r="Z421">
        <v>48</v>
      </c>
      <c r="AA421">
        <v>9</v>
      </c>
      <c r="AB421">
        <v>9</v>
      </c>
      <c r="AC421">
        <v>6</v>
      </c>
    </row>
    <row r="422" spans="1:29" x14ac:dyDescent="0.35">
      <c r="A422">
        <v>426</v>
      </c>
      <c r="B422" t="s">
        <v>1318</v>
      </c>
      <c r="C422" t="s">
        <v>1742</v>
      </c>
      <c r="G422" t="s">
        <v>1738</v>
      </c>
      <c r="I422" t="s">
        <v>179</v>
      </c>
      <c r="J422" t="s">
        <v>272</v>
      </c>
      <c r="K422">
        <v>0</v>
      </c>
      <c r="N422" t="b">
        <v>0</v>
      </c>
      <c r="O422" t="b">
        <v>1</v>
      </c>
      <c r="P422" t="b">
        <v>0</v>
      </c>
      <c r="Q422">
        <v>12</v>
      </c>
      <c r="R422">
        <v>0</v>
      </c>
      <c r="S422">
        <v>1</v>
      </c>
      <c r="T422">
        <v>0</v>
      </c>
      <c r="U422" t="b">
        <v>1</v>
      </c>
      <c r="V422" t="s">
        <v>214</v>
      </c>
      <c r="W422" t="s">
        <v>311</v>
      </c>
      <c r="X422" t="s">
        <v>5572</v>
      </c>
      <c r="Y422">
        <v>48</v>
      </c>
      <c r="Z422">
        <v>48</v>
      </c>
      <c r="AA422">
        <v>10</v>
      </c>
      <c r="AB422">
        <v>10</v>
      </c>
      <c r="AC422">
        <v>6</v>
      </c>
    </row>
    <row r="423" spans="1:29" x14ac:dyDescent="0.35">
      <c r="A423">
        <v>427</v>
      </c>
      <c r="B423" t="s">
        <v>1318</v>
      </c>
      <c r="C423" t="s">
        <v>1743</v>
      </c>
      <c r="I423" t="s">
        <v>65</v>
      </c>
      <c r="J423" t="s">
        <v>264</v>
      </c>
      <c r="K423">
        <v>0</v>
      </c>
      <c r="N423" t="b">
        <v>1</v>
      </c>
      <c r="O423" t="b">
        <v>0</v>
      </c>
      <c r="P423" t="b">
        <v>0</v>
      </c>
      <c r="Q423">
        <v>12</v>
      </c>
      <c r="R423">
        <v>4</v>
      </c>
      <c r="S423">
        <v>1</v>
      </c>
      <c r="T423">
        <v>0</v>
      </c>
      <c r="U423" t="b">
        <v>1</v>
      </c>
      <c r="V423" t="s">
        <v>214</v>
      </c>
      <c r="W423" t="s">
        <v>311</v>
      </c>
      <c r="X423" t="s">
        <v>5573</v>
      </c>
      <c r="Y423">
        <v>52</v>
      </c>
      <c r="Z423">
        <v>52</v>
      </c>
      <c r="AA423">
        <v>5</v>
      </c>
      <c r="AB423">
        <v>5</v>
      </c>
      <c r="AC423">
        <v>6</v>
      </c>
    </row>
    <row r="424" spans="1:29" x14ac:dyDescent="0.35">
      <c r="A424">
        <v>428</v>
      </c>
      <c r="B424" t="s">
        <v>1318</v>
      </c>
      <c r="C424" t="s">
        <v>1744</v>
      </c>
      <c r="I424" t="s">
        <v>65</v>
      </c>
      <c r="J424" t="s">
        <v>264</v>
      </c>
      <c r="K424">
        <v>0</v>
      </c>
      <c r="N424" t="b">
        <v>1</v>
      </c>
      <c r="O424" t="b">
        <v>0</v>
      </c>
      <c r="P424" t="b">
        <v>0</v>
      </c>
      <c r="Q424">
        <v>12</v>
      </c>
      <c r="R424">
        <v>4</v>
      </c>
      <c r="S424">
        <v>1</v>
      </c>
      <c r="T424">
        <v>0</v>
      </c>
      <c r="U424" t="b">
        <v>1</v>
      </c>
      <c r="V424" t="s">
        <v>214</v>
      </c>
      <c r="W424" t="s">
        <v>311</v>
      </c>
      <c r="X424" t="s">
        <v>5574</v>
      </c>
      <c r="Y424">
        <v>53</v>
      </c>
      <c r="Z424">
        <v>53</v>
      </c>
      <c r="AA424">
        <v>5</v>
      </c>
      <c r="AB424">
        <v>5</v>
      </c>
      <c r="AC424">
        <v>6</v>
      </c>
    </row>
    <row r="425" spans="1:29" x14ac:dyDescent="0.35">
      <c r="A425">
        <v>429</v>
      </c>
      <c r="B425" t="s">
        <v>1318</v>
      </c>
      <c r="C425" t="s">
        <v>1745</v>
      </c>
      <c r="I425" t="s">
        <v>65</v>
      </c>
      <c r="J425" t="s">
        <v>264</v>
      </c>
      <c r="K425">
        <v>0</v>
      </c>
      <c r="N425" t="b">
        <v>1</v>
      </c>
      <c r="O425" t="b">
        <v>0</v>
      </c>
      <c r="P425" t="b">
        <v>0</v>
      </c>
      <c r="Q425">
        <v>12</v>
      </c>
      <c r="R425">
        <v>4</v>
      </c>
      <c r="S425">
        <v>1</v>
      </c>
      <c r="T425">
        <v>0</v>
      </c>
      <c r="U425" t="b">
        <v>1</v>
      </c>
      <c r="V425" t="s">
        <v>214</v>
      </c>
      <c r="W425" t="s">
        <v>311</v>
      </c>
      <c r="X425" t="s">
        <v>5575</v>
      </c>
      <c r="Y425">
        <v>54</v>
      </c>
      <c r="Z425">
        <v>54</v>
      </c>
      <c r="AA425">
        <v>5</v>
      </c>
      <c r="AB425">
        <v>5</v>
      </c>
      <c r="AC425">
        <v>6</v>
      </c>
    </row>
    <row r="426" spans="1:29" x14ac:dyDescent="0.35">
      <c r="A426">
        <v>430</v>
      </c>
      <c r="B426" t="s">
        <v>1318</v>
      </c>
      <c r="C426" t="s">
        <v>1746</v>
      </c>
      <c r="I426" t="s">
        <v>65</v>
      </c>
      <c r="J426" t="s">
        <v>264</v>
      </c>
      <c r="K426">
        <v>0</v>
      </c>
      <c r="N426" t="b">
        <v>1</v>
      </c>
      <c r="O426" t="b">
        <v>0</v>
      </c>
      <c r="P426" t="b">
        <v>0</v>
      </c>
      <c r="Q426">
        <v>12</v>
      </c>
      <c r="R426">
        <v>4</v>
      </c>
      <c r="S426">
        <v>1</v>
      </c>
      <c r="T426">
        <v>0</v>
      </c>
      <c r="U426" t="b">
        <v>1</v>
      </c>
      <c r="V426" t="s">
        <v>214</v>
      </c>
      <c r="W426" t="s">
        <v>311</v>
      </c>
      <c r="X426" t="s">
        <v>5576</v>
      </c>
      <c r="Y426">
        <v>55</v>
      </c>
      <c r="Z426">
        <v>55</v>
      </c>
      <c r="AA426">
        <v>5</v>
      </c>
      <c r="AB426">
        <v>5</v>
      </c>
      <c r="AC426">
        <v>6</v>
      </c>
    </row>
    <row r="427" spans="1:29" x14ac:dyDescent="0.35">
      <c r="A427">
        <v>431</v>
      </c>
      <c r="B427" t="s">
        <v>1318</v>
      </c>
      <c r="C427" t="s">
        <v>1747</v>
      </c>
      <c r="I427" t="s">
        <v>65</v>
      </c>
      <c r="J427" t="s">
        <v>264</v>
      </c>
      <c r="K427">
        <v>0</v>
      </c>
      <c r="N427" t="b">
        <v>1</v>
      </c>
      <c r="O427" t="b">
        <v>0</v>
      </c>
      <c r="P427" t="b">
        <v>0</v>
      </c>
      <c r="Q427">
        <v>12</v>
      </c>
      <c r="R427">
        <v>4</v>
      </c>
      <c r="S427">
        <v>1</v>
      </c>
      <c r="T427">
        <v>0</v>
      </c>
      <c r="U427" t="b">
        <v>1</v>
      </c>
      <c r="V427" t="s">
        <v>214</v>
      </c>
      <c r="W427" t="s">
        <v>311</v>
      </c>
      <c r="X427" t="s">
        <v>5577</v>
      </c>
      <c r="Y427">
        <v>56</v>
      </c>
      <c r="Z427">
        <v>56</v>
      </c>
      <c r="AA427">
        <v>5</v>
      </c>
      <c r="AB427">
        <v>5</v>
      </c>
      <c r="AC427">
        <v>6</v>
      </c>
    </row>
    <row r="428" spans="1:29" x14ac:dyDescent="0.35">
      <c r="A428">
        <v>432</v>
      </c>
      <c r="B428" t="s">
        <v>1318</v>
      </c>
      <c r="C428" t="s">
        <v>1748</v>
      </c>
      <c r="I428" t="s">
        <v>65</v>
      </c>
      <c r="J428" t="s">
        <v>264</v>
      </c>
      <c r="K428">
        <v>0</v>
      </c>
      <c r="N428" t="b">
        <v>1</v>
      </c>
      <c r="O428" t="b">
        <v>0</v>
      </c>
      <c r="P428" t="b">
        <v>0</v>
      </c>
      <c r="Q428">
        <v>12</v>
      </c>
      <c r="R428">
        <v>4</v>
      </c>
      <c r="S428">
        <v>1</v>
      </c>
      <c r="T428">
        <v>0</v>
      </c>
      <c r="U428" t="b">
        <v>1</v>
      </c>
      <c r="V428" t="s">
        <v>214</v>
      </c>
      <c r="W428" t="s">
        <v>311</v>
      </c>
      <c r="X428" t="s">
        <v>5578</v>
      </c>
      <c r="Y428">
        <v>57</v>
      </c>
      <c r="Z428">
        <v>57</v>
      </c>
      <c r="AA428">
        <v>5</v>
      </c>
      <c r="AB428">
        <v>5</v>
      </c>
      <c r="AC428">
        <v>6</v>
      </c>
    </row>
    <row r="429" spans="1:29" x14ac:dyDescent="0.35">
      <c r="A429">
        <v>433</v>
      </c>
      <c r="B429" t="s">
        <v>1318</v>
      </c>
      <c r="C429" t="s">
        <v>1749</v>
      </c>
      <c r="I429" t="s">
        <v>65</v>
      </c>
      <c r="J429" t="s">
        <v>264</v>
      </c>
      <c r="K429">
        <v>0</v>
      </c>
      <c r="N429" t="b">
        <v>1</v>
      </c>
      <c r="O429" t="b">
        <v>0</v>
      </c>
      <c r="P429" t="b">
        <v>0</v>
      </c>
      <c r="Q429">
        <v>12</v>
      </c>
      <c r="R429">
        <v>4</v>
      </c>
      <c r="S429">
        <v>1</v>
      </c>
      <c r="T429">
        <v>0</v>
      </c>
      <c r="U429" t="b">
        <v>1</v>
      </c>
      <c r="V429" t="s">
        <v>214</v>
      </c>
      <c r="W429" t="s">
        <v>311</v>
      </c>
      <c r="X429" t="s">
        <v>5579</v>
      </c>
      <c r="Y429">
        <v>58</v>
      </c>
      <c r="Z429">
        <v>58</v>
      </c>
      <c r="AA429">
        <v>5</v>
      </c>
      <c r="AB429">
        <v>5</v>
      </c>
      <c r="AC429">
        <v>6</v>
      </c>
    </row>
    <row r="430" spans="1:29" x14ac:dyDescent="0.35">
      <c r="A430">
        <v>434</v>
      </c>
      <c r="B430" t="s">
        <v>1318</v>
      </c>
      <c r="C430" t="s">
        <v>1750</v>
      </c>
      <c r="I430" t="s">
        <v>65</v>
      </c>
      <c r="J430" t="s">
        <v>264</v>
      </c>
      <c r="K430">
        <v>0</v>
      </c>
      <c r="N430" t="b">
        <v>1</v>
      </c>
      <c r="O430" t="b">
        <v>0</v>
      </c>
      <c r="P430" t="b">
        <v>0</v>
      </c>
      <c r="Q430">
        <v>12</v>
      </c>
      <c r="R430">
        <v>4</v>
      </c>
      <c r="S430">
        <v>1</v>
      </c>
      <c r="T430">
        <v>0</v>
      </c>
      <c r="U430" t="b">
        <v>1</v>
      </c>
      <c r="V430" t="s">
        <v>214</v>
      </c>
      <c r="W430" t="s">
        <v>311</v>
      </c>
      <c r="X430" t="s">
        <v>5580</v>
      </c>
      <c r="Y430">
        <v>59</v>
      </c>
      <c r="Z430">
        <v>59</v>
      </c>
      <c r="AA430">
        <v>5</v>
      </c>
      <c r="AB430">
        <v>5</v>
      </c>
      <c r="AC430">
        <v>6</v>
      </c>
    </row>
    <row r="431" spans="1:29" x14ac:dyDescent="0.35">
      <c r="A431">
        <v>435</v>
      </c>
      <c r="B431" t="s">
        <v>1318</v>
      </c>
      <c r="C431" t="s">
        <v>1751</v>
      </c>
      <c r="I431" t="s">
        <v>65</v>
      </c>
      <c r="J431" t="s">
        <v>264</v>
      </c>
      <c r="K431">
        <v>0</v>
      </c>
      <c r="N431" t="b">
        <v>1</v>
      </c>
      <c r="O431" t="b">
        <v>0</v>
      </c>
      <c r="P431" t="b">
        <v>0</v>
      </c>
      <c r="Q431">
        <v>12</v>
      </c>
      <c r="R431">
        <v>4</v>
      </c>
      <c r="S431">
        <v>1</v>
      </c>
      <c r="T431">
        <v>0</v>
      </c>
      <c r="U431" t="b">
        <v>1</v>
      </c>
      <c r="V431" t="s">
        <v>214</v>
      </c>
      <c r="W431" t="s">
        <v>311</v>
      </c>
      <c r="X431" t="s">
        <v>5581</v>
      </c>
      <c r="Y431">
        <v>60</v>
      </c>
      <c r="Z431">
        <v>60</v>
      </c>
      <c r="AA431">
        <v>5</v>
      </c>
      <c r="AB431">
        <v>5</v>
      </c>
      <c r="AC431">
        <v>6</v>
      </c>
    </row>
    <row r="432" spans="1:29" x14ac:dyDescent="0.35">
      <c r="A432">
        <v>436</v>
      </c>
      <c r="B432" t="s">
        <v>1318</v>
      </c>
      <c r="C432" t="s">
        <v>1752</v>
      </c>
      <c r="I432" t="s">
        <v>65</v>
      </c>
      <c r="J432" t="s">
        <v>264</v>
      </c>
      <c r="K432">
        <v>0</v>
      </c>
      <c r="N432" t="b">
        <v>1</v>
      </c>
      <c r="O432" t="b">
        <v>0</v>
      </c>
      <c r="P432" t="b">
        <v>0</v>
      </c>
      <c r="Q432">
        <v>12</v>
      </c>
      <c r="R432">
        <v>4</v>
      </c>
      <c r="S432">
        <v>1</v>
      </c>
      <c r="T432">
        <v>0</v>
      </c>
      <c r="U432" t="b">
        <v>1</v>
      </c>
      <c r="V432" t="s">
        <v>214</v>
      </c>
      <c r="W432" t="s">
        <v>311</v>
      </c>
      <c r="X432" t="s">
        <v>5582</v>
      </c>
      <c r="Y432">
        <v>61</v>
      </c>
      <c r="Z432">
        <v>61</v>
      </c>
      <c r="AA432">
        <v>5</v>
      </c>
      <c r="AB432">
        <v>5</v>
      </c>
      <c r="AC432">
        <v>6</v>
      </c>
    </row>
    <row r="433" spans="1:29" x14ac:dyDescent="0.35">
      <c r="A433">
        <v>437</v>
      </c>
      <c r="B433" t="s">
        <v>1318</v>
      </c>
      <c r="C433" t="s">
        <v>1753</v>
      </c>
      <c r="I433" t="s">
        <v>65</v>
      </c>
      <c r="J433" t="s">
        <v>264</v>
      </c>
      <c r="K433">
        <v>0</v>
      </c>
      <c r="N433" t="b">
        <v>1</v>
      </c>
      <c r="O433" t="b">
        <v>0</v>
      </c>
      <c r="P433" t="b">
        <v>0</v>
      </c>
      <c r="Q433">
        <v>12</v>
      </c>
      <c r="R433">
        <v>4</v>
      </c>
      <c r="S433">
        <v>1</v>
      </c>
      <c r="T433">
        <v>0</v>
      </c>
      <c r="U433" t="b">
        <v>1</v>
      </c>
      <c r="V433" t="s">
        <v>214</v>
      </c>
      <c r="W433" t="s">
        <v>311</v>
      </c>
      <c r="X433" t="s">
        <v>5583</v>
      </c>
      <c r="Y433">
        <v>62</v>
      </c>
      <c r="Z433">
        <v>62</v>
      </c>
      <c r="AA433">
        <v>5</v>
      </c>
      <c r="AB433">
        <v>5</v>
      </c>
      <c r="AC433">
        <v>6</v>
      </c>
    </row>
    <row r="434" spans="1:29" x14ac:dyDescent="0.35">
      <c r="A434">
        <v>438</v>
      </c>
      <c r="B434" t="s">
        <v>1318</v>
      </c>
      <c r="C434" t="s">
        <v>1754</v>
      </c>
      <c r="I434" t="s">
        <v>65</v>
      </c>
      <c r="J434" t="s">
        <v>264</v>
      </c>
      <c r="K434">
        <v>0</v>
      </c>
      <c r="N434" t="b">
        <v>1</v>
      </c>
      <c r="O434" t="b">
        <v>0</v>
      </c>
      <c r="P434" t="b">
        <v>0</v>
      </c>
      <c r="Q434">
        <v>12</v>
      </c>
      <c r="R434">
        <v>4</v>
      </c>
      <c r="S434">
        <v>1</v>
      </c>
      <c r="T434">
        <v>0</v>
      </c>
      <c r="U434" t="b">
        <v>1</v>
      </c>
      <c r="V434" t="s">
        <v>214</v>
      </c>
      <c r="W434" t="s">
        <v>311</v>
      </c>
      <c r="X434" t="s">
        <v>5584</v>
      </c>
      <c r="Y434">
        <v>63</v>
      </c>
      <c r="Z434">
        <v>63</v>
      </c>
      <c r="AA434">
        <v>5</v>
      </c>
      <c r="AB434">
        <v>5</v>
      </c>
      <c r="AC434">
        <v>6</v>
      </c>
    </row>
    <row r="435" spans="1:29" x14ac:dyDescent="0.35">
      <c r="A435">
        <v>439</v>
      </c>
      <c r="B435" t="s">
        <v>1318</v>
      </c>
      <c r="C435" t="s">
        <v>1755</v>
      </c>
      <c r="I435" t="s">
        <v>65</v>
      </c>
      <c r="J435" t="s">
        <v>264</v>
      </c>
      <c r="K435">
        <v>0</v>
      </c>
      <c r="N435" t="b">
        <v>1</v>
      </c>
      <c r="O435" t="b">
        <v>0</v>
      </c>
      <c r="P435" t="b">
        <v>0</v>
      </c>
      <c r="Q435">
        <v>12</v>
      </c>
      <c r="R435">
        <v>4</v>
      </c>
      <c r="S435">
        <v>1</v>
      </c>
      <c r="T435">
        <v>0</v>
      </c>
      <c r="U435" t="b">
        <v>1</v>
      </c>
      <c r="V435" t="s">
        <v>214</v>
      </c>
      <c r="W435" t="s">
        <v>311</v>
      </c>
      <c r="X435" t="s">
        <v>5585</v>
      </c>
      <c r="Y435">
        <v>64</v>
      </c>
      <c r="Z435">
        <v>64</v>
      </c>
      <c r="AA435">
        <v>5</v>
      </c>
      <c r="AB435">
        <v>5</v>
      </c>
      <c r="AC435">
        <v>6</v>
      </c>
    </row>
    <row r="436" spans="1:29" x14ac:dyDescent="0.35">
      <c r="A436">
        <v>440</v>
      </c>
      <c r="B436" t="s">
        <v>1318</v>
      </c>
      <c r="C436" t="s">
        <v>1756</v>
      </c>
      <c r="I436" t="s">
        <v>65</v>
      </c>
      <c r="J436" t="s">
        <v>264</v>
      </c>
      <c r="K436">
        <v>0</v>
      </c>
      <c r="N436" t="b">
        <v>1</v>
      </c>
      <c r="O436" t="b">
        <v>0</v>
      </c>
      <c r="P436" t="b">
        <v>0</v>
      </c>
      <c r="Q436">
        <v>12</v>
      </c>
      <c r="R436">
        <v>4</v>
      </c>
      <c r="S436">
        <v>1</v>
      </c>
      <c r="T436">
        <v>0</v>
      </c>
      <c r="U436" t="b">
        <v>1</v>
      </c>
      <c r="V436" t="s">
        <v>214</v>
      </c>
      <c r="W436" t="s">
        <v>311</v>
      </c>
      <c r="X436" t="s">
        <v>5403</v>
      </c>
      <c r="Y436">
        <v>65</v>
      </c>
      <c r="Z436">
        <v>65</v>
      </c>
      <c r="AA436">
        <v>5</v>
      </c>
      <c r="AB436">
        <v>5</v>
      </c>
      <c r="AC436">
        <v>6</v>
      </c>
    </row>
    <row r="437" spans="1:29" x14ac:dyDescent="0.35">
      <c r="A437">
        <v>441</v>
      </c>
      <c r="B437" t="s">
        <v>1318</v>
      </c>
      <c r="C437" t="s">
        <v>1757</v>
      </c>
      <c r="I437" t="s">
        <v>65</v>
      </c>
      <c r="J437" t="s">
        <v>264</v>
      </c>
      <c r="K437">
        <v>0</v>
      </c>
      <c r="N437" t="b">
        <v>1</v>
      </c>
      <c r="O437" t="b">
        <v>0</v>
      </c>
      <c r="P437" t="b">
        <v>0</v>
      </c>
      <c r="Q437">
        <v>12</v>
      </c>
      <c r="R437">
        <v>4</v>
      </c>
      <c r="S437">
        <v>1</v>
      </c>
      <c r="T437">
        <v>0</v>
      </c>
      <c r="U437" t="b">
        <v>1</v>
      </c>
      <c r="V437" t="s">
        <v>214</v>
      </c>
      <c r="W437" t="s">
        <v>311</v>
      </c>
      <c r="X437" t="s">
        <v>5404</v>
      </c>
      <c r="Y437">
        <v>66</v>
      </c>
      <c r="Z437">
        <v>66</v>
      </c>
      <c r="AA437">
        <v>5</v>
      </c>
      <c r="AB437">
        <v>5</v>
      </c>
      <c r="AC437">
        <v>6</v>
      </c>
    </row>
    <row r="438" spans="1:29" x14ac:dyDescent="0.35">
      <c r="A438">
        <v>442</v>
      </c>
      <c r="B438" t="s">
        <v>1318</v>
      </c>
      <c r="C438" t="s">
        <v>1758</v>
      </c>
      <c r="I438" t="s">
        <v>65</v>
      </c>
      <c r="J438" t="s">
        <v>264</v>
      </c>
      <c r="K438">
        <v>0</v>
      </c>
      <c r="N438" t="b">
        <v>1</v>
      </c>
      <c r="O438" t="b">
        <v>0</v>
      </c>
      <c r="P438" t="b">
        <v>0</v>
      </c>
      <c r="Q438">
        <v>12</v>
      </c>
      <c r="R438">
        <v>4</v>
      </c>
      <c r="S438">
        <v>1</v>
      </c>
      <c r="T438">
        <v>0</v>
      </c>
      <c r="U438" t="b">
        <v>1</v>
      </c>
      <c r="V438" t="s">
        <v>214</v>
      </c>
      <c r="W438" t="s">
        <v>311</v>
      </c>
      <c r="X438" t="s">
        <v>5405</v>
      </c>
      <c r="Y438">
        <v>67</v>
      </c>
      <c r="Z438">
        <v>67</v>
      </c>
      <c r="AA438">
        <v>5</v>
      </c>
      <c r="AB438">
        <v>5</v>
      </c>
      <c r="AC438">
        <v>6</v>
      </c>
    </row>
    <row r="439" spans="1:29" x14ac:dyDescent="0.35">
      <c r="A439">
        <v>443</v>
      </c>
      <c r="B439" t="s">
        <v>1318</v>
      </c>
      <c r="C439" t="s">
        <v>1759</v>
      </c>
      <c r="I439" t="s">
        <v>65</v>
      </c>
      <c r="J439" t="s">
        <v>264</v>
      </c>
      <c r="K439">
        <v>0</v>
      </c>
      <c r="N439" t="b">
        <v>1</v>
      </c>
      <c r="O439" t="b">
        <v>0</v>
      </c>
      <c r="P439" t="b">
        <v>0</v>
      </c>
      <c r="Q439">
        <v>12</v>
      </c>
      <c r="R439">
        <v>4</v>
      </c>
      <c r="S439">
        <v>1</v>
      </c>
      <c r="T439">
        <v>0</v>
      </c>
      <c r="U439" t="b">
        <v>1</v>
      </c>
      <c r="V439" t="s">
        <v>214</v>
      </c>
      <c r="W439" t="s">
        <v>311</v>
      </c>
      <c r="X439" t="s">
        <v>5586</v>
      </c>
      <c r="Y439">
        <v>68</v>
      </c>
      <c r="Z439">
        <v>68</v>
      </c>
      <c r="AA439">
        <v>5</v>
      </c>
      <c r="AB439">
        <v>5</v>
      </c>
      <c r="AC439">
        <v>6</v>
      </c>
    </row>
    <row r="440" spans="1:29" x14ac:dyDescent="0.35">
      <c r="A440">
        <v>444</v>
      </c>
      <c r="B440" t="s">
        <v>1318</v>
      </c>
      <c r="C440" t="s">
        <v>1760</v>
      </c>
      <c r="I440" t="s">
        <v>65</v>
      </c>
      <c r="J440" t="s">
        <v>264</v>
      </c>
      <c r="K440">
        <v>0</v>
      </c>
      <c r="N440" t="b">
        <v>1</v>
      </c>
      <c r="O440" t="b">
        <v>0</v>
      </c>
      <c r="P440" t="b">
        <v>0</v>
      </c>
      <c r="Q440">
        <v>12</v>
      </c>
      <c r="R440">
        <v>4</v>
      </c>
      <c r="S440">
        <v>1</v>
      </c>
      <c r="T440">
        <v>0</v>
      </c>
      <c r="U440" t="b">
        <v>1</v>
      </c>
      <c r="V440" t="s">
        <v>214</v>
      </c>
      <c r="W440" t="s">
        <v>311</v>
      </c>
      <c r="X440" t="s">
        <v>5587</v>
      </c>
      <c r="Y440">
        <v>69</v>
      </c>
      <c r="Z440">
        <v>69</v>
      </c>
      <c r="AA440">
        <v>5</v>
      </c>
      <c r="AB440">
        <v>5</v>
      </c>
      <c r="AC440">
        <v>6</v>
      </c>
    </row>
    <row r="441" spans="1:29" x14ac:dyDescent="0.35">
      <c r="A441">
        <v>445</v>
      </c>
      <c r="B441" t="s">
        <v>1318</v>
      </c>
      <c r="C441" t="s">
        <v>1761</v>
      </c>
      <c r="I441" t="s">
        <v>65</v>
      </c>
      <c r="J441" t="s">
        <v>264</v>
      </c>
      <c r="K441">
        <v>0</v>
      </c>
      <c r="N441" t="b">
        <v>1</v>
      </c>
      <c r="O441" t="b">
        <v>0</v>
      </c>
      <c r="P441" t="b">
        <v>0</v>
      </c>
      <c r="Q441">
        <v>12</v>
      </c>
      <c r="R441">
        <v>4</v>
      </c>
      <c r="S441">
        <v>1</v>
      </c>
      <c r="T441">
        <v>0</v>
      </c>
      <c r="U441" t="b">
        <v>1</v>
      </c>
      <c r="V441" t="s">
        <v>214</v>
      </c>
      <c r="W441" t="s">
        <v>311</v>
      </c>
      <c r="X441" t="s">
        <v>5588</v>
      </c>
      <c r="Y441">
        <v>70</v>
      </c>
      <c r="Z441">
        <v>70</v>
      </c>
      <c r="AA441">
        <v>5</v>
      </c>
      <c r="AB441">
        <v>5</v>
      </c>
      <c r="AC441">
        <v>6</v>
      </c>
    </row>
    <row r="442" spans="1:29" x14ac:dyDescent="0.35">
      <c r="A442">
        <v>446</v>
      </c>
      <c r="B442" t="s">
        <v>1318</v>
      </c>
      <c r="C442" t="s">
        <v>1762</v>
      </c>
      <c r="I442" t="s">
        <v>65</v>
      </c>
      <c r="J442" t="s">
        <v>264</v>
      </c>
      <c r="K442">
        <v>0</v>
      </c>
      <c r="N442" t="b">
        <v>1</v>
      </c>
      <c r="O442" t="b">
        <v>0</v>
      </c>
      <c r="P442" t="b">
        <v>0</v>
      </c>
      <c r="Q442">
        <v>12</v>
      </c>
      <c r="R442">
        <v>4</v>
      </c>
      <c r="S442">
        <v>1</v>
      </c>
      <c r="T442">
        <v>0</v>
      </c>
      <c r="U442" t="b">
        <v>1</v>
      </c>
      <c r="V442" t="s">
        <v>214</v>
      </c>
      <c r="W442" t="s">
        <v>311</v>
      </c>
      <c r="X442" t="s">
        <v>5589</v>
      </c>
      <c r="Y442">
        <v>71</v>
      </c>
      <c r="Z442">
        <v>71</v>
      </c>
      <c r="AA442">
        <v>5</v>
      </c>
      <c r="AB442">
        <v>5</v>
      </c>
      <c r="AC442">
        <v>6</v>
      </c>
    </row>
    <row r="443" spans="1:29" x14ac:dyDescent="0.35">
      <c r="A443">
        <v>447</v>
      </c>
      <c r="B443" t="s">
        <v>1318</v>
      </c>
      <c r="C443" t="s">
        <v>1763</v>
      </c>
      <c r="I443" t="s">
        <v>65</v>
      </c>
      <c r="J443" t="s">
        <v>264</v>
      </c>
      <c r="K443">
        <v>0</v>
      </c>
      <c r="N443" t="b">
        <v>1</v>
      </c>
      <c r="O443" t="b">
        <v>0</v>
      </c>
      <c r="P443" t="b">
        <v>0</v>
      </c>
      <c r="Q443">
        <v>12</v>
      </c>
      <c r="R443">
        <v>4</v>
      </c>
      <c r="S443">
        <v>1</v>
      </c>
      <c r="T443">
        <v>0</v>
      </c>
      <c r="U443" t="b">
        <v>1</v>
      </c>
      <c r="V443" t="s">
        <v>214</v>
      </c>
      <c r="W443" t="s">
        <v>311</v>
      </c>
      <c r="X443" t="s">
        <v>5590</v>
      </c>
      <c r="Y443">
        <v>72</v>
      </c>
      <c r="Z443">
        <v>72</v>
      </c>
      <c r="AA443">
        <v>5</v>
      </c>
      <c r="AB443">
        <v>5</v>
      </c>
      <c r="AC443">
        <v>6</v>
      </c>
    </row>
    <row r="444" spans="1:29" x14ac:dyDescent="0.35">
      <c r="A444">
        <v>448</v>
      </c>
      <c r="B444" t="s">
        <v>1318</v>
      </c>
      <c r="C444" t="s">
        <v>1764</v>
      </c>
      <c r="I444" t="s">
        <v>65</v>
      </c>
      <c r="J444" t="s">
        <v>264</v>
      </c>
      <c r="K444">
        <v>0</v>
      </c>
      <c r="N444" t="b">
        <v>1</v>
      </c>
      <c r="O444" t="b">
        <v>0</v>
      </c>
      <c r="P444" t="b">
        <v>0</v>
      </c>
      <c r="Q444">
        <v>12</v>
      </c>
      <c r="R444">
        <v>4</v>
      </c>
      <c r="S444">
        <v>1</v>
      </c>
      <c r="T444">
        <v>0</v>
      </c>
      <c r="U444" t="b">
        <v>1</v>
      </c>
      <c r="V444" t="s">
        <v>214</v>
      </c>
      <c r="W444" t="s">
        <v>311</v>
      </c>
      <c r="X444" t="s">
        <v>5591</v>
      </c>
      <c r="Y444">
        <v>73</v>
      </c>
      <c r="Z444">
        <v>73</v>
      </c>
      <c r="AA444">
        <v>5</v>
      </c>
      <c r="AB444">
        <v>5</v>
      </c>
      <c r="AC444">
        <v>6</v>
      </c>
    </row>
    <row r="445" spans="1:29" x14ac:dyDescent="0.35">
      <c r="A445">
        <v>449</v>
      </c>
      <c r="B445" t="s">
        <v>1318</v>
      </c>
      <c r="C445" t="s">
        <v>1765</v>
      </c>
      <c r="I445" t="s">
        <v>65</v>
      </c>
      <c r="J445" t="s">
        <v>264</v>
      </c>
      <c r="K445">
        <v>0</v>
      </c>
      <c r="N445" t="b">
        <v>1</v>
      </c>
      <c r="O445" t="b">
        <v>0</v>
      </c>
      <c r="P445" t="b">
        <v>0</v>
      </c>
      <c r="Q445">
        <v>12</v>
      </c>
      <c r="R445">
        <v>4</v>
      </c>
      <c r="S445">
        <v>1</v>
      </c>
      <c r="T445">
        <v>0</v>
      </c>
      <c r="U445" t="b">
        <v>1</v>
      </c>
      <c r="V445" t="s">
        <v>214</v>
      </c>
      <c r="W445" t="s">
        <v>311</v>
      </c>
      <c r="X445" t="s">
        <v>5592</v>
      </c>
      <c r="Y445">
        <v>74</v>
      </c>
      <c r="Z445">
        <v>74</v>
      </c>
      <c r="AA445">
        <v>5</v>
      </c>
      <c r="AB445">
        <v>5</v>
      </c>
      <c r="AC445">
        <v>6</v>
      </c>
    </row>
    <row r="446" spans="1:29" x14ac:dyDescent="0.35">
      <c r="A446">
        <v>450</v>
      </c>
      <c r="B446" t="s">
        <v>1318</v>
      </c>
      <c r="C446" t="s">
        <v>1766</v>
      </c>
      <c r="I446" t="s">
        <v>65</v>
      </c>
      <c r="J446" t="s">
        <v>264</v>
      </c>
      <c r="K446">
        <v>0</v>
      </c>
      <c r="N446" t="b">
        <v>1</v>
      </c>
      <c r="O446" t="b">
        <v>0</v>
      </c>
      <c r="P446" t="b">
        <v>0</v>
      </c>
      <c r="Q446">
        <v>12</v>
      </c>
      <c r="R446">
        <v>4</v>
      </c>
      <c r="S446">
        <v>1</v>
      </c>
      <c r="T446">
        <v>0</v>
      </c>
      <c r="U446" t="b">
        <v>1</v>
      </c>
      <c r="V446" t="s">
        <v>214</v>
      </c>
      <c r="W446" t="s">
        <v>311</v>
      </c>
      <c r="X446" t="s">
        <v>5593</v>
      </c>
      <c r="Y446">
        <v>75</v>
      </c>
      <c r="Z446">
        <v>75</v>
      </c>
      <c r="AA446">
        <v>5</v>
      </c>
      <c r="AB446">
        <v>5</v>
      </c>
      <c r="AC446">
        <v>6</v>
      </c>
    </row>
    <row r="447" spans="1:29" x14ac:dyDescent="0.35">
      <c r="A447">
        <v>451</v>
      </c>
      <c r="B447" t="s">
        <v>1318</v>
      </c>
      <c r="C447" t="s">
        <v>1767</v>
      </c>
      <c r="I447" t="s">
        <v>65</v>
      </c>
      <c r="J447" t="s">
        <v>264</v>
      </c>
      <c r="K447">
        <v>0</v>
      </c>
      <c r="N447" t="b">
        <v>1</v>
      </c>
      <c r="O447" t="b">
        <v>0</v>
      </c>
      <c r="P447" t="b">
        <v>0</v>
      </c>
      <c r="Q447">
        <v>12</v>
      </c>
      <c r="R447">
        <v>4</v>
      </c>
      <c r="S447">
        <v>1</v>
      </c>
      <c r="T447">
        <v>0</v>
      </c>
      <c r="U447" t="b">
        <v>1</v>
      </c>
      <c r="V447" t="s">
        <v>214</v>
      </c>
      <c r="W447" t="s">
        <v>311</v>
      </c>
      <c r="X447" t="s">
        <v>5594</v>
      </c>
      <c r="Y447">
        <v>76</v>
      </c>
      <c r="Z447">
        <v>76</v>
      </c>
      <c r="AA447">
        <v>5</v>
      </c>
      <c r="AB447">
        <v>5</v>
      </c>
      <c r="AC447">
        <v>6</v>
      </c>
    </row>
    <row r="448" spans="1:29" x14ac:dyDescent="0.35">
      <c r="A448">
        <v>452</v>
      </c>
      <c r="B448" t="s">
        <v>1318</v>
      </c>
      <c r="C448" t="s">
        <v>1768</v>
      </c>
      <c r="I448" t="s">
        <v>65</v>
      </c>
      <c r="J448" t="s">
        <v>264</v>
      </c>
      <c r="K448">
        <v>0</v>
      </c>
      <c r="N448" t="b">
        <v>1</v>
      </c>
      <c r="O448" t="b">
        <v>0</v>
      </c>
      <c r="P448" t="b">
        <v>0</v>
      </c>
      <c r="Q448">
        <v>12</v>
      </c>
      <c r="R448">
        <v>4</v>
      </c>
      <c r="S448">
        <v>1</v>
      </c>
      <c r="T448">
        <v>0</v>
      </c>
      <c r="U448" t="b">
        <v>1</v>
      </c>
      <c r="V448" t="s">
        <v>214</v>
      </c>
      <c r="W448" t="s">
        <v>311</v>
      </c>
      <c r="X448" t="s">
        <v>5595</v>
      </c>
      <c r="Y448">
        <v>77</v>
      </c>
      <c r="Z448">
        <v>77</v>
      </c>
      <c r="AA448">
        <v>5</v>
      </c>
      <c r="AB448">
        <v>5</v>
      </c>
      <c r="AC448">
        <v>6</v>
      </c>
    </row>
    <row r="449" spans="1:29" x14ac:dyDescent="0.35">
      <c r="A449">
        <v>453</v>
      </c>
      <c r="B449" t="s">
        <v>1318</v>
      </c>
      <c r="C449" t="s">
        <v>1769</v>
      </c>
      <c r="I449" t="s">
        <v>65</v>
      </c>
      <c r="J449" t="s">
        <v>264</v>
      </c>
      <c r="K449">
        <v>0</v>
      </c>
      <c r="N449" t="b">
        <v>1</v>
      </c>
      <c r="O449" t="b">
        <v>0</v>
      </c>
      <c r="P449" t="b">
        <v>0</v>
      </c>
      <c r="Q449">
        <v>12</v>
      </c>
      <c r="R449">
        <v>4</v>
      </c>
      <c r="S449">
        <v>1</v>
      </c>
      <c r="T449">
        <v>0</v>
      </c>
      <c r="U449" t="b">
        <v>1</v>
      </c>
      <c r="V449" t="s">
        <v>214</v>
      </c>
      <c r="W449" t="s">
        <v>311</v>
      </c>
      <c r="X449" t="s">
        <v>5596</v>
      </c>
      <c r="Y449">
        <v>78</v>
      </c>
      <c r="Z449">
        <v>78</v>
      </c>
      <c r="AA449">
        <v>5</v>
      </c>
      <c r="AB449">
        <v>5</v>
      </c>
      <c r="AC449">
        <v>6</v>
      </c>
    </row>
    <row r="450" spans="1:29" x14ac:dyDescent="0.35">
      <c r="A450">
        <v>454</v>
      </c>
      <c r="B450" t="s">
        <v>1318</v>
      </c>
      <c r="C450" t="s">
        <v>1770</v>
      </c>
      <c r="I450" t="s">
        <v>65</v>
      </c>
      <c r="J450" t="s">
        <v>264</v>
      </c>
      <c r="K450">
        <v>0</v>
      </c>
      <c r="N450" t="b">
        <v>1</v>
      </c>
      <c r="O450" t="b">
        <v>0</v>
      </c>
      <c r="P450" t="b">
        <v>0</v>
      </c>
      <c r="Q450">
        <v>12</v>
      </c>
      <c r="R450">
        <v>4</v>
      </c>
      <c r="S450">
        <v>1</v>
      </c>
      <c r="T450">
        <v>0</v>
      </c>
      <c r="U450" t="b">
        <v>1</v>
      </c>
      <c r="V450" t="s">
        <v>214</v>
      </c>
      <c r="W450" t="s">
        <v>311</v>
      </c>
      <c r="X450" t="s">
        <v>5597</v>
      </c>
      <c r="Y450">
        <v>79</v>
      </c>
      <c r="Z450">
        <v>79</v>
      </c>
      <c r="AA450">
        <v>5</v>
      </c>
      <c r="AB450">
        <v>5</v>
      </c>
      <c r="AC450">
        <v>6</v>
      </c>
    </row>
    <row r="451" spans="1:29" x14ac:dyDescent="0.35">
      <c r="A451">
        <v>455</v>
      </c>
      <c r="B451" t="s">
        <v>1318</v>
      </c>
      <c r="C451" t="s">
        <v>1771</v>
      </c>
      <c r="I451" t="s">
        <v>65</v>
      </c>
      <c r="J451" t="s">
        <v>264</v>
      </c>
      <c r="K451">
        <v>0</v>
      </c>
      <c r="N451" t="b">
        <v>1</v>
      </c>
      <c r="O451" t="b">
        <v>0</v>
      </c>
      <c r="P451" t="b">
        <v>0</v>
      </c>
      <c r="Q451">
        <v>12</v>
      </c>
      <c r="R451">
        <v>4</v>
      </c>
      <c r="S451">
        <v>1</v>
      </c>
      <c r="T451">
        <v>0</v>
      </c>
      <c r="U451" t="b">
        <v>1</v>
      </c>
      <c r="V451" t="s">
        <v>214</v>
      </c>
      <c r="W451" t="s">
        <v>311</v>
      </c>
      <c r="X451" t="s">
        <v>5598</v>
      </c>
      <c r="Y451">
        <v>80</v>
      </c>
      <c r="Z451">
        <v>80</v>
      </c>
      <c r="AA451">
        <v>5</v>
      </c>
      <c r="AB451">
        <v>5</v>
      </c>
      <c r="AC451">
        <v>6</v>
      </c>
    </row>
    <row r="452" spans="1:29" x14ac:dyDescent="0.35">
      <c r="A452">
        <v>456</v>
      </c>
      <c r="B452" t="s">
        <v>1318</v>
      </c>
      <c r="C452" t="s">
        <v>1772</v>
      </c>
      <c r="I452" t="s">
        <v>65</v>
      </c>
      <c r="J452" t="s">
        <v>264</v>
      </c>
      <c r="K452">
        <v>0</v>
      </c>
      <c r="N452" t="b">
        <v>1</v>
      </c>
      <c r="O452" t="b">
        <v>0</v>
      </c>
      <c r="P452" t="b">
        <v>0</v>
      </c>
      <c r="Q452">
        <v>12</v>
      </c>
      <c r="R452">
        <v>4</v>
      </c>
      <c r="S452">
        <v>1</v>
      </c>
      <c r="T452">
        <v>0</v>
      </c>
      <c r="U452" t="b">
        <v>1</v>
      </c>
      <c r="V452" t="s">
        <v>214</v>
      </c>
      <c r="W452" t="s">
        <v>311</v>
      </c>
      <c r="X452" t="s">
        <v>5599</v>
      </c>
      <c r="Y452">
        <v>81</v>
      </c>
      <c r="Z452">
        <v>81</v>
      </c>
      <c r="AA452">
        <v>5</v>
      </c>
      <c r="AB452">
        <v>5</v>
      </c>
      <c r="AC452">
        <v>6</v>
      </c>
    </row>
    <row r="453" spans="1:29" x14ac:dyDescent="0.35">
      <c r="A453">
        <v>457</v>
      </c>
      <c r="B453" t="s">
        <v>1318</v>
      </c>
      <c r="C453" t="s">
        <v>1773</v>
      </c>
      <c r="I453" t="s">
        <v>65</v>
      </c>
      <c r="J453" t="s">
        <v>264</v>
      </c>
      <c r="K453">
        <v>0</v>
      </c>
      <c r="N453" t="b">
        <v>1</v>
      </c>
      <c r="O453" t="b">
        <v>0</v>
      </c>
      <c r="P453" t="b">
        <v>0</v>
      </c>
      <c r="Q453">
        <v>12</v>
      </c>
      <c r="R453">
        <v>4</v>
      </c>
      <c r="S453">
        <v>1</v>
      </c>
      <c r="T453">
        <v>0</v>
      </c>
      <c r="U453" t="b">
        <v>1</v>
      </c>
      <c r="V453" t="s">
        <v>214</v>
      </c>
      <c r="W453" t="s">
        <v>311</v>
      </c>
      <c r="X453" t="s">
        <v>5600</v>
      </c>
      <c r="Y453">
        <v>82</v>
      </c>
      <c r="Z453">
        <v>82</v>
      </c>
      <c r="AA453">
        <v>5</v>
      </c>
      <c r="AB453">
        <v>5</v>
      </c>
      <c r="AC453">
        <v>6</v>
      </c>
    </row>
    <row r="454" spans="1:29" x14ac:dyDescent="0.35">
      <c r="A454">
        <v>458</v>
      </c>
      <c r="B454" t="s">
        <v>1318</v>
      </c>
      <c r="C454" t="s">
        <v>1774</v>
      </c>
      <c r="I454" t="s">
        <v>177</v>
      </c>
      <c r="J454" t="s">
        <v>272</v>
      </c>
      <c r="K454">
        <v>0</v>
      </c>
      <c r="N454" t="b">
        <v>1</v>
      </c>
      <c r="O454" t="b">
        <v>0</v>
      </c>
      <c r="P454" t="b">
        <v>0</v>
      </c>
      <c r="Q454">
        <v>12</v>
      </c>
      <c r="R454">
        <v>4</v>
      </c>
      <c r="S454">
        <v>1</v>
      </c>
      <c r="T454">
        <v>0</v>
      </c>
      <c r="U454" t="b">
        <v>1</v>
      </c>
      <c r="V454" t="s">
        <v>214</v>
      </c>
      <c r="W454" t="s">
        <v>311</v>
      </c>
      <c r="X454" t="s">
        <v>5454</v>
      </c>
      <c r="Y454">
        <v>52</v>
      </c>
      <c r="Z454">
        <v>52</v>
      </c>
      <c r="AA454">
        <v>6</v>
      </c>
      <c r="AB454">
        <v>6</v>
      </c>
      <c r="AC454">
        <v>6</v>
      </c>
    </row>
    <row r="455" spans="1:29" x14ac:dyDescent="0.35">
      <c r="A455">
        <v>459</v>
      </c>
      <c r="B455" t="s">
        <v>1318</v>
      </c>
      <c r="C455" t="s">
        <v>1775</v>
      </c>
      <c r="I455" t="s">
        <v>177</v>
      </c>
      <c r="J455" t="s">
        <v>272</v>
      </c>
      <c r="K455">
        <v>0</v>
      </c>
      <c r="N455" t="b">
        <v>1</v>
      </c>
      <c r="O455" t="b">
        <v>0</v>
      </c>
      <c r="P455" t="b">
        <v>0</v>
      </c>
      <c r="Q455">
        <v>12</v>
      </c>
      <c r="R455">
        <v>4</v>
      </c>
      <c r="S455">
        <v>1</v>
      </c>
      <c r="T455">
        <v>0</v>
      </c>
      <c r="U455" t="b">
        <v>1</v>
      </c>
      <c r="V455" t="s">
        <v>214</v>
      </c>
      <c r="W455" t="s">
        <v>311</v>
      </c>
      <c r="X455" t="s">
        <v>5455</v>
      </c>
      <c r="Y455">
        <v>53</v>
      </c>
      <c r="Z455">
        <v>53</v>
      </c>
      <c r="AA455">
        <v>6</v>
      </c>
      <c r="AB455">
        <v>6</v>
      </c>
      <c r="AC455">
        <v>6</v>
      </c>
    </row>
    <row r="456" spans="1:29" x14ac:dyDescent="0.35">
      <c r="A456">
        <v>460</v>
      </c>
      <c r="B456" t="s">
        <v>1318</v>
      </c>
      <c r="C456" t="s">
        <v>1776</v>
      </c>
      <c r="I456" t="s">
        <v>177</v>
      </c>
      <c r="J456" t="s">
        <v>272</v>
      </c>
      <c r="K456">
        <v>0</v>
      </c>
      <c r="N456" t="b">
        <v>1</v>
      </c>
      <c r="O456" t="b">
        <v>0</v>
      </c>
      <c r="P456" t="b">
        <v>0</v>
      </c>
      <c r="Q456">
        <v>12</v>
      </c>
      <c r="R456">
        <v>4</v>
      </c>
      <c r="S456">
        <v>1</v>
      </c>
      <c r="T456">
        <v>0</v>
      </c>
      <c r="U456" t="b">
        <v>1</v>
      </c>
      <c r="V456" t="s">
        <v>214</v>
      </c>
      <c r="W456" t="s">
        <v>311</v>
      </c>
      <c r="X456" t="s">
        <v>5456</v>
      </c>
      <c r="Y456">
        <v>54</v>
      </c>
      <c r="Z456">
        <v>54</v>
      </c>
      <c r="AA456">
        <v>6</v>
      </c>
      <c r="AB456">
        <v>6</v>
      </c>
      <c r="AC456">
        <v>6</v>
      </c>
    </row>
    <row r="457" spans="1:29" x14ac:dyDescent="0.35">
      <c r="A457">
        <v>461</v>
      </c>
      <c r="B457" t="s">
        <v>1318</v>
      </c>
      <c r="C457" t="s">
        <v>1777</v>
      </c>
      <c r="I457" t="s">
        <v>177</v>
      </c>
      <c r="J457" t="s">
        <v>272</v>
      </c>
      <c r="K457">
        <v>0</v>
      </c>
      <c r="N457" t="b">
        <v>1</v>
      </c>
      <c r="O457" t="b">
        <v>0</v>
      </c>
      <c r="P457" t="b">
        <v>0</v>
      </c>
      <c r="Q457">
        <v>12</v>
      </c>
      <c r="R457">
        <v>4</v>
      </c>
      <c r="S457">
        <v>1</v>
      </c>
      <c r="T457">
        <v>0</v>
      </c>
      <c r="U457" t="b">
        <v>1</v>
      </c>
      <c r="V457" t="s">
        <v>214</v>
      </c>
      <c r="W457" t="s">
        <v>311</v>
      </c>
      <c r="X457" t="s">
        <v>5457</v>
      </c>
      <c r="Y457">
        <v>55</v>
      </c>
      <c r="Z457">
        <v>55</v>
      </c>
      <c r="AA457">
        <v>6</v>
      </c>
      <c r="AB457">
        <v>6</v>
      </c>
      <c r="AC457">
        <v>6</v>
      </c>
    </row>
    <row r="458" spans="1:29" x14ac:dyDescent="0.35">
      <c r="A458">
        <v>462</v>
      </c>
      <c r="B458" t="s">
        <v>1318</v>
      </c>
      <c r="C458" t="s">
        <v>1778</v>
      </c>
      <c r="I458" t="s">
        <v>177</v>
      </c>
      <c r="J458" t="s">
        <v>272</v>
      </c>
      <c r="K458">
        <v>0</v>
      </c>
      <c r="N458" t="b">
        <v>1</v>
      </c>
      <c r="O458" t="b">
        <v>0</v>
      </c>
      <c r="P458" t="b">
        <v>0</v>
      </c>
      <c r="Q458">
        <v>12</v>
      </c>
      <c r="R458">
        <v>4</v>
      </c>
      <c r="S458">
        <v>1</v>
      </c>
      <c r="T458">
        <v>0</v>
      </c>
      <c r="U458" t="b">
        <v>1</v>
      </c>
      <c r="V458" t="s">
        <v>214</v>
      </c>
      <c r="W458" t="s">
        <v>311</v>
      </c>
      <c r="X458" t="s">
        <v>5458</v>
      </c>
      <c r="Y458">
        <v>56</v>
      </c>
      <c r="Z458">
        <v>56</v>
      </c>
      <c r="AA458">
        <v>6</v>
      </c>
      <c r="AB458">
        <v>6</v>
      </c>
      <c r="AC458">
        <v>6</v>
      </c>
    </row>
    <row r="459" spans="1:29" x14ac:dyDescent="0.35">
      <c r="A459">
        <v>463</v>
      </c>
      <c r="B459" t="s">
        <v>1318</v>
      </c>
      <c r="C459" t="s">
        <v>1779</v>
      </c>
      <c r="I459" t="s">
        <v>177</v>
      </c>
      <c r="J459" t="s">
        <v>272</v>
      </c>
      <c r="K459">
        <v>0</v>
      </c>
      <c r="N459" t="b">
        <v>1</v>
      </c>
      <c r="O459" t="b">
        <v>0</v>
      </c>
      <c r="P459" t="b">
        <v>0</v>
      </c>
      <c r="Q459">
        <v>12</v>
      </c>
      <c r="R459">
        <v>4</v>
      </c>
      <c r="S459">
        <v>1</v>
      </c>
      <c r="T459">
        <v>0</v>
      </c>
      <c r="U459" t="b">
        <v>1</v>
      </c>
      <c r="V459" t="s">
        <v>214</v>
      </c>
      <c r="W459" t="s">
        <v>311</v>
      </c>
      <c r="X459" t="s">
        <v>5459</v>
      </c>
      <c r="Y459">
        <v>57</v>
      </c>
      <c r="Z459">
        <v>57</v>
      </c>
      <c r="AA459">
        <v>6</v>
      </c>
      <c r="AB459">
        <v>6</v>
      </c>
      <c r="AC459">
        <v>6</v>
      </c>
    </row>
    <row r="460" spans="1:29" x14ac:dyDescent="0.35">
      <c r="A460">
        <v>464</v>
      </c>
      <c r="B460" t="s">
        <v>1318</v>
      </c>
      <c r="C460" t="s">
        <v>1780</v>
      </c>
      <c r="I460" t="s">
        <v>177</v>
      </c>
      <c r="J460" t="s">
        <v>272</v>
      </c>
      <c r="K460">
        <v>0</v>
      </c>
      <c r="N460" t="b">
        <v>1</v>
      </c>
      <c r="O460" t="b">
        <v>0</v>
      </c>
      <c r="P460" t="b">
        <v>0</v>
      </c>
      <c r="Q460">
        <v>12</v>
      </c>
      <c r="R460">
        <v>4</v>
      </c>
      <c r="S460">
        <v>1</v>
      </c>
      <c r="T460">
        <v>0</v>
      </c>
      <c r="U460" t="b">
        <v>1</v>
      </c>
      <c r="V460" t="s">
        <v>214</v>
      </c>
      <c r="W460" t="s">
        <v>311</v>
      </c>
      <c r="X460" t="s">
        <v>5460</v>
      </c>
      <c r="Y460">
        <v>58</v>
      </c>
      <c r="Z460">
        <v>58</v>
      </c>
      <c r="AA460">
        <v>6</v>
      </c>
      <c r="AB460">
        <v>6</v>
      </c>
      <c r="AC460">
        <v>6</v>
      </c>
    </row>
    <row r="461" spans="1:29" x14ac:dyDescent="0.35">
      <c r="A461">
        <v>465</v>
      </c>
      <c r="B461" t="s">
        <v>1318</v>
      </c>
      <c r="C461" t="s">
        <v>1781</v>
      </c>
      <c r="I461" t="s">
        <v>177</v>
      </c>
      <c r="J461" t="s">
        <v>272</v>
      </c>
      <c r="K461">
        <v>0</v>
      </c>
      <c r="N461" t="b">
        <v>1</v>
      </c>
      <c r="O461" t="b">
        <v>0</v>
      </c>
      <c r="P461" t="b">
        <v>0</v>
      </c>
      <c r="Q461">
        <v>12</v>
      </c>
      <c r="R461">
        <v>4</v>
      </c>
      <c r="S461">
        <v>1</v>
      </c>
      <c r="T461">
        <v>0</v>
      </c>
      <c r="U461" t="b">
        <v>1</v>
      </c>
      <c r="V461" t="s">
        <v>214</v>
      </c>
      <c r="W461" t="s">
        <v>311</v>
      </c>
      <c r="X461" t="s">
        <v>5461</v>
      </c>
      <c r="Y461">
        <v>59</v>
      </c>
      <c r="Z461">
        <v>59</v>
      </c>
      <c r="AA461">
        <v>6</v>
      </c>
      <c r="AB461">
        <v>6</v>
      </c>
      <c r="AC461">
        <v>6</v>
      </c>
    </row>
    <row r="462" spans="1:29" x14ac:dyDescent="0.35">
      <c r="A462">
        <v>466</v>
      </c>
      <c r="B462" t="s">
        <v>1318</v>
      </c>
      <c r="C462" t="s">
        <v>1782</v>
      </c>
      <c r="I462" t="s">
        <v>177</v>
      </c>
      <c r="J462" t="s">
        <v>272</v>
      </c>
      <c r="K462">
        <v>0</v>
      </c>
      <c r="N462" t="b">
        <v>1</v>
      </c>
      <c r="O462" t="b">
        <v>0</v>
      </c>
      <c r="P462" t="b">
        <v>0</v>
      </c>
      <c r="Q462">
        <v>12</v>
      </c>
      <c r="R462">
        <v>4</v>
      </c>
      <c r="S462">
        <v>1</v>
      </c>
      <c r="T462">
        <v>0</v>
      </c>
      <c r="U462" t="b">
        <v>1</v>
      </c>
      <c r="V462" t="s">
        <v>214</v>
      </c>
      <c r="W462" t="s">
        <v>311</v>
      </c>
      <c r="X462" t="s">
        <v>5462</v>
      </c>
      <c r="Y462">
        <v>60</v>
      </c>
      <c r="Z462">
        <v>60</v>
      </c>
      <c r="AA462">
        <v>6</v>
      </c>
      <c r="AB462">
        <v>6</v>
      </c>
      <c r="AC462">
        <v>6</v>
      </c>
    </row>
    <row r="463" spans="1:29" x14ac:dyDescent="0.35">
      <c r="A463">
        <v>467</v>
      </c>
      <c r="B463" t="s">
        <v>1318</v>
      </c>
      <c r="C463" t="s">
        <v>1783</v>
      </c>
      <c r="I463" t="s">
        <v>177</v>
      </c>
      <c r="J463" t="s">
        <v>272</v>
      </c>
      <c r="K463">
        <v>0</v>
      </c>
      <c r="N463" t="b">
        <v>1</v>
      </c>
      <c r="O463" t="b">
        <v>0</v>
      </c>
      <c r="P463" t="b">
        <v>0</v>
      </c>
      <c r="Q463">
        <v>12</v>
      </c>
      <c r="R463">
        <v>4</v>
      </c>
      <c r="S463">
        <v>1</v>
      </c>
      <c r="T463">
        <v>0</v>
      </c>
      <c r="U463" t="b">
        <v>1</v>
      </c>
      <c r="V463" t="s">
        <v>214</v>
      </c>
      <c r="W463" t="s">
        <v>311</v>
      </c>
      <c r="X463" t="s">
        <v>5463</v>
      </c>
      <c r="Y463">
        <v>61</v>
      </c>
      <c r="Z463">
        <v>61</v>
      </c>
      <c r="AA463">
        <v>6</v>
      </c>
      <c r="AB463">
        <v>6</v>
      </c>
      <c r="AC463">
        <v>6</v>
      </c>
    </row>
    <row r="464" spans="1:29" x14ac:dyDescent="0.35">
      <c r="A464">
        <v>468</v>
      </c>
      <c r="B464" t="s">
        <v>1318</v>
      </c>
      <c r="C464" t="s">
        <v>1784</v>
      </c>
      <c r="I464" t="s">
        <v>177</v>
      </c>
      <c r="J464" t="s">
        <v>272</v>
      </c>
      <c r="K464">
        <v>0</v>
      </c>
      <c r="N464" t="b">
        <v>1</v>
      </c>
      <c r="O464" t="b">
        <v>0</v>
      </c>
      <c r="P464" t="b">
        <v>0</v>
      </c>
      <c r="Q464">
        <v>12</v>
      </c>
      <c r="R464">
        <v>4</v>
      </c>
      <c r="S464">
        <v>1</v>
      </c>
      <c r="T464">
        <v>0</v>
      </c>
      <c r="U464" t="b">
        <v>1</v>
      </c>
      <c r="V464" t="s">
        <v>214</v>
      </c>
      <c r="W464" t="s">
        <v>311</v>
      </c>
      <c r="X464" t="s">
        <v>5464</v>
      </c>
      <c r="Y464">
        <v>62</v>
      </c>
      <c r="Z464">
        <v>62</v>
      </c>
      <c r="AA464">
        <v>6</v>
      </c>
      <c r="AB464">
        <v>6</v>
      </c>
      <c r="AC464">
        <v>6</v>
      </c>
    </row>
    <row r="465" spans="1:29" x14ac:dyDescent="0.35">
      <c r="A465">
        <v>469</v>
      </c>
      <c r="B465" t="s">
        <v>1318</v>
      </c>
      <c r="C465" t="s">
        <v>1785</v>
      </c>
      <c r="I465" t="s">
        <v>177</v>
      </c>
      <c r="J465" t="s">
        <v>272</v>
      </c>
      <c r="K465">
        <v>0</v>
      </c>
      <c r="N465" t="b">
        <v>1</v>
      </c>
      <c r="O465" t="b">
        <v>0</v>
      </c>
      <c r="P465" t="b">
        <v>0</v>
      </c>
      <c r="Q465">
        <v>12</v>
      </c>
      <c r="R465">
        <v>4</v>
      </c>
      <c r="S465">
        <v>1</v>
      </c>
      <c r="T465">
        <v>0</v>
      </c>
      <c r="U465" t="b">
        <v>1</v>
      </c>
      <c r="V465" t="s">
        <v>214</v>
      </c>
      <c r="W465" t="s">
        <v>311</v>
      </c>
      <c r="X465" t="s">
        <v>5465</v>
      </c>
      <c r="Y465">
        <v>63</v>
      </c>
      <c r="Z465">
        <v>63</v>
      </c>
      <c r="AA465">
        <v>6</v>
      </c>
      <c r="AB465">
        <v>6</v>
      </c>
      <c r="AC465">
        <v>6</v>
      </c>
    </row>
    <row r="466" spans="1:29" x14ac:dyDescent="0.35">
      <c r="A466">
        <v>470</v>
      </c>
      <c r="B466" t="s">
        <v>1318</v>
      </c>
      <c r="C466" t="s">
        <v>1786</v>
      </c>
      <c r="I466" t="s">
        <v>177</v>
      </c>
      <c r="J466" t="s">
        <v>272</v>
      </c>
      <c r="K466">
        <v>0</v>
      </c>
      <c r="N466" t="b">
        <v>1</v>
      </c>
      <c r="O466" t="b">
        <v>0</v>
      </c>
      <c r="P466" t="b">
        <v>0</v>
      </c>
      <c r="Q466">
        <v>12</v>
      </c>
      <c r="R466">
        <v>4</v>
      </c>
      <c r="S466">
        <v>1</v>
      </c>
      <c r="T466">
        <v>0</v>
      </c>
      <c r="U466" t="b">
        <v>1</v>
      </c>
      <c r="V466" t="s">
        <v>214</v>
      </c>
      <c r="W466" t="s">
        <v>311</v>
      </c>
      <c r="X466" t="s">
        <v>5466</v>
      </c>
      <c r="Y466">
        <v>64</v>
      </c>
      <c r="Z466">
        <v>64</v>
      </c>
      <c r="AA466">
        <v>6</v>
      </c>
      <c r="AB466">
        <v>6</v>
      </c>
      <c r="AC466">
        <v>6</v>
      </c>
    </row>
    <row r="467" spans="1:29" x14ac:dyDescent="0.35">
      <c r="A467">
        <v>471</v>
      </c>
      <c r="B467" t="s">
        <v>1318</v>
      </c>
      <c r="C467" t="s">
        <v>1787</v>
      </c>
      <c r="I467" t="s">
        <v>177</v>
      </c>
      <c r="J467" t="s">
        <v>272</v>
      </c>
      <c r="K467">
        <v>0</v>
      </c>
      <c r="N467" t="b">
        <v>1</v>
      </c>
      <c r="O467" t="b">
        <v>0</v>
      </c>
      <c r="P467" t="b">
        <v>0</v>
      </c>
      <c r="Q467">
        <v>12</v>
      </c>
      <c r="R467">
        <v>4</v>
      </c>
      <c r="S467">
        <v>1</v>
      </c>
      <c r="T467">
        <v>0</v>
      </c>
      <c r="U467" t="b">
        <v>1</v>
      </c>
      <c r="V467" t="s">
        <v>214</v>
      </c>
      <c r="W467" t="s">
        <v>311</v>
      </c>
      <c r="X467" t="s">
        <v>5467</v>
      </c>
      <c r="Y467">
        <v>65</v>
      </c>
      <c r="Z467">
        <v>65</v>
      </c>
      <c r="AA467">
        <v>6</v>
      </c>
      <c r="AB467">
        <v>6</v>
      </c>
      <c r="AC467">
        <v>6</v>
      </c>
    </row>
    <row r="468" spans="1:29" x14ac:dyDescent="0.35">
      <c r="A468">
        <v>472</v>
      </c>
      <c r="B468" t="s">
        <v>1318</v>
      </c>
      <c r="C468" t="s">
        <v>1788</v>
      </c>
      <c r="I468" t="s">
        <v>177</v>
      </c>
      <c r="J468" t="s">
        <v>272</v>
      </c>
      <c r="K468">
        <v>0</v>
      </c>
      <c r="N468" t="b">
        <v>1</v>
      </c>
      <c r="O468" t="b">
        <v>0</v>
      </c>
      <c r="P468" t="b">
        <v>0</v>
      </c>
      <c r="Q468">
        <v>12</v>
      </c>
      <c r="R468">
        <v>4</v>
      </c>
      <c r="S468">
        <v>1</v>
      </c>
      <c r="T468">
        <v>0</v>
      </c>
      <c r="U468" t="b">
        <v>1</v>
      </c>
      <c r="V468" t="s">
        <v>214</v>
      </c>
      <c r="W468" t="s">
        <v>311</v>
      </c>
      <c r="X468" t="s">
        <v>5468</v>
      </c>
      <c r="Y468">
        <v>66</v>
      </c>
      <c r="Z468">
        <v>66</v>
      </c>
      <c r="AA468">
        <v>6</v>
      </c>
      <c r="AB468">
        <v>6</v>
      </c>
      <c r="AC468">
        <v>6</v>
      </c>
    </row>
    <row r="469" spans="1:29" x14ac:dyDescent="0.35">
      <c r="A469">
        <v>473</v>
      </c>
      <c r="B469" t="s">
        <v>1318</v>
      </c>
      <c r="C469" t="s">
        <v>1789</v>
      </c>
      <c r="I469" t="s">
        <v>177</v>
      </c>
      <c r="J469" t="s">
        <v>272</v>
      </c>
      <c r="K469">
        <v>0</v>
      </c>
      <c r="N469" t="b">
        <v>1</v>
      </c>
      <c r="O469" t="b">
        <v>0</v>
      </c>
      <c r="P469" t="b">
        <v>0</v>
      </c>
      <c r="Q469">
        <v>12</v>
      </c>
      <c r="R469">
        <v>4</v>
      </c>
      <c r="S469">
        <v>1</v>
      </c>
      <c r="T469">
        <v>0</v>
      </c>
      <c r="U469" t="b">
        <v>1</v>
      </c>
      <c r="V469" t="s">
        <v>214</v>
      </c>
      <c r="W469" t="s">
        <v>311</v>
      </c>
      <c r="X469" t="s">
        <v>5469</v>
      </c>
      <c r="Y469">
        <v>67</v>
      </c>
      <c r="Z469">
        <v>67</v>
      </c>
      <c r="AA469">
        <v>6</v>
      </c>
      <c r="AB469">
        <v>6</v>
      </c>
      <c r="AC469">
        <v>6</v>
      </c>
    </row>
    <row r="470" spans="1:29" x14ac:dyDescent="0.35">
      <c r="A470">
        <v>474</v>
      </c>
      <c r="B470" t="s">
        <v>1318</v>
      </c>
      <c r="C470" t="s">
        <v>1790</v>
      </c>
      <c r="I470" t="s">
        <v>177</v>
      </c>
      <c r="J470" t="s">
        <v>272</v>
      </c>
      <c r="K470">
        <v>0</v>
      </c>
      <c r="N470" t="b">
        <v>1</v>
      </c>
      <c r="O470" t="b">
        <v>0</v>
      </c>
      <c r="P470" t="b">
        <v>0</v>
      </c>
      <c r="Q470">
        <v>12</v>
      </c>
      <c r="R470">
        <v>4</v>
      </c>
      <c r="S470">
        <v>1</v>
      </c>
      <c r="T470">
        <v>0</v>
      </c>
      <c r="U470" t="b">
        <v>1</v>
      </c>
      <c r="V470" t="s">
        <v>214</v>
      </c>
      <c r="W470" t="s">
        <v>311</v>
      </c>
      <c r="X470" t="s">
        <v>5470</v>
      </c>
      <c r="Y470">
        <v>68</v>
      </c>
      <c r="Z470">
        <v>68</v>
      </c>
      <c r="AA470">
        <v>6</v>
      </c>
      <c r="AB470">
        <v>6</v>
      </c>
      <c r="AC470">
        <v>6</v>
      </c>
    </row>
    <row r="471" spans="1:29" x14ac:dyDescent="0.35">
      <c r="A471">
        <v>475</v>
      </c>
      <c r="B471" t="s">
        <v>1318</v>
      </c>
      <c r="C471" t="s">
        <v>1791</v>
      </c>
      <c r="I471" t="s">
        <v>177</v>
      </c>
      <c r="J471" t="s">
        <v>272</v>
      </c>
      <c r="K471">
        <v>0</v>
      </c>
      <c r="N471" t="b">
        <v>1</v>
      </c>
      <c r="O471" t="b">
        <v>0</v>
      </c>
      <c r="P471" t="b">
        <v>0</v>
      </c>
      <c r="Q471">
        <v>12</v>
      </c>
      <c r="R471">
        <v>4</v>
      </c>
      <c r="S471">
        <v>1</v>
      </c>
      <c r="T471">
        <v>0</v>
      </c>
      <c r="U471" t="b">
        <v>1</v>
      </c>
      <c r="V471" t="s">
        <v>214</v>
      </c>
      <c r="W471" t="s">
        <v>311</v>
      </c>
      <c r="X471" t="s">
        <v>5471</v>
      </c>
      <c r="Y471">
        <v>69</v>
      </c>
      <c r="Z471">
        <v>69</v>
      </c>
      <c r="AA471">
        <v>6</v>
      </c>
      <c r="AB471">
        <v>6</v>
      </c>
      <c r="AC471">
        <v>6</v>
      </c>
    </row>
    <row r="472" spans="1:29" x14ac:dyDescent="0.35">
      <c r="A472">
        <v>476</v>
      </c>
      <c r="B472" t="s">
        <v>1318</v>
      </c>
      <c r="C472" t="s">
        <v>1792</v>
      </c>
      <c r="I472" t="s">
        <v>177</v>
      </c>
      <c r="J472" t="s">
        <v>272</v>
      </c>
      <c r="K472">
        <v>0</v>
      </c>
      <c r="N472" t="b">
        <v>1</v>
      </c>
      <c r="O472" t="b">
        <v>0</v>
      </c>
      <c r="P472" t="b">
        <v>0</v>
      </c>
      <c r="Q472">
        <v>12</v>
      </c>
      <c r="R472">
        <v>4</v>
      </c>
      <c r="S472">
        <v>1</v>
      </c>
      <c r="T472">
        <v>0</v>
      </c>
      <c r="U472" t="b">
        <v>1</v>
      </c>
      <c r="V472" t="s">
        <v>214</v>
      </c>
      <c r="W472" t="s">
        <v>311</v>
      </c>
      <c r="X472" t="s">
        <v>5472</v>
      </c>
      <c r="Y472">
        <v>70</v>
      </c>
      <c r="Z472">
        <v>70</v>
      </c>
      <c r="AA472">
        <v>6</v>
      </c>
      <c r="AB472">
        <v>6</v>
      </c>
      <c r="AC472">
        <v>6</v>
      </c>
    </row>
    <row r="473" spans="1:29" x14ac:dyDescent="0.35">
      <c r="A473">
        <v>477</v>
      </c>
      <c r="B473" t="s">
        <v>1318</v>
      </c>
      <c r="C473" t="s">
        <v>1793</v>
      </c>
      <c r="I473" t="s">
        <v>177</v>
      </c>
      <c r="J473" t="s">
        <v>272</v>
      </c>
      <c r="K473">
        <v>0</v>
      </c>
      <c r="N473" t="b">
        <v>1</v>
      </c>
      <c r="O473" t="b">
        <v>0</v>
      </c>
      <c r="P473" t="b">
        <v>0</v>
      </c>
      <c r="Q473">
        <v>12</v>
      </c>
      <c r="R473">
        <v>4</v>
      </c>
      <c r="S473">
        <v>1</v>
      </c>
      <c r="T473">
        <v>0</v>
      </c>
      <c r="U473" t="b">
        <v>1</v>
      </c>
      <c r="V473" t="s">
        <v>214</v>
      </c>
      <c r="W473" t="s">
        <v>311</v>
      </c>
      <c r="X473" t="s">
        <v>5473</v>
      </c>
      <c r="Y473">
        <v>71</v>
      </c>
      <c r="Z473">
        <v>71</v>
      </c>
      <c r="AA473">
        <v>6</v>
      </c>
      <c r="AB473">
        <v>6</v>
      </c>
      <c r="AC473">
        <v>6</v>
      </c>
    </row>
    <row r="474" spans="1:29" x14ac:dyDescent="0.35">
      <c r="A474">
        <v>478</v>
      </c>
      <c r="B474" t="s">
        <v>1318</v>
      </c>
      <c r="C474" t="s">
        <v>1794</v>
      </c>
      <c r="I474" t="s">
        <v>177</v>
      </c>
      <c r="J474" t="s">
        <v>272</v>
      </c>
      <c r="K474">
        <v>0</v>
      </c>
      <c r="N474" t="b">
        <v>1</v>
      </c>
      <c r="O474" t="b">
        <v>0</v>
      </c>
      <c r="P474" t="b">
        <v>0</v>
      </c>
      <c r="Q474">
        <v>12</v>
      </c>
      <c r="R474">
        <v>4</v>
      </c>
      <c r="S474">
        <v>1</v>
      </c>
      <c r="T474">
        <v>0</v>
      </c>
      <c r="U474" t="b">
        <v>1</v>
      </c>
      <c r="V474" t="s">
        <v>214</v>
      </c>
      <c r="W474" t="s">
        <v>311</v>
      </c>
      <c r="X474" t="s">
        <v>5474</v>
      </c>
      <c r="Y474">
        <v>72</v>
      </c>
      <c r="Z474">
        <v>72</v>
      </c>
      <c r="AA474">
        <v>6</v>
      </c>
      <c r="AB474">
        <v>6</v>
      </c>
      <c r="AC474">
        <v>6</v>
      </c>
    </row>
    <row r="475" spans="1:29" x14ac:dyDescent="0.35">
      <c r="A475">
        <v>479</v>
      </c>
      <c r="B475" t="s">
        <v>1318</v>
      </c>
      <c r="C475" t="s">
        <v>1795</v>
      </c>
      <c r="I475" t="s">
        <v>177</v>
      </c>
      <c r="J475" t="s">
        <v>272</v>
      </c>
      <c r="K475">
        <v>0</v>
      </c>
      <c r="N475" t="b">
        <v>1</v>
      </c>
      <c r="O475" t="b">
        <v>0</v>
      </c>
      <c r="P475" t="b">
        <v>0</v>
      </c>
      <c r="Q475">
        <v>12</v>
      </c>
      <c r="R475">
        <v>4</v>
      </c>
      <c r="S475">
        <v>1</v>
      </c>
      <c r="T475">
        <v>0</v>
      </c>
      <c r="U475" t="b">
        <v>1</v>
      </c>
      <c r="V475" t="s">
        <v>214</v>
      </c>
      <c r="W475" t="s">
        <v>311</v>
      </c>
      <c r="X475" t="s">
        <v>5475</v>
      </c>
      <c r="Y475">
        <v>73</v>
      </c>
      <c r="Z475">
        <v>73</v>
      </c>
      <c r="AA475">
        <v>6</v>
      </c>
      <c r="AB475">
        <v>6</v>
      </c>
      <c r="AC475">
        <v>6</v>
      </c>
    </row>
    <row r="476" spans="1:29" x14ac:dyDescent="0.35">
      <c r="A476">
        <v>480</v>
      </c>
      <c r="B476" t="s">
        <v>1318</v>
      </c>
      <c r="C476" t="s">
        <v>1796</v>
      </c>
      <c r="I476" t="s">
        <v>177</v>
      </c>
      <c r="J476" t="s">
        <v>272</v>
      </c>
      <c r="K476">
        <v>0</v>
      </c>
      <c r="N476" t="b">
        <v>1</v>
      </c>
      <c r="O476" t="b">
        <v>0</v>
      </c>
      <c r="P476" t="b">
        <v>0</v>
      </c>
      <c r="Q476">
        <v>12</v>
      </c>
      <c r="R476">
        <v>4</v>
      </c>
      <c r="S476">
        <v>1</v>
      </c>
      <c r="T476">
        <v>0</v>
      </c>
      <c r="U476" t="b">
        <v>1</v>
      </c>
      <c r="V476" t="s">
        <v>214</v>
      </c>
      <c r="W476" t="s">
        <v>311</v>
      </c>
      <c r="X476" t="s">
        <v>5476</v>
      </c>
      <c r="Y476">
        <v>74</v>
      </c>
      <c r="Z476">
        <v>74</v>
      </c>
      <c r="AA476">
        <v>6</v>
      </c>
      <c r="AB476">
        <v>6</v>
      </c>
      <c r="AC476">
        <v>6</v>
      </c>
    </row>
    <row r="477" spans="1:29" x14ac:dyDescent="0.35">
      <c r="A477">
        <v>481</v>
      </c>
      <c r="B477" t="s">
        <v>1318</v>
      </c>
      <c r="C477" t="s">
        <v>1797</v>
      </c>
      <c r="I477" t="s">
        <v>177</v>
      </c>
      <c r="J477" t="s">
        <v>272</v>
      </c>
      <c r="K477">
        <v>0</v>
      </c>
      <c r="N477" t="b">
        <v>1</v>
      </c>
      <c r="O477" t="b">
        <v>0</v>
      </c>
      <c r="P477" t="b">
        <v>0</v>
      </c>
      <c r="Q477">
        <v>12</v>
      </c>
      <c r="R477">
        <v>4</v>
      </c>
      <c r="S477">
        <v>1</v>
      </c>
      <c r="T477">
        <v>0</v>
      </c>
      <c r="U477" t="b">
        <v>1</v>
      </c>
      <c r="V477" t="s">
        <v>214</v>
      </c>
      <c r="W477" t="s">
        <v>311</v>
      </c>
      <c r="X477" t="s">
        <v>5477</v>
      </c>
      <c r="Y477">
        <v>75</v>
      </c>
      <c r="Z477">
        <v>75</v>
      </c>
      <c r="AA477">
        <v>6</v>
      </c>
      <c r="AB477">
        <v>6</v>
      </c>
      <c r="AC477">
        <v>6</v>
      </c>
    </row>
    <row r="478" spans="1:29" x14ac:dyDescent="0.35">
      <c r="A478">
        <v>482</v>
      </c>
      <c r="B478" t="s">
        <v>1318</v>
      </c>
      <c r="C478" t="s">
        <v>1798</v>
      </c>
      <c r="I478" t="s">
        <v>177</v>
      </c>
      <c r="J478" t="s">
        <v>272</v>
      </c>
      <c r="K478">
        <v>0</v>
      </c>
      <c r="N478" t="b">
        <v>1</v>
      </c>
      <c r="O478" t="b">
        <v>0</v>
      </c>
      <c r="P478" t="b">
        <v>0</v>
      </c>
      <c r="Q478">
        <v>12</v>
      </c>
      <c r="R478">
        <v>4</v>
      </c>
      <c r="S478">
        <v>1</v>
      </c>
      <c r="T478">
        <v>0</v>
      </c>
      <c r="U478" t="b">
        <v>1</v>
      </c>
      <c r="V478" t="s">
        <v>214</v>
      </c>
      <c r="W478" t="s">
        <v>311</v>
      </c>
      <c r="X478" t="s">
        <v>5478</v>
      </c>
      <c r="Y478">
        <v>76</v>
      </c>
      <c r="Z478">
        <v>76</v>
      </c>
      <c r="AA478">
        <v>6</v>
      </c>
      <c r="AB478">
        <v>6</v>
      </c>
      <c r="AC478">
        <v>6</v>
      </c>
    </row>
    <row r="479" spans="1:29" x14ac:dyDescent="0.35">
      <c r="A479">
        <v>483</v>
      </c>
      <c r="B479" t="s">
        <v>1318</v>
      </c>
      <c r="C479" t="s">
        <v>1799</v>
      </c>
      <c r="I479" t="s">
        <v>177</v>
      </c>
      <c r="J479" t="s">
        <v>272</v>
      </c>
      <c r="K479">
        <v>0</v>
      </c>
      <c r="N479" t="b">
        <v>1</v>
      </c>
      <c r="O479" t="b">
        <v>0</v>
      </c>
      <c r="P479" t="b">
        <v>0</v>
      </c>
      <c r="Q479">
        <v>12</v>
      </c>
      <c r="R479">
        <v>4</v>
      </c>
      <c r="S479">
        <v>1</v>
      </c>
      <c r="T479">
        <v>0</v>
      </c>
      <c r="U479" t="b">
        <v>1</v>
      </c>
      <c r="V479" t="s">
        <v>214</v>
      </c>
      <c r="W479" t="s">
        <v>311</v>
      </c>
      <c r="X479" t="s">
        <v>5479</v>
      </c>
      <c r="Y479">
        <v>77</v>
      </c>
      <c r="Z479">
        <v>77</v>
      </c>
      <c r="AA479">
        <v>6</v>
      </c>
      <c r="AB479">
        <v>6</v>
      </c>
      <c r="AC479">
        <v>6</v>
      </c>
    </row>
    <row r="480" spans="1:29" x14ac:dyDescent="0.35">
      <c r="A480">
        <v>484</v>
      </c>
      <c r="B480" t="s">
        <v>1318</v>
      </c>
      <c r="C480" t="s">
        <v>1800</v>
      </c>
      <c r="I480" t="s">
        <v>177</v>
      </c>
      <c r="J480" t="s">
        <v>272</v>
      </c>
      <c r="K480">
        <v>0</v>
      </c>
      <c r="N480" t="b">
        <v>1</v>
      </c>
      <c r="O480" t="b">
        <v>0</v>
      </c>
      <c r="P480" t="b">
        <v>0</v>
      </c>
      <c r="Q480">
        <v>12</v>
      </c>
      <c r="R480">
        <v>4</v>
      </c>
      <c r="S480">
        <v>1</v>
      </c>
      <c r="T480">
        <v>0</v>
      </c>
      <c r="U480" t="b">
        <v>1</v>
      </c>
      <c r="V480" t="s">
        <v>214</v>
      </c>
      <c r="W480" t="s">
        <v>311</v>
      </c>
      <c r="X480" t="s">
        <v>5480</v>
      </c>
      <c r="Y480">
        <v>78</v>
      </c>
      <c r="Z480">
        <v>78</v>
      </c>
      <c r="AA480">
        <v>6</v>
      </c>
      <c r="AB480">
        <v>6</v>
      </c>
      <c r="AC480">
        <v>6</v>
      </c>
    </row>
    <row r="481" spans="1:29" x14ac:dyDescent="0.35">
      <c r="A481">
        <v>485</v>
      </c>
      <c r="B481" t="s">
        <v>1318</v>
      </c>
      <c r="C481" t="s">
        <v>1801</v>
      </c>
      <c r="I481" t="s">
        <v>177</v>
      </c>
      <c r="J481" t="s">
        <v>272</v>
      </c>
      <c r="K481">
        <v>0</v>
      </c>
      <c r="N481" t="b">
        <v>1</v>
      </c>
      <c r="O481" t="b">
        <v>0</v>
      </c>
      <c r="P481" t="b">
        <v>0</v>
      </c>
      <c r="Q481">
        <v>12</v>
      </c>
      <c r="R481">
        <v>4</v>
      </c>
      <c r="S481">
        <v>1</v>
      </c>
      <c r="T481">
        <v>0</v>
      </c>
      <c r="U481" t="b">
        <v>1</v>
      </c>
      <c r="V481" t="s">
        <v>214</v>
      </c>
      <c r="W481" t="s">
        <v>311</v>
      </c>
      <c r="X481" t="s">
        <v>5481</v>
      </c>
      <c r="Y481">
        <v>79</v>
      </c>
      <c r="Z481">
        <v>79</v>
      </c>
      <c r="AA481">
        <v>6</v>
      </c>
      <c r="AB481">
        <v>6</v>
      </c>
      <c r="AC481">
        <v>6</v>
      </c>
    </row>
    <row r="482" spans="1:29" x14ac:dyDescent="0.35">
      <c r="A482">
        <v>486</v>
      </c>
      <c r="B482" t="s">
        <v>1318</v>
      </c>
      <c r="C482" t="s">
        <v>1802</v>
      </c>
      <c r="I482" t="s">
        <v>177</v>
      </c>
      <c r="J482" t="s">
        <v>272</v>
      </c>
      <c r="K482">
        <v>0</v>
      </c>
      <c r="N482" t="b">
        <v>1</v>
      </c>
      <c r="O482" t="b">
        <v>0</v>
      </c>
      <c r="P482" t="b">
        <v>0</v>
      </c>
      <c r="Q482">
        <v>12</v>
      </c>
      <c r="R482">
        <v>4</v>
      </c>
      <c r="S482">
        <v>1</v>
      </c>
      <c r="T482">
        <v>0</v>
      </c>
      <c r="U482" t="b">
        <v>1</v>
      </c>
      <c r="V482" t="s">
        <v>214</v>
      </c>
      <c r="W482" t="s">
        <v>311</v>
      </c>
      <c r="X482" t="s">
        <v>5482</v>
      </c>
      <c r="Y482">
        <v>80</v>
      </c>
      <c r="Z482">
        <v>80</v>
      </c>
      <c r="AA482">
        <v>6</v>
      </c>
      <c r="AB482">
        <v>6</v>
      </c>
      <c r="AC482">
        <v>6</v>
      </c>
    </row>
    <row r="483" spans="1:29" x14ac:dyDescent="0.35">
      <c r="A483">
        <v>487</v>
      </c>
      <c r="B483" t="s">
        <v>1318</v>
      </c>
      <c r="C483" t="s">
        <v>1803</v>
      </c>
      <c r="I483" t="s">
        <v>177</v>
      </c>
      <c r="J483" t="s">
        <v>272</v>
      </c>
      <c r="K483">
        <v>0</v>
      </c>
      <c r="N483" t="b">
        <v>1</v>
      </c>
      <c r="O483" t="b">
        <v>0</v>
      </c>
      <c r="P483" t="b">
        <v>0</v>
      </c>
      <c r="Q483">
        <v>12</v>
      </c>
      <c r="R483">
        <v>4</v>
      </c>
      <c r="S483">
        <v>1</v>
      </c>
      <c r="T483">
        <v>0</v>
      </c>
      <c r="U483" t="b">
        <v>1</v>
      </c>
      <c r="V483" t="s">
        <v>214</v>
      </c>
      <c r="W483" t="s">
        <v>311</v>
      </c>
      <c r="X483" t="s">
        <v>5483</v>
      </c>
      <c r="Y483">
        <v>81</v>
      </c>
      <c r="Z483">
        <v>81</v>
      </c>
      <c r="AA483">
        <v>6</v>
      </c>
      <c r="AB483">
        <v>6</v>
      </c>
      <c r="AC483">
        <v>6</v>
      </c>
    </row>
    <row r="484" spans="1:29" x14ac:dyDescent="0.35">
      <c r="A484">
        <v>488</v>
      </c>
      <c r="B484" t="s">
        <v>1318</v>
      </c>
      <c r="C484" t="s">
        <v>1804</v>
      </c>
      <c r="I484" t="s">
        <v>177</v>
      </c>
      <c r="J484" t="s">
        <v>272</v>
      </c>
      <c r="K484">
        <v>0</v>
      </c>
      <c r="N484" t="b">
        <v>1</v>
      </c>
      <c r="O484" t="b">
        <v>0</v>
      </c>
      <c r="P484" t="b">
        <v>0</v>
      </c>
      <c r="Q484">
        <v>12</v>
      </c>
      <c r="R484">
        <v>4</v>
      </c>
      <c r="S484">
        <v>1</v>
      </c>
      <c r="T484">
        <v>0</v>
      </c>
      <c r="U484" t="b">
        <v>1</v>
      </c>
      <c r="V484" t="s">
        <v>214</v>
      </c>
      <c r="W484" t="s">
        <v>311</v>
      </c>
      <c r="X484" t="s">
        <v>5484</v>
      </c>
      <c r="Y484">
        <v>82</v>
      </c>
      <c r="Z484">
        <v>82</v>
      </c>
      <c r="AA484">
        <v>6</v>
      </c>
      <c r="AB484">
        <v>6</v>
      </c>
      <c r="AC484">
        <v>6</v>
      </c>
    </row>
    <row r="485" spans="1:29" x14ac:dyDescent="0.35">
      <c r="A485">
        <v>489</v>
      </c>
      <c r="B485" t="s">
        <v>1318</v>
      </c>
      <c r="C485" t="s">
        <v>1805</v>
      </c>
      <c r="G485" t="s">
        <v>41</v>
      </c>
      <c r="I485" t="s">
        <v>177</v>
      </c>
      <c r="J485" t="s">
        <v>272</v>
      </c>
      <c r="K485">
        <v>0</v>
      </c>
      <c r="N485" t="b">
        <v>0</v>
      </c>
      <c r="O485" t="b">
        <v>1</v>
      </c>
      <c r="P485" t="b">
        <v>0</v>
      </c>
      <c r="Q485">
        <v>12</v>
      </c>
      <c r="R485">
        <v>0</v>
      </c>
      <c r="S485">
        <v>1</v>
      </c>
      <c r="T485">
        <v>0</v>
      </c>
      <c r="U485" t="b">
        <v>1</v>
      </c>
      <c r="V485" t="s">
        <v>214</v>
      </c>
      <c r="W485" t="s">
        <v>311</v>
      </c>
      <c r="X485" t="s">
        <v>5485</v>
      </c>
      <c r="Y485">
        <v>83</v>
      </c>
      <c r="Z485">
        <v>83</v>
      </c>
      <c r="AA485">
        <v>6</v>
      </c>
      <c r="AB485">
        <v>6</v>
      </c>
      <c r="AC485">
        <v>6</v>
      </c>
    </row>
    <row r="486" spans="1:29" x14ac:dyDescent="0.35">
      <c r="A486">
        <v>490</v>
      </c>
      <c r="B486" t="s">
        <v>1318</v>
      </c>
      <c r="C486" t="s">
        <v>1806</v>
      </c>
      <c r="G486" t="s">
        <v>41</v>
      </c>
      <c r="I486" t="s">
        <v>134</v>
      </c>
      <c r="J486" t="s">
        <v>272</v>
      </c>
      <c r="K486">
        <v>0</v>
      </c>
      <c r="N486" t="b">
        <v>0</v>
      </c>
      <c r="O486" t="b">
        <v>1</v>
      </c>
      <c r="P486" t="b">
        <v>0</v>
      </c>
      <c r="Q486">
        <v>12</v>
      </c>
      <c r="R486">
        <v>0</v>
      </c>
      <c r="S486">
        <v>1</v>
      </c>
      <c r="T486">
        <v>0</v>
      </c>
      <c r="U486" t="b">
        <v>1</v>
      </c>
      <c r="V486" t="s">
        <v>214</v>
      </c>
      <c r="W486" t="s">
        <v>311</v>
      </c>
      <c r="X486" t="s">
        <v>5601</v>
      </c>
      <c r="Y486">
        <v>83</v>
      </c>
      <c r="Z486">
        <v>83</v>
      </c>
      <c r="AA486">
        <v>8</v>
      </c>
      <c r="AB486">
        <v>8</v>
      </c>
      <c r="AC486">
        <v>6</v>
      </c>
    </row>
    <row r="487" spans="1:29" x14ac:dyDescent="0.35">
      <c r="A487">
        <v>491</v>
      </c>
      <c r="B487" t="s">
        <v>1318</v>
      </c>
      <c r="C487" t="s">
        <v>1807</v>
      </c>
      <c r="G487" t="s">
        <v>41</v>
      </c>
      <c r="I487" t="s">
        <v>135</v>
      </c>
      <c r="J487" t="s">
        <v>272</v>
      </c>
      <c r="K487">
        <v>0</v>
      </c>
      <c r="N487" t="b">
        <v>0</v>
      </c>
      <c r="O487" t="b">
        <v>1</v>
      </c>
      <c r="P487" t="b">
        <v>0</v>
      </c>
      <c r="Q487">
        <v>12</v>
      </c>
      <c r="R487">
        <v>0</v>
      </c>
      <c r="S487">
        <v>1</v>
      </c>
      <c r="T487">
        <v>0</v>
      </c>
      <c r="U487" t="b">
        <v>1</v>
      </c>
      <c r="V487" t="s">
        <v>214</v>
      </c>
      <c r="W487" t="s">
        <v>311</v>
      </c>
      <c r="X487" t="s">
        <v>5602</v>
      </c>
      <c r="Y487">
        <v>83</v>
      </c>
      <c r="Z487">
        <v>83</v>
      </c>
      <c r="AA487">
        <v>9</v>
      </c>
      <c r="AB487">
        <v>9</v>
      </c>
      <c r="AC487">
        <v>6</v>
      </c>
    </row>
    <row r="488" spans="1:29" x14ac:dyDescent="0.35">
      <c r="A488">
        <v>492</v>
      </c>
      <c r="B488" t="s">
        <v>1318</v>
      </c>
      <c r="C488" t="s">
        <v>1808</v>
      </c>
      <c r="G488" t="s">
        <v>41</v>
      </c>
      <c r="I488" t="s">
        <v>179</v>
      </c>
      <c r="J488" t="s">
        <v>272</v>
      </c>
      <c r="K488">
        <v>0</v>
      </c>
      <c r="N488" t="b">
        <v>0</v>
      </c>
      <c r="O488" t="b">
        <v>1</v>
      </c>
      <c r="P488" t="b">
        <v>0</v>
      </c>
      <c r="Q488">
        <v>12</v>
      </c>
      <c r="R488">
        <v>0</v>
      </c>
      <c r="S488">
        <v>1</v>
      </c>
      <c r="T488">
        <v>0</v>
      </c>
      <c r="U488" t="b">
        <v>1</v>
      </c>
      <c r="V488" t="s">
        <v>214</v>
      </c>
      <c r="W488" t="s">
        <v>311</v>
      </c>
      <c r="X488" t="s">
        <v>5603</v>
      </c>
      <c r="Y488">
        <v>83</v>
      </c>
      <c r="Z488">
        <v>83</v>
      </c>
      <c r="AA488">
        <v>10</v>
      </c>
      <c r="AB488">
        <v>10</v>
      </c>
      <c r="AC488">
        <v>6</v>
      </c>
    </row>
    <row r="489" spans="1:29" x14ac:dyDescent="0.35">
      <c r="A489">
        <v>493</v>
      </c>
      <c r="B489" t="s">
        <v>1318</v>
      </c>
      <c r="C489" t="s">
        <v>1809</v>
      </c>
      <c r="G489" t="s">
        <v>1456</v>
      </c>
      <c r="I489" t="s">
        <v>177</v>
      </c>
      <c r="J489" t="s">
        <v>272</v>
      </c>
      <c r="K489">
        <v>0</v>
      </c>
      <c r="N489" t="b">
        <v>0</v>
      </c>
      <c r="O489" t="b">
        <v>1</v>
      </c>
      <c r="P489" t="b">
        <v>0</v>
      </c>
      <c r="Q489">
        <v>12</v>
      </c>
      <c r="R489">
        <v>0</v>
      </c>
      <c r="S489">
        <v>1</v>
      </c>
      <c r="T489">
        <v>0</v>
      </c>
      <c r="U489" t="b">
        <v>1</v>
      </c>
      <c r="V489" t="s">
        <v>214</v>
      </c>
      <c r="W489" t="s">
        <v>311</v>
      </c>
      <c r="X489" t="s">
        <v>5486</v>
      </c>
      <c r="Y489">
        <v>85</v>
      </c>
      <c r="Z489">
        <v>85</v>
      </c>
      <c r="AA489">
        <v>6</v>
      </c>
      <c r="AB489">
        <v>6</v>
      </c>
      <c r="AC489">
        <v>6</v>
      </c>
    </row>
    <row r="490" spans="1:29" x14ac:dyDescent="0.35">
      <c r="A490">
        <v>494</v>
      </c>
      <c r="B490" t="s">
        <v>1318</v>
      </c>
      <c r="C490" t="s">
        <v>1810</v>
      </c>
      <c r="G490" t="s">
        <v>1456</v>
      </c>
      <c r="I490" t="s">
        <v>101</v>
      </c>
      <c r="J490" t="s">
        <v>272</v>
      </c>
      <c r="K490">
        <v>0</v>
      </c>
      <c r="N490" t="b">
        <v>0</v>
      </c>
      <c r="O490" t="b">
        <v>1</v>
      </c>
      <c r="P490" t="b">
        <v>0</v>
      </c>
      <c r="Q490">
        <v>12</v>
      </c>
      <c r="R490">
        <v>0</v>
      </c>
      <c r="S490">
        <v>1</v>
      </c>
      <c r="T490">
        <v>0</v>
      </c>
      <c r="U490" t="b">
        <v>1</v>
      </c>
      <c r="V490" t="s">
        <v>214</v>
      </c>
      <c r="W490" t="s">
        <v>311</v>
      </c>
      <c r="X490" t="s">
        <v>5604</v>
      </c>
      <c r="Y490">
        <v>85</v>
      </c>
      <c r="Z490">
        <v>85</v>
      </c>
      <c r="AA490">
        <v>7</v>
      </c>
      <c r="AB490">
        <v>7</v>
      </c>
      <c r="AC490">
        <v>6</v>
      </c>
    </row>
    <row r="491" spans="1:29" x14ac:dyDescent="0.35">
      <c r="A491">
        <v>495</v>
      </c>
      <c r="B491" t="s">
        <v>1318</v>
      </c>
      <c r="C491" t="s">
        <v>1811</v>
      </c>
      <c r="G491" t="s">
        <v>1456</v>
      </c>
      <c r="I491" t="s">
        <v>134</v>
      </c>
      <c r="J491" t="s">
        <v>272</v>
      </c>
      <c r="K491">
        <v>0</v>
      </c>
      <c r="N491" t="b">
        <v>0</v>
      </c>
      <c r="O491" t="b">
        <v>1</v>
      </c>
      <c r="P491" t="b">
        <v>0</v>
      </c>
      <c r="Q491">
        <v>12</v>
      </c>
      <c r="R491">
        <v>0</v>
      </c>
      <c r="S491">
        <v>1</v>
      </c>
      <c r="T491">
        <v>0</v>
      </c>
      <c r="U491" t="b">
        <v>1</v>
      </c>
      <c r="V491" t="s">
        <v>214</v>
      </c>
      <c r="W491" t="s">
        <v>311</v>
      </c>
      <c r="X491" t="s">
        <v>5605</v>
      </c>
      <c r="Y491">
        <v>85</v>
      </c>
      <c r="Z491">
        <v>85</v>
      </c>
      <c r="AA491">
        <v>8</v>
      </c>
      <c r="AB491">
        <v>8</v>
      </c>
      <c r="AC491">
        <v>6</v>
      </c>
    </row>
    <row r="492" spans="1:29" x14ac:dyDescent="0.35">
      <c r="A492">
        <v>496</v>
      </c>
      <c r="B492" t="s">
        <v>1318</v>
      </c>
      <c r="C492" t="s">
        <v>1812</v>
      </c>
      <c r="G492" t="s">
        <v>1456</v>
      </c>
      <c r="I492" t="s">
        <v>135</v>
      </c>
      <c r="J492" t="s">
        <v>272</v>
      </c>
      <c r="K492">
        <v>0</v>
      </c>
      <c r="N492" t="b">
        <v>0</v>
      </c>
      <c r="O492" t="b">
        <v>1</v>
      </c>
      <c r="P492" t="b">
        <v>0</v>
      </c>
      <c r="Q492">
        <v>12</v>
      </c>
      <c r="R492">
        <v>0</v>
      </c>
      <c r="S492">
        <v>1</v>
      </c>
      <c r="T492">
        <v>0</v>
      </c>
      <c r="U492" t="b">
        <v>1</v>
      </c>
      <c r="V492" t="s">
        <v>214</v>
      </c>
      <c r="W492" t="s">
        <v>311</v>
      </c>
      <c r="X492" t="s">
        <v>5606</v>
      </c>
      <c r="Y492">
        <v>85</v>
      </c>
      <c r="Z492">
        <v>85</v>
      </c>
      <c r="AA492">
        <v>9</v>
      </c>
      <c r="AB492">
        <v>9</v>
      </c>
      <c r="AC492">
        <v>6</v>
      </c>
    </row>
    <row r="493" spans="1:29" x14ac:dyDescent="0.35">
      <c r="A493">
        <v>497</v>
      </c>
      <c r="B493" t="s">
        <v>1318</v>
      </c>
      <c r="C493" t="s">
        <v>1813</v>
      </c>
      <c r="G493" t="s">
        <v>1456</v>
      </c>
      <c r="I493" t="s">
        <v>179</v>
      </c>
      <c r="J493" t="s">
        <v>272</v>
      </c>
      <c r="K493">
        <v>0</v>
      </c>
      <c r="N493" t="b">
        <v>0</v>
      </c>
      <c r="O493" t="b">
        <v>1</v>
      </c>
      <c r="P493" t="b">
        <v>0</v>
      </c>
      <c r="Q493">
        <v>12</v>
      </c>
      <c r="R493">
        <v>0</v>
      </c>
      <c r="S493">
        <v>1</v>
      </c>
      <c r="T493">
        <v>0</v>
      </c>
      <c r="U493" t="b">
        <v>1</v>
      </c>
      <c r="V493" t="s">
        <v>214</v>
      </c>
      <c r="W493" t="s">
        <v>311</v>
      </c>
      <c r="X493" t="s">
        <v>5607</v>
      </c>
      <c r="Y493">
        <v>85</v>
      </c>
      <c r="Z493">
        <v>85</v>
      </c>
      <c r="AA493">
        <v>10</v>
      </c>
      <c r="AB493">
        <v>10</v>
      </c>
      <c r="AC493">
        <v>6</v>
      </c>
    </row>
    <row r="494" spans="1:29" x14ac:dyDescent="0.35">
      <c r="A494">
        <v>498</v>
      </c>
      <c r="B494" t="s">
        <v>1287</v>
      </c>
      <c r="C494" t="s">
        <v>1814</v>
      </c>
      <c r="D494" t="s">
        <v>1627</v>
      </c>
      <c r="E494" t="s">
        <v>1815</v>
      </c>
      <c r="U494" t="b">
        <v>1</v>
      </c>
      <c r="V494" t="s">
        <v>324</v>
      </c>
      <c r="W494" t="s">
        <v>325</v>
      </c>
      <c r="X494" t="s">
        <v>5499</v>
      </c>
      <c r="Y494">
        <v>1</v>
      </c>
      <c r="Z494">
        <v>21</v>
      </c>
      <c r="AA494">
        <v>1</v>
      </c>
      <c r="AB494">
        <v>12</v>
      </c>
      <c r="AC494">
        <v>17</v>
      </c>
    </row>
    <row r="495" spans="1:29" x14ac:dyDescent="0.35">
      <c r="A495">
        <v>499</v>
      </c>
      <c r="B495" t="s">
        <v>1290</v>
      </c>
      <c r="C495" t="s">
        <v>1816</v>
      </c>
      <c r="U495" t="b">
        <v>1</v>
      </c>
      <c r="V495" t="s">
        <v>324</v>
      </c>
      <c r="W495" t="s">
        <v>325</v>
      </c>
      <c r="X495" t="s">
        <v>5500</v>
      </c>
      <c r="Y495">
        <v>5</v>
      </c>
      <c r="Z495">
        <v>21</v>
      </c>
      <c r="AA495">
        <v>1</v>
      </c>
      <c r="AB495">
        <v>12</v>
      </c>
      <c r="AC495">
        <v>17</v>
      </c>
    </row>
    <row r="496" spans="1:29" x14ac:dyDescent="0.35">
      <c r="A496">
        <v>500</v>
      </c>
      <c r="B496" t="s">
        <v>147</v>
      </c>
      <c r="C496" t="s">
        <v>1817</v>
      </c>
      <c r="U496" t="b">
        <v>1</v>
      </c>
      <c r="V496" t="s">
        <v>324</v>
      </c>
      <c r="W496" t="s">
        <v>325</v>
      </c>
      <c r="X496" t="s">
        <v>5608</v>
      </c>
      <c r="Y496">
        <v>5</v>
      </c>
      <c r="Z496">
        <v>21</v>
      </c>
      <c r="AA496">
        <v>5</v>
      </c>
      <c r="AB496">
        <v>5</v>
      </c>
      <c r="AC496">
        <v>17</v>
      </c>
    </row>
    <row r="497" spans="1:29" x14ac:dyDescent="0.35">
      <c r="A497">
        <v>501</v>
      </c>
      <c r="B497" t="s">
        <v>147</v>
      </c>
      <c r="C497" t="s">
        <v>1818</v>
      </c>
      <c r="U497" t="b">
        <v>1</v>
      </c>
      <c r="V497" t="s">
        <v>324</v>
      </c>
      <c r="W497" t="s">
        <v>325</v>
      </c>
      <c r="X497" t="s">
        <v>5409</v>
      </c>
      <c r="Y497">
        <v>5</v>
      </c>
      <c r="Z497">
        <v>21</v>
      </c>
      <c r="AA497">
        <v>6</v>
      </c>
      <c r="AB497">
        <v>6</v>
      </c>
      <c r="AC497">
        <v>17</v>
      </c>
    </row>
    <row r="498" spans="1:29" x14ac:dyDescent="0.35">
      <c r="A498">
        <v>502</v>
      </c>
      <c r="B498" t="s">
        <v>147</v>
      </c>
      <c r="C498" t="s">
        <v>1819</v>
      </c>
      <c r="U498" t="b">
        <v>1</v>
      </c>
      <c r="V498" t="s">
        <v>324</v>
      </c>
      <c r="W498" t="s">
        <v>325</v>
      </c>
      <c r="X498" t="s">
        <v>5502</v>
      </c>
      <c r="Y498">
        <v>5</v>
      </c>
      <c r="Z498">
        <v>21</v>
      </c>
      <c r="AA498">
        <v>7</v>
      </c>
      <c r="AB498">
        <v>7</v>
      </c>
      <c r="AC498">
        <v>17</v>
      </c>
    </row>
    <row r="499" spans="1:29" x14ac:dyDescent="0.35">
      <c r="A499">
        <v>503</v>
      </c>
      <c r="B499" t="s">
        <v>147</v>
      </c>
      <c r="C499" t="s">
        <v>1820</v>
      </c>
      <c r="U499" t="b">
        <v>1</v>
      </c>
      <c r="V499" t="s">
        <v>324</v>
      </c>
      <c r="W499" t="s">
        <v>325</v>
      </c>
      <c r="X499" t="s">
        <v>5503</v>
      </c>
      <c r="Y499">
        <v>5</v>
      </c>
      <c r="Z499">
        <v>21</v>
      </c>
      <c r="AA499">
        <v>8</v>
      </c>
      <c r="AB499">
        <v>8</v>
      </c>
      <c r="AC499">
        <v>17</v>
      </c>
    </row>
    <row r="500" spans="1:29" x14ac:dyDescent="0.35">
      <c r="A500">
        <v>504</v>
      </c>
      <c r="B500" t="s">
        <v>147</v>
      </c>
      <c r="C500" t="s">
        <v>1821</v>
      </c>
      <c r="U500" t="b">
        <v>1</v>
      </c>
      <c r="V500" t="s">
        <v>324</v>
      </c>
      <c r="W500" t="s">
        <v>325</v>
      </c>
      <c r="X500" t="s">
        <v>5504</v>
      </c>
      <c r="Y500">
        <v>5</v>
      </c>
      <c r="Z500">
        <v>21</v>
      </c>
      <c r="AA500">
        <v>9</v>
      </c>
      <c r="AB500">
        <v>9</v>
      </c>
      <c r="AC500">
        <v>17</v>
      </c>
    </row>
    <row r="501" spans="1:29" x14ac:dyDescent="0.35">
      <c r="A501">
        <v>505</v>
      </c>
      <c r="B501" t="s">
        <v>147</v>
      </c>
      <c r="C501" t="s">
        <v>1822</v>
      </c>
      <c r="U501" t="b">
        <v>1</v>
      </c>
      <c r="V501" t="s">
        <v>324</v>
      </c>
      <c r="W501" t="s">
        <v>325</v>
      </c>
      <c r="X501" t="s">
        <v>5505</v>
      </c>
      <c r="Y501">
        <v>5</v>
      </c>
      <c r="Z501">
        <v>21</v>
      </c>
      <c r="AA501">
        <v>10</v>
      </c>
      <c r="AB501">
        <v>10</v>
      </c>
      <c r="AC501">
        <v>17</v>
      </c>
    </row>
    <row r="502" spans="1:29" x14ac:dyDescent="0.35">
      <c r="A502">
        <v>506</v>
      </c>
      <c r="B502" t="s">
        <v>1287</v>
      </c>
      <c r="C502" t="s">
        <v>1823</v>
      </c>
      <c r="D502" t="s">
        <v>1824</v>
      </c>
      <c r="E502" t="s">
        <v>1825</v>
      </c>
      <c r="U502" t="b">
        <v>1</v>
      </c>
      <c r="V502" t="s">
        <v>324</v>
      </c>
      <c r="W502" t="s">
        <v>325</v>
      </c>
      <c r="X502" t="s">
        <v>5506</v>
      </c>
      <c r="Y502">
        <v>22</v>
      </c>
      <c r="Z502">
        <v>33</v>
      </c>
      <c r="AA502">
        <v>1</v>
      </c>
      <c r="AB502">
        <v>12</v>
      </c>
      <c r="AC502">
        <v>17</v>
      </c>
    </row>
    <row r="503" spans="1:29" x14ac:dyDescent="0.35">
      <c r="A503">
        <v>507</v>
      </c>
      <c r="B503" t="s">
        <v>1290</v>
      </c>
      <c r="C503" t="s">
        <v>1826</v>
      </c>
      <c r="U503" t="b">
        <v>1</v>
      </c>
      <c r="V503" t="s">
        <v>324</v>
      </c>
      <c r="W503" t="s">
        <v>325</v>
      </c>
      <c r="X503" t="s">
        <v>5507</v>
      </c>
      <c r="Y503">
        <v>23</v>
      </c>
      <c r="Z503">
        <v>33</v>
      </c>
      <c r="AA503">
        <v>1</v>
      </c>
      <c r="AB503">
        <v>12</v>
      </c>
      <c r="AC503">
        <v>17</v>
      </c>
    </row>
    <row r="504" spans="1:29" x14ac:dyDescent="0.35">
      <c r="A504">
        <v>508</v>
      </c>
      <c r="B504" t="s">
        <v>147</v>
      </c>
      <c r="C504" t="s">
        <v>1827</v>
      </c>
      <c r="U504" t="b">
        <v>1</v>
      </c>
      <c r="V504" t="s">
        <v>324</v>
      </c>
      <c r="W504" t="s">
        <v>325</v>
      </c>
      <c r="X504" t="s">
        <v>5508</v>
      </c>
      <c r="Y504">
        <v>23</v>
      </c>
      <c r="Z504">
        <v>33</v>
      </c>
      <c r="AA504">
        <v>5</v>
      </c>
      <c r="AB504">
        <v>5</v>
      </c>
      <c r="AC504">
        <v>17</v>
      </c>
    </row>
    <row r="505" spans="1:29" x14ac:dyDescent="0.35">
      <c r="A505">
        <v>509</v>
      </c>
      <c r="B505" t="s">
        <v>147</v>
      </c>
      <c r="C505" t="s">
        <v>1828</v>
      </c>
      <c r="U505" t="b">
        <v>1</v>
      </c>
      <c r="V505" t="s">
        <v>324</v>
      </c>
      <c r="W505" t="s">
        <v>325</v>
      </c>
      <c r="X505" t="s">
        <v>5413</v>
      </c>
      <c r="Y505">
        <v>23</v>
      </c>
      <c r="Z505">
        <v>33</v>
      </c>
      <c r="AA505">
        <v>6</v>
      </c>
      <c r="AB505">
        <v>6</v>
      </c>
      <c r="AC505">
        <v>17</v>
      </c>
    </row>
    <row r="506" spans="1:29" x14ac:dyDescent="0.35">
      <c r="A506">
        <v>510</v>
      </c>
      <c r="B506" t="s">
        <v>147</v>
      </c>
      <c r="C506" t="s">
        <v>1829</v>
      </c>
      <c r="U506" t="b">
        <v>1</v>
      </c>
      <c r="V506" t="s">
        <v>324</v>
      </c>
      <c r="W506" t="s">
        <v>325</v>
      </c>
      <c r="X506" t="s">
        <v>5509</v>
      </c>
      <c r="Y506">
        <v>23</v>
      </c>
      <c r="Z506">
        <v>33</v>
      </c>
      <c r="AA506">
        <v>7</v>
      </c>
      <c r="AB506">
        <v>7</v>
      </c>
      <c r="AC506">
        <v>17</v>
      </c>
    </row>
    <row r="507" spans="1:29" x14ac:dyDescent="0.35">
      <c r="A507">
        <v>511</v>
      </c>
      <c r="B507" t="s">
        <v>147</v>
      </c>
      <c r="C507" t="s">
        <v>1830</v>
      </c>
      <c r="U507" t="b">
        <v>1</v>
      </c>
      <c r="V507" t="s">
        <v>324</v>
      </c>
      <c r="W507" t="s">
        <v>325</v>
      </c>
      <c r="X507" t="s">
        <v>5510</v>
      </c>
      <c r="Y507">
        <v>23</v>
      </c>
      <c r="Z507">
        <v>33</v>
      </c>
      <c r="AA507">
        <v>8</v>
      </c>
      <c r="AB507">
        <v>8</v>
      </c>
      <c r="AC507">
        <v>17</v>
      </c>
    </row>
    <row r="508" spans="1:29" x14ac:dyDescent="0.35">
      <c r="A508">
        <v>512</v>
      </c>
      <c r="B508" t="s">
        <v>147</v>
      </c>
      <c r="C508" t="s">
        <v>1831</v>
      </c>
      <c r="U508" t="b">
        <v>1</v>
      </c>
      <c r="V508" t="s">
        <v>324</v>
      </c>
      <c r="W508" t="s">
        <v>325</v>
      </c>
      <c r="X508" t="s">
        <v>5550</v>
      </c>
      <c r="Y508">
        <v>23</v>
      </c>
      <c r="Z508">
        <v>33</v>
      </c>
      <c r="AA508">
        <v>9</v>
      </c>
      <c r="AB508">
        <v>9</v>
      </c>
      <c r="AC508">
        <v>17</v>
      </c>
    </row>
    <row r="509" spans="1:29" x14ac:dyDescent="0.35">
      <c r="A509">
        <v>513</v>
      </c>
      <c r="B509" t="s">
        <v>147</v>
      </c>
      <c r="C509" t="s">
        <v>1832</v>
      </c>
      <c r="U509" t="b">
        <v>1</v>
      </c>
      <c r="V509" t="s">
        <v>324</v>
      </c>
      <c r="W509" t="s">
        <v>325</v>
      </c>
      <c r="X509" t="s">
        <v>5511</v>
      </c>
      <c r="Y509">
        <v>23</v>
      </c>
      <c r="Z509">
        <v>33</v>
      </c>
      <c r="AA509">
        <v>10</v>
      </c>
      <c r="AB509">
        <v>10</v>
      </c>
      <c r="AC509">
        <v>17</v>
      </c>
    </row>
    <row r="510" spans="1:29" x14ac:dyDescent="0.35">
      <c r="A510">
        <v>514</v>
      </c>
      <c r="B510" t="s">
        <v>1287</v>
      </c>
      <c r="C510" t="s">
        <v>1833</v>
      </c>
      <c r="D510" t="s">
        <v>1834</v>
      </c>
      <c r="E510" t="s">
        <v>1835</v>
      </c>
      <c r="U510" t="b">
        <v>1</v>
      </c>
      <c r="V510" t="s">
        <v>324</v>
      </c>
      <c r="W510" t="s">
        <v>325</v>
      </c>
      <c r="X510" t="s">
        <v>5512</v>
      </c>
      <c r="Y510">
        <v>34</v>
      </c>
      <c r="Z510">
        <v>48</v>
      </c>
      <c r="AA510">
        <v>1</v>
      </c>
      <c r="AB510">
        <v>12</v>
      </c>
      <c r="AC510">
        <v>17</v>
      </c>
    </row>
    <row r="511" spans="1:29" x14ac:dyDescent="0.35">
      <c r="A511">
        <v>515</v>
      </c>
      <c r="B511" t="s">
        <v>1290</v>
      </c>
      <c r="C511" t="s">
        <v>1836</v>
      </c>
      <c r="U511" t="b">
        <v>1</v>
      </c>
      <c r="V511" t="s">
        <v>324</v>
      </c>
      <c r="W511" t="s">
        <v>325</v>
      </c>
      <c r="X511" t="s">
        <v>5513</v>
      </c>
      <c r="Y511">
        <v>35</v>
      </c>
      <c r="Z511">
        <v>48</v>
      </c>
      <c r="AA511">
        <v>1</v>
      </c>
      <c r="AB511">
        <v>12</v>
      </c>
      <c r="AC511">
        <v>17</v>
      </c>
    </row>
    <row r="512" spans="1:29" x14ac:dyDescent="0.35">
      <c r="A512">
        <v>516</v>
      </c>
      <c r="B512" t="s">
        <v>147</v>
      </c>
      <c r="C512" t="s">
        <v>1837</v>
      </c>
      <c r="U512" t="b">
        <v>1</v>
      </c>
      <c r="V512" t="s">
        <v>324</v>
      </c>
      <c r="W512" t="s">
        <v>325</v>
      </c>
      <c r="X512" t="s">
        <v>5514</v>
      </c>
      <c r="Y512">
        <v>35</v>
      </c>
      <c r="Z512">
        <v>48</v>
      </c>
      <c r="AA512">
        <v>5</v>
      </c>
      <c r="AB512">
        <v>5</v>
      </c>
      <c r="AC512">
        <v>17</v>
      </c>
    </row>
    <row r="513" spans="1:29" x14ac:dyDescent="0.35">
      <c r="A513">
        <v>517</v>
      </c>
      <c r="B513" t="s">
        <v>147</v>
      </c>
      <c r="C513" t="s">
        <v>1838</v>
      </c>
      <c r="U513" t="b">
        <v>1</v>
      </c>
      <c r="V513" t="s">
        <v>324</v>
      </c>
      <c r="W513" t="s">
        <v>325</v>
      </c>
      <c r="X513" t="s">
        <v>5417</v>
      </c>
      <c r="Y513">
        <v>35</v>
      </c>
      <c r="Z513">
        <v>48</v>
      </c>
      <c r="AA513">
        <v>6</v>
      </c>
      <c r="AB513">
        <v>6</v>
      </c>
      <c r="AC513">
        <v>17</v>
      </c>
    </row>
    <row r="514" spans="1:29" x14ac:dyDescent="0.35">
      <c r="A514">
        <v>518</v>
      </c>
      <c r="B514" t="s">
        <v>147</v>
      </c>
      <c r="C514" t="s">
        <v>1839</v>
      </c>
      <c r="U514" t="b">
        <v>1</v>
      </c>
      <c r="V514" t="s">
        <v>324</v>
      </c>
      <c r="W514" t="s">
        <v>325</v>
      </c>
      <c r="X514" t="s">
        <v>5515</v>
      </c>
      <c r="Y514">
        <v>35</v>
      </c>
      <c r="Z514">
        <v>48</v>
      </c>
      <c r="AA514">
        <v>7</v>
      </c>
      <c r="AB514">
        <v>7</v>
      </c>
      <c r="AC514">
        <v>17</v>
      </c>
    </row>
    <row r="515" spans="1:29" x14ac:dyDescent="0.35">
      <c r="A515">
        <v>519</v>
      </c>
      <c r="B515" t="s">
        <v>147</v>
      </c>
      <c r="C515" t="s">
        <v>1840</v>
      </c>
      <c r="U515" t="b">
        <v>1</v>
      </c>
      <c r="V515" t="s">
        <v>324</v>
      </c>
      <c r="W515" t="s">
        <v>325</v>
      </c>
      <c r="X515" t="s">
        <v>5516</v>
      </c>
      <c r="Y515">
        <v>35</v>
      </c>
      <c r="Z515">
        <v>48</v>
      </c>
      <c r="AA515">
        <v>8</v>
      </c>
      <c r="AB515">
        <v>8</v>
      </c>
      <c r="AC515">
        <v>17</v>
      </c>
    </row>
    <row r="516" spans="1:29" x14ac:dyDescent="0.35">
      <c r="A516">
        <v>520</v>
      </c>
      <c r="B516" t="s">
        <v>147</v>
      </c>
      <c r="C516" t="s">
        <v>1841</v>
      </c>
      <c r="U516" t="b">
        <v>1</v>
      </c>
      <c r="V516" t="s">
        <v>324</v>
      </c>
      <c r="W516" t="s">
        <v>325</v>
      </c>
      <c r="X516" t="s">
        <v>5517</v>
      </c>
      <c r="Y516">
        <v>35</v>
      </c>
      <c r="Z516">
        <v>48</v>
      </c>
      <c r="AA516">
        <v>9</v>
      </c>
      <c r="AB516">
        <v>9</v>
      </c>
      <c r="AC516">
        <v>17</v>
      </c>
    </row>
    <row r="517" spans="1:29" x14ac:dyDescent="0.35">
      <c r="A517">
        <v>521</v>
      </c>
      <c r="B517" t="s">
        <v>147</v>
      </c>
      <c r="C517" t="s">
        <v>1842</v>
      </c>
      <c r="U517" t="b">
        <v>1</v>
      </c>
      <c r="V517" t="s">
        <v>324</v>
      </c>
      <c r="W517" t="s">
        <v>325</v>
      </c>
      <c r="X517" t="s">
        <v>5518</v>
      </c>
      <c r="Y517">
        <v>35</v>
      </c>
      <c r="Z517">
        <v>48</v>
      </c>
      <c r="AA517">
        <v>10</v>
      </c>
      <c r="AB517">
        <v>10</v>
      </c>
      <c r="AC517">
        <v>17</v>
      </c>
    </row>
    <row r="518" spans="1:29" x14ac:dyDescent="0.35">
      <c r="A518">
        <v>522</v>
      </c>
      <c r="B518" t="s">
        <v>1287</v>
      </c>
      <c r="C518" t="s">
        <v>1843</v>
      </c>
      <c r="D518" t="s">
        <v>1844</v>
      </c>
      <c r="E518" t="s">
        <v>1845</v>
      </c>
      <c r="U518" t="b">
        <v>1</v>
      </c>
      <c r="V518" t="s">
        <v>324</v>
      </c>
      <c r="W518" t="s">
        <v>325</v>
      </c>
      <c r="X518" t="s">
        <v>5519</v>
      </c>
      <c r="Y518">
        <v>49</v>
      </c>
      <c r="Z518">
        <v>85</v>
      </c>
      <c r="AA518">
        <v>1</v>
      </c>
      <c r="AB518">
        <v>12</v>
      </c>
      <c r="AC518">
        <v>17</v>
      </c>
    </row>
    <row r="519" spans="1:29" x14ac:dyDescent="0.35">
      <c r="A519">
        <v>523</v>
      </c>
      <c r="B519" t="s">
        <v>1290</v>
      </c>
      <c r="C519" t="s">
        <v>1846</v>
      </c>
      <c r="U519" t="b">
        <v>1</v>
      </c>
      <c r="V519" t="s">
        <v>324</v>
      </c>
      <c r="W519" t="s">
        <v>325</v>
      </c>
      <c r="X519" t="s">
        <v>5520</v>
      </c>
      <c r="Y519">
        <v>50</v>
      </c>
      <c r="Z519">
        <v>85</v>
      </c>
      <c r="AA519">
        <v>1</v>
      </c>
      <c r="AB519">
        <v>12</v>
      </c>
      <c r="AC519">
        <v>17</v>
      </c>
    </row>
    <row r="520" spans="1:29" x14ac:dyDescent="0.35">
      <c r="A520">
        <v>524</v>
      </c>
      <c r="B520" t="s">
        <v>147</v>
      </c>
      <c r="C520" t="s">
        <v>1847</v>
      </c>
      <c r="U520" t="b">
        <v>1</v>
      </c>
      <c r="V520" t="s">
        <v>324</v>
      </c>
      <c r="W520" t="s">
        <v>325</v>
      </c>
      <c r="X520" t="s">
        <v>5609</v>
      </c>
      <c r="Y520">
        <v>50</v>
      </c>
      <c r="Z520">
        <v>82</v>
      </c>
      <c r="AA520">
        <v>5</v>
      </c>
      <c r="AB520">
        <v>5</v>
      </c>
      <c r="AC520">
        <v>17</v>
      </c>
    </row>
    <row r="521" spans="1:29" x14ac:dyDescent="0.35">
      <c r="A521">
        <v>525</v>
      </c>
      <c r="B521" t="s">
        <v>147</v>
      </c>
      <c r="C521" t="s">
        <v>1848</v>
      </c>
      <c r="U521" t="b">
        <v>1</v>
      </c>
      <c r="V521" t="s">
        <v>324</v>
      </c>
      <c r="W521" t="s">
        <v>325</v>
      </c>
      <c r="X521" t="s">
        <v>5421</v>
      </c>
      <c r="Y521">
        <v>50</v>
      </c>
      <c r="Z521">
        <v>85</v>
      </c>
      <c r="AA521">
        <v>6</v>
      </c>
      <c r="AB521">
        <v>6</v>
      </c>
      <c r="AC521">
        <v>17</v>
      </c>
    </row>
    <row r="522" spans="1:29" x14ac:dyDescent="0.35">
      <c r="A522">
        <v>526</v>
      </c>
      <c r="B522" t="s">
        <v>147</v>
      </c>
      <c r="C522" t="s">
        <v>1849</v>
      </c>
      <c r="U522" t="b">
        <v>1</v>
      </c>
      <c r="V522" t="s">
        <v>324</v>
      </c>
      <c r="W522" t="s">
        <v>325</v>
      </c>
      <c r="X522" t="s">
        <v>5522</v>
      </c>
      <c r="Y522">
        <v>50</v>
      </c>
      <c r="Z522">
        <v>85</v>
      </c>
      <c r="AA522">
        <v>7</v>
      </c>
      <c r="AB522">
        <v>7</v>
      </c>
      <c r="AC522">
        <v>17</v>
      </c>
    </row>
    <row r="523" spans="1:29" x14ac:dyDescent="0.35">
      <c r="A523">
        <v>527</v>
      </c>
      <c r="B523" t="s">
        <v>147</v>
      </c>
      <c r="C523" t="s">
        <v>1850</v>
      </c>
      <c r="U523" t="b">
        <v>1</v>
      </c>
      <c r="V523" t="s">
        <v>324</v>
      </c>
      <c r="W523" t="s">
        <v>325</v>
      </c>
      <c r="X523" t="s">
        <v>5523</v>
      </c>
      <c r="Y523">
        <v>50</v>
      </c>
      <c r="Z523">
        <v>85</v>
      </c>
      <c r="AA523">
        <v>8</v>
      </c>
      <c r="AB523">
        <v>8</v>
      </c>
      <c r="AC523">
        <v>17</v>
      </c>
    </row>
    <row r="524" spans="1:29" x14ac:dyDescent="0.35">
      <c r="A524">
        <v>528</v>
      </c>
      <c r="B524" t="s">
        <v>147</v>
      </c>
      <c r="C524" t="s">
        <v>1851</v>
      </c>
      <c r="U524" t="b">
        <v>1</v>
      </c>
      <c r="V524" t="s">
        <v>324</v>
      </c>
      <c r="W524" t="s">
        <v>325</v>
      </c>
      <c r="X524" t="s">
        <v>5524</v>
      </c>
      <c r="Y524">
        <v>50</v>
      </c>
      <c r="Z524">
        <v>85</v>
      </c>
      <c r="AA524">
        <v>9</v>
      </c>
      <c r="AB524">
        <v>9</v>
      </c>
      <c r="AC524">
        <v>17</v>
      </c>
    </row>
    <row r="525" spans="1:29" x14ac:dyDescent="0.35">
      <c r="A525">
        <v>529</v>
      </c>
      <c r="B525" t="s">
        <v>147</v>
      </c>
      <c r="C525" t="s">
        <v>1852</v>
      </c>
      <c r="U525" t="b">
        <v>1</v>
      </c>
      <c r="V525" t="s">
        <v>324</v>
      </c>
      <c r="W525" t="s">
        <v>325</v>
      </c>
      <c r="X525" t="s">
        <v>5525</v>
      </c>
      <c r="Y525">
        <v>50</v>
      </c>
      <c r="Z525">
        <v>85</v>
      </c>
      <c r="AA525">
        <v>10</v>
      </c>
      <c r="AB525">
        <v>10</v>
      </c>
      <c r="AC525">
        <v>17</v>
      </c>
    </row>
    <row r="526" spans="1:29" x14ac:dyDescent="0.35">
      <c r="A526">
        <v>530</v>
      </c>
      <c r="B526" t="s">
        <v>1318</v>
      </c>
      <c r="C526" t="s">
        <v>1853</v>
      </c>
      <c r="I526" t="s">
        <v>65</v>
      </c>
      <c r="J526" t="s">
        <v>264</v>
      </c>
      <c r="K526">
        <v>0</v>
      </c>
      <c r="N526" t="b">
        <v>1</v>
      </c>
      <c r="O526" t="b">
        <v>1</v>
      </c>
      <c r="P526" t="b">
        <v>0</v>
      </c>
      <c r="Q526">
        <v>12</v>
      </c>
      <c r="R526">
        <v>4</v>
      </c>
      <c r="S526">
        <v>1</v>
      </c>
      <c r="T526">
        <v>0</v>
      </c>
      <c r="U526" t="b">
        <v>1</v>
      </c>
      <c r="V526" t="s">
        <v>324</v>
      </c>
      <c r="W526" t="s">
        <v>325</v>
      </c>
      <c r="X526" t="s">
        <v>5526</v>
      </c>
      <c r="Y526">
        <v>11</v>
      </c>
      <c r="Z526">
        <v>11</v>
      </c>
      <c r="AA526">
        <v>5</v>
      </c>
      <c r="AB526">
        <v>5</v>
      </c>
      <c r="AC526">
        <v>17</v>
      </c>
    </row>
    <row r="527" spans="1:29" x14ac:dyDescent="0.35">
      <c r="A527">
        <v>531</v>
      </c>
      <c r="B527" t="s">
        <v>1318</v>
      </c>
      <c r="C527" t="s">
        <v>1854</v>
      </c>
      <c r="I527" t="s">
        <v>65</v>
      </c>
      <c r="J527" t="s">
        <v>264</v>
      </c>
      <c r="K527">
        <v>0</v>
      </c>
      <c r="N527" t="b">
        <v>1</v>
      </c>
      <c r="O527" t="b">
        <v>1</v>
      </c>
      <c r="P527" t="b">
        <v>0</v>
      </c>
      <c r="Q527">
        <v>12</v>
      </c>
      <c r="R527">
        <v>4</v>
      </c>
      <c r="S527">
        <v>1</v>
      </c>
      <c r="T527">
        <v>0</v>
      </c>
      <c r="U527" t="b">
        <v>1</v>
      </c>
      <c r="V527" t="s">
        <v>324</v>
      </c>
      <c r="W527" t="s">
        <v>325</v>
      </c>
      <c r="X527" t="s">
        <v>5527</v>
      </c>
      <c r="Y527">
        <v>12</v>
      </c>
      <c r="Z527">
        <v>12</v>
      </c>
      <c r="AA527">
        <v>5</v>
      </c>
      <c r="AB527">
        <v>5</v>
      </c>
      <c r="AC527">
        <v>17</v>
      </c>
    </row>
    <row r="528" spans="1:29" x14ac:dyDescent="0.35">
      <c r="A528">
        <v>532</v>
      </c>
      <c r="B528" t="s">
        <v>1318</v>
      </c>
      <c r="C528" t="s">
        <v>1855</v>
      </c>
      <c r="I528" t="s">
        <v>65</v>
      </c>
      <c r="J528" t="s">
        <v>264</v>
      </c>
      <c r="K528">
        <v>0</v>
      </c>
      <c r="N528" t="b">
        <v>1</v>
      </c>
      <c r="O528" t="b">
        <v>1</v>
      </c>
      <c r="P528" t="b">
        <v>0</v>
      </c>
      <c r="Q528">
        <v>12</v>
      </c>
      <c r="R528">
        <v>4</v>
      </c>
      <c r="S528">
        <v>1</v>
      </c>
      <c r="T528">
        <v>0</v>
      </c>
      <c r="U528" t="b">
        <v>1</v>
      </c>
      <c r="V528" t="s">
        <v>324</v>
      </c>
      <c r="W528" t="s">
        <v>325</v>
      </c>
      <c r="X528" t="s">
        <v>5528</v>
      </c>
      <c r="Y528">
        <v>13</v>
      </c>
      <c r="Z528">
        <v>13</v>
      </c>
      <c r="AA528">
        <v>5</v>
      </c>
      <c r="AB528">
        <v>5</v>
      </c>
      <c r="AC528">
        <v>17</v>
      </c>
    </row>
    <row r="529" spans="1:29" x14ac:dyDescent="0.35">
      <c r="A529">
        <v>533</v>
      </c>
      <c r="B529" t="s">
        <v>1318</v>
      </c>
      <c r="C529" t="s">
        <v>1856</v>
      </c>
      <c r="I529" t="s">
        <v>65</v>
      </c>
      <c r="J529" t="s">
        <v>264</v>
      </c>
      <c r="K529">
        <v>0</v>
      </c>
      <c r="N529" t="b">
        <v>1</v>
      </c>
      <c r="O529" t="b">
        <v>1</v>
      </c>
      <c r="P529" t="b">
        <v>0</v>
      </c>
      <c r="Q529">
        <v>12</v>
      </c>
      <c r="R529">
        <v>4</v>
      </c>
      <c r="S529">
        <v>1</v>
      </c>
      <c r="T529">
        <v>0</v>
      </c>
      <c r="U529" t="b">
        <v>1</v>
      </c>
      <c r="V529" t="s">
        <v>324</v>
      </c>
      <c r="W529" t="s">
        <v>325</v>
      </c>
      <c r="X529" t="s">
        <v>5529</v>
      </c>
      <c r="Y529">
        <v>14</v>
      </c>
      <c r="Z529">
        <v>14</v>
      </c>
      <c r="AA529">
        <v>5</v>
      </c>
      <c r="AB529">
        <v>5</v>
      </c>
      <c r="AC529">
        <v>17</v>
      </c>
    </row>
    <row r="530" spans="1:29" x14ac:dyDescent="0.35">
      <c r="A530">
        <v>534</v>
      </c>
      <c r="B530" t="s">
        <v>1318</v>
      </c>
      <c r="C530" t="s">
        <v>1857</v>
      </c>
      <c r="I530" t="s">
        <v>65</v>
      </c>
      <c r="J530" t="s">
        <v>264</v>
      </c>
      <c r="K530">
        <v>0</v>
      </c>
      <c r="N530" t="b">
        <v>1</v>
      </c>
      <c r="O530" t="b">
        <v>1</v>
      </c>
      <c r="P530" t="b">
        <v>0</v>
      </c>
      <c r="Q530">
        <v>12</v>
      </c>
      <c r="R530">
        <v>4</v>
      </c>
      <c r="S530">
        <v>1</v>
      </c>
      <c r="T530">
        <v>0</v>
      </c>
      <c r="U530" t="b">
        <v>1</v>
      </c>
      <c r="V530" t="s">
        <v>324</v>
      </c>
      <c r="W530" t="s">
        <v>325</v>
      </c>
      <c r="X530" t="s">
        <v>5530</v>
      </c>
      <c r="Y530">
        <v>15</v>
      </c>
      <c r="Z530">
        <v>15</v>
      </c>
      <c r="AA530">
        <v>5</v>
      </c>
      <c r="AB530">
        <v>5</v>
      </c>
      <c r="AC530">
        <v>17</v>
      </c>
    </row>
    <row r="531" spans="1:29" x14ac:dyDescent="0.35">
      <c r="A531">
        <v>535</v>
      </c>
      <c r="B531" t="s">
        <v>1318</v>
      </c>
      <c r="C531" t="s">
        <v>1858</v>
      </c>
      <c r="I531" t="s">
        <v>65</v>
      </c>
      <c r="J531" t="s">
        <v>264</v>
      </c>
      <c r="K531">
        <v>0</v>
      </c>
      <c r="N531" t="b">
        <v>1</v>
      </c>
      <c r="O531" t="b">
        <v>1</v>
      </c>
      <c r="P531" t="b">
        <v>0</v>
      </c>
      <c r="Q531">
        <v>12</v>
      </c>
      <c r="R531">
        <v>4</v>
      </c>
      <c r="S531">
        <v>1</v>
      </c>
      <c r="T531">
        <v>0</v>
      </c>
      <c r="U531" t="b">
        <v>1</v>
      </c>
      <c r="V531" t="s">
        <v>324</v>
      </c>
      <c r="W531" t="s">
        <v>325</v>
      </c>
      <c r="X531" t="s">
        <v>5531</v>
      </c>
      <c r="Y531">
        <v>16</v>
      </c>
      <c r="Z531">
        <v>16</v>
      </c>
      <c r="AA531">
        <v>5</v>
      </c>
      <c r="AB531">
        <v>5</v>
      </c>
      <c r="AC531">
        <v>17</v>
      </c>
    </row>
    <row r="532" spans="1:29" x14ac:dyDescent="0.35">
      <c r="A532">
        <v>536</v>
      </c>
      <c r="B532" t="s">
        <v>1318</v>
      </c>
      <c r="C532" t="s">
        <v>1859</v>
      </c>
      <c r="I532" t="s">
        <v>65</v>
      </c>
      <c r="J532" t="s">
        <v>264</v>
      </c>
      <c r="K532">
        <v>0</v>
      </c>
      <c r="N532" t="b">
        <v>1</v>
      </c>
      <c r="O532" t="b">
        <v>1</v>
      </c>
      <c r="P532" t="b">
        <v>0</v>
      </c>
      <c r="Q532">
        <v>12</v>
      </c>
      <c r="R532">
        <v>4</v>
      </c>
      <c r="S532">
        <v>1</v>
      </c>
      <c r="T532">
        <v>0</v>
      </c>
      <c r="U532" t="b">
        <v>1</v>
      </c>
      <c r="V532" t="s">
        <v>324</v>
      </c>
      <c r="W532" t="s">
        <v>325</v>
      </c>
      <c r="X532" t="s">
        <v>5532</v>
      </c>
      <c r="Y532">
        <v>17</v>
      </c>
      <c r="Z532">
        <v>17</v>
      </c>
      <c r="AA532">
        <v>5</v>
      </c>
      <c r="AB532">
        <v>5</v>
      </c>
      <c r="AC532">
        <v>17</v>
      </c>
    </row>
    <row r="533" spans="1:29" x14ac:dyDescent="0.35">
      <c r="A533">
        <v>537</v>
      </c>
      <c r="B533" t="s">
        <v>1318</v>
      </c>
      <c r="C533" t="s">
        <v>1860</v>
      </c>
      <c r="I533" t="s">
        <v>65</v>
      </c>
      <c r="J533" t="s">
        <v>264</v>
      </c>
      <c r="K533">
        <v>0</v>
      </c>
      <c r="N533" t="b">
        <v>1</v>
      </c>
      <c r="O533" t="b">
        <v>1</v>
      </c>
      <c r="P533" t="b">
        <v>0</v>
      </c>
      <c r="Q533">
        <v>12</v>
      </c>
      <c r="R533">
        <v>4</v>
      </c>
      <c r="S533">
        <v>1</v>
      </c>
      <c r="T533">
        <v>0</v>
      </c>
      <c r="U533" t="b">
        <v>1</v>
      </c>
      <c r="V533" t="s">
        <v>324</v>
      </c>
      <c r="W533" t="s">
        <v>325</v>
      </c>
      <c r="X533" t="s">
        <v>5533</v>
      </c>
      <c r="Y533">
        <v>18</v>
      </c>
      <c r="Z533">
        <v>18</v>
      </c>
      <c r="AA533">
        <v>5</v>
      </c>
      <c r="AB533">
        <v>5</v>
      </c>
      <c r="AC533">
        <v>17</v>
      </c>
    </row>
    <row r="534" spans="1:29" x14ac:dyDescent="0.35">
      <c r="A534">
        <v>538</v>
      </c>
      <c r="B534" t="s">
        <v>1318</v>
      </c>
      <c r="C534" t="s">
        <v>1861</v>
      </c>
      <c r="I534" t="s">
        <v>65</v>
      </c>
      <c r="J534" t="s">
        <v>264</v>
      </c>
      <c r="K534">
        <v>0</v>
      </c>
      <c r="N534" t="b">
        <v>1</v>
      </c>
      <c r="O534" t="b">
        <v>1</v>
      </c>
      <c r="P534" t="b">
        <v>0</v>
      </c>
      <c r="Q534">
        <v>12</v>
      </c>
      <c r="R534">
        <v>4</v>
      </c>
      <c r="S534">
        <v>1</v>
      </c>
      <c r="T534">
        <v>0</v>
      </c>
      <c r="U534" t="b">
        <v>1</v>
      </c>
      <c r="V534" t="s">
        <v>324</v>
      </c>
      <c r="W534" t="s">
        <v>325</v>
      </c>
      <c r="X534" t="s">
        <v>5534</v>
      </c>
      <c r="Y534">
        <v>19</v>
      </c>
      <c r="Z534">
        <v>19</v>
      </c>
      <c r="AA534">
        <v>5</v>
      </c>
      <c r="AB534">
        <v>5</v>
      </c>
      <c r="AC534">
        <v>17</v>
      </c>
    </row>
    <row r="535" spans="1:29" x14ac:dyDescent="0.35">
      <c r="A535">
        <v>539</v>
      </c>
      <c r="B535" t="s">
        <v>1318</v>
      </c>
      <c r="C535" t="s">
        <v>1862</v>
      </c>
      <c r="I535" t="s">
        <v>65</v>
      </c>
      <c r="J535" t="s">
        <v>264</v>
      </c>
      <c r="K535">
        <v>0</v>
      </c>
      <c r="N535" t="b">
        <v>1</v>
      </c>
      <c r="O535" t="b">
        <v>1</v>
      </c>
      <c r="P535" t="b">
        <v>0</v>
      </c>
      <c r="Q535">
        <v>12</v>
      </c>
      <c r="R535">
        <v>4</v>
      </c>
      <c r="S535">
        <v>1</v>
      </c>
      <c r="T535">
        <v>0</v>
      </c>
      <c r="U535" t="b">
        <v>1</v>
      </c>
      <c r="V535" t="s">
        <v>324</v>
      </c>
      <c r="W535" t="s">
        <v>325</v>
      </c>
      <c r="X535" t="s">
        <v>5535</v>
      </c>
      <c r="Y535">
        <v>20</v>
      </c>
      <c r="Z535">
        <v>20</v>
      </c>
      <c r="AA535">
        <v>5</v>
      </c>
      <c r="AB535">
        <v>5</v>
      </c>
      <c r="AC535">
        <v>17</v>
      </c>
    </row>
    <row r="536" spans="1:29" x14ac:dyDescent="0.35">
      <c r="A536">
        <v>540</v>
      </c>
      <c r="B536" t="s">
        <v>1318</v>
      </c>
      <c r="C536" t="s">
        <v>1863</v>
      </c>
      <c r="I536" t="s">
        <v>177</v>
      </c>
      <c r="J536" t="s">
        <v>272</v>
      </c>
      <c r="K536">
        <v>0</v>
      </c>
      <c r="N536" t="b">
        <v>1</v>
      </c>
      <c r="O536" t="b">
        <v>1</v>
      </c>
      <c r="P536" t="b">
        <v>0</v>
      </c>
      <c r="Q536">
        <v>12</v>
      </c>
      <c r="R536">
        <v>4</v>
      </c>
      <c r="S536">
        <v>1</v>
      </c>
      <c r="T536">
        <v>0</v>
      </c>
      <c r="U536" t="b">
        <v>1</v>
      </c>
      <c r="V536" t="s">
        <v>324</v>
      </c>
      <c r="W536" t="s">
        <v>325</v>
      </c>
      <c r="X536" t="s">
        <v>5375</v>
      </c>
      <c r="Y536">
        <v>11</v>
      </c>
      <c r="Z536">
        <v>11</v>
      </c>
      <c r="AA536">
        <v>6</v>
      </c>
      <c r="AB536">
        <v>6</v>
      </c>
      <c r="AC536">
        <v>17</v>
      </c>
    </row>
    <row r="537" spans="1:29" x14ac:dyDescent="0.35">
      <c r="A537">
        <v>541</v>
      </c>
      <c r="B537" t="s">
        <v>1318</v>
      </c>
      <c r="C537" t="s">
        <v>1864</v>
      </c>
      <c r="I537" t="s">
        <v>177</v>
      </c>
      <c r="J537" t="s">
        <v>272</v>
      </c>
      <c r="K537">
        <v>0</v>
      </c>
      <c r="N537" t="b">
        <v>1</v>
      </c>
      <c r="O537" t="b">
        <v>1</v>
      </c>
      <c r="P537" t="b">
        <v>0</v>
      </c>
      <c r="Q537">
        <v>12</v>
      </c>
      <c r="R537">
        <v>4</v>
      </c>
      <c r="S537">
        <v>1</v>
      </c>
      <c r="T537">
        <v>0</v>
      </c>
      <c r="U537" t="b">
        <v>1</v>
      </c>
      <c r="V537" t="s">
        <v>324</v>
      </c>
      <c r="W537" t="s">
        <v>325</v>
      </c>
      <c r="X537" t="s">
        <v>5424</v>
      </c>
      <c r="Y537">
        <v>12</v>
      </c>
      <c r="Z537">
        <v>12</v>
      </c>
      <c r="AA537">
        <v>6</v>
      </c>
      <c r="AB537">
        <v>6</v>
      </c>
      <c r="AC537">
        <v>17</v>
      </c>
    </row>
    <row r="538" spans="1:29" x14ac:dyDescent="0.35">
      <c r="A538">
        <v>542</v>
      </c>
      <c r="B538" t="s">
        <v>1318</v>
      </c>
      <c r="C538" t="s">
        <v>1865</v>
      </c>
      <c r="I538" t="s">
        <v>177</v>
      </c>
      <c r="J538" t="s">
        <v>272</v>
      </c>
      <c r="K538">
        <v>0</v>
      </c>
      <c r="N538" t="b">
        <v>1</v>
      </c>
      <c r="O538" t="b">
        <v>1</v>
      </c>
      <c r="P538" t="b">
        <v>0</v>
      </c>
      <c r="Q538">
        <v>12</v>
      </c>
      <c r="R538">
        <v>4</v>
      </c>
      <c r="S538">
        <v>1</v>
      </c>
      <c r="T538">
        <v>0</v>
      </c>
      <c r="U538" t="b">
        <v>1</v>
      </c>
      <c r="V538" t="s">
        <v>324</v>
      </c>
      <c r="W538" t="s">
        <v>325</v>
      </c>
      <c r="X538" t="s">
        <v>5425</v>
      </c>
      <c r="Y538">
        <v>13</v>
      </c>
      <c r="Z538">
        <v>13</v>
      </c>
      <c r="AA538">
        <v>6</v>
      </c>
      <c r="AB538">
        <v>6</v>
      </c>
      <c r="AC538">
        <v>17</v>
      </c>
    </row>
    <row r="539" spans="1:29" x14ac:dyDescent="0.35">
      <c r="A539">
        <v>543</v>
      </c>
      <c r="B539" t="s">
        <v>1318</v>
      </c>
      <c r="C539" t="s">
        <v>1866</v>
      </c>
      <c r="I539" t="s">
        <v>177</v>
      </c>
      <c r="J539" t="s">
        <v>272</v>
      </c>
      <c r="K539">
        <v>0</v>
      </c>
      <c r="N539" t="b">
        <v>1</v>
      </c>
      <c r="O539" t="b">
        <v>1</v>
      </c>
      <c r="P539" t="b">
        <v>0</v>
      </c>
      <c r="Q539">
        <v>12</v>
      </c>
      <c r="R539">
        <v>4</v>
      </c>
      <c r="S539">
        <v>1</v>
      </c>
      <c r="T539">
        <v>0</v>
      </c>
      <c r="U539" t="b">
        <v>1</v>
      </c>
      <c r="V539" t="s">
        <v>324</v>
      </c>
      <c r="W539" t="s">
        <v>325</v>
      </c>
      <c r="X539" t="s">
        <v>5377</v>
      </c>
      <c r="Y539">
        <v>14</v>
      </c>
      <c r="Z539">
        <v>14</v>
      </c>
      <c r="AA539">
        <v>6</v>
      </c>
      <c r="AB539">
        <v>6</v>
      </c>
      <c r="AC539">
        <v>17</v>
      </c>
    </row>
    <row r="540" spans="1:29" x14ac:dyDescent="0.35">
      <c r="A540">
        <v>544</v>
      </c>
      <c r="B540" t="s">
        <v>1318</v>
      </c>
      <c r="C540" t="s">
        <v>1867</v>
      </c>
      <c r="I540" t="s">
        <v>177</v>
      </c>
      <c r="J540" t="s">
        <v>272</v>
      </c>
      <c r="K540">
        <v>0</v>
      </c>
      <c r="N540" t="b">
        <v>1</v>
      </c>
      <c r="O540" t="b">
        <v>1</v>
      </c>
      <c r="P540" t="b">
        <v>0</v>
      </c>
      <c r="Q540">
        <v>12</v>
      </c>
      <c r="R540">
        <v>4</v>
      </c>
      <c r="S540">
        <v>1</v>
      </c>
      <c r="T540">
        <v>0</v>
      </c>
      <c r="U540" t="b">
        <v>1</v>
      </c>
      <c r="V540" t="s">
        <v>324</v>
      </c>
      <c r="W540" t="s">
        <v>325</v>
      </c>
      <c r="X540" t="s">
        <v>5426</v>
      </c>
      <c r="Y540">
        <v>15</v>
      </c>
      <c r="Z540">
        <v>15</v>
      </c>
      <c r="AA540">
        <v>6</v>
      </c>
      <c r="AB540">
        <v>6</v>
      </c>
      <c r="AC540">
        <v>17</v>
      </c>
    </row>
    <row r="541" spans="1:29" x14ac:dyDescent="0.35">
      <c r="A541">
        <v>545</v>
      </c>
      <c r="B541" t="s">
        <v>1318</v>
      </c>
      <c r="C541" t="s">
        <v>1868</v>
      </c>
      <c r="I541" t="s">
        <v>177</v>
      </c>
      <c r="J541" t="s">
        <v>272</v>
      </c>
      <c r="K541">
        <v>0</v>
      </c>
      <c r="N541" t="b">
        <v>1</v>
      </c>
      <c r="O541" t="b">
        <v>1</v>
      </c>
      <c r="P541" t="b">
        <v>0</v>
      </c>
      <c r="Q541">
        <v>12</v>
      </c>
      <c r="R541">
        <v>4</v>
      </c>
      <c r="S541">
        <v>1</v>
      </c>
      <c r="T541">
        <v>0</v>
      </c>
      <c r="U541" t="b">
        <v>1</v>
      </c>
      <c r="V541" t="s">
        <v>324</v>
      </c>
      <c r="W541" t="s">
        <v>325</v>
      </c>
      <c r="X541" t="s">
        <v>5380</v>
      </c>
      <c r="Y541">
        <v>16</v>
      </c>
      <c r="Z541">
        <v>16</v>
      </c>
      <c r="AA541">
        <v>6</v>
      </c>
      <c r="AB541">
        <v>6</v>
      </c>
      <c r="AC541">
        <v>17</v>
      </c>
    </row>
    <row r="542" spans="1:29" x14ac:dyDescent="0.35">
      <c r="A542">
        <v>546</v>
      </c>
      <c r="B542" t="s">
        <v>1318</v>
      </c>
      <c r="C542" t="s">
        <v>1869</v>
      </c>
      <c r="I542" t="s">
        <v>177</v>
      </c>
      <c r="J542" t="s">
        <v>272</v>
      </c>
      <c r="K542">
        <v>0</v>
      </c>
      <c r="N542" t="b">
        <v>1</v>
      </c>
      <c r="O542" t="b">
        <v>1</v>
      </c>
      <c r="P542" t="b">
        <v>0</v>
      </c>
      <c r="Q542">
        <v>12</v>
      </c>
      <c r="R542">
        <v>4</v>
      </c>
      <c r="S542">
        <v>1</v>
      </c>
      <c r="T542">
        <v>0</v>
      </c>
      <c r="U542" t="b">
        <v>1</v>
      </c>
      <c r="V542" t="s">
        <v>324</v>
      </c>
      <c r="W542" t="s">
        <v>325</v>
      </c>
      <c r="X542" t="s">
        <v>5427</v>
      </c>
      <c r="Y542">
        <v>17</v>
      </c>
      <c r="Z542">
        <v>17</v>
      </c>
      <c r="AA542">
        <v>6</v>
      </c>
      <c r="AB542">
        <v>6</v>
      </c>
      <c r="AC542">
        <v>17</v>
      </c>
    </row>
    <row r="543" spans="1:29" x14ac:dyDescent="0.35">
      <c r="A543">
        <v>547</v>
      </c>
      <c r="B543" t="s">
        <v>1318</v>
      </c>
      <c r="C543" t="s">
        <v>1870</v>
      </c>
      <c r="I543" t="s">
        <v>177</v>
      </c>
      <c r="J543" t="s">
        <v>272</v>
      </c>
      <c r="K543">
        <v>0</v>
      </c>
      <c r="N543" t="b">
        <v>1</v>
      </c>
      <c r="O543" t="b">
        <v>1</v>
      </c>
      <c r="P543" t="b">
        <v>0</v>
      </c>
      <c r="Q543">
        <v>12</v>
      </c>
      <c r="R543">
        <v>4</v>
      </c>
      <c r="S543">
        <v>1</v>
      </c>
      <c r="T543">
        <v>0</v>
      </c>
      <c r="U543" t="b">
        <v>1</v>
      </c>
      <c r="V543" t="s">
        <v>324</v>
      </c>
      <c r="W543" t="s">
        <v>325</v>
      </c>
      <c r="X543" t="s">
        <v>5428</v>
      </c>
      <c r="Y543">
        <v>18</v>
      </c>
      <c r="Z543">
        <v>18</v>
      </c>
      <c r="AA543">
        <v>6</v>
      </c>
      <c r="AB543">
        <v>6</v>
      </c>
      <c r="AC543">
        <v>17</v>
      </c>
    </row>
    <row r="544" spans="1:29" x14ac:dyDescent="0.35">
      <c r="A544">
        <v>548</v>
      </c>
      <c r="B544" t="s">
        <v>1318</v>
      </c>
      <c r="C544" t="s">
        <v>1871</v>
      </c>
      <c r="I544" t="s">
        <v>177</v>
      </c>
      <c r="J544" t="s">
        <v>272</v>
      </c>
      <c r="K544">
        <v>0</v>
      </c>
      <c r="N544" t="b">
        <v>1</v>
      </c>
      <c r="O544" t="b">
        <v>1</v>
      </c>
      <c r="P544" t="b">
        <v>0</v>
      </c>
      <c r="Q544">
        <v>12</v>
      </c>
      <c r="R544">
        <v>4</v>
      </c>
      <c r="S544">
        <v>1</v>
      </c>
      <c r="T544">
        <v>0</v>
      </c>
      <c r="U544" t="b">
        <v>1</v>
      </c>
      <c r="V544" t="s">
        <v>324</v>
      </c>
      <c r="W544" t="s">
        <v>325</v>
      </c>
      <c r="X544" t="s">
        <v>5429</v>
      </c>
      <c r="Y544">
        <v>19</v>
      </c>
      <c r="Z544">
        <v>19</v>
      </c>
      <c r="AA544">
        <v>6</v>
      </c>
      <c r="AB544">
        <v>6</v>
      </c>
      <c r="AC544">
        <v>17</v>
      </c>
    </row>
    <row r="545" spans="1:29" x14ac:dyDescent="0.35">
      <c r="A545">
        <v>549</v>
      </c>
      <c r="B545" t="s">
        <v>1318</v>
      </c>
      <c r="C545" t="s">
        <v>1872</v>
      </c>
      <c r="I545" t="s">
        <v>177</v>
      </c>
      <c r="J545" t="s">
        <v>272</v>
      </c>
      <c r="K545">
        <v>0</v>
      </c>
      <c r="N545" t="b">
        <v>1</v>
      </c>
      <c r="O545" t="b">
        <v>1</v>
      </c>
      <c r="P545" t="b">
        <v>0</v>
      </c>
      <c r="Q545">
        <v>12</v>
      </c>
      <c r="R545">
        <v>4</v>
      </c>
      <c r="S545">
        <v>1</v>
      </c>
      <c r="T545">
        <v>0</v>
      </c>
      <c r="U545" t="b">
        <v>1</v>
      </c>
      <c r="V545" t="s">
        <v>324</v>
      </c>
      <c r="W545" t="s">
        <v>325</v>
      </c>
      <c r="X545" t="s">
        <v>5430</v>
      </c>
      <c r="Y545">
        <v>20</v>
      </c>
      <c r="Z545">
        <v>20</v>
      </c>
      <c r="AA545">
        <v>6</v>
      </c>
      <c r="AB545">
        <v>6</v>
      </c>
      <c r="AC545">
        <v>17</v>
      </c>
    </row>
    <row r="546" spans="1:29" x14ac:dyDescent="0.35">
      <c r="A546">
        <v>550</v>
      </c>
      <c r="B546" t="s">
        <v>1318</v>
      </c>
      <c r="C546" t="s">
        <v>1873</v>
      </c>
      <c r="G546" t="s">
        <v>1683</v>
      </c>
      <c r="I546" t="s">
        <v>177</v>
      </c>
      <c r="J546" t="s">
        <v>272</v>
      </c>
      <c r="K546">
        <v>0</v>
      </c>
      <c r="N546" t="b">
        <v>1</v>
      </c>
      <c r="O546" t="b">
        <v>1</v>
      </c>
      <c r="P546" t="b">
        <v>0</v>
      </c>
      <c r="Q546">
        <v>12</v>
      </c>
      <c r="R546">
        <v>0</v>
      </c>
      <c r="S546">
        <v>1</v>
      </c>
      <c r="T546">
        <v>0</v>
      </c>
      <c r="U546" t="b">
        <v>1</v>
      </c>
      <c r="V546" t="s">
        <v>324</v>
      </c>
      <c r="W546" t="s">
        <v>325</v>
      </c>
      <c r="X546" t="s">
        <v>5431</v>
      </c>
      <c r="Y546">
        <v>21</v>
      </c>
      <c r="Z546">
        <v>21</v>
      </c>
      <c r="AA546">
        <v>6</v>
      </c>
      <c r="AB546">
        <v>6</v>
      </c>
      <c r="AC546">
        <v>17</v>
      </c>
    </row>
    <row r="547" spans="1:29" x14ac:dyDescent="0.35">
      <c r="A547">
        <v>551</v>
      </c>
      <c r="B547" t="s">
        <v>1318</v>
      </c>
      <c r="C547" t="s">
        <v>1874</v>
      </c>
      <c r="G547" t="s">
        <v>1683</v>
      </c>
      <c r="I547" t="s">
        <v>101</v>
      </c>
      <c r="J547" t="s">
        <v>272</v>
      </c>
      <c r="K547">
        <v>0</v>
      </c>
      <c r="N547" t="b">
        <v>1</v>
      </c>
      <c r="O547" t="b">
        <v>1</v>
      </c>
      <c r="P547" t="b">
        <v>0</v>
      </c>
      <c r="Q547">
        <v>12</v>
      </c>
      <c r="R547">
        <v>0</v>
      </c>
      <c r="S547">
        <v>1</v>
      </c>
      <c r="T547">
        <v>0</v>
      </c>
      <c r="U547" t="b">
        <v>1</v>
      </c>
      <c r="V547" t="s">
        <v>324</v>
      </c>
      <c r="W547" t="s">
        <v>325</v>
      </c>
      <c r="X547" t="s">
        <v>5536</v>
      </c>
      <c r="Y547">
        <v>21</v>
      </c>
      <c r="Z547">
        <v>21</v>
      </c>
      <c r="AA547">
        <v>7</v>
      </c>
      <c r="AB547">
        <v>7</v>
      </c>
      <c r="AC547">
        <v>17</v>
      </c>
    </row>
    <row r="548" spans="1:29" x14ac:dyDescent="0.35">
      <c r="A548">
        <v>552</v>
      </c>
      <c r="B548" t="s">
        <v>1318</v>
      </c>
      <c r="C548" t="s">
        <v>1875</v>
      </c>
      <c r="G548" t="s">
        <v>1683</v>
      </c>
      <c r="I548" t="s">
        <v>134</v>
      </c>
      <c r="J548" t="s">
        <v>272</v>
      </c>
      <c r="K548">
        <v>0</v>
      </c>
      <c r="N548" t="b">
        <v>1</v>
      </c>
      <c r="O548" t="b">
        <v>1</v>
      </c>
      <c r="P548" t="b">
        <v>0</v>
      </c>
      <c r="Q548">
        <v>12</v>
      </c>
      <c r="R548">
        <v>0</v>
      </c>
      <c r="S548">
        <v>1</v>
      </c>
      <c r="T548">
        <v>0</v>
      </c>
      <c r="U548" t="b">
        <v>1</v>
      </c>
      <c r="V548" t="s">
        <v>324</v>
      </c>
      <c r="W548" t="s">
        <v>325</v>
      </c>
      <c r="X548" t="s">
        <v>5537</v>
      </c>
      <c r="Y548">
        <v>21</v>
      </c>
      <c r="Z548">
        <v>21</v>
      </c>
      <c r="AA548">
        <v>8</v>
      </c>
      <c r="AB548">
        <v>8</v>
      </c>
      <c r="AC548">
        <v>17</v>
      </c>
    </row>
    <row r="549" spans="1:29" x14ac:dyDescent="0.35">
      <c r="A549">
        <v>553</v>
      </c>
      <c r="B549" t="s">
        <v>1318</v>
      </c>
      <c r="C549" t="s">
        <v>1876</v>
      </c>
      <c r="G549" t="s">
        <v>1683</v>
      </c>
      <c r="I549" t="s">
        <v>135</v>
      </c>
      <c r="J549" t="s">
        <v>272</v>
      </c>
      <c r="K549">
        <v>0</v>
      </c>
      <c r="N549" t="b">
        <v>1</v>
      </c>
      <c r="O549" t="b">
        <v>1</v>
      </c>
      <c r="P549" t="b">
        <v>0</v>
      </c>
      <c r="Q549">
        <v>12</v>
      </c>
      <c r="R549">
        <v>0</v>
      </c>
      <c r="S549">
        <v>1</v>
      </c>
      <c r="T549">
        <v>0</v>
      </c>
      <c r="U549" t="b">
        <v>1</v>
      </c>
      <c r="V549" t="s">
        <v>324</v>
      </c>
      <c r="W549" t="s">
        <v>325</v>
      </c>
      <c r="X549" t="s">
        <v>5538</v>
      </c>
      <c r="Y549">
        <v>21</v>
      </c>
      <c r="Z549">
        <v>21</v>
      </c>
      <c r="AA549">
        <v>9</v>
      </c>
      <c r="AB549">
        <v>9</v>
      </c>
      <c r="AC549">
        <v>17</v>
      </c>
    </row>
    <row r="550" spans="1:29" x14ac:dyDescent="0.35">
      <c r="A550">
        <v>554</v>
      </c>
      <c r="B550" t="s">
        <v>1318</v>
      </c>
      <c r="C550" t="s">
        <v>1877</v>
      </c>
      <c r="G550" t="s">
        <v>1683</v>
      </c>
      <c r="I550" t="s">
        <v>179</v>
      </c>
      <c r="J550" t="s">
        <v>272</v>
      </c>
      <c r="K550">
        <v>0</v>
      </c>
      <c r="N550" t="b">
        <v>1</v>
      </c>
      <c r="O550" t="b">
        <v>1</v>
      </c>
      <c r="P550" t="b">
        <v>0</v>
      </c>
      <c r="Q550">
        <v>12</v>
      </c>
      <c r="R550">
        <v>0</v>
      </c>
      <c r="S550">
        <v>1</v>
      </c>
      <c r="T550">
        <v>0</v>
      </c>
      <c r="U550" t="b">
        <v>1</v>
      </c>
      <c r="V550" t="s">
        <v>324</v>
      </c>
      <c r="W550" t="s">
        <v>325</v>
      </c>
      <c r="X550" t="s">
        <v>5539</v>
      </c>
      <c r="Y550">
        <v>21</v>
      </c>
      <c r="Z550">
        <v>21</v>
      </c>
      <c r="AA550">
        <v>10</v>
      </c>
      <c r="AB550">
        <v>10</v>
      </c>
      <c r="AC550">
        <v>17</v>
      </c>
    </row>
    <row r="551" spans="1:29" x14ac:dyDescent="0.35">
      <c r="A551">
        <v>555</v>
      </c>
      <c r="B551" t="s">
        <v>1318</v>
      </c>
      <c r="C551" t="s">
        <v>1878</v>
      </c>
      <c r="I551" t="s">
        <v>65</v>
      </c>
      <c r="J551" t="s">
        <v>264</v>
      </c>
      <c r="K551">
        <v>0</v>
      </c>
      <c r="N551" t="b">
        <v>1</v>
      </c>
      <c r="O551" t="b">
        <v>1</v>
      </c>
      <c r="P551" t="b">
        <v>0</v>
      </c>
      <c r="Q551">
        <v>12</v>
      </c>
      <c r="R551">
        <v>4</v>
      </c>
      <c r="S551">
        <v>1</v>
      </c>
      <c r="T551">
        <v>0</v>
      </c>
      <c r="U551" t="b">
        <v>1</v>
      </c>
      <c r="V551" t="s">
        <v>324</v>
      </c>
      <c r="W551" t="s">
        <v>325</v>
      </c>
      <c r="X551" t="s">
        <v>5540</v>
      </c>
      <c r="Y551">
        <v>25</v>
      </c>
      <c r="Z551">
        <v>25</v>
      </c>
      <c r="AA551">
        <v>5</v>
      </c>
      <c r="AB551">
        <v>5</v>
      </c>
      <c r="AC551">
        <v>17</v>
      </c>
    </row>
    <row r="552" spans="1:29" x14ac:dyDescent="0.35">
      <c r="A552">
        <v>556</v>
      </c>
      <c r="B552" t="s">
        <v>1318</v>
      </c>
      <c r="C552" t="s">
        <v>1879</v>
      </c>
      <c r="I552" t="s">
        <v>65</v>
      </c>
      <c r="J552" t="s">
        <v>264</v>
      </c>
      <c r="K552">
        <v>0</v>
      </c>
      <c r="N552" t="b">
        <v>1</v>
      </c>
      <c r="O552" t="b">
        <v>1</v>
      </c>
      <c r="P552" t="b">
        <v>0</v>
      </c>
      <c r="Q552">
        <v>12</v>
      </c>
      <c r="R552">
        <v>4</v>
      </c>
      <c r="S552">
        <v>1</v>
      </c>
      <c r="T552">
        <v>0</v>
      </c>
      <c r="U552" t="b">
        <v>1</v>
      </c>
      <c r="V552" t="s">
        <v>324</v>
      </c>
      <c r="W552" t="s">
        <v>325</v>
      </c>
      <c r="X552" t="s">
        <v>5541</v>
      </c>
      <c r="Y552">
        <v>26</v>
      </c>
      <c r="Z552">
        <v>26</v>
      </c>
      <c r="AA552">
        <v>5</v>
      </c>
      <c r="AB552">
        <v>5</v>
      </c>
      <c r="AC552">
        <v>17</v>
      </c>
    </row>
    <row r="553" spans="1:29" x14ac:dyDescent="0.35">
      <c r="A553">
        <v>557</v>
      </c>
      <c r="B553" t="s">
        <v>1318</v>
      </c>
      <c r="C553" t="s">
        <v>1880</v>
      </c>
      <c r="I553" t="s">
        <v>65</v>
      </c>
      <c r="J553" t="s">
        <v>264</v>
      </c>
      <c r="K553">
        <v>0</v>
      </c>
      <c r="N553" t="b">
        <v>1</v>
      </c>
      <c r="O553" t="b">
        <v>1</v>
      </c>
      <c r="P553" t="b">
        <v>0</v>
      </c>
      <c r="Q553">
        <v>12</v>
      </c>
      <c r="R553">
        <v>4</v>
      </c>
      <c r="S553">
        <v>1</v>
      </c>
      <c r="T553">
        <v>0</v>
      </c>
      <c r="U553" t="b">
        <v>1</v>
      </c>
      <c r="V553" t="s">
        <v>324</v>
      </c>
      <c r="W553" t="s">
        <v>325</v>
      </c>
      <c r="X553" t="s">
        <v>5542</v>
      </c>
      <c r="Y553">
        <v>27</v>
      </c>
      <c r="Z553">
        <v>27</v>
      </c>
      <c r="AA553">
        <v>5</v>
      </c>
      <c r="AB553">
        <v>5</v>
      </c>
      <c r="AC553">
        <v>17</v>
      </c>
    </row>
    <row r="554" spans="1:29" x14ac:dyDescent="0.35">
      <c r="A554">
        <v>558</v>
      </c>
      <c r="B554" t="s">
        <v>1318</v>
      </c>
      <c r="C554" t="s">
        <v>1881</v>
      </c>
      <c r="I554" t="s">
        <v>65</v>
      </c>
      <c r="J554" t="s">
        <v>264</v>
      </c>
      <c r="K554">
        <v>0</v>
      </c>
      <c r="N554" t="b">
        <v>1</v>
      </c>
      <c r="O554" t="b">
        <v>1</v>
      </c>
      <c r="P554" t="b">
        <v>0</v>
      </c>
      <c r="Q554">
        <v>12</v>
      </c>
      <c r="R554">
        <v>4</v>
      </c>
      <c r="S554">
        <v>1</v>
      </c>
      <c r="T554">
        <v>0</v>
      </c>
      <c r="U554" t="b">
        <v>1</v>
      </c>
      <c r="V554" t="s">
        <v>324</v>
      </c>
      <c r="W554" t="s">
        <v>325</v>
      </c>
      <c r="X554" t="s">
        <v>5543</v>
      </c>
      <c r="Y554">
        <v>28</v>
      </c>
      <c r="Z554">
        <v>28</v>
      </c>
      <c r="AA554">
        <v>5</v>
      </c>
      <c r="AB554">
        <v>5</v>
      </c>
      <c r="AC554">
        <v>17</v>
      </c>
    </row>
    <row r="555" spans="1:29" x14ac:dyDescent="0.35">
      <c r="A555">
        <v>559</v>
      </c>
      <c r="B555" t="s">
        <v>1318</v>
      </c>
      <c r="C555" t="s">
        <v>1882</v>
      </c>
      <c r="I555" t="s">
        <v>65</v>
      </c>
      <c r="J555" t="s">
        <v>264</v>
      </c>
      <c r="K555">
        <v>0</v>
      </c>
      <c r="N555" t="b">
        <v>1</v>
      </c>
      <c r="O555" t="b">
        <v>1</v>
      </c>
      <c r="P555" t="b">
        <v>0</v>
      </c>
      <c r="Q555">
        <v>12</v>
      </c>
      <c r="R555">
        <v>4</v>
      </c>
      <c r="S555">
        <v>1</v>
      </c>
      <c r="T555">
        <v>0</v>
      </c>
      <c r="U555" t="b">
        <v>1</v>
      </c>
      <c r="V555" t="s">
        <v>324</v>
      </c>
      <c r="W555" t="s">
        <v>325</v>
      </c>
      <c r="X555" t="s">
        <v>5544</v>
      </c>
      <c r="Y555">
        <v>29</v>
      </c>
      <c r="Z555">
        <v>29</v>
      </c>
      <c r="AA555">
        <v>5</v>
      </c>
      <c r="AB555">
        <v>5</v>
      </c>
      <c r="AC555">
        <v>17</v>
      </c>
    </row>
    <row r="556" spans="1:29" x14ac:dyDescent="0.35">
      <c r="A556">
        <v>560</v>
      </c>
      <c r="B556" t="s">
        <v>1318</v>
      </c>
      <c r="C556" t="s">
        <v>1883</v>
      </c>
      <c r="I556" t="s">
        <v>65</v>
      </c>
      <c r="J556" t="s">
        <v>264</v>
      </c>
      <c r="K556">
        <v>0</v>
      </c>
      <c r="N556" t="b">
        <v>1</v>
      </c>
      <c r="O556" t="b">
        <v>1</v>
      </c>
      <c r="P556" t="b">
        <v>0</v>
      </c>
      <c r="Q556">
        <v>12</v>
      </c>
      <c r="R556">
        <v>4</v>
      </c>
      <c r="S556">
        <v>1</v>
      </c>
      <c r="T556">
        <v>0</v>
      </c>
      <c r="U556" t="b">
        <v>1</v>
      </c>
      <c r="V556" t="s">
        <v>324</v>
      </c>
      <c r="W556" t="s">
        <v>325</v>
      </c>
      <c r="X556" t="s">
        <v>5545</v>
      </c>
      <c r="Y556">
        <v>30</v>
      </c>
      <c r="Z556">
        <v>30</v>
      </c>
      <c r="AA556">
        <v>5</v>
      </c>
      <c r="AB556">
        <v>5</v>
      </c>
      <c r="AC556">
        <v>17</v>
      </c>
    </row>
    <row r="557" spans="1:29" x14ac:dyDescent="0.35">
      <c r="A557">
        <v>561</v>
      </c>
      <c r="B557" t="s">
        <v>1318</v>
      </c>
      <c r="C557" t="s">
        <v>1884</v>
      </c>
      <c r="I557" t="s">
        <v>65</v>
      </c>
      <c r="J557" t="s">
        <v>264</v>
      </c>
      <c r="K557">
        <v>0</v>
      </c>
      <c r="N557" t="b">
        <v>1</v>
      </c>
      <c r="O557" t="b">
        <v>1</v>
      </c>
      <c r="P557" t="b">
        <v>0</v>
      </c>
      <c r="Q557">
        <v>12</v>
      </c>
      <c r="R557">
        <v>4</v>
      </c>
      <c r="S557">
        <v>1</v>
      </c>
      <c r="T557">
        <v>0</v>
      </c>
      <c r="U557" t="b">
        <v>1</v>
      </c>
      <c r="V557" t="s">
        <v>324</v>
      </c>
      <c r="W557" t="s">
        <v>325</v>
      </c>
      <c r="X557" t="s">
        <v>5546</v>
      </c>
      <c r="Y557">
        <v>31</v>
      </c>
      <c r="Z557">
        <v>31</v>
      </c>
      <c r="AA557">
        <v>5</v>
      </c>
      <c r="AB557">
        <v>5</v>
      </c>
      <c r="AC557">
        <v>17</v>
      </c>
    </row>
    <row r="558" spans="1:29" x14ac:dyDescent="0.35">
      <c r="A558">
        <v>562</v>
      </c>
      <c r="B558" t="s">
        <v>1318</v>
      </c>
      <c r="C558" t="s">
        <v>1885</v>
      </c>
      <c r="I558" t="s">
        <v>65</v>
      </c>
      <c r="J558" t="s">
        <v>264</v>
      </c>
      <c r="K558">
        <v>0</v>
      </c>
      <c r="N558" t="b">
        <v>1</v>
      </c>
      <c r="O558" t="b">
        <v>1</v>
      </c>
      <c r="P558" t="b">
        <v>0</v>
      </c>
      <c r="Q558">
        <v>12</v>
      </c>
      <c r="R558">
        <v>4</v>
      </c>
      <c r="S558">
        <v>1</v>
      </c>
      <c r="T558">
        <v>0</v>
      </c>
      <c r="U558" t="b">
        <v>1</v>
      </c>
      <c r="V558" t="s">
        <v>324</v>
      </c>
      <c r="W558" t="s">
        <v>325</v>
      </c>
      <c r="X558" t="s">
        <v>5547</v>
      </c>
      <c r="Y558">
        <v>32</v>
      </c>
      <c r="Z558">
        <v>32</v>
      </c>
      <c r="AA558">
        <v>5</v>
      </c>
      <c r="AB558">
        <v>5</v>
      </c>
      <c r="AC558">
        <v>17</v>
      </c>
    </row>
    <row r="559" spans="1:29" x14ac:dyDescent="0.35">
      <c r="A559">
        <v>563</v>
      </c>
      <c r="B559" t="s">
        <v>1318</v>
      </c>
      <c r="C559" t="s">
        <v>1886</v>
      </c>
      <c r="I559" t="s">
        <v>177</v>
      </c>
      <c r="J559" t="s">
        <v>272</v>
      </c>
      <c r="K559">
        <v>0</v>
      </c>
      <c r="N559" t="b">
        <v>1</v>
      </c>
      <c r="O559" t="b">
        <v>1</v>
      </c>
      <c r="P559" t="b">
        <v>0</v>
      </c>
      <c r="Q559">
        <v>12</v>
      </c>
      <c r="R559">
        <v>4</v>
      </c>
      <c r="S559">
        <v>1</v>
      </c>
      <c r="T559">
        <v>0</v>
      </c>
      <c r="U559" t="b">
        <v>1</v>
      </c>
      <c r="V559" t="s">
        <v>324</v>
      </c>
      <c r="W559" t="s">
        <v>325</v>
      </c>
      <c r="X559" t="s">
        <v>5386</v>
      </c>
      <c r="Y559">
        <v>25</v>
      </c>
      <c r="Z559">
        <v>25</v>
      </c>
      <c r="AA559">
        <v>6</v>
      </c>
      <c r="AB559">
        <v>6</v>
      </c>
      <c r="AC559">
        <v>17</v>
      </c>
    </row>
    <row r="560" spans="1:29" x14ac:dyDescent="0.35">
      <c r="A560">
        <v>564</v>
      </c>
      <c r="B560" t="s">
        <v>1318</v>
      </c>
      <c r="C560" t="s">
        <v>1887</v>
      </c>
      <c r="I560" t="s">
        <v>177</v>
      </c>
      <c r="J560" t="s">
        <v>272</v>
      </c>
      <c r="K560">
        <v>0</v>
      </c>
      <c r="N560" t="b">
        <v>1</v>
      </c>
      <c r="O560" t="b">
        <v>1</v>
      </c>
      <c r="P560" t="b">
        <v>0</v>
      </c>
      <c r="Q560">
        <v>12</v>
      </c>
      <c r="R560">
        <v>4</v>
      </c>
      <c r="S560">
        <v>1</v>
      </c>
      <c r="T560">
        <v>0</v>
      </c>
      <c r="U560" t="b">
        <v>1</v>
      </c>
      <c r="V560" t="s">
        <v>324</v>
      </c>
      <c r="W560" t="s">
        <v>325</v>
      </c>
      <c r="X560" t="s">
        <v>5435</v>
      </c>
      <c r="Y560">
        <v>26</v>
      </c>
      <c r="Z560">
        <v>26</v>
      </c>
      <c r="AA560">
        <v>6</v>
      </c>
      <c r="AB560">
        <v>6</v>
      </c>
      <c r="AC560">
        <v>17</v>
      </c>
    </row>
    <row r="561" spans="1:29" x14ac:dyDescent="0.35">
      <c r="A561">
        <v>565</v>
      </c>
      <c r="B561" t="s">
        <v>1318</v>
      </c>
      <c r="C561" t="s">
        <v>1888</v>
      </c>
      <c r="I561" t="s">
        <v>177</v>
      </c>
      <c r="J561" t="s">
        <v>272</v>
      </c>
      <c r="K561">
        <v>0</v>
      </c>
      <c r="N561" t="b">
        <v>1</v>
      </c>
      <c r="O561" t="b">
        <v>1</v>
      </c>
      <c r="P561" t="b">
        <v>0</v>
      </c>
      <c r="Q561">
        <v>12</v>
      </c>
      <c r="R561">
        <v>4</v>
      </c>
      <c r="S561">
        <v>1</v>
      </c>
      <c r="T561">
        <v>0</v>
      </c>
      <c r="U561" t="b">
        <v>1</v>
      </c>
      <c r="V561" t="s">
        <v>324</v>
      </c>
      <c r="W561" t="s">
        <v>325</v>
      </c>
      <c r="X561" t="s">
        <v>5436</v>
      </c>
      <c r="Y561">
        <v>27</v>
      </c>
      <c r="Z561">
        <v>27</v>
      </c>
      <c r="AA561">
        <v>6</v>
      </c>
      <c r="AB561">
        <v>6</v>
      </c>
      <c r="AC561">
        <v>17</v>
      </c>
    </row>
    <row r="562" spans="1:29" x14ac:dyDescent="0.35">
      <c r="A562">
        <v>566</v>
      </c>
      <c r="B562" t="s">
        <v>1318</v>
      </c>
      <c r="C562" t="s">
        <v>1889</v>
      </c>
      <c r="I562" t="s">
        <v>177</v>
      </c>
      <c r="J562" t="s">
        <v>272</v>
      </c>
      <c r="K562">
        <v>0</v>
      </c>
      <c r="N562" t="b">
        <v>1</v>
      </c>
      <c r="O562" t="b">
        <v>1</v>
      </c>
      <c r="P562" t="b">
        <v>0</v>
      </c>
      <c r="Q562">
        <v>12</v>
      </c>
      <c r="R562">
        <v>4</v>
      </c>
      <c r="S562">
        <v>1</v>
      </c>
      <c r="T562">
        <v>0</v>
      </c>
      <c r="U562" t="b">
        <v>1</v>
      </c>
      <c r="V562" t="s">
        <v>324</v>
      </c>
      <c r="W562" t="s">
        <v>325</v>
      </c>
      <c r="X562" t="s">
        <v>5437</v>
      </c>
      <c r="Y562">
        <v>28</v>
      </c>
      <c r="Z562">
        <v>28</v>
      </c>
      <c r="AA562">
        <v>6</v>
      </c>
      <c r="AB562">
        <v>6</v>
      </c>
      <c r="AC562">
        <v>17</v>
      </c>
    </row>
    <row r="563" spans="1:29" x14ac:dyDescent="0.35">
      <c r="A563">
        <v>567</v>
      </c>
      <c r="B563" t="s">
        <v>1318</v>
      </c>
      <c r="C563" t="s">
        <v>1890</v>
      </c>
      <c r="I563" t="s">
        <v>177</v>
      </c>
      <c r="J563" t="s">
        <v>272</v>
      </c>
      <c r="K563">
        <v>0</v>
      </c>
      <c r="N563" t="b">
        <v>1</v>
      </c>
      <c r="O563" t="b">
        <v>1</v>
      </c>
      <c r="P563" t="b">
        <v>0</v>
      </c>
      <c r="Q563">
        <v>12</v>
      </c>
      <c r="R563">
        <v>4</v>
      </c>
      <c r="S563">
        <v>1</v>
      </c>
      <c r="T563">
        <v>0</v>
      </c>
      <c r="U563" t="b">
        <v>1</v>
      </c>
      <c r="V563" t="s">
        <v>324</v>
      </c>
      <c r="W563" t="s">
        <v>325</v>
      </c>
      <c r="X563" t="s">
        <v>5438</v>
      </c>
      <c r="Y563">
        <v>29</v>
      </c>
      <c r="Z563">
        <v>29</v>
      </c>
      <c r="AA563">
        <v>6</v>
      </c>
      <c r="AB563">
        <v>6</v>
      </c>
      <c r="AC563">
        <v>17</v>
      </c>
    </row>
    <row r="564" spans="1:29" x14ac:dyDescent="0.35">
      <c r="A564">
        <v>568</v>
      </c>
      <c r="B564" t="s">
        <v>1318</v>
      </c>
      <c r="C564" t="s">
        <v>1891</v>
      </c>
      <c r="I564" t="s">
        <v>177</v>
      </c>
      <c r="J564" t="s">
        <v>272</v>
      </c>
      <c r="K564">
        <v>0</v>
      </c>
      <c r="N564" t="b">
        <v>1</v>
      </c>
      <c r="O564" t="b">
        <v>1</v>
      </c>
      <c r="P564" t="b">
        <v>0</v>
      </c>
      <c r="Q564">
        <v>12</v>
      </c>
      <c r="R564">
        <v>4</v>
      </c>
      <c r="S564">
        <v>1</v>
      </c>
      <c r="T564">
        <v>0</v>
      </c>
      <c r="U564" t="b">
        <v>1</v>
      </c>
      <c r="V564" t="s">
        <v>324</v>
      </c>
      <c r="W564" t="s">
        <v>325</v>
      </c>
      <c r="X564" t="s">
        <v>5439</v>
      </c>
      <c r="Y564">
        <v>30</v>
      </c>
      <c r="Z564">
        <v>30</v>
      </c>
      <c r="AA564">
        <v>6</v>
      </c>
      <c r="AB564">
        <v>6</v>
      </c>
      <c r="AC564">
        <v>17</v>
      </c>
    </row>
    <row r="565" spans="1:29" x14ac:dyDescent="0.35">
      <c r="A565">
        <v>569</v>
      </c>
      <c r="B565" t="s">
        <v>1318</v>
      </c>
      <c r="C565" t="s">
        <v>1892</v>
      </c>
      <c r="I565" t="s">
        <v>177</v>
      </c>
      <c r="J565" t="s">
        <v>272</v>
      </c>
      <c r="K565">
        <v>0</v>
      </c>
      <c r="N565" t="b">
        <v>1</v>
      </c>
      <c r="O565" t="b">
        <v>1</v>
      </c>
      <c r="P565" t="b">
        <v>0</v>
      </c>
      <c r="Q565">
        <v>12</v>
      </c>
      <c r="R565">
        <v>4</v>
      </c>
      <c r="S565">
        <v>1</v>
      </c>
      <c r="T565">
        <v>0</v>
      </c>
      <c r="U565" t="b">
        <v>1</v>
      </c>
      <c r="V565" t="s">
        <v>324</v>
      </c>
      <c r="W565" t="s">
        <v>325</v>
      </c>
      <c r="X565" t="s">
        <v>5440</v>
      </c>
      <c r="Y565">
        <v>31</v>
      </c>
      <c r="Z565">
        <v>31</v>
      </c>
      <c r="AA565">
        <v>6</v>
      </c>
      <c r="AB565">
        <v>6</v>
      </c>
      <c r="AC565">
        <v>17</v>
      </c>
    </row>
    <row r="566" spans="1:29" x14ac:dyDescent="0.35">
      <c r="A566">
        <v>570</v>
      </c>
      <c r="B566" t="s">
        <v>1318</v>
      </c>
      <c r="C566" t="s">
        <v>1893</v>
      </c>
      <c r="I566" t="s">
        <v>177</v>
      </c>
      <c r="J566" t="s">
        <v>272</v>
      </c>
      <c r="K566">
        <v>0</v>
      </c>
      <c r="N566" t="b">
        <v>1</v>
      </c>
      <c r="O566" t="b">
        <v>1</v>
      </c>
      <c r="P566" t="b">
        <v>0</v>
      </c>
      <c r="Q566">
        <v>12</v>
      </c>
      <c r="R566">
        <v>4</v>
      </c>
      <c r="S566">
        <v>1</v>
      </c>
      <c r="T566">
        <v>0</v>
      </c>
      <c r="U566" t="b">
        <v>1</v>
      </c>
      <c r="V566" t="s">
        <v>324</v>
      </c>
      <c r="W566" t="s">
        <v>325</v>
      </c>
      <c r="X566" t="s">
        <v>5441</v>
      </c>
      <c r="Y566">
        <v>32</v>
      </c>
      <c r="Z566">
        <v>32</v>
      </c>
      <c r="AA566">
        <v>6</v>
      </c>
      <c r="AB566">
        <v>6</v>
      </c>
      <c r="AC566">
        <v>17</v>
      </c>
    </row>
    <row r="567" spans="1:29" x14ac:dyDescent="0.35">
      <c r="A567">
        <v>571</v>
      </c>
      <c r="B567" t="s">
        <v>1318</v>
      </c>
      <c r="C567" t="s">
        <v>1894</v>
      </c>
      <c r="G567" t="s">
        <v>1408</v>
      </c>
      <c r="I567" t="s">
        <v>177</v>
      </c>
      <c r="J567" t="s">
        <v>272</v>
      </c>
      <c r="K567">
        <v>0</v>
      </c>
      <c r="N567" t="b">
        <v>1</v>
      </c>
      <c r="O567" t="b">
        <v>1</v>
      </c>
      <c r="P567" t="b">
        <v>0</v>
      </c>
      <c r="Q567">
        <v>12</v>
      </c>
      <c r="R567">
        <v>0</v>
      </c>
      <c r="S567">
        <v>1</v>
      </c>
      <c r="T567">
        <v>0</v>
      </c>
      <c r="U567" t="b">
        <v>1</v>
      </c>
      <c r="V567" t="s">
        <v>324</v>
      </c>
      <c r="W567" t="s">
        <v>325</v>
      </c>
      <c r="X567" t="s">
        <v>5442</v>
      </c>
      <c r="Y567">
        <v>33</v>
      </c>
      <c r="Z567">
        <v>33</v>
      </c>
      <c r="AA567">
        <v>6</v>
      </c>
      <c r="AB567">
        <v>6</v>
      </c>
      <c r="AC567">
        <v>17</v>
      </c>
    </row>
    <row r="568" spans="1:29" x14ac:dyDescent="0.35">
      <c r="A568">
        <v>572</v>
      </c>
      <c r="B568" t="s">
        <v>1318</v>
      </c>
      <c r="C568" t="s">
        <v>1895</v>
      </c>
      <c r="G568" t="s">
        <v>1408</v>
      </c>
      <c r="I568" t="s">
        <v>101</v>
      </c>
      <c r="J568" t="s">
        <v>272</v>
      </c>
      <c r="K568">
        <v>0</v>
      </c>
      <c r="N568" t="b">
        <v>1</v>
      </c>
      <c r="O568" t="b">
        <v>1</v>
      </c>
      <c r="P568" t="b">
        <v>0</v>
      </c>
      <c r="Q568">
        <v>12</v>
      </c>
      <c r="R568">
        <v>0</v>
      </c>
      <c r="S568">
        <v>1</v>
      </c>
      <c r="T568">
        <v>0</v>
      </c>
      <c r="U568" t="b">
        <v>1</v>
      </c>
      <c r="V568" t="s">
        <v>324</v>
      </c>
      <c r="W568" t="s">
        <v>325</v>
      </c>
      <c r="X568" t="s">
        <v>5548</v>
      </c>
      <c r="Y568">
        <v>33</v>
      </c>
      <c r="Z568">
        <v>33</v>
      </c>
      <c r="AA568">
        <v>7</v>
      </c>
      <c r="AB568">
        <v>7</v>
      </c>
      <c r="AC568">
        <v>17</v>
      </c>
    </row>
    <row r="569" spans="1:29" x14ac:dyDescent="0.35">
      <c r="A569">
        <v>573</v>
      </c>
      <c r="B569" t="s">
        <v>1318</v>
      </c>
      <c r="C569" t="s">
        <v>1896</v>
      </c>
      <c r="G569" t="s">
        <v>1408</v>
      </c>
      <c r="I569" t="s">
        <v>134</v>
      </c>
      <c r="J569" t="s">
        <v>272</v>
      </c>
      <c r="K569">
        <v>0</v>
      </c>
      <c r="N569" t="b">
        <v>1</v>
      </c>
      <c r="O569" t="b">
        <v>1</v>
      </c>
      <c r="P569" t="b">
        <v>0</v>
      </c>
      <c r="Q569">
        <v>12</v>
      </c>
      <c r="R569">
        <v>0</v>
      </c>
      <c r="S569">
        <v>1</v>
      </c>
      <c r="T569">
        <v>0</v>
      </c>
      <c r="U569" t="b">
        <v>1</v>
      </c>
      <c r="V569" t="s">
        <v>324</v>
      </c>
      <c r="W569" t="s">
        <v>325</v>
      </c>
      <c r="X569" t="s">
        <v>5549</v>
      </c>
      <c r="Y569">
        <v>33</v>
      </c>
      <c r="Z569">
        <v>33</v>
      </c>
      <c r="AA569">
        <v>8</v>
      </c>
      <c r="AB569">
        <v>8</v>
      </c>
      <c r="AC569">
        <v>17</v>
      </c>
    </row>
    <row r="570" spans="1:29" x14ac:dyDescent="0.35">
      <c r="A570">
        <v>574</v>
      </c>
      <c r="B570" t="s">
        <v>1318</v>
      </c>
      <c r="C570" t="s">
        <v>1897</v>
      </c>
      <c r="G570" t="s">
        <v>1408</v>
      </c>
      <c r="I570" t="s">
        <v>135</v>
      </c>
      <c r="J570" t="s">
        <v>272</v>
      </c>
      <c r="K570">
        <v>0</v>
      </c>
      <c r="N570" t="b">
        <v>1</v>
      </c>
      <c r="O570" t="b">
        <v>1</v>
      </c>
      <c r="P570" t="b">
        <v>0</v>
      </c>
      <c r="Q570">
        <v>12</v>
      </c>
      <c r="R570">
        <v>0</v>
      </c>
      <c r="S570">
        <v>1</v>
      </c>
      <c r="T570">
        <v>0</v>
      </c>
      <c r="U570" t="b">
        <v>1</v>
      </c>
      <c r="V570" t="s">
        <v>324</v>
      </c>
      <c r="W570" t="s">
        <v>325</v>
      </c>
      <c r="X570" t="s">
        <v>5551</v>
      </c>
      <c r="Y570">
        <v>33</v>
      </c>
      <c r="Z570">
        <v>33</v>
      </c>
      <c r="AA570">
        <v>9</v>
      </c>
      <c r="AB570">
        <v>9</v>
      </c>
      <c r="AC570">
        <v>17</v>
      </c>
    </row>
    <row r="571" spans="1:29" x14ac:dyDescent="0.35">
      <c r="A571">
        <v>575</v>
      </c>
      <c r="B571" t="s">
        <v>1318</v>
      </c>
      <c r="C571" t="s">
        <v>1898</v>
      </c>
      <c r="G571" t="s">
        <v>1408</v>
      </c>
      <c r="I571" t="s">
        <v>179</v>
      </c>
      <c r="J571" t="s">
        <v>272</v>
      </c>
      <c r="K571">
        <v>0</v>
      </c>
      <c r="N571" t="b">
        <v>1</v>
      </c>
      <c r="O571" t="b">
        <v>1</v>
      </c>
      <c r="P571" t="b">
        <v>0</v>
      </c>
      <c r="Q571">
        <v>12</v>
      </c>
      <c r="R571">
        <v>0</v>
      </c>
      <c r="S571">
        <v>1</v>
      </c>
      <c r="T571">
        <v>0</v>
      </c>
      <c r="U571" t="b">
        <v>1</v>
      </c>
      <c r="V571" t="s">
        <v>324</v>
      </c>
      <c r="W571" t="s">
        <v>325</v>
      </c>
      <c r="X571" t="s">
        <v>5552</v>
      </c>
      <c r="Y571">
        <v>33</v>
      </c>
      <c r="Z571">
        <v>33</v>
      </c>
      <c r="AA571">
        <v>10</v>
      </c>
      <c r="AB571">
        <v>10</v>
      </c>
      <c r="AC571">
        <v>17</v>
      </c>
    </row>
    <row r="572" spans="1:29" x14ac:dyDescent="0.35">
      <c r="A572">
        <v>576</v>
      </c>
      <c r="B572" t="s">
        <v>1318</v>
      </c>
      <c r="C572" t="s">
        <v>1899</v>
      </c>
      <c r="I572" t="s">
        <v>65</v>
      </c>
      <c r="J572" t="s">
        <v>264</v>
      </c>
      <c r="K572">
        <v>0</v>
      </c>
      <c r="N572" t="b">
        <v>1</v>
      </c>
      <c r="O572" t="b">
        <v>1</v>
      </c>
      <c r="P572" t="b">
        <v>0</v>
      </c>
      <c r="Q572">
        <v>12</v>
      </c>
      <c r="R572">
        <v>4</v>
      </c>
      <c r="S572">
        <v>1</v>
      </c>
      <c r="T572">
        <v>0</v>
      </c>
      <c r="U572" t="b">
        <v>1</v>
      </c>
      <c r="V572" t="s">
        <v>324</v>
      </c>
      <c r="W572" t="s">
        <v>325</v>
      </c>
      <c r="X572" t="s">
        <v>5553</v>
      </c>
      <c r="Y572">
        <v>37</v>
      </c>
      <c r="Z572">
        <v>37</v>
      </c>
      <c r="AA572">
        <v>5</v>
      </c>
      <c r="AB572">
        <v>5</v>
      </c>
      <c r="AC572">
        <v>17</v>
      </c>
    </row>
    <row r="573" spans="1:29" x14ac:dyDescent="0.35">
      <c r="A573">
        <v>577</v>
      </c>
      <c r="B573" t="s">
        <v>1318</v>
      </c>
      <c r="C573" t="s">
        <v>1900</v>
      </c>
      <c r="I573" t="s">
        <v>65</v>
      </c>
      <c r="J573" t="s">
        <v>264</v>
      </c>
      <c r="K573">
        <v>0</v>
      </c>
      <c r="N573" t="b">
        <v>1</v>
      </c>
      <c r="O573" t="b">
        <v>1</v>
      </c>
      <c r="P573" t="b">
        <v>0</v>
      </c>
      <c r="Q573">
        <v>12</v>
      </c>
      <c r="R573">
        <v>4</v>
      </c>
      <c r="S573">
        <v>1</v>
      </c>
      <c r="T573">
        <v>0</v>
      </c>
      <c r="U573" t="b">
        <v>1</v>
      </c>
      <c r="V573" t="s">
        <v>324</v>
      </c>
      <c r="W573" t="s">
        <v>325</v>
      </c>
      <c r="X573" t="s">
        <v>5554</v>
      </c>
      <c r="Y573">
        <v>38</v>
      </c>
      <c r="Z573">
        <v>38</v>
      </c>
      <c r="AA573">
        <v>5</v>
      </c>
      <c r="AB573">
        <v>5</v>
      </c>
      <c r="AC573">
        <v>17</v>
      </c>
    </row>
    <row r="574" spans="1:29" x14ac:dyDescent="0.35">
      <c r="A574">
        <v>578</v>
      </c>
      <c r="B574" t="s">
        <v>1318</v>
      </c>
      <c r="C574" t="s">
        <v>1901</v>
      </c>
      <c r="I574" t="s">
        <v>65</v>
      </c>
      <c r="J574" t="s">
        <v>264</v>
      </c>
      <c r="K574">
        <v>0</v>
      </c>
      <c r="N574" t="b">
        <v>1</v>
      </c>
      <c r="O574" t="b">
        <v>1</v>
      </c>
      <c r="P574" t="b">
        <v>0</v>
      </c>
      <c r="Q574">
        <v>12</v>
      </c>
      <c r="R574">
        <v>4</v>
      </c>
      <c r="S574">
        <v>1</v>
      </c>
      <c r="T574">
        <v>0</v>
      </c>
      <c r="U574" t="b">
        <v>1</v>
      </c>
      <c r="V574" t="s">
        <v>324</v>
      </c>
      <c r="W574" t="s">
        <v>325</v>
      </c>
      <c r="X574" t="s">
        <v>5555</v>
      </c>
      <c r="Y574">
        <v>39</v>
      </c>
      <c r="Z574">
        <v>39</v>
      </c>
      <c r="AA574">
        <v>5</v>
      </c>
      <c r="AB574">
        <v>5</v>
      </c>
      <c r="AC574">
        <v>17</v>
      </c>
    </row>
    <row r="575" spans="1:29" x14ac:dyDescent="0.35">
      <c r="A575">
        <v>579</v>
      </c>
      <c r="B575" t="s">
        <v>1318</v>
      </c>
      <c r="C575" t="s">
        <v>1902</v>
      </c>
      <c r="I575" t="s">
        <v>65</v>
      </c>
      <c r="J575" t="s">
        <v>264</v>
      </c>
      <c r="K575">
        <v>0</v>
      </c>
      <c r="N575" t="b">
        <v>1</v>
      </c>
      <c r="O575" t="b">
        <v>1</v>
      </c>
      <c r="P575" t="b">
        <v>0</v>
      </c>
      <c r="Q575">
        <v>12</v>
      </c>
      <c r="R575">
        <v>4</v>
      </c>
      <c r="S575">
        <v>1</v>
      </c>
      <c r="T575">
        <v>0</v>
      </c>
      <c r="U575" t="b">
        <v>1</v>
      </c>
      <c r="V575" t="s">
        <v>324</v>
      </c>
      <c r="W575" t="s">
        <v>325</v>
      </c>
      <c r="X575" t="s">
        <v>5556</v>
      </c>
      <c r="Y575">
        <v>40</v>
      </c>
      <c r="Z575">
        <v>40</v>
      </c>
      <c r="AA575">
        <v>5</v>
      </c>
      <c r="AB575">
        <v>5</v>
      </c>
      <c r="AC575">
        <v>17</v>
      </c>
    </row>
    <row r="576" spans="1:29" x14ac:dyDescent="0.35">
      <c r="A576">
        <v>580</v>
      </c>
      <c r="B576" t="s">
        <v>1318</v>
      </c>
      <c r="C576" t="s">
        <v>1903</v>
      </c>
      <c r="I576" t="s">
        <v>65</v>
      </c>
      <c r="J576" t="s">
        <v>264</v>
      </c>
      <c r="K576">
        <v>0</v>
      </c>
      <c r="N576" t="b">
        <v>1</v>
      </c>
      <c r="O576" t="b">
        <v>1</v>
      </c>
      <c r="P576" t="b">
        <v>0</v>
      </c>
      <c r="Q576">
        <v>12</v>
      </c>
      <c r="R576">
        <v>4</v>
      </c>
      <c r="S576">
        <v>1</v>
      </c>
      <c r="T576">
        <v>0</v>
      </c>
      <c r="U576" t="b">
        <v>1</v>
      </c>
      <c r="V576" t="s">
        <v>324</v>
      </c>
      <c r="W576" t="s">
        <v>325</v>
      </c>
      <c r="X576" t="s">
        <v>5557</v>
      </c>
      <c r="Y576">
        <v>41</v>
      </c>
      <c r="Z576">
        <v>41</v>
      </c>
      <c r="AA576">
        <v>5</v>
      </c>
      <c r="AB576">
        <v>5</v>
      </c>
      <c r="AC576">
        <v>17</v>
      </c>
    </row>
    <row r="577" spans="1:29" x14ac:dyDescent="0.35">
      <c r="A577">
        <v>581</v>
      </c>
      <c r="B577" t="s">
        <v>1318</v>
      </c>
      <c r="C577" t="s">
        <v>1904</v>
      </c>
      <c r="I577" t="s">
        <v>65</v>
      </c>
      <c r="J577" t="s">
        <v>264</v>
      </c>
      <c r="K577">
        <v>0</v>
      </c>
      <c r="N577" t="b">
        <v>1</v>
      </c>
      <c r="O577" t="b">
        <v>1</v>
      </c>
      <c r="P577" t="b">
        <v>0</v>
      </c>
      <c r="Q577">
        <v>12</v>
      </c>
      <c r="R577">
        <v>4</v>
      </c>
      <c r="S577">
        <v>1</v>
      </c>
      <c r="T577">
        <v>0</v>
      </c>
      <c r="U577" t="b">
        <v>1</v>
      </c>
      <c r="V577" t="s">
        <v>324</v>
      </c>
      <c r="W577" t="s">
        <v>325</v>
      </c>
      <c r="X577" t="s">
        <v>5558</v>
      </c>
      <c r="Y577">
        <v>42</v>
      </c>
      <c r="Z577">
        <v>42</v>
      </c>
      <c r="AA577">
        <v>5</v>
      </c>
      <c r="AB577">
        <v>5</v>
      </c>
      <c r="AC577">
        <v>17</v>
      </c>
    </row>
    <row r="578" spans="1:29" x14ac:dyDescent="0.35">
      <c r="A578">
        <v>582</v>
      </c>
      <c r="B578" t="s">
        <v>1318</v>
      </c>
      <c r="C578" t="s">
        <v>1905</v>
      </c>
      <c r="I578" t="s">
        <v>65</v>
      </c>
      <c r="J578" t="s">
        <v>264</v>
      </c>
      <c r="K578">
        <v>0</v>
      </c>
      <c r="N578" t="b">
        <v>1</v>
      </c>
      <c r="O578" t="b">
        <v>1</v>
      </c>
      <c r="P578" t="b">
        <v>0</v>
      </c>
      <c r="Q578">
        <v>12</v>
      </c>
      <c r="R578">
        <v>4</v>
      </c>
      <c r="S578">
        <v>1</v>
      </c>
      <c r="T578">
        <v>0</v>
      </c>
      <c r="U578" t="b">
        <v>1</v>
      </c>
      <c r="V578" t="s">
        <v>324</v>
      </c>
      <c r="W578" t="s">
        <v>325</v>
      </c>
      <c r="X578" t="s">
        <v>5559</v>
      </c>
      <c r="Y578">
        <v>43</v>
      </c>
      <c r="Z578">
        <v>43</v>
      </c>
      <c r="AA578">
        <v>5</v>
      </c>
      <c r="AB578">
        <v>5</v>
      </c>
      <c r="AC578">
        <v>17</v>
      </c>
    </row>
    <row r="579" spans="1:29" x14ac:dyDescent="0.35">
      <c r="A579">
        <v>583</v>
      </c>
      <c r="B579" t="s">
        <v>1318</v>
      </c>
      <c r="C579" t="s">
        <v>1906</v>
      </c>
      <c r="I579" t="s">
        <v>65</v>
      </c>
      <c r="J579" t="s">
        <v>264</v>
      </c>
      <c r="K579">
        <v>0</v>
      </c>
      <c r="N579" t="b">
        <v>1</v>
      </c>
      <c r="O579" t="b">
        <v>1</v>
      </c>
      <c r="P579" t="b">
        <v>0</v>
      </c>
      <c r="Q579">
        <v>12</v>
      </c>
      <c r="R579">
        <v>4</v>
      </c>
      <c r="S579">
        <v>1</v>
      </c>
      <c r="T579">
        <v>0</v>
      </c>
      <c r="U579" t="b">
        <v>1</v>
      </c>
      <c r="V579" t="s">
        <v>324</v>
      </c>
      <c r="W579" t="s">
        <v>325</v>
      </c>
      <c r="X579" t="s">
        <v>5560</v>
      </c>
      <c r="Y579">
        <v>44</v>
      </c>
      <c r="Z579">
        <v>44</v>
      </c>
      <c r="AA579">
        <v>5</v>
      </c>
      <c r="AB579">
        <v>5</v>
      </c>
      <c r="AC579">
        <v>17</v>
      </c>
    </row>
    <row r="580" spans="1:29" x14ac:dyDescent="0.35">
      <c r="A580">
        <v>584</v>
      </c>
      <c r="B580" t="s">
        <v>1318</v>
      </c>
      <c r="C580" t="s">
        <v>1907</v>
      </c>
      <c r="I580" t="s">
        <v>177</v>
      </c>
      <c r="J580" t="s">
        <v>272</v>
      </c>
      <c r="K580">
        <v>0</v>
      </c>
      <c r="N580" t="b">
        <v>1</v>
      </c>
      <c r="O580" t="b">
        <v>1</v>
      </c>
      <c r="P580" t="b">
        <v>0</v>
      </c>
      <c r="Q580">
        <v>12</v>
      </c>
      <c r="R580">
        <v>4</v>
      </c>
      <c r="S580">
        <v>1</v>
      </c>
      <c r="T580">
        <v>0</v>
      </c>
      <c r="U580" t="b">
        <v>1</v>
      </c>
      <c r="V580" t="s">
        <v>324</v>
      </c>
      <c r="W580" t="s">
        <v>325</v>
      </c>
      <c r="X580" t="s">
        <v>5443</v>
      </c>
      <c r="Y580">
        <v>37</v>
      </c>
      <c r="Z580">
        <v>37</v>
      </c>
      <c r="AA580">
        <v>6</v>
      </c>
      <c r="AB580">
        <v>6</v>
      </c>
      <c r="AC580">
        <v>17</v>
      </c>
    </row>
    <row r="581" spans="1:29" x14ac:dyDescent="0.35">
      <c r="A581">
        <v>585</v>
      </c>
      <c r="B581" t="s">
        <v>1318</v>
      </c>
      <c r="C581" t="s">
        <v>1908</v>
      </c>
      <c r="I581" t="s">
        <v>177</v>
      </c>
      <c r="J581" t="s">
        <v>272</v>
      </c>
      <c r="K581">
        <v>0</v>
      </c>
      <c r="N581" t="b">
        <v>1</v>
      </c>
      <c r="O581" t="b">
        <v>1</v>
      </c>
      <c r="P581" t="b">
        <v>0</v>
      </c>
      <c r="Q581">
        <v>12</v>
      </c>
      <c r="R581">
        <v>4</v>
      </c>
      <c r="S581">
        <v>1</v>
      </c>
      <c r="T581">
        <v>0</v>
      </c>
      <c r="U581" t="b">
        <v>1</v>
      </c>
      <c r="V581" t="s">
        <v>324</v>
      </c>
      <c r="W581" t="s">
        <v>325</v>
      </c>
      <c r="X581" t="s">
        <v>5444</v>
      </c>
      <c r="Y581">
        <v>38</v>
      </c>
      <c r="Z581">
        <v>38</v>
      </c>
      <c r="AA581">
        <v>6</v>
      </c>
      <c r="AB581">
        <v>6</v>
      </c>
      <c r="AC581">
        <v>17</v>
      </c>
    </row>
    <row r="582" spans="1:29" x14ac:dyDescent="0.35">
      <c r="A582">
        <v>586</v>
      </c>
      <c r="B582" t="s">
        <v>1318</v>
      </c>
      <c r="C582" t="s">
        <v>1909</v>
      </c>
      <c r="I582" t="s">
        <v>177</v>
      </c>
      <c r="J582" t="s">
        <v>272</v>
      </c>
      <c r="K582">
        <v>0</v>
      </c>
      <c r="N582" t="b">
        <v>1</v>
      </c>
      <c r="O582" t="b">
        <v>1</v>
      </c>
      <c r="P582" t="b">
        <v>0</v>
      </c>
      <c r="Q582">
        <v>12</v>
      </c>
      <c r="R582">
        <v>4</v>
      </c>
      <c r="S582">
        <v>1</v>
      </c>
      <c r="T582">
        <v>0</v>
      </c>
      <c r="U582" t="b">
        <v>1</v>
      </c>
      <c r="V582" t="s">
        <v>324</v>
      </c>
      <c r="W582" t="s">
        <v>325</v>
      </c>
      <c r="X582" t="s">
        <v>5445</v>
      </c>
      <c r="Y582">
        <v>39</v>
      </c>
      <c r="Z582">
        <v>39</v>
      </c>
      <c r="AA582">
        <v>6</v>
      </c>
      <c r="AB582">
        <v>6</v>
      </c>
      <c r="AC582">
        <v>17</v>
      </c>
    </row>
    <row r="583" spans="1:29" x14ac:dyDescent="0.35">
      <c r="A583">
        <v>587</v>
      </c>
      <c r="B583" t="s">
        <v>1318</v>
      </c>
      <c r="C583" t="s">
        <v>1910</v>
      </c>
      <c r="I583" t="s">
        <v>177</v>
      </c>
      <c r="J583" t="s">
        <v>272</v>
      </c>
      <c r="K583">
        <v>0</v>
      </c>
      <c r="N583" t="b">
        <v>1</v>
      </c>
      <c r="O583" t="b">
        <v>1</v>
      </c>
      <c r="P583" t="b">
        <v>0</v>
      </c>
      <c r="Q583">
        <v>12</v>
      </c>
      <c r="R583">
        <v>4</v>
      </c>
      <c r="S583">
        <v>1</v>
      </c>
      <c r="T583">
        <v>0</v>
      </c>
      <c r="U583" t="b">
        <v>1</v>
      </c>
      <c r="V583" t="s">
        <v>324</v>
      </c>
      <c r="W583" t="s">
        <v>325</v>
      </c>
      <c r="X583" t="s">
        <v>5446</v>
      </c>
      <c r="Y583">
        <v>40</v>
      </c>
      <c r="Z583">
        <v>40</v>
      </c>
      <c r="AA583">
        <v>6</v>
      </c>
      <c r="AB583">
        <v>6</v>
      </c>
      <c r="AC583">
        <v>17</v>
      </c>
    </row>
    <row r="584" spans="1:29" x14ac:dyDescent="0.35">
      <c r="A584">
        <v>588</v>
      </c>
      <c r="B584" t="s">
        <v>1318</v>
      </c>
      <c r="C584" t="s">
        <v>1911</v>
      </c>
      <c r="I584" t="s">
        <v>177</v>
      </c>
      <c r="J584" t="s">
        <v>272</v>
      </c>
      <c r="K584">
        <v>0</v>
      </c>
      <c r="N584" t="b">
        <v>1</v>
      </c>
      <c r="O584" t="b">
        <v>1</v>
      </c>
      <c r="P584" t="b">
        <v>0</v>
      </c>
      <c r="Q584">
        <v>12</v>
      </c>
      <c r="R584">
        <v>4</v>
      </c>
      <c r="S584">
        <v>1</v>
      </c>
      <c r="T584">
        <v>0</v>
      </c>
      <c r="U584" t="b">
        <v>1</v>
      </c>
      <c r="V584" t="s">
        <v>324</v>
      </c>
      <c r="W584" t="s">
        <v>325</v>
      </c>
      <c r="X584" t="s">
        <v>5447</v>
      </c>
      <c r="Y584">
        <v>41</v>
      </c>
      <c r="Z584">
        <v>41</v>
      </c>
      <c r="AA584">
        <v>6</v>
      </c>
      <c r="AB584">
        <v>6</v>
      </c>
      <c r="AC584">
        <v>17</v>
      </c>
    </row>
    <row r="585" spans="1:29" x14ac:dyDescent="0.35">
      <c r="A585">
        <v>589</v>
      </c>
      <c r="B585" t="s">
        <v>1318</v>
      </c>
      <c r="C585" t="s">
        <v>1912</v>
      </c>
      <c r="I585" t="s">
        <v>177</v>
      </c>
      <c r="J585" t="s">
        <v>272</v>
      </c>
      <c r="K585">
        <v>0</v>
      </c>
      <c r="N585" t="b">
        <v>1</v>
      </c>
      <c r="O585" t="b">
        <v>1</v>
      </c>
      <c r="P585" t="b">
        <v>0</v>
      </c>
      <c r="Q585">
        <v>12</v>
      </c>
      <c r="R585">
        <v>4</v>
      </c>
      <c r="S585">
        <v>1</v>
      </c>
      <c r="T585">
        <v>0</v>
      </c>
      <c r="U585" t="b">
        <v>1</v>
      </c>
      <c r="V585" t="s">
        <v>324</v>
      </c>
      <c r="W585" t="s">
        <v>325</v>
      </c>
      <c r="X585" t="s">
        <v>5448</v>
      </c>
      <c r="Y585">
        <v>42</v>
      </c>
      <c r="Z585">
        <v>42</v>
      </c>
      <c r="AA585">
        <v>6</v>
      </c>
      <c r="AB585">
        <v>6</v>
      </c>
      <c r="AC585">
        <v>17</v>
      </c>
    </row>
    <row r="586" spans="1:29" x14ac:dyDescent="0.35">
      <c r="A586">
        <v>590</v>
      </c>
      <c r="B586" t="s">
        <v>1318</v>
      </c>
      <c r="C586" t="s">
        <v>1913</v>
      </c>
      <c r="I586" t="s">
        <v>177</v>
      </c>
      <c r="J586" t="s">
        <v>272</v>
      </c>
      <c r="K586">
        <v>0</v>
      </c>
      <c r="N586" t="b">
        <v>1</v>
      </c>
      <c r="O586" t="b">
        <v>1</v>
      </c>
      <c r="P586" t="b">
        <v>0</v>
      </c>
      <c r="Q586">
        <v>12</v>
      </c>
      <c r="R586">
        <v>4</v>
      </c>
      <c r="S586">
        <v>1</v>
      </c>
      <c r="T586">
        <v>0</v>
      </c>
      <c r="U586" t="b">
        <v>1</v>
      </c>
      <c r="V586" t="s">
        <v>324</v>
      </c>
      <c r="W586" t="s">
        <v>325</v>
      </c>
      <c r="X586" t="s">
        <v>5449</v>
      </c>
      <c r="Y586">
        <v>43</v>
      </c>
      <c r="Z586">
        <v>43</v>
      </c>
      <c r="AA586">
        <v>6</v>
      </c>
      <c r="AB586">
        <v>6</v>
      </c>
      <c r="AC586">
        <v>17</v>
      </c>
    </row>
    <row r="587" spans="1:29" x14ac:dyDescent="0.35">
      <c r="A587">
        <v>591</v>
      </c>
      <c r="B587" t="s">
        <v>1318</v>
      </c>
      <c r="C587" t="s">
        <v>1914</v>
      </c>
      <c r="I587" t="s">
        <v>177</v>
      </c>
      <c r="J587" t="s">
        <v>272</v>
      </c>
      <c r="K587">
        <v>0</v>
      </c>
      <c r="N587" t="b">
        <v>1</v>
      </c>
      <c r="O587" t="b">
        <v>1</v>
      </c>
      <c r="P587" t="b">
        <v>0</v>
      </c>
      <c r="Q587">
        <v>12</v>
      </c>
      <c r="R587">
        <v>4</v>
      </c>
      <c r="S587">
        <v>1</v>
      </c>
      <c r="T587">
        <v>0</v>
      </c>
      <c r="U587" t="b">
        <v>1</v>
      </c>
      <c r="V587" t="s">
        <v>324</v>
      </c>
      <c r="W587" t="s">
        <v>325</v>
      </c>
      <c r="X587" t="s">
        <v>5450</v>
      </c>
      <c r="Y587">
        <v>44</v>
      </c>
      <c r="Z587">
        <v>44</v>
      </c>
      <c r="AA587">
        <v>6</v>
      </c>
      <c r="AB587">
        <v>6</v>
      </c>
      <c r="AC587">
        <v>17</v>
      </c>
    </row>
    <row r="588" spans="1:29" x14ac:dyDescent="0.35">
      <c r="A588">
        <v>592</v>
      </c>
      <c r="B588" t="s">
        <v>1318</v>
      </c>
      <c r="C588" t="s">
        <v>1915</v>
      </c>
      <c r="G588" t="s">
        <v>1419</v>
      </c>
      <c r="I588" t="s">
        <v>177</v>
      </c>
      <c r="J588" t="s">
        <v>272</v>
      </c>
      <c r="K588">
        <v>0</v>
      </c>
      <c r="N588" t="b">
        <v>1</v>
      </c>
      <c r="O588" t="b">
        <v>1</v>
      </c>
      <c r="P588" t="b">
        <v>0</v>
      </c>
      <c r="Q588">
        <v>12</v>
      </c>
      <c r="R588">
        <v>0</v>
      </c>
      <c r="S588">
        <v>1</v>
      </c>
      <c r="T588">
        <v>0</v>
      </c>
      <c r="U588" t="b">
        <v>1</v>
      </c>
      <c r="V588" t="s">
        <v>324</v>
      </c>
      <c r="W588" t="s">
        <v>325</v>
      </c>
      <c r="X588" t="s">
        <v>5451</v>
      </c>
      <c r="Y588">
        <v>45</v>
      </c>
      <c r="Z588">
        <v>45</v>
      </c>
      <c r="AA588">
        <v>6</v>
      </c>
      <c r="AB588">
        <v>6</v>
      </c>
      <c r="AC588">
        <v>17</v>
      </c>
    </row>
    <row r="589" spans="1:29" x14ac:dyDescent="0.35">
      <c r="A589">
        <v>593</v>
      </c>
      <c r="B589" t="s">
        <v>1318</v>
      </c>
      <c r="C589" t="s">
        <v>1916</v>
      </c>
      <c r="G589" t="s">
        <v>1419</v>
      </c>
      <c r="I589" t="s">
        <v>101</v>
      </c>
      <c r="J589" t="s">
        <v>272</v>
      </c>
      <c r="K589">
        <v>0</v>
      </c>
      <c r="N589" t="b">
        <v>1</v>
      </c>
      <c r="O589" t="b">
        <v>1</v>
      </c>
      <c r="P589" t="b">
        <v>0</v>
      </c>
      <c r="Q589">
        <v>12</v>
      </c>
      <c r="R589">
        <v>0</v>
      </c>
      <c r="S589">
        <v>1</v>
      </c>
      <c r="T589">
        <v>0</v>
      </c>
      <c r="U589" t="b">
        <v>1</v>
      </c>
      <c r="V589" t="s">
        <v>324</v>
      </c>
      <c r="W589" t="s">
        <v>325</v>
      </c>
      <c r="X589" t="s">
        <v>5561</v>
      </c>
      <c r="Y589">
        <v>45</v>
      </c>
      <c r="Z589">
        <v>45</v>
      </c>
      <c r="AA589">
        <v>7</v>
      </c>
      <c r="AB589">
        <v>7</v>
      </c>
      <c r="AC589">
        <v>17</v>
      </c>
    </row>
    <row r="590" spans="1:29" x14ac:dyDescent="0.35">
      <c r="A590">
        <v>594</v>
      </c>
      <c r="B590" t="s">
        <v>1318</v>
      </c>
      <c r="C590" t="s">
        <v>1917</v>
      </c>
      <c r="G590" t="s">
        <v>1419</v>
      </c>
      <c r="I590" t="s">
        <v>134</v>
      </c>
      <c r="J590" t="s">
        <v>272</v>
      </c>
      <c r="K590">
        <v>0</v>
      </c>
      <c r="N590" t="b">
        <v>1</v>
      </c>
      <c r="O590" t="b">
        <v>1</v>
      </c>
      <c r="P590" t="b">
        <v>0</v>
      </c>
      <c r="Q590">
        <v>12</v>
      </c>
      <c r="R590">
        <v>0</v>
      </c>
      <c r="S590">
        <v>1</v>
      </c>
      <c r="T590">
        <v>0</v>
      </c>
      <c r="U590" t="b">
        <v>1</v>
      </c>
      <c r="V590" t="s">
        <v>324</v>
      </c>
      <c r="W590" t="s">
        <v>325</v>
      </c>
      <c r="X590" t="s">
        <v>5562</v>
      </c>
      <c r="Y590">
        <v>45</v>
      </c>
      <c r="Z590">
        <v>45</v>
      </c>
      <c r="AA590">
        <v>8</v>
      </c>
      <c r="AB590">
        <v>8</v>
      </c>
      <c r="AC590">
        <v>17</v>
      </c>
    </row>
    <row r="591" spans="1:29" x14ac:dyDescent="0.35">
      <c r="A591">
        <v>595</v>
      </c>
      <c r="B591" t="s">
        <v>1318</v>
      </c>
      <c r="C591" t="s">
        <v>1918</v>
      </c>
      <c r="G591" t="s">
        <v>1419</v>
      </c>
      <c r="I591" t="s">
        <v>135</v>
      </c>
      <c r="J591" t="s">
        <v>272</v>
      </c>
      <c r="K591">
        <v>0</v>
      </c>
      <c r="N591" t="b">
        <v>1</v>
      </c>
      <c r="O591" t="b">
        <v>1</v>
      </c>
      <c r="P591" t="b">
        <v>0</v>
      </c>
      <c r="Q591">
        <v>12</v>
      </c>
      <c r="R591">
        <v>0</v>
      </c>
      <c r="S591">
        <v>1</v>
      </c>
      <c r="T591">
        <v>0</v>
      </c>
      <c r="U591" t="b">
        <v>1</v>
      </c>
      <c r="V591" t="s">
        <v>324</v>
      </c>
      <c r="W591" t="s">
        <v>325</v>
      </c>
      <c r="X591" t="s">
        <v>5563</v>
      </c>
      <c r="Y591">
        <v>45</v>
      </c>
      <c r="Z591">
        <v>45</v>
      </c>
      <c r="AA591">
        <v>9</v>
      </c>
      <c r="AB591">
        <v>9</v>
      </c>
      <c r="AC591">
        <v>17</v>
      </c>
    </row>
    <row r="592" spans="1:29" x14ac:dyDescent="0.35">
      <c r="A592">
        <v>596</v>
      </c>
      <c r="B592" t="s">
        <v>1318</v>
      </c>
      <c r="C592" t="s">
        <v>1919</v>
      </c>
      <c r="G592" t="s">
        <v>1419</v>
      </c>
      <c r="I592" t="s">
        <v>179</v>
      </c>
      <c r="J592" t="s">
        <v>272</v>
      </c>
      <c r="K592">
        <v>0</v>
      </c>
      <c r="N592" t="b">
        <v>1</v>
      </c>
      <c r="O592" t="b">
        <v>1</v>
      </c>
      <c r="P592" t="b">
        <v>0</v>
      </c>
      <c r="Q592">
        <v>12</v>
      </c>
      <c r="R592">
        <v>0</v>
      </c>
      <c r="S592">
        <v>1</v>
      </c>
      <c r="T592">
        <v>0</v>
      </c>
      <c r="U592" t="b">
        <v>1</v>
      </c>
      <c r="V592" t="s">
        <v>324</v>
      </c>
      <c r="W592" t="s">
        <v>325</v>
      </c>
      <c r="X592" t="s">
        <v>5564</v>
      </c>
      <c r="Y592">
        <v>45</v>
      </c>
      <c r="Z592">
        <v>45</v>
      </c>
      <c r="AA592">
        <v>10</v>
      </c>
      <c r="AB592">
        <v>10</v>
      </c>
      <c r="AC592">
        <v>17</v>
      </c>
    </row>
    <row r="593" spans="1:29" x14ac:dyDescent="0.35">
      <c r="A593">
        <v>597</v>
      </c>
      <c r="B593" t="s">
        <v>1318</v>
      </c>
      <c r="C593" t="s">
        <v>1920</v>
      </c>
      <c r="G593" t="s">
        <v>118</v>
      </c>
      <c r="I593" t="s">
        <v>177</v>
      </c>
      <c r="J593" t="s">
        <v>272</v>
      </c>
      <c r="K593">
        <v>0</v>
      </c>
      <c r="N593" t="b">
        <v>1</v>
      </c>
      <c r="O593" t="b">
        <v>1</v>
      </c>
      <c r="P593" t="b">
        <v>0</v>
      </c>
      <c r="Q593">
        <v>12</v>
      </c>
      <c r="R593">
        <v>0</v>
      </c>
      <c r="S593">
        <v>1</v>
      </c>
      <c r="T593">
        <v>0</v>
      </c>
      <c r="U593" t="b">
        <v>1</v>
      </c>
      <c r="V593" t="s">
        <v>324</v>
      </c>
      <c r="W593" t="s">
        <v>325</v>
      </c>
      <c r="X593" t="s">
        <v>5452</v>
      </c>
      <c r="Y593">
        <v>46</v>
      </c>
      <c r="Z593">
        <v>46</v>
      </c>
      <c r="AA593">
        <v>6</v>
      </c>
      <c r="AB593">
        <v>6</v>
      </c>
      <c r="AC593">
        <v>17</v>
      </c>
    </row>
    <row r="594" spans="1:29" x14ac:dyDescent="0.35">
      <c r="A594">
        <v>598</v>
      </c>
      <c r="B594" t="s">
        <v>1318</v>
      </c>
      <c r="C594" t="s">
        <v>1921</v>
      </c>
      <c r="G594" t="s">
        <v>118</v>
      </c>
      <c r="I594" t="s">
        <v>101</v>
      </c>
      <c r="J594" t="s">
        <v>272</v>
      </c>
      <c r="K594">
        <v>0</v>
      </c>
      <c r="N594" t="b">
        <v>1</v>
      </c>
      <c r="O594" t="b">
        <v>1</v>
      </c>
      <c r="P594" t="b">
        <v>0</v>
      </c>
      <c r="Q594">
        <v>12</v>
      </c>
      <c r="R594">
        <v>0</v>
      </c>
      <c r="S594">
        <v>1</v>
      </c>
      <c r="T594">
        <v>0</v>
      </c>
      <c r="U594" t="b">
        <v>1</v>
      </c>
      <c r="V594" t="s">
        <v>324</v>
      </c>
      <c r="W594" t="s">
        <v>325</v>
      </c>
      <c r="X594" t="s">
        <v>5565</v>
      </c>
      <c r="Y594">
        <v>46</v>
      </c>
      <c r="Z594">
        <v>46</v>
      </c>
      <c r="AA594">
        <v>7</v>
      </c>
      <c r="AB594">
        <v>7</v>
      </c>
      <c r="AC594">
        <v>17</v>
      </c>
    </row>
    <row r="595" spans="1:29" x14ac:dyDescent="0.35">
      <c r="A595">
        <v>599</v>
      </c>
      <c r="B595" t="s">
        <v>1318</v>
      </c>
      <c r="C595" t="s">
        <v>1922</v>
      </c>
      <c r="G595" t="s">
        <v>118</v>
      </c>
      <c r="I595" t="s">
        <v>134</v>
      </c>
      <c r="J595" t="s">
        <v>272</v>
      </c>
      <c r="K595">
        <v>0</v>
      </c>
      <c r="N595" t="b">
        <v>1</v>
      </c>
      <c r="O595" t="b">
        <v>1</v>
      </c>
      <c r="P595" t="b">
        <v>0</v>
      </c>
      <c r="Q595">
        <v>12</v>
      </c>
      <c r="R595">
        <v>0</v>
      </c>
      <c r="S595">
        <v>1</v>
      </c>
      <c r="T595">
        <v>0</v>
      </c>
      <c r="U595" t="b">
        <v>1</v>
      </c>
      <c r="V595" t="s">
        <v>324</v>
      </c>
      <c r="W595" t="s">
        <v>325</v>
      </c>
      <c r="X595" t="s">
        <v>5566</v>
      </c>
      <c r="Y595">
        <v>46</v>
      </c>
      <c r="Z595">
        <v>46</v>
      </c>
      <c r="AA595">
        <v>8</v>
      </c>
      <c r="AB595">
        <v>8</v>
      </c>
      <c r="AC595">
        <v>17</v>
      </c>
    </row>
    <row r="596" spans="1:29" x14ac:dyDescent="0.35">
      <c r="A596">
        <v>600</v>
      </c>
      <c r="B596" t="s">
        <v>1318</v>
      </c>
      <c r="C596" t="s">
        <v>1923</v>
      </c>
      <c r="G596" t="s">
        <v>118</v>
      </c>
      <c r="I596" t="s">
        <v>135</v>
      </c>
      <c r="J596" t="s">
        <v>272</v>
      </c>
      <c r="K596">
        <v>0</v>
      </c>
      <c r="N596" t="b">
        <v>1</v>
      </c>
      <c r="O596" t="b">
        <v>1</v>
      </c>
      <c r="P596" t="b">
        <v>0</v>
      </c>
      <c r="Q596">
        <v>12</v>
      </c>
      <c r="R596">
        <v>0</v>
      </c>
      <c r="S596">
        <v>1</v>
      </c>
      <c r="T596">
        <v>0</v>
      </c>
      <c r="U596" t="b">
        <v>1</v>
      </c>
      <c r="V596" t="s">
        <v>324</v>
      </c>
      <c r="W596" t="s">
        <v>325</v>
      </c>
      <c r="X596" t="s">
        <v>5567</v>
      </c>
      <c r="Y596">
        <v>46</v>
      </c>
      <c r="Z596">
        <v>46</v>
      </c>
      <c r="AA596">
        <v>9</v>
      </c>
      <c r="AB596">
        <v>9</v>
      </c>
      <c r="AC596">
        <v>17</v>
      </c>
    </row>
    <row r="597" spans="1:29" x14ac:dyDescent="0.35">
      <c r="A597">
        <v>601</v>
      </c>
      <c r="B597" t="s">
        <v>1318</v>
      </c>
      <c r="C597" t="s">
        <v>1924</v>
      </c>
      <c r="G597" t="s">
        <v>118</v>
      </c>
      <c r="I597" t="s">
        <v>179</v>
      </c>
      <c r="J597" t="s">
        <v>272</v>
      </c>
      <c r="K597">
        <v>0</v>
      </c>
      <c r="N597" t="b">
        <v>1</v>
      </c>
      <c r="O597" t="b">
        <v>1</v>
      </c>
      <c r="P597" t="b">
        <v>0</v>
      </c>
      <c r="Q597">
        <v>12</v>
      </c>
      <c r="R597">
        <v>0</v>
      </c>
      <c r="S597">
        <v>1</v>
      </c>
      <c r="T597">
        <v>0</v>
      </c>
      <c r="U597" t="b">
        <v>1</v>
      </c>
      <c r="V597" t="s">
        <v>324</v>
      </c>
      <c r="W597" t="s">
        <v>325</v>
      </c>
      <c r="X597" t="s">
        <v>5568</v>
      </c>
      <c r="Y597">
        <v>46</v>
      </c>
      <c r="Z597">
        <v>46</v>
      </c>
      <c r="AA597">
        <v>10</v>
      </c>
      <c r="AB597">
        <v>10</v>
      </c>
      <c r="AC597">
        <v>17</v>
      </c>
    </row>
    <row r="598" spans="1:29" x14ac:dyDescent="0.35">
      <c r="A598">
        <v>602</v>
      </c>
      <c r="B598" t="s">
        <v>1318</v>
      </c>
      <c r="C598" t="s">
        <v>1925</v>
      </c>
      <c r="G598" t="s">
        <v>1926</v>
      </c>
      <c r="I598" t="s">
        <v>177</v>
      </c>
      <c r="J598" t="s">
        <v>272</v>
      </c>
      <c r="K598">
        <v>0</v>
      </c>
      <c r="N598" t="b">
        <v>1</v>
      </c>
      <c r="O598" t="b">
        <v>1</v>
      </c>
      <c r="P598" t="b">
        <v>0</v>
      </c>
      <c r="Q598">
        <v>12</v>
      </c>
      <c r="R598">
        <v>0</v>
      </c>
      <c r="S598">
        <v>1</v>
      </c>
      <c r="T598">
        <v>0</v>
      </c>
      <c r="U598" t="b">
        <v>1</v>
      </c>
      <c r="V598" t="s">
        <v>324</v>
      </c>
      <c r="W598" t="s">
        <v>325</v>
      </c>
      <c r="X598" t="s">
        <v>5453</v>
      </c>
      <c r="Y598">
        <v>48</v>
      </c>
      <c r="Z598">
        <v>48</v>
      </c>
      <c r="AA598">
        <v>6</v>
      </c>
      <c r="AB598">
        <v>6</v>
      </c>
      <c r="AC598">
        <v>17</v>
      </c>
    </row>
    <row r="599" spans="1:29" x14ac:dyDescent="0.35">
      <c r="A599">
        <v>603</v>
      </c>
      <c r="B599" t="s">
        <v>1318</v>
      </c>
      <c r="C599" t="s">
        <v>1927</v>
      </c>
      <c r="G599" t="s">
        <v>1926</v>
      </c>
      <c r="I599" t="s">
        <v>101</v>
      </c>
      <c r="J599" t="s">
        <v>272</v>
      </c>
      <c r="K599">
        <v>0</v>
      </c>
      <c r="N599" t="b">
        <v>1</v>
      </c>
      <c r="O599" t="b">
        <v>1</v>
      </c>
      <c r="P599" t="b">
        <v>0</v>
      </c>
      <c r="Q599">
        <v>12</v>
      </c>
      <c r="R599">
        <v>0</v>
      </c>
      <c r="S599">
        <v>1</v>
      </c>
      <c r="T599">
        <v>0</v>
      </c>
      <c r="U599" t="b">
        <v>1</v>
      </c>
      <c r="V599" t="s">
        <v>324</v>
      </c>
      <c r="W599" t="s">
        <v>325</v>
      </c>
      <c r="X599" t="s">
        <v>5569</v>
      </c>
      <c r="Y599">
        <v>48</v>
      </c>
      <c r="Z599">
        <v>48</v>
      </c>
      <c r="AA599">
        <v>7</v>
      </c>
      <c r="AB599">
        <v>7</v>
      </c>
      <c r="AC599">
        <v>17</v>
      </c>
    </row>
    <row r="600" spans="1:29" x14ac:dyDescent="0.35">
      <c r="A600">
        <v>604</v>
      </c>
      <c r="B600" t="s">
        <v>1318</v>
      </c>
      <c r="C600" t="s">
        <v>1928</v>
      </c>
      <c r="G600" t="s">
        <v>1926</v>
      </c>
      <c r="I600" t="s">
        <v>134</v>
      </c>
      <c r="J600" t="s">
        <v>272</v>
      </c>
      <c r="K600">
        <v>0</v>
      </c>
      <c r="N600" t="b">
        <v>1</v>
      </c>
      <c r="O600" t="b">
        <v>1</v>
      </c>
      <c r="P600" t="b">
        <v>0</v>
      </c>
      <c r="Q600">
        <v>12</v>
      </c>
      <c r="R600">
        <v>0</v>
      </c>
      <c r="S600">
        <v>1</v>
      </c>
      <c r="T600">
        <v>0</v>
      </c>
      <c r="U600" t="b">
        <v>1</v>
      </c>
      <c r="V600" t="s">
        <v>324</v>
      </c>
      <c r="W600" t="s">
        <v>325</v>
      </c>
      <c r="X600" t="s">
        <v>5570</v>
      </c>
      <c r="Y600">
        <v>48</v>
      </c>
      <c r="Z600">
        <v>48</v>
      </c>
      <c r="AA600">
        <v>8</v>
      </c>
      <c r="AB600">
        <v>8</v>
      </c>
      <c r="AC600">
        <v>17</v>
      </c>
    </row>
    <row r="601" spans="1:29" x14ac:dyDescent="0.35">
      <c r="A601">
        <v>605</v>
      </c>
      <c r="B601" t="s">
        <v>1318</v>
      </c>
      <c r="C601" t="s">
        <v>1929</v>
      </c>
      <c r="G601" t="s">
        <v>1926</v>
      </c>
      <c r="I601" t="s">
        <v>135</v>
      </c>
      <c r="J601" t="s">
        <v>272</v>
      </c>
      <c r="K601">
        <v>0</v>
      </c>
      <c r="N601" t="b">
        <v>1</v>
      </c>
      <c r="O601" t="b">
        <v>1</v>
      </c>
      <c r="P601" t="b">
        <v>0</v>
      </c>
      <c r="Q601">
        <v>12</v>
      </c>
      <c r="R601">
        <v>0</v>
      </c>
      <c r="S601">
        <v>1</v>
      </c>
      <c r="T601">
        <v>0</v>
      </c>
      <c r="U601" t="b">
        <v>1</v>
      </c>
      <c r="V601" t="s">
        <v>324</v>
      </c>
      <c r="W601" t="s">
        <v>325</v>
      </c>
      <c r="X601" t="s">
        <v>5571</v>
      </c>
      <c r="Y601">
        <v>48</v>
      </c>
      <c r="Z601">
        <v>48</v>
      </c>
      <c r="AA601">
        <v>9</v>
      </c>
      <c r="AB601">
        <v>9</v>
      </c>
      <c r="AC601">
        <v>17</v>
      </c>
    </row>
    <row r="602" spans="1:29" x14ac:dyDescent="0.35">
      <c r="A602">
        <v>606</v>
      </c>
      <c r="B602" t="s">
        <v>1318</v>
      </c>
      <c r="C602" t="s">
        <v>1930</v>
      </c>
      <c r="G602" t="s">
        <v>1926</v>
      </c>
      <c r="I602" t="s">
        <v>179</v>
      </c>
      <c r="J602" t="s">
        <v>272</v>
      </c>
      <c r="K602">
        <v>0</v>
      </c>
      <c r="N602" t="b">
        <v>1</v>
      </c>
      <c r="O602" t="b">
        <v>1</v>
      </c>
      <c r="P602" t="b">
        <v>0</v>
      </c>
      <c r="Q602">
        <v>12</v>
      </c>
      <c r="R602">
        <v>0</v>
      </c>
      <c r="S602">
        <v>1</v>
      </c>
      <c r="T602">
        <v>0</v>
      </c>
      <c r="U602" t="b">
        <v>1</v>
      </c>
      <c r="V602" t="s">
        <v>324</v>
      </c>
      <c r="W602" t="s">
        <v>325</v>
      </c>
      <c r="X602" t="s">
        <v>5572</v>
      </c>
      <c r="Y602">
        <v>48</v>
      </c>
      <c r="Z602">
        <v>48</v>
      </c>
      <c r="AA602">
        <v>10</v>
      </c>
      <c r="AB602">
        <v>10</v>
      </c>
      <c r="AC602">
        <v>17</v>
      </c>
    </row>
    <row r="603" spans="1:29" x14ac:dyDescent="0.35">
      <c r="A603">
        <v>607</v>
      </c>
      <c r="B603" t="s">
        <v>1318</v>
      </c>
      <c r="C603" t="s">
        <v>1931</v>
      </c>
      <c r="I603" t="s">
        <v>65</v>
      </c>
      <c r="J603" t="s">
        <v>264</v>
      </c>
      <c r="K603">
        <v>0</v>
      </c>
      <c r="N603" t="b">
        <v>1</v>
      </c>
      <c r="O603" t="b">
        <v>1</v>
      </c>
      <c r="P603" t="b">
        <v>0</v>
      </c>
      <c r="Q603">
        <v>12</v>
      </c>
      <c r="R603">
        <v>4</v>
      </c>
      <c r="S603">
        <v>1</v>
      </c>
      <c r="T603">
        <v>0</v>
      </c>
      <c r="U603" t="b">
        <v>1</v>
      </c>
      <c r="V603" t="s">
        <v>324</v>
      </c>
      <c r="W603" t="s">
        <v>325</v>
      </c>
      <c r="X603" t="s">
        <v>5573</v>
      </c>
      <c r="Y603">
        <v>52</v>
      </c>
      <c r="Z603">
        <v>52</v>
      </c>
      <c r="AA603">
        <v>5</v>
      </c>
      <c r="AB603">
        <v>5</v>
      </c>
      <c r="AC603">
        <v>17</v>
      </c>
    </row>
    <row r="604" spans="1:29" x14ac:dyDescent="0.35">
      <c r="A604">
        <v>608</v>
      </c>
      <c r="B604" t="s">
        <v>1318</v>
      </c>
      <c r="C604" t="s">
        <v>1932</v>
      </c>
      <c r="I604" t="s">
        <v>65</v>
      </c>
      <c r="J604" t="s">
        <v>264</v>
      </c>
      <c r="K604">
        <v>0</v>
      </c>
      <c r="N604" t="b">
        <v>1</v>
      </c>
      <c r="O604" t="b">
        <v>1</v>
      </c>
      <c r="P604" t="b">
        <v>0</v>
      </c>
      <c r="Q604">
        <v>12</v>
      </c>
      <c r="R604">
        <v>4</v>
      </c>
      <c r="S604">
        <v>1</v>
      </c>
      <c r="T604">
        <v>0</v>
      </c>
      <c r="U604" t="b">
        <v>1</v>
      </c>
      <c r="V604" t="s">
        <v>324</v>
      </c>
      <c r="W604" t="s">
        <v>325</v>
      </c>
      <c r="X604" t="s">
        <v>5574</v>
      </c>
      <c r="Y604">
        <v>53</v>
      </c>
      <c r="Z604">
        <v>53</v>
      </c>
      <c r="AA604">
        <v>5</v>
      </c>
      <c r="AB604">
        <v>5</v>
      </c>
      <c r="AC604">
        <v>17</v>
      </c>
    </row>
    <row r="605" spans="1:29" x14ac:dyDescent="0.35">
      <c r="A605">
        <v>609</v>
      </c>
      <c r="B605" t="s">
        <v>1318</v>
      </c>
      <c r="C605" t="s">
        <v>1933</v>
      </c>
      <c r="I605" t="s">
        <v>65</v>
      </c>
      <c r="J605" t="s">
        <v>264</v>
      </c>
      <c r="K605">
        <v>0</v>
      </c>
      <c r="N605" t="b">
        <v>1</v>
      </c>
      <c r="O605" t="b">
        <v>1</v>
      </c>
      <c r="P605" t="b">
        <v>0</v>
      </c>
      <c r="Q605">
        <v>12</v>
      </c>
      <c r="R605">
        <v>4</v>
      </c>
      <c r="S605">
        <v>1</v>
      </c>
      <c r="T605">
        <v>0</v>
      </c>
      <c r="U605" t="b">
        <v>1</v>
      </c>
      <c r="V605" t="s">
        <v>324</v>
      </c>
      <c r="W605" t="s">
        <v>325</v>
      </c>
      <c r="X605" t="s">
        <v>5575</v>
      </c>
      <c r="Y605">
        <v>54</v>
      </c>
      <c r="Z605">
        <v>54</v>
      </c>
      <c r="AA605">
        <v>5</v>
      </c>
      <c r="AB605">
        <v>5</v>
      </c>
      <c r="AC605">
        <v>17</v>
      </c>
    </row>
    <row r="606" spans="1:29" x14ac:dyDescent="0.35">
      <c r="A606">
        <v>610</v>
      </c>
      <c r="B606" t="s">
        <v>1318</v>
      </c>
      <c r="C606" t="s">
        <v>1934</v>
      </c>
      <c r="I606" t="s">
        <v>65</v>
      </c>
      <c r="J606" t="s">
        <v>264</v>
      </c>
      <c r="K606">
        <v>0</v>
      </c>
      <c r="N606" t="b">
        <v>1</v>
      </c>
      <c r="O606" t="b">
        <v>1</v>
      </c>
      <c r="P606" t="b">
        <v>0</v>
      </c>
      <c r="Q606">
        <v>12</v>
      </c>
      <c r="R606">
        <v>4</v>
      </c>
      <c r="S606">
        <v>1</v>
      </c>
      <c r="T606">
        <v>0</v>
      </c>
      <c r="U606" t="b">
        <v>1</v>
      </c>
      <c r="V606" t="s">
        <v>324</v>
      </c>
      <c r="W606" t="s">
        <v>325</v>
      </c>
      <c r="X606" t="s">
        <v>5576</v>
      </c>
      <c r="Y606">
        <v>55</v>
      </c>
      <c r="Z606">
        <v>55</v>
      </c>
      <c r="AA606">
        <v>5</v>
      </c>
      <c r="AB606">
        <v>5</v>
      </c>
      <c r="AC606">
        <v>17</v>
      </c>
    </row>
    <row r="607" spans="1:29" x14ac:dyDescent="0.35">
      <c r="A607">
        <v>611</v>
      </c>
      <c r="B607" t="s">
        <v>1318</v>
      </c>
      <c r="C607" t="s">
        <v>1935</v>
      </c>
      <c r="I607" t="s">
        <v>65</v>
      </c>
      <c r="J607" t="s">
        <v>264</v>
      </c>
      <c r="K607">
        <v>0</v>
      </c>
      <c r="N607" t="b">
        <v>1</v>
      </c>
      <c r="O607" t="b">
        <v>1</v>
      </c>
      <c r="P607" t="b">
        <v>0</v>
      </c>
      <c r="Q607">
        <v>12</v>
      </c>
      <c r="R607">
        <v>4</v>
      </c>
      <c r="S607">
        <v>1</v>
      </c>
      <c r="T607">
        <v>0</v>
      </c>
      <c r="U607" t="b">
        <v>1</v>
      </c>
      <c r="V607" t="s">
        <v>324</v>
      </c>
      <c r="W607" t="s">
        <v>325</v>
      </c>
      <c r="X607" t="s">
        <v>5577</v>
      </c>
      <c r="Y607">
        <v>56</v>
      </c>
      <c r="Z607">
        <v>56</v>
      </c>
      <c r="AA607">
        <v>5</v>
      </c>
      <c r="AB607">
        <v>5</v>
      </c>
      <c r="AC607">
        <v>17</v>
      </c>
    </row>
    <row r="608" spans="1:29" x14ac:dyDescent="0.35">
      <c r="A608">
        <v>612</v>
      </c>
      <c r="B608" t="s">
        <v>1318</v>
      </c>
      <c r="C608" t="s">
        <v>1936</v>
      </c>
      <c r="I608" t="s">
        <v>65</v>
      </c>
      <c r="J608" t="s">
        <v>264</v>
      </c>
      <c r="K608">
        <v>0</v>
      </c>
      <c r="N608" t="b">
        <v>1</v>
      </c>
      <c r="O608" t="b">
        <v>1</v>
      </c>
      <c r="P608" t="b">
        <v>0</v>
      </c>
      <c r="Q608">
        <v>12</v>
      </c>
      <c r="R608">
        <v>4</v>
      </c>
      <c r="S608">
        <v>1</v>
      </c>
      <c r="T608">
        <v>0</v>
      </c>
      <c r="U608" t="b">
        <v>1</v>
      </c>
      <c r="V608" t="s">
        <v>324</v>
      </c>
      <c r="W608" t="s">
        <v>325</v>
      </c>
      <c r="X608" t="s">
        <v>5578</v>
      </c>
      <c r="Y608">
        <v>57</v>
      </c>
      <c r="Z608">
        <v>57</v>
      </c>
      <c r="AA608">
        <v>5</v>
      </c>
      <c r="AB608">
        <v>5</v>
      </c>
      <c r="AC608">
        <v>17</v>
      </c>
    </row>
    <row r="609" spans="1:29" x14ac:dyDescent="0.35">
      <c r="A609">
        <v>613</v>
      </c>
      <c r="B609" t="s">
        <v>1318</v>
      </c>
      <c r="C609" t="s">
        <v>1937</v>
      </c>
      <c r="I609" t="s">
        <v>65</v>
      </c>
      <c r="J609" t="s">
        <v>264</v>
      </c>
      <c r="K609">
        <v>0</v>
      </c>
      <c r="N609" t="b">
        <v>1</v>
      </c>
      <c r="O609" t="b">
        <v>1</v>
      </c>
      <c r="P609" t="b">
        <v>0</v>
      </c>
      <c r="Q609">
        <v>12</v>
      </c>
      <c r="R609">
        <v>4</v>
      </c>
      <c r="S609">
        <v>1</v>
      </c>
      <c r="T609">
        <v>0</v>
      </c>
      <c r="U609" t="b">
        <v>1</v>
      </c>
      <c r="V609" t="s">
        <v>324</v>
      </c>
      <c r="W609" t="s">
        <v>325</v>
      </c>
      <c r="X609" t="s">
        <v>5579</v>
      </c>
      <c r="Y609">
        <v>58</v>
      </c>
      <c r="Z609">
        <v>58</v>
      </c>
      <c r="AA609">
        <v>5</v>
      </c>
      <c r="AB609">
        <v>5</v>
      </c>
      <c r="AC609">
        <v>17</v>
      </c>
    </row>
    <row r="610" spans="1:29" x14ac:dyDescent="0.35">
      <c r="A610">
        <v>614</v>
      </c>
      <c r="B610" t="s">
        <v>1318</v>
      </c>
      <c r="C610" t="s">
        <v>1938</v>
      </c>
      <c r="I610" t="s">
        <v>65</v>
      </c>
      <c r="J610" t="s">
        <v>264</v>
      </c>
      <c r="K610">
        <v>0</v>
      </c>
      <c r="N610" t="b">
        <v>1</v>
      </c>
      <c r="O610" t="b">
        <v>1</v>
      </c>
      <c r="P610" t="b">
        <v>0</v>
      </c>
      <c r="Q610">
        <v>12</v>
      </c>
      <c r="R610">
        <v>4</v>
      </c>
      <c r="S610">
        <v>1</v>
      </c>
      <c r="T610">
        <v>0</v>
      </c>
      <c r="U610" t="b">
        <v>1</v>
      </c>
      <c r="V610" t="s">
        <v>324</v>
      </c>
      <c r="W610" t="s">
        <v>325</v>
      </c>
      <c r="X610" t="s">
        <v>5580</v>
      </c>
      <c r="Y610">
        <v>59</v>
      </c>
      <c r="Z610">
        <v>59</v>
      </c>
      <c r="AA610">
        <v>5</v>
      </c>
      <c r="AB610">
        <v>5</v>
      </c>
      <c r="AC610">
        <v>17</v>
      </c>
    </row>
    <row r="611" spans="1:29" x14ac:dyDescent="0.35">
      <c r="A611">
        <v>615</v>
      </c>
      <c r="B611" t="s">
        <v>1318</v>
      </c>
      <c r="C611" t="s">
        <v>1939</v>
      </c>
      <c r="I611" t="s">
        <v>65</v>
      </c>
      <c r="J611" t="s">
        <v>264</v>
      </c>
      <c r="K611">
        <v>0</v>
      </c>
      <c r="N611" t="b">
        <v>1</v>
      </c>
      <c r="O611" t="b">
        <v>1</v>
      </c>
      <c r="P611" t="b">
        <v>0</v>
      </c>
      <c r="Q611">
        <v>12</v>
      </c>
      <c r="R611">
        <v>4</v>
      </c>
      <c r="S611">
        <v>1</v>
      </c>
      <c r="T611">
        <v>0</v>
      </c>
      <c r="U611" t="b">
        <v>1</v>
      </c>
      <c r="V611" t="s">
        <v>324</v>
      </c>
      <c r="W611" t="s">
        <v>325</v>
      </c>
      <c r="X611" t="s">
        <v>5581</v>
      </c>
      <c r="Y611">
        <v>60</v>
      </c>
      <c r="Z611">
        <v>60</v>
      </c>
      <c r="AA611">
        <v>5</v>
      </c>
      <c r="AB611">
        <v>5</v>
      </c>
      <c r="AC611">
        <v>17</v>
      </c>
    </row>
    <row r="612" spans="1:29" x14ac:dyDescent="0.35">
      <c r="A612">
        <v>616</v>
      </c>
      <c r="B612" t="s">
        <v>1318</v>
      </c>
      <c r="C612" t="s">
        <v>1940</v>
      </c>
      <c r="I612" t="s">
        <v>65</v>
      </c>
      <c r="J612" t="s">
        <v>264</v>
      </c>
      <c r="K612">
        <v>0</v>
      </c>
      <c r="N612" t="b">
        <v>1</v>
      </c>
      <c r="O612" t="b">
        <v>1</v>
      </c>
      <c r="P612" t="b">
        <v>0</v>
      </c>
      <c r="Q612">
        <v>12</v>
      </c>
      <c r="R612">
        <v>4</v>
      </c>
      <c r="S612">
        <v>1</v>
      </c>
      <c r="T612">
        <v>0</v>
      </c>
      <c r="U612" t="b">
        <v>1</v>
      </c>
      <c r="V612" t="s">
        <v>324</v>
      </c>
      <c r="W612" t="s">
        <v>325</v>
      </c>
      <c r="X612" t="s">
        <v>5582</v>
      </c>
      <c r="Y612">
        <v>61</v>
      </c>
      <c r="Z612">
        <v>61</v>
      </c>
      <c r="AA612">
        <v>5</v>
      </c>
      <c r="AB612">
        <v>5</v>
      </c>
      <c r="AC612">
        <v>17</v>
      </c>
    </row>
    <row r="613" spans="1:29" x14ac:dyDescent="0.35">
      <c r="A613">
        <v>617</v>
      </c>
      <c r="B613" t="s">
        <v>1318</v>
      </c>
      <c r="C613" t="s">
        <v>1941</v>
      </c>
      <c r="I613" t="s">
        <v>65</v>
      </c>
      <c r="J613" t="s">
        <v>264</v>
      </c>
      <c r="K613">
        <v>0</v>
      </c>
      <c r="N613" t="b">
        <v>1</v>
      </c>
      <c r="O613" t="b">
        <v>1</v>
      </c>
      <c r="P613" t="b">
        <v>0</v>
      </c>
      <c r="Q613">
        <v>12</v>
      </c>
      <c r="R613">
        <v>4</v>
      </c>
      <c r="S613">
        <v>1</v>
      </c>
      <c r="T613">
        <v>0</v>
      </c>
      <c r="U613" t="b">
        <v>1</v>
      </c>
      <c r="V613" t="s">
        <v>324</v>
      </c>
      <c r="W613" t="s">
        <v>325</v>
      </c>
      <c r="X613" t="s">
        <v>5583</v>
      </c>
      <c r="Y613">
        <v>62</v>
      </c>
      <c r="Z613">
        <v>62</v>
      </c>
      <c r="AA613">
        <v>5</v>
      </c>
      <c r="AB613">
        <v>5</v>
      </c>
      <c r="AC613">
        <v>17</v>
      </c>
    </row>
    <row r="614" spans="1:29" x14ac:dyDescent="0.35">
      <c r="A614">
        <v>618</v>
      </c>
      <c r="B614" t="s">
        <v>1318</v>
      </c>
      <c r="C614" t="s">
        <v>1942</v>
      </c>
      <c r="I614" t="s">
        <v>65</v>
      </c>
      <c r="J614" t="s">
        <v>264</v>
      </c>
      <c r="K614">
        <v>0</v>
      </c>
      <c r="N614" t="b">
        <v>1</v>
      </c>
      <c r="O614" t="b">
        <v>1</v>
      </c>
      <c r="P614" t="b">
        <v>0</v>
      </c>
      <c r="Q614">
        <v>12</v>
      </c>
      <c r="R614">
        <v>4</v>
      </c>
      <c r="S614">
        <v>1</v>
      </c>
      <c r="T614">
        <v>0</v>
      </c>
      <c r="U614" t="b">
        <v>1</v>
      </c>
      <c r="V614" t="s">
        <v>324</v>
      </c>
      <c r="W614" t="s">
        <v>325</v>
      </c>
      <c r="X614" t="s">
        <v>5584</v>
      </c>
      <c r="Y614">
        <v>63</v>
      </c>
      <c r="Z614">
        <v>63</v>
      </c>
      <c r="AA614">
        <v>5</v>
      </c>
      <c r="AB614">
        <v>5</v>
      </c>
      <c r="AC614">
        <v>17</v>
      </c>
    </row>
    <row r="615" spans="1:29" x14ac:dyDescent="0.35">
      <c r="A615">
        <v>619</v>
      </c>
      <c r="B615" t="s">
        <v>1318</v>
      </c>
      <c r="C615" t="s">
        <v>1943</v>
      </c>
      <c r="I615" t="s">
        <v>65</v>
      </c>
      <c r="J615" t="s">
        <v>264</v>
      </c>
      <c r="K615">
        <v>0</v>
      </c>
      <c r="N615" t="b">
        <v>1</v>
      </c>
      <c r="O615" t="b">
        <v>1</v>
      </c>
      <c r="P615" t="b">
        <v>0</v>
      </c>
      <c r="Q615">
        <v>12</v>
      </c>
      <c r="R615">
        <v>4</v>
      </c>
      <c r="S615">
        <v>1</v>
      </c>
      <c r="T615">
        <v>0</v>
      </c>
      <c r="U615" t="b">
        <v>1</v>
      </c>
      <c r="V615" t="s">
        <v>324</v>
      </c>
      <c r="W615" t="s">
        <v>325</v>
      </c>
      <c r="X615" t="s">
        <v>5585</v>
      </c>
      <c r="Y615">
        <v>64</v>
      </c>
      <c r="Z615">
        <v>64</v>
      </c>
      <c r="AA615">
        <v>5</v>
      </c>
      <c r="AB615">
        <v>5</v>
      </c>
      <c r="AC615">
        <v>17</v>
      </c>
    </row>
    <row r="616" spans="1:29" x14ac:dyDescent="0.35">
      <c r="A616">
        <v>620</v>
      </c>
      <c r="B616" t="s">
        <v>1318</v>
      </c>
      <c r="C616" t="s">
        <v>1944</v>
      </c>
      <c r="I616" t="s">
        <v>65</v>
      </c>
      <c r="J616" t="s">
        <v>264</v>
      </c>
      <c r="K616">
        <v>0</v>
      </c>
      <c r="N616" t="b">
        <v>1</v>
      </c>
      <c r="O616" t="b">
        <v>1</v>
      </c>
      <c r="P616" t="b">
        <v>0</v>
      </c>
      <c r="Q616">
        <v>12</v>
      </c>
      <c r="R616">
        <v>4</v>
      </c>
      <c r="S616">
        <v>1</v>
      </c>
      <c r="T616">
        <v>0</v>
      </c>
      <c r="U616" t="b">
        <v>1</v>
      </c>
      <c r="V616" t="s">
        <v>324</v>
      </c>
      <c r="W616" t="s">
        <v>325</v>
      </c>
      <c r="X616" t="s">
        <v>5403</v>
      </c>
      <c r="Y616">
        <v>65</v>
      </c>
      <c r="Z616">
        <v>65</v>
      </c>
      <c r="AA616">
        <v>5</v>
      </c>
      <c r="AB616">
        <v>5</v>
      </c>
      <c r="AC616">
        <v>17</v>
      </c>
    </row>
    <row r="617" spans="1:29" x14ac:dyDescent="0.35">
      <c r="A617">
        <v>621</v>
      </c>
      <c r="B617" t="s">
        <v>1318</v>
      </c>
      <c r="C617" t="s">
        <v>1945</v>
      </c>
      <c r="I617" t="s">
        <v>65</v>
      </c>
      <c r="J617" t="s">
        <v>264</v>
      </c>
      <c r="K617">
        <v>0</v>
      </c>
      <c r="N617" t="b">
        <v>1</v>
      </c>
      <c r="O617" t="b">
        <v>1</v>
      </c>
      <c r="P617" t="b">
        <v>0</v>
      </c>
      <c r="Q617">
        <v>12</v>
      </c>
      <c r="R617">
        <v>4</v>
      </c>
      <c r="S617">
        <v>1</v>
      </c>
      <c r="T617">
        <v>0</v>
      </c>
      <c r="U617" t="b">
        <v>1</v>
      </c>
      <c r="V617" t="s">
        <v>324</v>
      </c>
      <c r="W617" t="s">
        <v>325</v>
      </c>
      <c r="X617" t="s">
        <v>5404</v>
      </c>
      <c r="Y617">
        <v>66</v>
      </c>
      <c r="Z617">
        <v>66</v>
      </c>
      <c r="AA617">
        <v>5</v>
      </c>
      <c r="AB617">
        <v>5</v>
      </c>
      <c r="AC617">
        <v>17</v>
      </c>
    </row>
    <row r="618" spans="1:29" x14ac:dyDescent="0.35">
      <c r="A618">
        <v>622</v>
      </c>
      <c r="B618" t="s">
        <v>1318</v>
      </c>
      <c r="C618" t="s">
        <v>1946</v>
      </c>
      <c r="I618" t="s">
        <v>65</v>
      </c>
      <c r="J618" t="s">
        <v>264</v>
      </c>
      <c r="K618">
        <v>0</v>
      </c>
      <c r="N618" t="b">
        <v>1</v>
      </c>
      <c r="O618" t="b">
        <v>1</v>
      </c>
      <c r="P618" t="b">
        <v>0</v>
      </c>
      <c r="Q618">
        <v>12</v>
      </c>
      <c r="R618">
        <v>4</v>
      </c>
      <c r="S618">
        <v>1</v>
      </c>
      <c r="T618">
        <v>0</v>
      </c>
      <c r="U618" t="b">
        <v>1</v>
      </c>
      <c r="V618" t="s">
        <v>324</v>
      </c>
      <c r="W618" t="s">
        <v>325</v>
      </c>
      <c r="X618" t="s">
        <v>5405</v>
      </c>
      <c r="Y618">
        <v>67</v>
      </c>
      <c r="Z618">
        <v>67</v>
      </c>
      <c r="AA618">
        <v>5</v>
      </c>
      <c r="AB618">
        <v>5</v>
      </c>
      <c r="AC618">
        <v>17</v>
      </c>
    </row>
    <row r="619" spans="1:29" x14ac:dyDescent="0.35">
      <c r="A619">
        <v>623</v>
      </c>
      <c r="B619" t="s">
        <v>1318</v>
      </c>
      <c r="C619" t="s">
        <v>1947</v>
      </c>
      <c r="I619" t="s">
        <v>65</v>
      </c>
      <c r="J619" t="s">
        <v>264</v>
      </c>
      <c r="K619">
        <v>0</v>
      </c>
      <c r="N619" t="b">
        <v>1</v>
      </c>
      <c r="O619" t="b">
        <v>1</v>
      </c>
      <c r="P619" t="b">
        <v>0</v>
      </c>
      <c r="Q619">
        <v>12</v>
      </c>
      <c r="R619">
        <v>4</v>
      </c>
      <c r="S619">
        <v>1</v>
      </c>
      <c r="T619">
        <v>0</v>
      </c>
      <c r="U619" t="b">
        <v>1</v>
      </c>
      <c r="V619" t="s">
        <v>324</v>
      </c>
      <c r="W619" t="s">
        <v>325</v>
      </c>
      <c r="X619" t="s">
        <v>5586</v>
      </c>
      <c r="Y619">
        <v>68</v>
      </c>
      <c r="Z619">
        <v>68</v>
      </c>
      <c r="AA619">
        <v>5</v>
      </c>
      <c r="AB619">
        <v>5</v>
      </c>
      <c r="AC619">
        <v>17</v>
      </c>
    </row>
    <row r="620" spans="1:29" x14ac:dyDescent="0.35">
      <c r="A620">
        <v>624</v>
      </c>
      <c r="B620" t="s">
        <v>1318</v>
      </c>
      <c r="C620" t="s">
        <v>1948</v>
      </c>
      <c r="I620" t="s">
        <v>65</v>
      </c>
      <c r="J620" t="s">
        <v>264</v>
      </c>
      <c r="K620">
        <v>0</v>
      </c>
      <c r="N620" t="b">
        <v>1</v>
      </c>
      <c r="O620" t="b">
        <v>1</v>
      </c>
      <c r="P620" t="b">
        <v>0</v>
      </c>
      <c r="Q620">
        <v>12</v>
      </c>
      <c r="R620">
        <v>4</v>
      </c>
      <c r="S620">
        <v>1</v>
      </c>
      <c r="T620">
        <v>0</v>
      </c>
      <c r="U620" t="b">
        <v>1</v>
      </c>
      <c r="V620" t="s">
        <v>324</v>
      </c>
      <c r="W620" t="s">
        <v>325</v>
      </c>
      <c r="X620" t="s">
        <v>5587</v>
      </c>
      <c r="Y620">
        <v>69</v>
      </c>
      <c r="Z620">
        <v>69</v>
      </c>
      <c r="AA620">
        <v>5</v>
      </c>
      <c r="AB620">
        <v>5</v>
      </c>
      <c r="AC620">
        <v>17</v>
      </c>
    </row>
    <row r="621" spans="1:29" x14ac:dyDescent="0.35">
      <c r="A621">
        <v>625</v>
      </c>
      <c r="B621" t="s">
        <v>1318</v>
      </c>
      <c r="C621" t="s">
        <v>1949</v>
      </c>
      <c r="I621" t="s">
        <v>65</v>
      </c>
      <c r="J621" t="s">
        <v>264</v>
      </c>
      <c r="K621">
        <v>0</v>
      </c>
      <c r="N621" t="b">
        <v>1</v>
      </c>
      <c r="O621" t="b">
        <v>1</v>
      </c>
      <c r="P621" t="b">
        <v>0</v>
      </c>
      <c r="Q621">
        <v>12</v>
      </c>
      <c r="R621">
        <v>4</v>
      </c>
      <c r="S621">
        <v>1</v>
      </c>
      <c r="T621">
        <v>0</v>
      </c>
      <c r="U621" t="b">
        <v>1</v>
      </c>
      <c r="V621" t="s">
        <v>324</v>
      </c>
      <c r="W621" t="s">
        <v>325</v>
      </c>
      <c r="X621" t="s">
        <v>5588</v>
      </c>
      <c r="Y621">
        <v>70</v>
      </c>
      <c r="Z621">
        <v>70</v>
      </c>
      <c r="AA621">
        <v>5</v>
      </c>
      <c r="AB621">
        <v>5</v>
      </c>
      <c r="AC621">
        <v>17</v>
      </c>
    </row>
    <row r="622" spans="1:29" x14ac:dyDescent="0.35">
      <c r="A622">
        <v>626</v>
      </c>
      <c r="B622" t="s">
        <v>1318</v>
      </c>
      <c r="C622" t="s">
        <v>1950</v>
      </c>
      <c r="I622" t="s">
        <v>65</v>
      </c>
      <c r="J622" t="s">
        <v>264</v>
      </c>
      <c r="K622">
        <v>0</v>
      </c>
      <c r="N622" t="b">
        <v>1</v>
      </c>
      <c r="O622" t="b">
        <v>1</v>
      </c>
      <c r="P622" t="b">
        <v>0</v>
      </c>
      <c r="Q622">
        <v>12</v>
      </c>
      <c r="R622">
        <v>4</v>
      </c>
      <c r="S622">
        <v>1</v>
      </c>
      <c r="T622">
        <v>0</v>
      </c>
      <c r="U622" t="b">
        <v>1</v>
      </c>
      <c r="V622" t="s">
        <v>324</v>
      </c>
      <c r="W622" t="s">
        <v>325</v>
      </c>
      <c r="X622" t="s">
        <v>5589</v>
      </c>
      <c r="Y622">
        <v>71</v>
      </c>
      <c r="Z622">
        <v>71</v>
      </c>
      <c r="AA622">
        <v>5</v>
      </c>
      <c r="AB622">
        <v>5</v>
      </c>
      <c r="AC622">
        <v>17</v>
      </c>
    </row>
    <row r="623" spans="1:29" x14ac:dyDescent="0.35">
      <c r="A623">
        <v>627</v>
      </c>
      <c r="B623" t="s">
        <v>1318</v>
      </c>
      <c r="C623" t="s">
        <v>1951</v>
      </c>
      <c r="I623" t="s">
        <v>65</v>
      </c>
      <c r="J623" t="s">
        <v>264</v>
      </c>
      <c r="K623">
        <v>0</v>
      </c>
      <c r="N623" t="b">
        <v>1</v>
      </c>
      <c r="O623" t="b">
        <v>1</v>
      </c>
      <c r="P623" t="b">
        <v>0</v>
      </c>
      <c r="Q623">
        <v>12</v>
      </c>
      <c r="R623">
        <v>4</v>
      </c>
      <c r="S623">
        <v>1</v>
      </c>
      <c r="T623">
        <v>0</v>
      </c>
      <c r="U623" t="b">
        <v>1</v>
      </c>
      <c r="V623" t="s">
        <v>324</v>
      </c>
      <c r="W623" t="s">
        <v>325</v>
      </c>
      <c r="X623" t="s">
        <v>5590</v>
      </c>
      <c r="Y623">
        <v>72</v>
      </c>
      <c r="Z623">
        <v>72</v>
      </c>
      <c r="AA623">
        <v>5</v>
      </c>
      <c r="AB623">
        <v>5</v>
      </c>
      <c r="AC623">
        <v>17</v>
      </c>
    </row>
    <row r="624" spans="1:29" x14ac:dyDescent="0.35">
      <c r="A624">
        <v>628</v>
      </c>
      <c r="B624" t="s">
        <v>1318</v>
      </c>
      <c r="C624" t="s">
        <v>1952</v>
      </c>
      <c r="I624" t="s">
        <v>65</v>
      </c>
      <c r="J624" t="s">
        <v>264</v>
      </c>
      <c r="K624">
        <v>0</v>
      </c>
      <c r="N624" t="b">
        <v>1</v>
      </c>
      <c r="O624" t="b">
        <v>1</v>
      </c>
      <c r="P624" t="b">
        <v>0</v>
      </c>
      <c r="Q624">
        <v>12</v>
      </c>
      <c r="R624">
        <v>4</v>
      </c>
      <c r="S624">
        <v>1</v>
      </c>
      <c r="T624">
        <v>0</v>
      </c>
      <c r="U624" t="b">
        <v>1</v>
      </c>
      <c r="V624" t="s">
        <v>324</v>
      </c>
      <c r="W624" t="s">
        <v>325</v>
      </c>
      <c r="X624" t="s">
        <v>5591</v>
      </c>
      <c r="Y624">
        <v>73</v>
      </c>
      <c r="Z624">
        <v>73</v>
      </c>
      <c r="AA624">
        <v>5</v>
      </c>
      <c r="AB624">
        <v>5</v>
      </c>
      <c r="AC624">
        <v>17</v>
      </c>
    </row>
    <row r="625" spans="1:29" x14ac:dyDescent="0.35">
      <c r="A625">
        <v>629</v>
      </c>
      <c r="B625" t="s">
        <v>1318</v>
      </c>
      <c r="C625" t="s">
        <v>1953</v>
      </c>
      <c r="I625" t="s">
        <v>65</v>
      </c>
      <c r="J625" t="s">
        <v>264</v>
      </c>
      <c r="K625">
        <v>0</v>
      </c>
      <c r="N625" t="b">
        <v>1</v>
      </c>
      <c r="O625" t="b">
        <v>1</v>
      </c>
      <c r="P625" t="b">
        <v>0</v>
      </c>
      <c r="Q625">
        <v>12</v>
      </c>
      <c r="R625">
        <v>4</v>
      </c>
      <c r="S625">
        <v>1</v>
      </c>
      <c r="T625">
        <v>0</v>
      </c>
      <c r="U625" t="b">
        <v>1</v>
      </c>
      <c r="V625" t="s">
        <v>324</v>
      </c>
      <c r="W625" t="s">
        <v>325</v>
      </c>
      <c r="X625" t="s">
        <v>5592</v>
      </c>
      <c r="Y625">
        <v>74</v>
      </c>
      <c r="Z625">
        <v>74</v>
      </c>
      <c r="AA625">
        <v>5</v>
      </c>
      <c r="AB625">
        <v>5</v>
      </c>
      <c r="AC625">
        <v>17</v>
      </c>
    </row>
    <row r="626" spans="1:29" x14ac:dyDescent="0.35">
      <c r="A626">
        <v>630</v>
      </c>
      <c r="B626" t="s">
        <v>1318</v>
      </c>
      <c r="C626" t="s">
        <v>1954</v>
      </c>
      <c r="I626" t="s">
        <v>65</v>
      </c>
      <c r="J626" t="s">
        <v>264</v>
      </c>
      <c r="K626">
        <v>0</v>
      </c>
      <c r="N626" t="b">
        <v>1</v>
      </c>
      <c r="O626" t="b">
        <v>1</v>
      </c>
      <c r="P626" t="b">
        <v>0</v>
      </c>
      <c r="Q626">
        <v>12</v>
      </c>
      <c r="R626">
        <v>4</v>
      </c>
      <c r="S626">
        <v>1</v>
      </c>
      <c r="T626">
        <v>0</v>
      </c>
      <c r="U626" t="b">
        <v>1</v>
      </c>
      <c r="V626" t="s">
        <v>324</v>
      </c>
      <c r="W626" t="s">
        <v>325</v>
      </c>
      <c r="X626" t="s">
        <v>5593</v>
      </c>
      <c r="Y626">
        <v>75</v>
      </c>
      <c r="Z626">
        <v>75</v>
      </c>
      <c r="AA626">
        <v>5</v>
      </c>
      <c r="AB626">
        <v>5</v>
      </c>
      <c r="AC626">
        <v>17</v>
      </c>
    </row>
    <row r="627" spans="1:29" x14ac:dyDescent="0.35">
      <c r="A627">
        <v>631</v>
      </c>
      <c r="B627" t="s">
        <v>1318</v>
      </c>
      <c r="C627" t="s">
        <v>1955</v>
      </c>
      <c r="I627" t="s">
        <v>65</v>
      </c>
      <c r="J627" t="s">
        <v>264</v>
      </c>
      <c r="K627">
        <v>0</v>
      </c>
      <c r="N627" t="b">
        <v>1</v>
      </c>
      <c r="O627" t="b">
        <v>1</v>
      </c>
      <c r="P627" t="b">
        <v>0</v>
      </c>
      <c r="Q627">
        <v>12</v>
      </c>
      <c r="R627">
        <v>4</v>
      </c>
      <c r="S627">
        <v>1</v>
      </c>
      <c r="T627">
        <v>0</v>
      </c>
      <c r="U627" t="b">
        <v>1</v>
      </c>
      <c r="V627" t="s">
        <v>324</v>
      </c>
      <c r="W627" t="s">
        <v>325</v>
      </c>
      <c r="X627" t="s">
        <v>5594</v>
      </c>
      <c r="Y627">
        <v>76</v>
      </c>
      <c r="Z627">
        <v>76</v>
      </c>
      <c r="AA627">
        <v>5</v>
      </c>
      <c r="AB627">
        <v>5</v>
      </c>
      <c r="AC627">
        <v>17</v>
      </c>
    </row>
    <row r="628" spans="1:29" x14ac:dyDescent="0.35">
      <c r="A628">
        <v>632</v>
      </c>
      <c r="B628" t="s">
        <v>1318</v>
      </c>
      <c r="C628" t="s">
        <v>1956</v>
      </c>
      <c r="I628" t="s">
        <v>65</v>
      </c>
      <c r="J628" t="s">
        <v>264</v>
      </c>
      <c r="K628">
        <v>0</v>
      </c>
      <c r="N628" t="b">
        <v>1</v>
      </c>
      <c r="O628" t="b">
        <v>1</v>
      </c>
      <c r="P628" t="b">
        <v>0</v>
      </c>
      <c r="Q628">
        <v>12</v>
      </c>
      <c r="R628">
        <v>4</v>
      </c>
      <c r="S628">
        <v>1</v>
      </c>
      <c r="T628">
        <v>0</v>
      </c>
      <c r="U628" t="b">
        <v>1</v>
      </c>
      <c r="V628" t="s">
        <v>324</v>
      </c>
      <c r="W628" t="s">
        <v>325</v>
      </c>
      <c r="X628" t="s">
        <v>5595</v>
      </c>
      <c r="Y628">
        <v>77</v>
      </c>
      <c r="Z628">
        <v>77</v>
      </c>
      <c r="AA628">
        <v>5</v>
      </c>
      <c r="AB628">
        <v>5</v>
      </c>
      <c r="AC628">
        <v>17</v>
      </c>
    </row>
    <row r="629" spans="1:29" x14ac:dyDescent="0.35">
      <c r="A629">
        <v>633</v>
      </c>
      <c r="B629" t="s">
        <v>1318</v>
      </c>
      <c r="C629" t="s">
        <v>1957</v>
      </c>
      <c r="I629" t="s">
        <v>65</v>
      </c>
      <c r="J629" t="s">
        <v>264</v>
      </c>
      <c r="K629">
        <v>0</v>
      </c>
      <c r="N629" t="b">
        <v>1</v>
      </c>
      <c r="O629" t="b">
        <v>1</v>
      </c>
      <c r="P629" t="b">
        <v>0</v>
      </c>
      <c r="Q629">
        <v>12</v>
      </c>
      <c r="R629">
        <v>4</v>
      </c>
      <c r="S629">
        <v>1</v>
      </c>
      <c r="T629">
        <v>0</v>
      </c>
      <c r="U629" t="b">
        <v>1</v>
      </c>
      <c r="V629" t="s">
        <v>324</v>
      </c>
      <c r="W629" t="s">
        <v>325</v>
      </c>
      <c r="X629" t="s">
        <v>5596</v>
      </c>
      <c r="Y629">
        <v>78</v>
      </c>
      <c r="Z629">
        <v>78</v>
      </c>
      <c r="AA629">
        <v>5</v>
      </c>
      <c r="AB629">
        <v>5</v>
      </c>
      <c r="AC629">
        <v>17</v>
      </c>
    </row>
    <row r="630" spans="1:29" x14ac:dyDescent="0.35">
      <c r="A630">
        <v>634</v>
      </c>
      <c r="B630" t="s">
        <v>1318</v>
      </c>
      <c r="C630" t="s">
        <v>1958</v>
      </c>
      <c r="I630" t="s">
        <v>65</v>
      </c>
      <c r="J630" t="s">
        <v>264</v>
      </c>
      <c r="K630">
        <v>0</v>
      </c>
      <c r="N630" t="b">
        <v>1</v>
      </c>
      <c r="O630" t="b">
        <v>1</v>
      </c>
      <c r="P630" t="b">
        <v>0</v>
      </c>
      <c r="Q630">
        <v>12</v>
      </c>
      <c r="R630">
        <v>4</v>
      </c>
      <c r="S630">
        <v>1</v>
      </c>
      <c r="T630">
        <v>0</v>
      </c>
      <c r="U630" t="b">
        <v>1</v>
      </c>
      <c r="V630" t="s">
        <v>324</v>
      </c>
      <c r="W630" t="s">
        <v>325</v>
      </c>
      <c r="X630" t="s">
        <v>5597</v>
      </c>
      <c r="Y630">
        <v>79</v>
      </c>
      <c r="Z630">
        <v>79</v>
      </c>
      <c r="AA630">
        <v>5</v>
      </c>
      <c r="AB630">
        <v>5</v>
      </c>
      <c r="AC630">
        <v>17</v>
      </c>
    </row>
    <row r="631" spans="1:29" x14ac:dyDescent="0.35">
      <c r="A631">
        <v>635</v>
      </c>
      <c r="B631" t="s">
        <v>1318</v>
      </c>
      <c r="C631" t="s">
        <v>1959</v>
      </c>
      <c r="I631" t="s">
        <v>65</v>
      </c>
      <c r="J631" t="s">
        <v>264</v>
      </c>
      <c r="K631">
        <v>0</v>
      </c>
      <c r="N631" t="b">
        <v>1</v>
      </c>
      <c r="O631" t="b">
        <v>1</v>
      </c>
      <c r="P631" t="b">
        <v>0</v>
      </c>
      <c r="Q631">
        <v>12</v>
      </c>
      <c r="R631">
        <v>4</v>
      </c>
      <c r="S631">
        <v>1</v>
      </c>
      <c r="T631">
        <v>0</v>
      </c>
      <c r="U631" t="b">
        <v>1</v>
      </c>
      <c r="V631" t="s">
        <v>324</v>
      </c>
      <c r="W631" t="s">
        <v>325</v>
      </c>
      <c r="X631" t="s">
        <v>5598</v>
      </c>
      <c r="Y631">
        <v>80</v>
      </c>
      <c r="Z631">
        <v>80</v>
      </c>
      <c r="AA631">
        <v>5</v>
      </c>
      <c r="AB631">
        <v>5</v>
      </c>
      <c r="AC631">
        <v>17</v>
      </c>
    </row>
    <row r="632" spans="1:29" x14ac:dyDescent="0.35">
      <c r="A632">
        <v>636</v>
      </c>
      <c r="B632" t="s">
        <v>1318</v>
      </c>
      <c r="C632" t="s">
        <v>1960</v>
      </c>
      <c r="I632" t="s">
        <v>65</v>
      </c>
      <c r="J632" t="s">
        <v>264</v>
      </c>
      <c r="K632">
        <v>0</v>
      </c>
      <c r="N632" t="b">
        <v>1</v>
      </c>
      <c r="O632" t="b">
        <v>1</v>
      </c>
      <c r="P632" t="b">
        <v>0</v>
      </c>
      <c r="Q632">
        <v>12</v>
      </c>
      <c r="R632">
        <v>4</v>
      </c>
      <c r="S632">
        <v>1</v>
      </c>
      <c r="T632">
        <v>0</v>
      </c>
      <c r="U632" t="b">
        <v>1</v>
      </c>
      <c r="V632" t="s">
        <v>324</v>
      </c>
      <c r="W632" t="s">
        <v>325</v>
      </c>
      <c r="X632" t="s">
        <v>5599</v>
      </c>
      <c r="Y632">
        <v>81</v>
      </c>
      <c r="Z632">
        <v>81</v>
      </c>
      <c r="AA632">
        <v>5</v>
      </c>
      <c r="AB632">
        <v>5</v>
      </c>
      <c r="AC632">
        <v>17</v>
      </c>
    </row>
    <row r="633" spans="1:29" x14ac:dyDescent="0.35">
      <c r="A633">
        <v>637</v>
      </c>
      <c r="B633" t="s">
        <v>1318</v>
      </c>
      <c r="C633" t="s">
        <v>1961</v>
      </c>
      <c r="I633" t="s">
        <v>65</v>
      </c>
      <c r="J633" t="s">
        <v>264</v>
      </c>
      <c r="K633">
        <v>0</v>
      </c>
      <c r="N633" t="b">
        <v>1</v>
      </c>
      <c r="O633" t="b">
        <v>1</v>
      </c>
      <c r="P633" t="b">
        <v>0</v>
      </c>
      <c r="Q633">
        <v>12</v>
      </c>
      <c r="R633">
        <v>4</v>
      </c>
      <c r="S633">
        <v>1</v>
      </c>
      <c r="T633">
        <v>0</v>
      </c>
      <c r="U633" t="b">
        <v>1</v>
      </c>
      <c r="V633" t="s">
        <v>324</v>
      </c>
      <c r="W633" t="s">
        <v>325</v>
      </c>
      <c r="X633" t="s">
        <v>5600</v>
      </c>
      <c r="Y633">
        <v>82</v>
      </c>
      <c r="Z633">
        <v>82</v>
      </c>
      <c r="AA633">
        <v>5</v>
      </c>
      <c r="AB633">
        <v>5</v>
      </c>
      <c r="AC633">
        <v>17</v>
      </c>
    </row>
    <row r="634" spans="1:29" x14ac:dyDescent="0.35">
      <c r="A634">
        <v>638</v>
      </c>
      <c r="B634" t="s">
        <v>1318</v>
      </c>
      <c r="C634" t="s">
        <v>1962</v>
      </c>
      <c r="I634" t="s">
        <v>177</v>
      </c>
      <c r="J634" t="s">
        <v>272</v>
      </c>
      <c r="K634">
        <v>0</v>
      </c>
      <c r="N634" t="b">
        <v>1</v>
      </c>
      <c r="O634" t="b">
        <v>1</v>
      </c>
      <c r="P634" t="b">
        <v>0</v>
      </c>
      <c r="Q634">
        <v>12</v>
      </c>
      <c r="R634">
        <v>4</v>
      </c>
      <c r="S634">
        <v>1</v>
      </c>
      <c r="T634">
        <v>0</v>
      </c>
      <c r="U634" t="b">
        <v>1</v>
      </c>
      <c r="V634" t="s">
        <v>324</v>
      </c>
      <c r="W634" t="s">
        <v>325</v>
      </c>
      <c r="X634" t="s">
        <v>5454</v>
      </c>
      <c r="Y634">
        <v>52</v>
      </c>
      <c r="Z634">
        <v>52</v>
      </c>
      <c r="AA634">
        <v>6</v>
      </c>
      <c r="AB634">
        <v>6</v>
      </c>
      <c r="AC634">
        <v>17</v>
      </c>
    </row>
    <row r="635" spans="1:29" x14ac:dyDescent="0.35">
      <c r="A635">
        <v>639</v>
      </c>
      <c r="B635" t="s">
        <v>1318</v>
      </c>
      <c r="C635" t="s">
        <v>1963</v>
      </c>
      <c r="I635" t="s">
        <v>177</v>
      </c>
      <c r="J635" t="s">
        <v>272</v>
      </c>
      <c r="K635">
        <v>0</v>
      </c>
      <c r="N635" t="b">
        <v>1</v>
      </c>
      <c r="O635" t="b">
        <v>1</v>
      </c>
      <c r="P635" t="b">
        <v>0</v>
      </c>
      <c r="Q635">
        <v>12</v>
      </c>
      <c r="R635">
        <v>4</v>
      </c>
      <c r="S635">
        <v>1</v>
      </c>
      <c r="T635">
        <v>0</v>
      </c>
      <c r="U635" t="b">
        <v>1</v>
      </c>
      <c r="V635" t="s">
        <v>324</v>
      </c>
      <c r="W635" t="s">
        <v>325</v>
      </c>
      <c r="X635" t="s">
        <v>5455</v>
      </c>
      <c r="Y635">
        <v>53</v>
      </c>
      <c r="Z635">
        <v>53</v>
      </c>
      <c r="AA635">
        <v>6</v>
      </c>
      <c r="AB635">
        <v>6</v>
      </c>
      <c r="AC635">
        <v>17</v>
      </c>
    </row>
    <row r="636" spans="1:29" x14ac:dyDescent="0.35">
      <c r="A636">
        <v>640</v>
      </c>
      <c r="B636" t="s">
        <v>1318</v>
      </c>
      <c r="C636" t="s">
        <v>1964</v>
      </c>
      <c r="I636" t="s">
        <v>177</v>
      </c>
      <c r="J636" t="s">
        <v>272</v>
      </c>
      <c r="K636">
        <v>0</v>
      </c>
      <c r="N636" t="b">
        <v>1</v>
      </c>
      <c r="O636" t="b">
        <v>1</v>
      </c>
      <c r="P636" t="b">
        <v>0</v>
      </c>
      <c r="Q636">
        <v>12</v>
      </c>
      <c r="R636">
        <v>4</v>
      </c>
      <c r="S636">
        <v>1</v>
      </c>
      <c r="T636">
        <v>0</v>
      </c>
      <c r="U636" t="b">
        <v>1</v>
      </c>
      <c r="V636" t="s">
        <v>324</v>
      </c>
      <c r="W636" t="s">
        <v>325</v>
      </c>
      <c r="X636" t="s">
        <v>5456</v>
      </c>
      <c r="Y636">
        <v>54</v>
      </c>
      <c r="Z636">
        <v>54</v>
      </c>
      <c r="AA636">
        <v>6</v>
      </c>
      <c r="AB636">
        <v>6</v>
      </c>
      <c r="AC636">
        <v>17</v>
      </c>
    </row>
    <row r="637" spans="1:29" x14ac:dyDescent="0.35">
      <c r="A637">
        <v>641</v>
      </c>
      <c r="B637" t="s">
        <v>1318</v>
      </c>
      <c r="C637" t="s">
        <v>1965</v>
      </c>
      <c r="I637" t="s">
        <v>177</v>
      </c>
      <c r="J637" t="s">
        <v>272</v>
      </c>
      <c r="K637">
        <v>0</v>
      </c>
      <c r="N637" t="b">
        <v>1</v>
      </c>
      <c r="O637" t="b">
        <v>1</v>
      </c>
      <c r="P637" t="b">
        <v>0</v>
      </c>
      <c r="Q637">
        <v>12</v>
      </c>
      <c r="R637">
        <v>4</v>
      </c>
      <c r="S637">
        <v>1</v>
      </c>
      <c r="T637">
        <v>0</v>
      </c>
      <c r="U637" t="b">
        <v>1</v>
      </c>
      <c r="V637" t="s">
        <v>324</v>
      </c>
      <c r="W637" t="s">
        <v>325</v>
      </c>
      <c r="X637" t="s">
        <v>5457</v>
      </c>
      <c r="Y637">
        <v>55</v>
      </c>
      <c r="Z637">
        <v>55</v>
      </c>
      <c r="AA637">
        <v>6</v>
      </c>
      <c r="AB637">
        <v>6</v>
      </c>
      <c r="AC637">
        <v>17</v>
      </c>
    </row>
    <row r="638" spans="1:29" x14ac:dyDescent="0.35">
      <c r="A638">
        <v>642</v>
      </c>
      <c r="B638" t="s">
        <v>1318</v>
      </c>
      <c r="C638" t="s">
        <v>1966</v>
      </c>
      <c r="I638" t="s">
        <v>177</v>
      </c>
      <c r="J638" t="s">
        <v>272</v>
      </c>
      <c r="K638">
        <v>0</v>
      </c>
      <c r="N638" t="b">
        <v>1</v>
      </c>
      <c r="O638" t="b">
        <v>1</v>
      </c>
      <c r="P638" t="b">
        <v>0</v>
      </c>
      <c r="Q638">
        <v>12</v>
      </c>
      <c r="R638">
        <v>4</v>
      </c>
      <c r="S638">
        <v>1</v>
      </c>
      <c r="T638">
        <v>0</v>
      </c>
      <c r="U638" t="b">
        <v>1</v>
      </c>
      <c r="V638" t="s">
        <v>324</v>
      </c>
      <c r="W638" t="s">
        <v>325</v>
      </c>
      <c r="X638" t="s">
        <v>5458</v>
      </c>
      <c r="Y638">
        <v>56</v>
      </c>
      <c r="Z638">
        <v>56</v>
      </c>
      <c r="AA638">
        <v>6</v>
      </c>
      <c r="AB638">
        <v>6</v>
      </c>
      <c r="AC638">
        <v>17</v>
      </c>
    </row>
    <row r="639" spans="1:29" x14ac:dyDescent="0.35">
      <c r="A639">
        <v>643</v>
      </c>
      <c r="B639" t="s">
        <v>1318</v>
      </c>
      <c r="C639" t="s">
        <v>1967</v>
      </c>
      <c r="I639" t="s">
        <v>177</v>
      </c>
      <c r="J639" t="s">
        <v>272</v>
      </c>
      <c r="K639">
        <v>0</v>
      </c>
      <c r="N639" t="b">
        <v>1</v>
      </c>
      <c r="O639" t="b">
        <v>1</v>
      </c>
      <c r="P639" t="b">
        <v>0</v>
      </c>
      <c r="Q639">
        <v>12</v>
      </c>
      <c r="R639">
        <v>4</v>
      </c>
      <c r="S639">
        <v>1</v>
      </c>
      <c r="T639">
        <v>0</v>
      </c>
      <c r="U639" t="b">
        <v>1</v>
      </c>
      <c r="V639" t="s">
        <v>324</v>
      </c>
      <c r="W639" t="s">
        <v>325</v>
      </c>
      <c r="X639" t="s">
        <v>5459</v>
      </c>
      <c r="Y639">
        <v>57</v>
      </c>
      <c r="Z639">
        <v>57</v>
      </c>
      <c r="AA639">
        <v>6</v>
      </c>
      <c r="AB639">
        <v>6</v>
      </c>
      <c r="AC639">
        <v>17</v>
      </c>
    </row>
    <row r="640" spans="1:29" x14ac:dyDescent="0.35">
      <c r="A640">
        <v>644</v>
      </c>
      <c r="B640" t="s">
        <v>1318</v>
      </c>
      <c r="C640" t="s">
        <v>1968</v>
      </c>
      <c r="I640" t="s">
        <v>177</v>
      </c>
      <c r="J640" t="s">
        <v>272</v>
      </c>
      <c r="K640">
        <v>0</v>
      </c>
      <c r="N640" t="b">
        <v>1</v>
      </c>
      <c r="O640" t="b">
        <v>1</v>
      </c>
      <c r="P640" t="b">
        <v>0</v>
      </c>
      <c r="Q640">
        <v>12</v>
      </c>
      <c r="R640">
        <v>4</v>
      </c>
      <c r="S640">
        <v>1</v>
      </c>
      <c r="T640">
        <v>0</v>
      </c>
      <c r="U640" t="b">
        <v>1</v>
      </c>
      <c r="V640" t="s">
        <v>324</v>
      </c>
      <c r="W640" t="s">
        <v>325</v>
      </c>
      <c r="X640" t="s">
        <v>5460</v>
      </c>
      <c r="Y640">
        <v>58</v>
      </c>
      <c r="Z640">
        <v>58</v>
      </c>
      <c r="AA640">
        <v>6</v>
      </c>
      <c r="AB640">
        <v>6</v>
      </c>
      <c r="AC640">
        <v>17</v>
      </c>
    </row>
    <row r="641" spans="1:29" x14ac:dyDescent="0.35">
      <c r="A641">
        <v>645</v>
      </c>
      <c r="B641" t="s">
        <v>1318</v>
      </c>
      <c r="C641" t="s">
        <v>1969</v>
      </c>
      <c r="I641" t="s">
        <v>177</v>
      </c>
      <c r="J641" t="s">
        <v>272</v>
      </c>
      <c r="K641">
        <v>0</v>
      </c>
      <c r="N641" t="b">
        <v>1</v>
      </c>
      <c r="O641" t="b">
        <v>1</v>
      </c>
      <c r="P641" t="b">
        <v>0</v>
      </c>
      <c r="Q641">
        <v>12</v>
      </c>
      <c r="R641">
        <v>4</v>
      </c>
      <c r="S641">
        <v>1</v>
      </c>
      <c r="T641">
        <v>0</v>
      </c>
      <c r="U641" t="b">
        <v>1</v>
      </c>
      <c r="V641" t="s">
        <v>324</v>
      </c>
      <c r="W641" t="s">
        <v>325</v>
      </c>
      <c r="X641" t="s">
        <v>5461</v>
      </c>
      <c r="Y641">
        <v>59</v>
      </c>
      <c r="Z641">
        <v>59</v>
      </c>
      <c r="AA641">
        <v>6</v>
      </c>
      <c r="AB641">
        <v>6</v>
      </c>
      <c r="AC641">
        <v>17</v>
      </c>
    </row>
    <row r="642" spans="1:29" x14ac:dyDescent="0.35">
      <c r="A642">
        <v>646</v>
      </c>
      <c r="B642" t="s">
        <v>1318</v>
      </c>
      <c r="C642" t="s">
        <v>1970</v>
      </c>
      <c r="I642" t="s">
        <v>177</v>
      </c>
      <c r="J642" t="s">
        <v>272</v>
      </c>
      <c r="K642">
        <v>0</v>
      </c>
      <c r="N642" t="b">
        <v>1</v>
      </c>
      <c r="O642" t="b">
        <v>1</v>
      </c>
      <c r="P642" t="b">
        <v>0</v>
      </c>
      <c r="Q642">
        <v>12</v>
      </c>
      <c r="R642">
        <v>4</v>
      </c>
      <c r="S642">
        <v>1</v>
      </c>
      <c r="T642">
        <v>0</v>
      </c>
      <c r="U642" t="b">
        <v>1</v>
      </c>
      <c r="V642" t="s">
        <v>324</v>
      </c>
      <c r="W642" t="s">
        <v>325</v>
      </c>
      <c r="X642" t="s">
        <v>5462</v>
      </c>
      <c r="Y642">
        <v>60</v>
      </c>
      <c r="Z642">
        <v>60</v>
      </c>
      <c r="AA642">
        <v>6</v>
      </c>
      <c r="AB642">
        <v>6</v>
      </c>
      <c r="AC642">
        <v>17</v>
      </c>
    </row>
    <row r="643" spans="1:29" x14ac:dyDescent="0.35">
      <c r="A643">
        <v>647</v>
      </c>
      <c r="B643" t="s">
        <v>1318</v>
      </c>
      <c r="C643" t="s">
        <v>1971</v>
      </c>
      <c r="I643" t="s">
        <v>177</v>
      </c>
      <c r="J643" t="s">
        <v>272</v>
      </c>
      <c r="K643">
        <v>0</v>
      </c>
      <c r="N643" t="b">
        <v>1</v>
      </c>
      <c r="O643" t="b">
        <v>1</v>
      </c>
      <c r="P643" t="b">
        <v>0</v>
      </c>
      <c r="Q643">
        <v>12</v>
      </c>
      <c r="R643">
        <v>4</v>
      </c>
      <c r="S643">
        <v>1</v>
      </c>
      <c r="T643">
        <v>0</v>
      </c>
      <c r="U643" t="b">
        <v>1</v>
      </c>
      <c r="V643" t="s">
        <v>324</v>
      </c>
      <c r="W643" t="s">
        <v>325</v>
      </c>
      <c r="X643" t="s">
        <v>5463</v>
      </c>
      <c r="Y643">
        <v>61</v>
      </c>
      <c r="Z643">
        <v>61</v>
      </c>
      <c r="AA643">
        <v>6</v>
      </c>
      <c r="AB643">
        <v>6</v>
      </c>
      <c r="AC643">
        <v>17</v>
      </c>
    </row>
    <row r="644" spans="1:29" x14ac:dyDescent="0.35">
      <c r="A644">
        <v>648</v>
      </c>
      <c r="B644" t="s">
        <v>1318</v>
      </c>
      <c r="C644" t="s">
        <v>1972</v>
      </c>
      <c r="I644" t="s">
        <v>177</v>
      </c>
      <c r="J644" t="s">
        <v>272</v>
      </c>
      <c r="K644">
        <v>0</v>
      </c>
      <c r="N644" t="b">
        <v>1</v>
      </c>
      <c r="O644" t="b">
        <v>1</v>
      </c>
      <c r="P644" t="b">
        <v>0</v>
      </c>
      <c r="Q644">
        <v>12</v>
      </c>
      <c r="R644">
        <v>4</v>
      </c>
      <c r="S644">
        <v>1</v>
      </c>
      <c r="T644">
        <v>0</v>
      </c>
      <c r="U644" t="b">
        <v>1</v>
      </c>
      <c r="V644" t="s">
        <v>324</v>
      </c>
      <c r="W644" t="s">
        <v>325</v>
      </c>
      <c r="X644" t="s">
        <v>5464</v>
      </c>
      <c r="Y644">
        <v>62</v>
      </c>
      <c r="Z644">
        <v>62</v>
      </c>
      <c r="AA644">
        <v>6</v>
      </c>
      <c r="AB644">
        <v>6</v>
      </c>
      <c r="AC644">
        <v>17</v>
      </c>
    </row>
    <row r="645" spans="1:29" x14ac:dyDescent="0.35">
      <c r="A645">
        <v>649</v>
      </c>
      <c r="B645" t="s">
        <v>1318</v>
      </c>
      <c r="C645" t="s">
        <v>1973</v>
      </c>
      <c r="I645" t="s">
        <v>177</v>
      </c>
      <c r="J645" t="s">
        <v>272</v>
      </c>
      <c r="K645">
        <v>0</v>
      </c>
      <c r="N645" t="b">
        <v>1</v>
      </c>
      <c r="O645" t="b">
        <v>1</v>
      </c>
      <c r="P645" t="b">
        <v>0</v>
      </c>
      <c r="Q645">
        <v>12</v>
      </c>
      <c r="R645">
        <v>4</v>
      </c>
      <c r="S645">
        <v>1</v>
      </c>
      <c r="T645">
        <v>0</v>
      </c>
      <c r="U645" t="b">
        <v>1</v>
      </c>
      <c r="V645" t="s">
        <v>324</v>
      </c>
      <c r="W645" t="s">
        <v>325</v>
      </c>
      <c r="X645" t="s">
        <v>5465</v>
      </c>
      <c r="Y645">
        <v>63</v>
      </c>
      <c r="Z645">
        <v>63</v>
      </c>
      <c r="AA645">
        <v>6</v>
      </c>
      <c r="AB645">
        <v>6</v>
      </c>
      <c r="AC645">
        <v>17</v>
      </c>
    </row>
    <row r="646" spans="1:29" x14ac:dyDescent="0.35">
      <c r="A646">
        <v>650</v>
      </c>
      <c r="B646" t="s">
        <v>1318</v>
      </c>
      <c r="C646" t="s">
        <v>1974</v>
      </c>
      <c r="I646" t="s">
        <v>177</v>
      </c>
      <c r="J646" t="s">
        <v>272</v>
      </c>
      <c r="K646">
        <v>0</v>
      </c>
      <c r="N646" t="b">
        <v>1</v>
      </c>
      <c r="O646" t="b">
        <v>1</v>
      </c>
      <c r="P646" t="b">
        <v>0</v>
      </c>
      <c r="Q646">
        <v>12</v>
      </c>
      <c r="R646">
        <v>4</v>
      </c>
      <c r="S646">
        <v>1</v>
      </c>
      <c r="T646">
        <v>0</v>
      </c>
      <c r="U646" t="b">
        <v>1</v>
      </c>
      <c r="V646" t="s">
        <v>324</v>
      </c>
      <c r="W646" t="s">
        <v>325</v>
      </c>
      <c r="X646" t="s">
        <v>5466</v>
      </c>
      <c r="Y646">
        <v>64</v>
      </c>
      <c r="Z646">
        <v>64</v>
      </c>
      <c r="AA646">
        <v>6</v>
      </c>
      <c r="AB646">
        <v>6</v>
      </c>
      <c r="AC646">
        <v>17</v>
      </c>
    </row>
    <row r="647" spans="1:29" x14ac:dyDescent="0.35">
      <c r="A647">
        <v>651</v>
      </c>
      <c r="B647" t="s">
        <v>1318</v>
      </c>
      <c r="C647" t="s">
        <v>1975</v>
      </c>
      <c r="I647" t="s">
        <v>177</v>
      </c>
      <c r="J647" t="s">
        <v>272</v>
      </c>
      <c r="K647">
        <v>0</v>
      </c>
      <c r="N647" t="b">
        <v>1</v>
      </c>
      <c r="O647" t="b">
        <v>1</v>
      </c>
      <c r="P647" t="b">
        <v>0</v>
      </c>
      <c r="Q647">
        <v>12</v>
      </c>
      <c r="R647">
        <v>4</v>
      </c>
      <c r="S647">
        <v>1</v>
      </c>
      <c r="T647">
        <v>0</v>
      </c>
      <c r="U647" t="b">
        <v>1</v>
      </c>
      <c r="V647" t="s">
        <v>324</v>
      </c>
      <c r="W647" t="s">
        <v>325</v>
      </c>
      <c r="X647" t="s">
        <v>5467</v>
      </c>
      <c r="Y647">
        <v>65</v>
      </c>
      <c r="Z647">
        <v>65</v>
      </c>
      <c r="AA647">
        <v>6</v>
      </c>
      <c r="AB647">
        <v>6</v>
      </c>
      <c r="AC647">
        <v>17</v>
      </c>
    </row>
    <row r="648" spans="1:29" x14ac:dyDescent="0.35">
      <c r="A648">
        <v>652</v>
      </c>
      <c r="B648" t="s">
        <v>1318</v>
      </c>
      <c r="C648" t="s">
        <v>1976</v>
      </c>
      <c r="I648" t="s">
        <v>177</v>
      </c>
      <c r="J648" t="s">
        <v>272</v>
      </c>
      <c r="K648">
        <v>0</v>
      </c>
      <c r="N648" t="b">
        <v>1</v>
      </c>
      <c r="O648" t="b">
        <v>1</v>
      </c>
      <c r="P648" t="b">
        <v>0</v>
      </c>
      <c r="Q648">
        <v>12</v>
      </c>
      <c r="R648">
        <v>4</v>
      </c>
      <c r="S648">
        <v>1</v>
      </c>
      <c r="T648">
        <v>0</v>
      </c>
      <c r="U648" t="b">
        <v>1</v>
      </c>
      <c r="V648" t="s">
        <v>324</v>
      </c>
      <c r="W648" t="s">
        <v>325</v>
      </c>
      <c r="X648" t="s">
        <v>5468</v>
      </c>
      <c r="Y648">
        <v>66</v>
      </c>
      <c r="Z648">
        <v>66</v>
      </c>
      <c r="AA648">
        <v>6</v>
      </c>
      <c r="AB648">
        <v>6</v>
      </c>
      <c r="AC648">
        <v>17</v>
      </c>
    </row>
    <row r="649" spans="1:29" x14ac:dyDescent="0.35">
      <c r="A649">
        <v>653</v>
      </c>
      <c r="B649" t="s">
        <v>1318</v>
      </c>
      <c r="C649" t="s">
        <v>1977</v>
      </c>
      <c r="I649" t="s">
        <v>177</v>
      </c>
      <c r="J649" t="s">
        <v>272</v>
      </c>
      <c r="K649">
        <v>0</v>
      </c>
      <c r="N649" t="b">
        <v>1</v>
      </c>
      <c r="O649" t="b">
        <v>1</v>
      </c>
      <c r="P649" t="b">
        <v>0</v>
      </c>
      <c r="Q649">
        <v>12</v>
      </c>
      <c r="R649">
        <v>4</v>
      </c>
      <c r="S649">
        <v>1</v>
      </c>
      <c r="T649">
        <v>0</v>
      </c>
      <c r="U649" t="b">
        <v>1</v>
      </c>
      <c r="V649" t="s">
        <v>324</v>
      </c>
      <c r="W649" t="s">
        <v>325</v>
      </c>
      <c r="X649" t="s">
        <v>5469</v>
      </c>
      <c r="Y649">
        <v>67</v>
      </c>
      <c r="Z649">
        <v>67</v>
      </c>
      <c r="AA649">
        <v>6</v>
      </c>
      <c r="AB649">
        <v>6</v>
      </c>
      <c r="AC649">
        <v>17</v>
      </c>
    </row>
    <row r="650" spans="1:29" x14ac:dyDescent="0.35">
      <c r="A650">
        <v>654</v>
      </c>
      <c r="B650" t="s">
        <v>1318</v>
      </c>
      <c r="C650" t="s">
        <v>1978</v>
      </c>
      <c r="I650" t="s">
        <v>177</v>
      </c>
      <c r="J650" t="s">
        <v>272</v>
      </c>
      <c r="K650">
        <v>0</v>
      </c>
      <c r="N650" t="b">
        <v>1</v>
      </c>
      <c r="O650" t="b">
        <v>1</v>
      </c>
      <c r="P650" t="b">
        <v>0</v>
      </c>
      <c r="Q650">
        <v>12</v>
      </c>
      <c r="R650">
        <v>4</v>
      </c>
      <c r="S650">
        <v>1</v>
      </c>
      <c r="T650">
        <v>0</v>
      </c>
      <c r="U650" t="b">
        <v>1</v>
      </c>
      <c r="V650" t="s">
        <v>324</v>
      </c>
      <c r="W650" t="s">
        <v>325</v>
      </c>
      <c r="X650" t="s">
        <v>5470</v>
      </c>
      <c r="Y650">
        <v>68</v>
      </c>
      <c r="Z650">
        <v>68</v>
      </c>
      <c r="AA650">
        <v>6</v>
      </c>
      <c r="AB650">
        <v>6</v>
      </c>
      <c r="AC650">
        <v>17</v>
      </c>
    </row>
    <row r="651" spans="1:29" x14ac:dyDescent="0.35">
      <c r="A651">
        <v>655</v>
      </c>
      <c r="B651" t="s">
        <v>1318</v>
      </c>
      <c r="C651" t="s">
        <v>1979</v>
      </c>
      <c r="I651" t="s">
        <v>177</v>
      </c>
      <c r="J651" t="s">
        <v>272</v>
      </c>
      <c r="K651">
        <v>0</v>
      </c>
      <c r="N651" t="b">
        <v>1</v>
      </c>
      <c r="O651" t="b">
        <v>1</v>
      </c>
      <c r="P651" t="b">
        <v>0</v>
      </c>
      <c r="Q651">
        <v>12</v>
      </c>
      <c r="R651">
        <v>4</v>
      </c>
      <c r="S651">
        <v>1</v>
      </c>
      <c r="T651">
        <v>0</v>
      </c>
      <c r="U651" t="b">
        <v>1</v>
      </c>
      <c r="V651" t="s">
        <v>324</v>
      </c>
      <c r="W651" t="s">
        <v>325</v>
      </c>
      <c r="X651" t="s">
        <v>5471</v>
      </c>
      <c r="Y651">
        <v>69</v>
      </c>
      <c r="Z651">
        <v>69</v>
      </c>
      <c r="AA651">
        <v>6</v>
      </c>
      <c r="AB651">
        <v>6</v>
      </c>
      <c r="AC651">
        <v>17</v>
      </c>
    </row>
    <row r="652" spans="1:29" x14ac:dyDescent="0.35">
      <c r="A652">
        <v>656</v>
      </c>
      <c r="B652" t="s">
        <v>1318</v>
      </c>
      <c r="C652" t="s">
        <v>1980</v>
      </c>
      <c r="I652" t="s">
        <v>177</v>
      </c>
      <c r="J652" t="s">
        <v>272</v>
      </c>
      <c r="K652">
        <v>0</v>
      </c>
      <c r="N652" t="b">
        <v>1</v>
      </c>
      <c r="O652" t="b">
        <v>1</v>
      </c>
      <c r="P652" t="b">
        <v>0</v>
      </c>
      <c r="Q652">
        <v>12</v>
      </c>
      <c r="R652">
        <v>4</v>
      </c>
      <c r="S652">
        <v>1</v>
      </c>
      <c r="T652">
        <v>0</v>
      </c>
      <c r="U652" t="b">
        <v>1</v>
      </c>
      <c r="V652" t="s">
        <v>324</v>
      </c>
      <c r="W652" t="s">
        <v>325</v>
      </c>
      <c r="X652" t="s">
        <v>5472</v>
      </c>
      <c r="Y652">
        <v>70</v>
      </c>
      <c r="Z652">
        <v>70</v>
      </c>
      <c r="AA652">
        <v>6</v>
      </c>
      <c r="AB652">
        <v>6</v>
      </c>
      <c r="AC652">
        <v>17</v>
      </c>
    </row>
    <row r="653" spans="1:29" x14ac:dyDescent="0.35">
      <c r="A653">
        <v>657</v>
      </c>
      <c r="B653" t="s">
        <v>1318</v>
      </c>
      <c r="C653" t="s">
        <v>1981</v>
      </c>
      <c r="I653" t="s">
        <v>177</v>
      </c>
      <c r="J653" t="s">
        <v>272</v>
      </c>
      <c r="K653">
        <v>0</v>
      </c>
      <c r="N653" t="b">
        <v>1</v>
      </c>
      <c r="O653" t="b">
        <v>1</v>
      </c>
      <c r="P653" t="b">
        <v>0</v>
      </c>
      <c r="Q653">
        <v>12</v>
      </c>
      <c r="R653">
        <v>4</v>
      </c>
      <c r="S653">
        <v>1</v>
      </c>
      <c r="T653">
        <v>0</v>
      </c>
      <c r="U653" t="b">
        <v>1</v>
      </c>
      <c r="V653" t="s">
        <v>324</v>
      </c>
      <c r="W653" t="s">
        <v>325</v>
      </c>
      <c r="X653" t="s">
        <v>5473</v>
      </c>
      <c r="Y653">
        <v>71</v>
      </c>
      <c r="Z653">
        <v>71</v>
      </c>
      <c r="AA653">
        <v>6</v>
      </c>
      <c r="AB653">
        <v>6</v>
      </c>
      <c r="AC653">
        <v>17</v>
      </c>
    </row>
    <row r="654" spans="1:29" x14ac:dyDescent="0.35">
      <c r="A654">
        <v>658</v>
      </c>
      <c r="B654" t="s">
        <v>1318</v>
      </c>
      <c r="C654" t="s">
        <v>1982</v>
      </c>
      <c r="I654" t="s">
        <v>177</v>
      </c>
      <c r="J654" t="s">
        <v>272</v>
      </c>
      <c r="K654">
        <v>0</v>
      </c>
      <c r="N654" t="b">
        <v>1</v>
      </c>
      <c r="O654" t="b">
        <v>1</v>
      </c>
      <c r="P654" t="b">
        <v>0</v>
      </c>
      <c r="Q654">
        <v>12</v>
      </c>
      <c r="R654">
        <v>4</v>
      </c>
      <c r="S654">
        <v>1</v>
      </c>
      <c r="T654">
        <v>0</v>
      </c>
      <c r="U654" t="b">
        <v>1</v>
      </c>
      <c r="V654" t="s">
        <v>324</v>
      </c>
      <c r="W654" t="s">
        <v>325</v>
      </c>
      <c r="X654" t="s">
        <v>5474</v>
      </c>
      <c r="Y654">
        <v>72</v>
      </c>
      <c r="Z654">
        <v>72</v>
      </c>
      <c r="AA654">
        <v>6</v>
      </c>
      <c r="AB654">
        <v>6</v>
      </c>
      <c r="AC654">
        <v>17</v>
      </c>
    </row>
    <row r="655" spans="1:29" x14ac:dyDescent="0.35">
      <c r="A655">
        <v>659</v>
      </c>
      <c r="B655" t="s">
        <v>1318</v>
      </c>
      <c r="C655" t="s">
        <v>1983</v>
      </c>
      <c r="I655" t="s">
        <v>177</v>
      </c>
      <c r="J655" t="s">
        <v>272</v>
      </c>
      <c r="K655">
        <v>0</v>
      </c>
      <c r="N655" t="b">
        <v>1</v>
      </c>
      <c r="O655" t="b">
        <v>1</v>
      </c>
      <c r="P655" t="b">
        <v>0</v>
      </c>
      <c r="Q655">
        <v>12</v>
      </c>
      <c r="R655">
        <v>4</v>
      </c>
      <c r="S655">
        <v>1</v>
      </c>
      <c r="T655">
        <v>0</v>
      </c>
      <c r="U655" t="b">
        <v>1</v>
      </c>
      <c r="V655" t="s">
        <v>324</v>
      </c>
      <c r="W655" t="s">
        <v>325</v>
      </c>
      <c r="X655" t="s">
        <v>5475</v>
      </c>
      <c r="Y655">
        <v>73</v>
      </c>
      <c r="Z655">
        <v>73</v>
      </c>
      <c r="AA655">
        <v>6</v>
      </c>
      <c r="AB655">
        <v>6</v>
      </c>
      <c r="AC655">
        <v>17</v>
      </c>
    </row>
    <row r="656" spans="1:29" x14ac:dyDescent="0.35">
      <c r="A656">
        <v>660</v>
      </c>
      <c r="B656" t="s">
        <v>1318</v>
      </c>
      <c r="C656" t="s">
        <v>1984</v>
      </c>
      <c r="I656" t="s">
        <v>177</v>
      </c>
      <c r="J656" t="s">
        <v>272</v>
      </c>
      <c r="K656">
        <v>0</v>
      </c>
      <c r="N656" t="b">
        <v>1</v>
      </c>
      <c r="O656" t="b">
        <v>1</v>
      </c>
      <c r="P656" t="b">
        <v>0</v>
      </c>
      <c r="Q656">
        <v>12</v>
      </c>
      <c r="R656">
        <v>4</v>
      </c>
      <c r="S656">
        <v>1</v>
      </c>
      <c r="T656">
        <v>0</v>
      </c>
      <c r="U656" t="b">
        <v>1</v>
      </c>
      <c r="V656" t="s">
        <v>324</v>
      </c>
      <c r="W656" t="s">
        <v>325</v>
      </c>
      <c r="X656" t="s">
        <v>5476</v>
      </c>
      <c r="Y656">
        <v>74</v>
      </c>
      <c r="Z656">
        <v>74</v>
      </c>
      <c r="AA656">
        <v>6</v>
      </c>
      <c r="AB656">
        <v>6</v>
      </c>
      <c r="AC656">
        <v>17</v>
      </c>
    </row>
    <row r="657" spans="1:29" x14ac:dyDescent="0.35">
      <c r="A657">
        <v>661</v>
      </c>
      <c r="B657" t="s">
        <v>1318</v>
      </c>
      <c r="C657" t="s">
        <v>1985</v>
      </c>
      <c r="I657" t="s">
        <v>177</v>
      </c>
      <c r="J657" t="s">
        <v>272</v>
      </c>
      <c r="K657">
        <v>0</v>
      </c>
      <c r="N657" t="b">
        <v>1</v>
      </c>
      <c r="O657" t="b">
        <v>1</v>
      </c>
      <c r="P657" t="b">
        <v>0</v>
      </c>
      <c r="Q657">
        <v>12</v>
      </c>
      <c r="R657">
        <v>4</v>
      </c>
      <c r="S657">
        <v>1</v>
      </c>
      <c r="T657">
        <v>0</v>
      </c>
      <c r="U657" t="b">
        <v>1</v>
      </c>
      <c r="V657" t="s">
        <v>324</v>
      </c>
      <c r="W657" t="s">
        <v>325</v>
      </c>
      <c r="X657" t="s">
        <v>5477</v>
      </c>
      <c r="Y657">
        <v>75</v>
      </c>
      <c r="Z657">
        <v>75</v>
      </c>
      <c r="AA657">
        <v>6</v>
      </c>
      <c r="AB657">
        <v>6</v>
      </c>
      <c r="AC657">
        <v>17</v>
      </c>
    </row>
    <row r="658" spans="1:29" x14ac:dyDescent="0.35">
      <c r="A658">
        <v>662</v>
      </c>
      <c r="B658" t="s">
        <v>1318</v>
      </c>
      <c r="C658" t="s">
        <v>1986</v>
      </c>
      <c r="I658" t="s">
        <v>177</v>
      </c>
      <c r="J658" t="s">
        <v>272</v>
      </c>
      <c r="K658">
        <v>0</v>
      </c>
      <c r="N658" t="b">
        <v>1</v>
      </c>
      <c r="O658" t="b">
        <v>1</v>
      </c>
      <c r="P658" t="b">
        <v>0</v>
      </c>
      <c r="Q658">
        <v>12</v>
      </c>
      <c r="R658">
        <v>4</v>
      </c>
      <c r="S658">
        <v>1</v>
      </c>
      <c r="T658">
        <v>0</v>
      </c>
      <c r="U658" t="b">
        <v>1</v>
      </c>
      <c r="V658" t="s">
        <v>324</v>
      </c>
      <c r="W658" t="s">
        <v>325</v>
      </c>
      <c r="X658" t="s">
        <v>5478</v>
      </c>
      <c r="Y658">
        <v>76</v>
      </c>
      <c r="Z658">
        <v>76</v>
      </c>
      <c r="AA658">
        <v>6</v>
      </c>
      <c r="AB658">
        <v>6</v>
      </c>
      <c r="AC658">
        <v>17</v>
      </c>
    </row>
    <row r="659" spans="1:29" x14ac:dyDescent="0.35">
      <c r="A659">
        <v>663</v>
      </c>
      <c r="B659" t="s">
        <v>1318</v>
      </c>
      <c r="C659" t="s">
        <v>1987</v>
      </c>
      <c r="I659" t="s">
        <v>177</v>
      </c>
      <c r="J659" t="s">
        <v>272</v>
      </c>
      <c r="K659">
        <v>0</v>
      </c>
      <c r="N659" t="b">
        <v>1</v>
      </c>
      <c r="O659" t="b">
        <v>1</v>
      </c>
      <c r="P659" t="b">
        <v>0</v>
      </c>
      <c r="Q659">
        <v>12</v>
      </c>
      <c r="R659">
        <v>4</v>
      </c>
      <c r="S659">
        <v>1</v>
      </c>
      <c r="T659">
        <v>0</v>
      </c>
      <c r="U659" t="b">
        <v>1</v>
      </c>
      <c r="V659" t="s">
        <v>324</v>
      </c>
      <c r="W659" t="s">
        <v>325</v>
      </c>
      <c r="X659" t="s">
        <v>5479</v>
      </c>
      <c r="Y659">
        <v>77</v>
      </c>
      <c r="Z659">
        <v>77</v>
      </c>
      <c r="AA659">
        <v>6</v>
      </c>
      <c r="AB659">
        <v>6</v>
      </c>
      <c r="AC659">
        <v>17</v>
      </c>
    </row>
    <row r="660" spans="1:29" x14ac:dyDescent="0.35">
      <c r="A660">
        <v>664</v>
      </c>
      <c r="B660" t="s">
        <v>1318</v>
      </c>
      <c r="C660" t="s">
        <v>1988</v>
      </c>
      <c r="I660" t="s">
        <v>177</v>
      </c>
      <c r="J660" t="s">
        <v>272</v>
      </c>
      <c r="K660">
        <v>0</v>
      </c>
      <c r="N660" t="b">
        <v>1</v>
      </c>
      <c r="O660" t="b">
        <v>1</v>
      </c>
      <c r="P660" t="b">
        <v>0</v>
      </c>
      <c r="Q660">
        <v>12</v>
      </c>
      <c r="R660">
        <v>4</v>
      </c>
      <c r="S660">
        <v>1</v>
      </c>
      <c r="T660">
        <v>0</v>
      </c>
      <c r="U660" t="b">
        <v>1</v>
      </c>
      <c r="V660" t="s">
        <v>324</v>
      </c>
      <c r="W660" t="s">
        <v>325</v>
      </c>
      <c r="X660" t="s">
        <v>5480</v>
      </c>
      <c r="Y660">
        <v>78</v>
      </c>
      <c r="Z660">
        <v>78</v>
      </c>
      <c r="AA660">
        <v>6</v>
      </c>
      <c r="AB660">
        <v>6</v>
      </c>
      <c r="AC660">
        <v>17</v>
      </c>
    </row>
    <row r="661" spans="1:29" x14ac:dyDescent="0.35">
      <c r="A661">
        <v>665</v>
      </c>
      <c r="B661" t="s">
        <v>1318</v>
      </c>
      <c r="C661" t="s">
        <v>1989</v>
      </c>
      <c r="I661" t="s">
        <v>177</v>
      </c>
      <c r="J661" t="s">
        <v>272</v>
      </c>
      <c r="K661">
        <v>0</v>
      </c>
      <c r="N661" t="b">
        <v>1</v>
      </c>
      <c r="O661" t="b">
        <v>1</v>
      </c>
      <c r="P661" t="b">
        <v>0</v>
      </c>
      <c r="Q661">
        <v>12</v>
      </c>
      <c r="R661">
        <v>4</v>
      </c>
      <c r="S661">
        <v>1</v>
      </c>
      <c r="T661">
        <v>0</v>
      </c>
      <c r="U661" t="b">
        <v>1</v>
      </c>
      <c r="V661" t="s">
        <v>324</v>
      </c>
      <c r="W661" t="s">
        <v>325</v>
      </c>
      <c r="X661" t="s">
        <v>5481</v>
      </c>
      <c r="Y661">
        <v>79</v>
      </c>
      <c r="Z661">
        <v>79</v>
      </c>
      <c r="AA661">
        <v>6</v>
      </c>
      <c r="AB661">
        <v>6</v>
      </c>
      <c r="AC661">
        <v>17</v>
      </c>
    </row>
    <row r="662" spans="1:29" x14ac:dyDescent="0.35">
      <c r="A662">
        <v>666</v>
      </c>
      <c r="B662" t="s">
        <v>1318</v>
      </c>
      <c r="C662" t="s">
        <v>1990</v>
      </c>
      <c r="I662" t="s">
        <v>177</v>
      </c>
      <c r="J662" t="s">
        <v>272</v>
      </c>
      <c r="K662">
        <v>0</v>
      </c>
      <c r="N662" t="b">
        <v>1</v>
      </c>
      <c r="O662" t="b">
        <v>1</v>
      </c>
      <c r="P662" t="b">
        <v>0</v>
      </c>
      <c r="Q662">
        <v>12</v>
      </c>
      <c r="R662">
        <v>4</v>
      </c>
      <c r="S662">
        <v>1</v>
      </c>
      <c r="T662">
        <v>0</v>
      </c>
      <c r="U662" t="b">
        <v>1</v>
      </c>
      <c r="V662" t="s">
        <v>324</v>
      </c>
      <c r="W662" t="s">
        <v>325</v>
      </c>
      <c r="X662" t="s">
        <v>5482</v>
      </c>
      <c r="Y662">
        <v>80</v>
      </c>
      <c r="Z662">
        <v>80</v>
      </c>
      <c r="AA662">
        <v>6</v>
      </c>
      <c r="AB662">
        <v>6</v>
      </c>
      <c r="AC662">
        <v>17</v>
      </c>
    </row>
    <row r="663" spans="1:29" x14ac:dyDescent="0.35">
      <c r="A663">
        <v>667</v>
      </c>
      <c r="B663" t="s">
        <v>1318</v>
      </c>
      <c r="C663" t="s">
        <v>1991</v>
      </c>
      <c r="I663" t="s">
        <v>177</v>
      </c>
      <c r="J663" t="s">
        <v>272</v>
      </c>
      <c r="K663">
        <v>0</v>
      </c>
      <c r="N663" t="b">
        <v>1</v>
      </c>
      <c r="O663" t="b">
        <v>1</v>
      </c>
      <c r="P663" t="b">
        <v>0</v>
      </c>
      <c r="Q663">
        <v>12</v>
      </c>
      <c r="R663">
        <v>4</v>
      </c>
      <c r="S663">
        <v>1</v>
      </c>
      <c r="T663">
        <v>0</v>
      </c>
      <c r="U663" t="b">
        <v>1</v>
      </c>
      <c r="V663" t="s">
        <v>324</v>
      </c>
      <c r="W663" t="s">
        <v>325</v>
      </c>
      <c r="X663" t="s">
        <v>5483</v>
      </c>
      <c r="Y663">
        <v>81</v>
      </c>
      <c r="Z663">
        <v>81</v>
      </c>
      <c r="AA663">
        <v>6</v>
      </c>
      <c r="AB663">
        <v>6</v>
      </c>
      <c r="AC663">
        <v>17</v>
      </c>
    </row>
    <row r="664" spans="1:29" x14ac:dyDescent="0.35">
      <c r="A664">
        <v>668</v>
      </c>
      <c r="B664" t="s">
        <v>1318</v>
      </c>
      <c r="C664" t="s">
        <v>1992</v>
      </c>
      <c r="I664" t="s">
        <v>177</v>
      </c>
      <c r="J664" t="s">
        <v>272</v>
      </c>
      <c r="K664">
        <v>0</v>
      </c>
      <c r="N664" t="b">
        <v>1</v>
      </c>
      <c r="O664" t="b">
        <v>1</v>
      </c>
      <c r="P664" t="b">
        <v>0</v>
      </c>
      <c r="Q664">
        <v>12</v>
      </c>
      <c r="R664">
        <v>4</v>
      </c>
      <c r="S664">
        <v>1</v>
      </c>
      <c r="T664">
        <v>0</v>
      </c>
      <c r="U664" t="b">
        <v>1</v>
      </c>
      <c r="V664" t="s">
        <v>324</v>
      </c>
      <c r="W664" t="s">
        <v>325</v>
      </c>
      <c r="X664" t="s">
        <v>5484</v>
      </c>
      <c r="Y664">
        <v>82</v>
      </c>
      <c r="Z664">
        <v>82</v>
      </c>
      <c r="AA664">
        <v>6</v>
      </c>
      <c r="AB664">
        <v>6</v>
      </c>
      <c r="AC664">
        <v>17</v>
      </c>
    </row>
    <row r="665" spans="1:29" x14ac:dyDescent="0.35">
      <c r="A665">
        <v>669</v>
      </c>
      <c r="B665" t="s">
        <v>1318</v>
      </c>
      <c r="C665" t="s">
        <v>1993</v>
      </c>
      <c r="G665" t="s">
        <v>41</v>
      </c>
      <c r="I665" t="s">
        <v>177</v>
      </c>
      <c r="J665" t="s">
        <v>272</v>
      </c>
      <c r="K665">
        <v>0</v>
      </c>
      <c r="N665" t="b">
        <v>1</v>
      </c>
      <c r="O665" t="b">
        <v>1</v>
      </c>
      <c r="P665" t="b">
        <v>0</v>
      </c>
      <c r="Q665">
        <v>12</v>
      </c>
      <c r="R665">
        <v>0</v>
      </c>
      <c r="S665">
        <v>1</v>
      </c>
      <c r="T665">
        <v>0</v>
      </c>
      <c r="U665" t="b">
        <v>1</v>
      </c>
      <c r="V665" t="s">
        <v>324</v>
      </c>
      <c r="W665" t="s">
        <v>325</v>
      </c>
      <c r="X665" t="s">
        <v>5485</v>
      </c>
      <c r="Y665">
        <v>83</v>
      </c>
      <c r="Z665">
        <v>83</v>
      </c>
      <c r="AA665">
        <v>6</v>
      </c>
      <c r="AB665">
        <v>6</v>
      </c>
      <c r="AC665">
        <v>17</v>
      </c>
    </row>
    <row r="666" spans="1:29" x14ac:dyDescent="0.35">
      <c r="A666">
        <v>670</v>
      </c>
      <c r="B666" t="s">
        <v>1318</v>
      </c>
      <c r="C666" t="s">
        <v>1994</v>
      </c>
      <c r="G666" t="s">
        <v>41</v>
      </c>
      <c r="I666" t="s">
        <v>134</v>
      </c>
      <c r="J666" t="s">
        <v>272</v>
      </c>
      <c r="K666">
        <v>0</v>
      </c>
      <c r="N666" t="b">
        <v>1</v>
      </c>
      <c r="O666" t="b">
        <v>1</v>
      </c>
      <c r="P666" t="b">
        <v>0</v>
      </c>
      <c r="Q666">
        <v>12</v>
      </c>
      <c r="R666">
        <v>0</v>
      </c>
      <c r="S666">
        <v>1</v>
      </c>
      <c r="T666">
        <v>0</v>
      </c>
      <c r="U666" t="b">
        <v>1</v>
      </c>
      <c r="V666" t="s">
        <v>324</v>
      </c>
      <c r="W666" t="s">
        <v>325</v>
      </c>
      <c r="X666" t="s">
        <v>5601</v>
      </c>
      <c r="Y666">
        <v>83</v>
      </c>
      <c r="Z666">
        <v>83</v>
      </c>
      <c r="AA666">
        <v>8</v>
      </c>
      <c r="AB666">
        <v>8</v>
      </c>
      <c r="AC666">
        <v>17</v>
      </c>
    </row>
    <row r="667" spans="1:29" x14ac:dyDescent="0.35">
      <c r="A667">
        <v>671</v>
      </c>
      <c r="B667" t="s">
        <v>1318</v>
      </c>
      <c r="C667" t="s">
        <v>1995</v>
      </c>
      <c r="G667" t="s">
        <v>41</v>
      </c>
      <c r="I667" t="s">
        <v>135</v>
      </c>
      <c r="J667" t="s">
        <v>272</v>
      </c>
      <c r="K667">
        <v>0</v>
      </c>
      <c r="N667" t="b">
        <v>1</v>
      </c>
      <c r="O667" t="b">
        <v>1</v>
      </c>
      <c r="P667" t="b">
        <v>0</v>
      </c>
      <c r="Q667">
        <v>12</v>
      </c>
      <c r="R667">
        <v>0</v>
      </c>
      <c r="S667">
        <v>1</v>
      </c>
      <c r="T667">
        <v>0</v>
      </c>
      <c r="U667" t="b">
        <v>1</v>
      </c>
      <c r="V667" t="s">
        <v>324</v>
      </c>
      <c r="W667" t="s">
        <v>325</v>
      </c>
      <c r="X667" t="s">
        <v>5602</v>
      </c>
      <c r="Y667">
        <v>83</v>
      </c>
      <c r="Z667">
        <v>83</v>
      </c>
      <c r="AA667">
        <v>9</v>
      </c>
      <c r="AB667">
        <v>9</v>
      </c>
      <c r="AC667">
        <v>17</v>
      </c>
    </row>
    <row r="668" spans="1:29" x14ac:dyDescent="0.35">
      <c r="A668">
        <v>672</v>
      </c>
      <c r="B668" t="s">
        <v>1318</v>
      </c>
      <c r="C668" t="s">
        <v>1996</v>
      </c>
      <c r="G668" t="s">
        <v>41</v>
      </c>
      <c r="I668" t="s">
        <v>179</v>
      </c>
      <c r="J668" t="s">
        <v>272</v>
      </c>
      <c r="K668">
        <v>0</v>
      </c>
      <c r="N668" t="b">
        <v>1</v>
      </c>
      <c r="O668" t="b">
        <v>1</v>
      </c>
      <c r="P668" t="b">
        <v>0</v>
      </c>
      <c r="Q668">
        <v>12</v>
      </c>
      <c r="R668">
        <v>0</v>
      </c>
      <c r="S668">
        <v>1</v>
      </c>
      <c r="T668">
        <v>0</v>
      </c>
      <c r="U668" t="b">
        <v>1</v>
      </c>
      <c r="V668" t="s">
        <v>324</v>
      </c>
      <c r="W668" t="s">
        <v>325</v>
      </c>
      <c r="X668" t="s">
        <v>5603</v>
      </c>
      <c r="Y668">
        <v>83</v>
      </c>
      <c r="Z668">
        <v>83</v>
      </c>
      <c r="AA668">
        <v>10</v>
      </c>
      <c r="AB668">
        <v>10</v>
      </c>
      <c r="AC668">
        <v>17</v>
      </c>
    </row>
    <row r="669" spans="1:29" x14ac:dyDescent="0.35">
      <c r="A669">
        <v>673</v>
      </c>
      <c r="B669" t="s">
        <v>1318</v>
      </c>
      <c r="C669" t="s">
        <v>1997</v>
      </c>
      <c r="G669" t="s">
        <v>1456</v>
      </c>
      <c r="I669" t="s">
        <v>177</v>
      </c>
      <c r="J669" t="s">
        <v>272</v>
      </c>
      <c r="K669">
        <v>0</v>
      </c>
      <c r="N669" t="b">
        <v>1</v>
      </c>
      <c r="O669" t="b">
        <v>1</v>
      </c>
      <c r="P669" t="b">
        <v>0</v>
      </c>
      <c r="Q669">
        <v>12</v>
      </c>
      <c r="R669">
        <v>0</v>
      </c>
      <c r="S669">
        <v>1</v>
      </c>
      <c r="T669">
        <v>0</v>
      </c>
      <c r="U669" t="b">
        <v>1</v>
      </c>
      <c r="V669" t="s">
        <v>324</v>
      </c>
      <c r="W669" t="s">
        <v>325</v>
      </c>
      <c r="X669" t="s">
        <v>5486</v>
      </c>
      <c r="Y669">
        <v>85</v>
      </c>
      <c r="Z669">
        <v>85</v>
      </c>
      <c r="AA669">
        <v>6</v>
      </c>
      <c r="AB669">
        <v>6</v>
      </c>
      <c r="AC669">
        <v>17</v>
      </c>
    </row>
    <row r="670" spans="1:29" x14ac:dyDescent="0.35">
      <c r="A670">
        <v>674</v>
      </c>
      <c r="B670" t="s">
        <v>1318</v>
      </c>
      <c r="C670" t="s">
        <v>1998</v>
      </c>
      <c r="G670" t="s">
        <v>1456</v>
      </c>
      <c r="I670" t="s">
        <v>101</v>
      </c>
      <c r="J670" t="s">
        <v>272</v>
      </c>
      <c r="K670">
        <v>0</v>
      </c>
      <c r="N670" t="b">
        <v>1</v>
      </c>
      <c r="O670" t="b">
        <v>1</v>
      </c>
      <c r="P670" t="b">
        <v>0</v>
      </c>
      <c r="Q670">
        <v>12</v>
      </c>
      <c r="R670">
        <v>0</v>
      </c>
      <c r="S670">
        <v>1</v>
      </c>
      <c r="T670">
        <v>0</v>
      </c>
      <c r="U670" t="b">
        <v>1</v>
      </c>
      <c r="V670" t="s">
        <v>324</v>
      </c>
      <c r="W670" t="s">
        <v>325</v>
      </c>
      <c r="X670" t="s">
        <v>5604</v>
      </c>
      <c r="Y670">
        <v>85</v>
      </c>
      <c r="Z670">
        <v>85</v>
      </c>
      <c r="AA670">
        <v>7</v>
      </c>
      <c r="AB670">
        <v>7</v>
      </c>
      <c r="AC670">
        <v>17</v>
      </c>
    </row>
    <row r="671" spans="1:29" x14ac:dyDescent="0.35">
      <c r="A671">
        <v>675</v>
      </c>
      <c r="B671" t="s">
        <v>1318</v>
      </c>
      <c r="C671" t="s">
        <v>1999</v>
      </c>
      <c r="G671" t="s">
        <v>1456</v>
      </c>
      <c r="I671" t="s">
        <v>134</v>
      </c>
      <c r="J671" t="s">
        <v>272</v>
      </c>
      <c r="K671">
        <v>0</v>
      </c>
      <c r="N671" t="b">
        <v>1</v>
      </c>
      <c r="O671" t="b">
        <v>1</v>
      </c>
      <c r="P671" t="b">
        <v>0</v>
      </c>
      <c r="Q671">
        <v>12</v>
      </c>
      <c r="R671">
        <v>0</v>
      </c>
      <c r="S671">
        <v>1</v>
      </c>
      <c r="T671">
        <v>0</v>
      </c>
      <c r="U671" t="b">
        <v>1</v>
      </c>
      <c r="V671" t="s">
        <v>324</v>
      </c>
      <c r="W671" t="s">
        <v>325</v>
      </c>
      <c r="X671" t="s">
        <v>5605</v>
      </c>
      <c r="Y671">
        <v>85</v>
      </c>
      <c r="Z671">
        <v>85</v>
      </c>
      <c r="AA671">
        <v>8</v>
      </c>
      <c r="AB671">
        <v>8</v>
      </c>
      <c r="AC671">
        <v>17</v>
      </c>
    </row>
    <row r="672" spans="1:29" x14ac:dyDescent="0.35">
      <c r="A672">
        <v>676</v>
      </c>
      <c r="B672" t="s">
        <v>1318</v>
      </c>
      <c r="C672" t="s">
        <v>2000</v>
      </c>
      <c r="G672" t="s">
        <v>1456</v>
      </c>
      <c r="I672" t="s">
        <v>135</v>
      </c>
      <c r="J672" t="s">
        <v>272</v>
      </c>
      <c r="K672">
        <v>0</v>
      </c>
      <c r="N672" t="b">
        <v>1</v>
      </c>
      <c r="O672" t="b">
        <v>1</v>
      </c>
      <c r="P672" t="b">
        <v>0</v>
      </c>
      <c r="Q672">
        <v>12</v>
      </c>
      <c r="R672">
        <v>0</v>
      </c>
      <c r="S672">
        <v>1</v>
      </c>
      <c r="T672">
        <v>0</v>
      </c>
      <c r="U672" t="b">
        <v>1</v>
      </c>
      <c r="V672" t="s">
        <v>324</v>
      </c>
      <c r="W672" t="s">
        <v>325</v>
      </c>
      <c r="X672" t="s">
        <v>5606</v>
      </c>
      <c r="Y672">
        <v>85</v>
      </c>
      <c r="Z672">
        <v>85</v>
      </c>
      <c r="AA672">
        <v>9</v>
      </c>
      <c r="AB672">
        <v>9</v>
      </c>
      <c r="AC672">
        <v>17</v>
      </c>
    </row>
    <row r="673" spans="1:29" x14ac:dyDescent="0.35">
      <c r="A673">
        <v>677</v>
      </c>
      <c r="B673" t="s">
        <v>1318</v>
      </c>
      <c r="C673" t="s">
        <v>2001</v>
      </c>
      <c r="G673" t="s">
        <v>1456</v>
      </c>
      <c r="I673" t="s">
        <v>179</v>
      </c>
      <c r="J673" t="s">
        <v>272</v>
      </c>
      <c r="K673">
        <v>0</v>
      </c>
      <c r="N673" t="b">
        <v>1</v>
      </c>
      <c r="O673" t="b">
        <v>1</v>
      </c>
      <c r="P673" t="b">
        <v>0</v>
      </c>
      <c r="Q673">
        <v>12</v>
      </c>
      <c r="R673">
        <v>0</v>
      </c>
      <c r="S673">
        <v>1</v>
      </c>
      <c r="T673">
        <v>0</v>
      </c>
      <c r="U673" t="b">
        <v>1</v>
      </c>
      <c r="V673" t="s">
        <v>324</v>
      </c>
      <c r="W673" t="s">
        <v>325</v>
      </c>
      <c r="X673" t="s">
        <v>5607</v>
      </c>
      <c r="Y673">
        <v>85</v>
      </c>
      <c r="Z673">
        <v>85</v>
      </c>
      <c r="AA673">
        <v>10</v>
      </c>
      <c r="AB673">
        <v>10</v>
      </c>
      <c r="AC673">
        <v>17</v>
      </c>
    </row>
    <row r="674" spans="1:29" x14ac:dyDescent="0.35">
      <c r="A674">
        <v>678</v>
      </c>
      <c r="B674" t="s">
        <v>1287</v>
      </c>
      <c r="C674" t="s">
        <v>2002</v>
      </c>
      <c r="D674" t="s">
        <v>459</v>
      </c>
      <c r="E674" t="s">
        <v>2003</v>
      </c>
      <c r="U674" t="b">
        <v>1</v>
      </c>
      <c r="V674" t="s">
        <v>215</v>
      </c>
      <c r="W674" t="s">
        <v>312</v>
      </c>
      <c r="X674" t="s">
        <v>5499</v>
      </c>
      <c r="Y674">
        <v>1</v>
      </c>
      <c r="Z674">
        <v>21</v>
      </c>
      <c r="AA674">
        <v>1</v>
      </c>
      <c r="AB674">
        <v>12</v>
      </c>
      <c r="AC674">
        <v>7</v>
      </c>
    </row>
    <row r="675" spans="1:29" x14ac:dyDescent="0.35">
      <c r="A675">
        <v>679</v>
      </c>
      <c r="B675" t="s">
        <v>1290</v>
      </c>
      <c r="C675" t="s">
        <v>2004</v>
      </c>
      <c r="U675" t="b">
        <v>1</v>
      </c>
      <c r="V675" t="s">
        <v>215</v>
      </c>
      <c r="W675" t="s">
        <v>312</v>
      </c>
      <c r="X675" t="s">
        <v>5500</v>
      </c>
      <c r="Y675">
        <v>5</v>
      </c>
      <c r="Z675">
        <v>21</v>
      </c>
      <c r="AA675">
        <v>1</v>
      </c>
      <c r="AB675">
        <v>12</v>
      </c>
      <c r="AC675">
        <v>7</v>
      </c>
    </row>
    <row r="676" spans="1:29" x14ac:dyDescent="0.35">
      <c r="A676">
        <v>680</v>
      </c>
      <c r="B676" t="s">
        <v>147</v>
      </c>
      <c r="C676" t="s">
        <v>2005</v>
      </c>
      <c r="U676" t="b">
        <v>1</v>
      </c>
      <c r="V676" t="s">
        <v>215</v>
      </c>
      <c r="W676" t="s">
        <v>312</v>
      </c>
      <c r="X676" t="s">
        <v>5608</v>
      </c>
      <c r="Y676">
        <v>5</v>
      </c>
      <c r="Z676">
        <v>21</v>
      </c>
      <c r="AA676">
        <v>5</v>
      </c>
      <c r="AB676">
        <v>5</v>
      </c>
      <c r="AC676">
        <v>7</v>
      </c>
    </row>
    <row r="677" spans="1:29" x14ac:dyDescent="0.35">
      <c r="A677">
        <v>681</v>
      </c>
      <c r="B677" t="s">
        <v>147</v>
      </c>
      <c r="C677" t="s">
        <v>2006</v>
      </c>
      <c r="U677" t="b">
        <v>1</v>
      </c>
      <c r="V677" t="s">
        <v>215</v>
      </c>
      <c r="W677" t="s">
        <v>312</v>
      </c>
      <c r="X677" t="s">
        <v>5409</v>
      </c>
      <c r="Y677">
        <v>5</v>
      </c>
      <c r="Z677">
        <v>21</v>
      </c>
      <c r="AA677">
        <v>6</v>
      </c>
      <c r="AB677">
        <v>6</v>
      </c>
      <c r="AC677">
        <v>7</v>
      </c>
    </row>
    <row r="678" spans="1:29" x14ac:dyDescent="0.35">
      <c r="A678">
        <v>682</v>
      </c>
      <c r="B678" t="s">
        <v>147</v>
      </c>
      <c r="C678" t="s">
        <v>2007</v>
      </c>
      <c r="U678" t="b">
        <v>1</v>
      </c>
      <c r="V678" t="s">
        <v>215</v>
      </c>
      <c r="W678" t="s">
        <v>312</v>
      </c>
      <c r="X678" t="s">
        <v>5502</v>
      </c>
      <c r="Y678">
        <v>5</v>
      </c>
      <c r="Z678">
        <v>21</v>
      </c>
      <c r="AA678">
        <v>7</v>
      </c>
      <c r="AB678">
        <v>7</v>
      </c>
      <c r="AC678">
        <v>7</v>
      </c>
    </row>
    <row r="679" spans="1:29" x14ac:dyDescent="0.35">
      <c r="A679">
        <v>683</v>
      </c>
      <c r="B679" t="s">
        <v>147</v>
      </c>
      <c r="C679" t="s">
        <v>2008</v>
      </c>
      <c r="U679" t="b">
        <v>1</v>
      </c>
      <c r="V679" t="s">
        <v>215</v>
      </c>
      <c r="W679" t="s">
        <v>312</v>
      </c>
      <c r="X679" t="s">
        <v>5503</v>
      </c>
      <c r="Y679">
        <v>5</v>
      </c>
      <c r="Z679">
        <v>21</v>
      </c>
      <c r="AA679">
        <v>8</v>
      </c>
      <c r="AB679">
        <v>8</v>
      </c>
      <c r="AC679">
        <v>7</v>
      </c>
    </row>
    <row r="680" spans="1:29" x14ac:dyDescent="0.35">
      <c r="A680">
        <v>684</v>
      </c>
      <c r="B680" t="s">
        <v>147</v>
      </c>
      <c r="C680" t="s">
        <v>2009</v>
      </c>
      <c r="U680" t="b">
        <v>1</v>
      </c>
      <c r="V680" t="s">
        <v>215</v>
      </c>
      <c r="W680" t="s">
        <v>312</v>
      </c>
      <c r="X680" t="s">
        <v>5504</v>
      </c>
      <c r="Y680">
        <v>5</v>
      </c>
      <c r="Z680">
        <v>21</v>
      </c>
      <c r="AA680">
        <v>9</v>
      </c>
      <c r="AB680">
        <v>9</v>
      </c>
      <c r="AC680">
        <v>7</v>
      </c>
    </row>
    <row r="681" spans="1:29" x14ac:dyDescent="0.35">
      <c r="A681">
        <v>685</v>
      </c>
      <c r="B681" t="s">
        <v>147</v>
      </c>
      <c r="C681" t="s">
        <v>2010</v>
      </c>
      <c r="U681" t="b">
        <v>1</v>
      </c>
      <c r="V681" t="s">
        <v>215</v>
      </c>
      <c r="W681" t="s">
        <v>312</v>
      </c>
      <c r="X681" t="s">
        <v>5505</v>
      </c>
      <c r="Y681">
        <v>5</v>
      </c>
      <c r="Z681">
        <v>21</v>
      </c>
      <c r="AA681">
        <v>10</v>
      </c>
      <c r="AB681">
        <v>10</v>
      </c>
      <c r="AC681">
        <v>7</v>
      </c>
    </row>
    <row r="682" spans="1:29" x14ac:dyDescent="0.35">
      <c r="A682">
        <v>686</v>
      </c>
      <c r="B682" t="s">
        <v>1287</v>
      </c>
      <c r="C682" t="s">
        <v>2011</v>
      </c>
      <c r="D682" t="s">
        <v>501</v>
      </c>
      <c r="E682" t="s">
        <v>2012</v>
      </c>
      <c r="U682" t="b">
        <v>1</v>
      </c>
      <c r="V682" t="s">
        <v>215</v>
      </c>
      <c r="W682" t="s">
        <v>312</v>
      </c>
      <c r="X682" t="s">
        <v>5506</v>
      </c>
      <c r="Y682">
        <v>22</v>
      </c>
      <c r="Z682">
        <v>33</v>
      </c>
      <c r="AA682">
        <v>1</v>
      </c>
      <c r="AB682">
        <v>12</v>
      </c>
      <c r="AC682">
        <v>7</v>
      </c>
    </row>
    <row r="683" spans="1:29" x14ac:dyDescent="0.35">
      <c r="A683">
        <v>687</v>
      </c>
      <c r="B683" t="s">
        <v>1290</v>
      </c>
      <c r="C683" t="s">
        <v>2013</v>
      </c>
      <c r="U683" t="b">
        <v>1</v>
      </c>
      <c r="V683" t="s">
        <v>215</v>
      </c>
      <c r="W683" t="s">
        <v>312</v>
      </c>
      <c r="X683" t="s">
        <v>5507</v>
      </c>
      <c r="Y683">
        <v>23</v>
      </c>
      <c r="Z683">
        <v>33</v>
      </c>
      <c r="AA683">
        <v>1</v>
      </c>
      <c r="AB683">
        <v>12</v>
      </c>
      <c r="AC683">
        <v>7</v>
      </c>
    </row>
    <row r="684" spans="1:29" x14ac:dyDescent="0.35">
      <c r="A684">
        <v>688</v>
      </c>
      <c r="B684" t="s">
        <v>147</v>
      </c>
      <c r="C684" t="s">
        <v>2014</v>
      </c>
      <c r="U684" t="b">
        <v>1</v>
      </c>
      <c r="V684" t="s">
        <v>215</v>
      </c>
      <c r="W684" t="s">
        <v>312</v>
      </c>
      <c r="X684" t="s">
        <v>5508</v>
      </c>
      <c r="Y684">
        <v>23</v>
      </c>
      <c r="Z684">
        <v>33</v>
      </c>
      <c r="AA684">
        <v>5</v>
      </c>
      <c r="AB684">
        <v>5</v>
      </c>
      <c r="AC684">
        <v>7</v>
      </c>
    </row>
    <row r="685" spans="1:29" x14ac:dyDescent="0.35">
      <c r="A685">
        <v>689</v>
      </c>
      <c r="B685" t="s">
        <v>147</v>
      </c>
      <c r="C685" t="s">
        <v>2015</v>
      </c>
      <c r="U685" t="b">
        <v>1</v>
      </c>
      <c r="V685" t="s">
        <v>215</v>
      </c>
      <c r="W685" t="s">
        <v>312</v>
      </c>
      <c r="X685" t="s">
        <v>5413</v>
      </c>
      <c r="Y685">
        <v>23</v>
      </c>
      <c r="Z685">
        <v>33</v>
      </c>
      <c r="AA685">
        <v>6</v>
      </c>
      <c r="AB685">
        <v>6</v>
      </c>
      <c r="AC685">
        <v>7</v>
      </c>
    </row>
    <row r="686" spans="1:29" x14ac:dyDescent="0.35">
      <c r="A686">
        <v>690</v>
      </c>
      <c r="B686" t="s">
        <v>147</v>
      </c>
      <c r="C686" t="s">
        <v>2016</v>
      </c>
      <c r="U686" t="b">
        <v>1</v>
      </c>
      <c r="V686" t="s">
        <v>215</v>
      </c>
      <c r="W686" t="s">
        <v>312</v>
      </c>
      <c r="X686" t="s">
        <v>5509</v>
      </c>
      <c r="Y686">
        <v>23</v>
      </c>
      <c r="Z686">
        <v>33</v>
      </c>
      <c r="AA686">
        <v>7</v>
      </c>
      <c r="AB686">
        <v>7</v>
      </c>
      <c r="AC686">
        <v>7</v>
      </c>
    </row>
    <row r="687" spans="1:29" x14ac:dyDescent="0.35">
      <c r="A687">
        <v>691</v>
      </c>
      <c r="B687" t="s">
        <v>147</v>
      </c>
      <c r="C687" t="s">
        <v>2017</v>
      </c>
      <c r="U687" t="b">
        <v>1</v>
      </c>
      <c r="V687" t="s">
        <v>215</v>
      </c>
      <c r="W687" t="s">
        <v>312</v>
      </c>
      <c r="X687" t="s">
        <v>5510</v>
      </c>
      <c r="Y687">
        <v>23</v>
      </c>
      <c r="Z687">
        <v>33</v>
      </c>
      <c r="AA687">
        <v>8</v>
      </c>
      <c r="AB687">
        <v>8</v>
      </c>
      <c r="AC687">
        <v>7</v>
      </c>
    </row>
    <row r="688" spans="1:29" x14ac:dyDescent="0.35">
      <c r="A688">
        <v>692</v>
      </c>
      <c r="B688" t="s">
        <v>147</v>
      </c>
      <c r="C688" t="s">
        <v>2018</v>
      </c>
      <c r="U688" t="b">
        <v>1</v>
      </c>
      <c r="V688" t="s">
        <v>215</v>
      </c>
      <c r="W688" t="s">
        <v>312</v>
      </c>
      <c r="X688" t="s">
        <v>5550</v>
      </c>
      <c r="Y688">
        <v>23</v>
      </c>
      <c r="Z688">
        <v>33</v>
      </c>
      <c r="AA688">
        <v>9</v>
      </c>
      <c r="AB688">
        <v>9</v>
      </c>
      <c r="AC688">
        <v>7</v>
      </c>
    </row>
    <row r="689" spans="1:29" x14ac:dyDescent="0.35">
      <c r="A689">
        <v>693</v>
      </c>
      <c r="B689" t="s">
        <v>147</v>
      </c>
      <c r="C689" t="s">
        <v>2019</v>
      </c>
      <c r="U689" t="b">
        <v>1</v>
      </c>
      <c r="V689" t="s">
        <v>215</v>
      </c>
      <c r="W689" t="s">
        <v>312</v>
      </c>
      <c r="X689" t="s">
        <v>5511</v>
      </c>
      <c r="Y689">
        <v>23</v>
      </c>
      <c r="Z689">
        <v>33</v>
      </c>
      <c r="AA689">
        <v>10</v>
      </c>
      <c r="AB689">
        <v>10</v>
      </c>
      <c r="AC689">
        <v>7</v>
      </c>
    </row>
    <row r="690" spans="1:29" x14ac:dyDescent="0.35">
      <c r="A690">
        <v>694</v>
      </c>
      <c r="B690" t="s">
        <v>1287</v>
      </c>
      <c r="C690" t="s">
        <v>2020</v>
      </c>
      <c r="D690" t="s">
        <v>502</v>
      </c>
      <c r="E690" t="s">
        <v>2021</v>
      </c>
      <c r="U690" t="b">
        <v>1</v>
      </c>
      <c r="V690" t="s">
        <v>215</v>
      </c>
      <c r="W690" t="s">
        <v>312</v>
      </c>
      <c r="X690" t="s">
        <v>5512</v>
      </c>
      <c r="Y690">
        <v>34</v>
      </c>
      <c r="Z690">
        <v>48</v>
      </c>
      <c r="AA690">
        <v>1</v>
      </c>
      <c r="AB690">
        <v>12</v>
      </c>
      <c r="AC690">
        <v>7</v>
      </c>
    </row>
    <row r="691" spans="1:29" x14ac:dyDescent="0.35">
      <c r="A691">
        <v>695</v>
      </c>
      <c r="B691" t="s">
        <v>1290</v>
      </c>
      <c r="C691" t="s">
        <v>2022</v>
      </c>
      <c r="U691" t="b">
        <v>1</v>
      </c>
      <c r="V691" t="s">
        <v>215</v>
      </c>
      <c r="W691" t="s">
        <v>312</v>
      </c>
      <c r="X691" t="s">
        <v>5513</v>
      </c>
      <c r="Y691">
        <v>35</v>
      </c>
      <c r="Z691">
        <v>48</v>
      </c>
      <c r="AA691">
        <v>1</v>
      </c>
      <c r="AB691">
        <v>12</v>
      </c>
      <c r="AC691">
        <v>7</v>
      </c>
    </row>
    <row r="692" spans="1:29" x14ac:dyDescent="0.35">
      <c r="A692">
        <v>696</v>
      </c>
      <c r="B692" t="s">
        <v>147</v>
      </c>
      <c r="C692" t="s">
        <v>2023</v>
      </c>
      <c r="U692" t="b">
        <v>1</v>
      </c>
      <c r="V692" t="s">
        <v>215</v>
      </c>
      <c r="W692" t="s">
        <v>312</v>
      </c>
      <c r="X692" t="s">
        <v>5514</v>
      </c>
      <c r="Y692">
        <v>35</v>
      </c>
      <c r="Z692">
        <v>48</v>
      </c>
      <c r="AA692">
        <v>5</v>
      </c>
      <c r="AB692">
        <v>5</v>
      </c>
      <c r="AC692">
        <v>7</v>
      </c>
    </row>
    <row r="693" spans="1:29" x14ac:dyDescent="0.35">
      <c r="A693">
        <v>697</v>
      </c>
      <c r="B693" t="s">
        <v>147</v>
      </c>
      <c r="C693" t="s">
        <v>2024</v>
      </c>
      <c r="U693" t="b">
        <v>1</v>
      </c>
      <c r="V693" t="s">
        <v>215</v>
      </c>
      <c r="W693" t="s">
        <v>312</v>
      </c>
      <c r="X693" t="s">
        <v>5417</v>
      </c>
      <c r="Y693">
        <v>35</v>
      </c>
      <c r="Z693">
        <v>48</v>
      </c>
      <c r="AA693">
        <v>6</v>
      </c>
      <c r="AB693">
        <v>6</v>
      </c>
      <c r="AC693">
        <v>7</v>
      </c>
    </row>
    <row r="694" spans="1:29" x14ac:dyDescent="0.35">
      <c r="A694">
        <v>698</v>
      </c>
      <c r="B694" t="s">
        <v>147</v>
      </c>
      <c r="C694" t="s">
        <v>2025</v>
      </c>
      <c r="U694" t="b">
        <v>1</v>
      </c>
      <c r="V694" t="s">
        <v>215</v>
      </c>
      <c r="W694" t="s">
        <v>312</v>
      </c>
      <c r="X694" t="s">
        <v>5515</v>
      </c>
      <c r="Y694">
        <v>35</v>
      </c>
      <c r="Z694">
        <v>48</v>
      </c>
      <c r="AA694">
        <v>7</v>
      </c>
      <c r="AB694">
        <v>7</v>
      </c>
      <c r="AC694">
        <v>7</v>
      </c>
    </row>
    <row r="695" spans="1:29" x14ac:dyDescent="0.35">
      <c r="A695">
        <v>699</v>
      </c>
      <c r="B695" t="s">
        <v>147</v>
      </c>
      <c r="C695" t="s">
        <v>2026</v>
      </c>
      <c r="U695" t="b">
        <v>1</v>
      </c>
      <c r="V695" t="s">
        <v>215</v>
      </c>
      <c r="W695" t="s">
        <v>312</v>
      </c>
      <c r="X695" t="s">
        <v>5516</v>
      </c>
      <c r="Y695">
        <v>35</v>
      </c>
      <c r="Z695">
        <v>48</v>
      </c>
      <c r="AA695">
        <v>8</v>
      </c>
      <c r="AB695">
        <v>8</v>
      </c>
      <c r="AC695">
        <v>7</v>
      </c>
    </row>
    <row r="696" spans="1:29" x14ac:dyDescent="0.35">
      <c r="A696">
        <v>700</v>
      </c>
      <c r="B696" t="s">
        <v>147</v>
      </c>
      <c r="C696" t="s">
        <v>2027</v>
      </c>
      <c r="U696" t="b">
        <v>1</v>
      </c>
      <c r="V696" t="s">
        <v>215</v>
      </c>
      <c r="W696" t="s">
        <v>312</v>
      </c>
      <c r="X696" t="s">
        <v>5517</v>
      </c>
      <c r="Y696">
        <v>35</v>
      </c>
      <c r="Z696">
        <v>48</v>
      </c>
      <c r="AA696">
        <v>9</v>
      </c>
      <c r="AB696">
        <v>9</v>
      </c>
      <c r="AC696">
        <v>7</v>
      </c>
    </row>
    <row r="697" spans="1:29" x14ac:dyDescent="0.35">
      <c r="A697">
        <v>701</v>
      </c>
      <c r="B697" t="s">
        <v>147</v>
      </c>
      <c r="C697" t="s">
        <v>2028</v>
      </c>
      <c r="U697" t="b">
        <v>1</v>
      </c>
      <c r="V697" t="s">
        <v>215</v>
      </c>
      <c r="W697" t="s">
        <v>312</v>
      </c>
      <c r="X697" t="s">
        <v>5518</v>
      </c>
      <c r="Y697">
        <v>35</v>
      </c>
      <c r="Z697">
        <v>48</v>
      </c>
      <c r="AA697">
        <v>10</v>
      </c>
      <c r="AB697">
        <v>10</v>
      </c>
      <c r="AC697">
        <v>7</v>
      </c>
    </row>
    <row r="698" spans="1:29" x14ac:dyDescent="0.35">
      <c r="A698">
        <v>702</v>
      </c>
      <c r="B698" t="s">
        <v>1287</v>
      </c>
      <c r="C698" t="s">
        <v>2029</v>
      </c>
      <c r="D698" t="s">
        <v>503</v>
      </c>
      <c r="E698" t="s">
        <v>2030</v>
      </c>
      <c r="U698" t="b">
        <v>1</v>
      </c>
      <c r="V698" t="s">
        <v>215</v>
      </c>
      <c r="W698" t="s">
        <v>312</v>
      </c>
      <c r="X698" t="s">
        <v>5519</v>
      </c>
      <c r="Y698">
        <v>49</v>
      </c>
      <c r="Z698">
        <v>85</v>
      </c>
      <c r="AA698">
        <v>1</v>
      </c>
      <c r="AB698">
        <v>12</v>
      </c>
      <c r="AC698">
        <v>7</v>
      </c>
    </row>
    <row r="699" spans="1:29" x14ac:dyDescent="0.35">
      <c r="A699">
        <v>703</v>
      </c>
      <c r="B699" t="s">
        <v>1290</v>
      </c>
      <c r="C699" t="s">
        <v>2031</v>
      </c>
      <c r="U699" t="b">
        <v>1</v>
      </c>
      <c r="V699" t="s">
        <v>215</v>
      </c>
      <c r="W699" t="s">
        <v>312</v>
      </c>
      <c r="X699" t="s">
        <v>5520</v>
      </c>
      <c r="Y699">
        <v>50</v>
      </c>
      <c r="Z699">
        <v>85</v>
      </c>
      <c r="AA699">
        <v>1</v>
      </c>
      <c r="AB699">
        <v>12</v>
      </c>
      <c r="AC699">
        <v>7</v>
      </c>
    </row>
    <row r="700" spans="1:29" x14ac:dyDescent="0.35">
      <c r="A700">
        <v>704</v>
      </c>
      <c r="B700" t="s">
        <v>147</v>
      </c>
      <c r="C700" t="s">
        <v>2032</v>
      </c>
      <c r="U700" t="b">
        <v>1</v>
      </c>
      <c r="V700" t="s">
        <v>215</v>
      </c>
      <c r="W700" t="s">
        <v>312</v>
      </c>
      <c r="X700" t="s">
        <v>5610</v>
      </c>
      <c r="Y700">
        <v>50</v>
      </c>
      <c r="Z700">
        <v>85</v>
      </c>
      <c r="AA700">
        <v>5</v>
      </c>
      <c r="AB700">
        <v>5</v>
      </c>
      <c r="AC700">
        <v>7</v>
      </c>
    </row>
    <row r="701" spans="1:29" x14ac:dyDescent="0.35">
      <c r="A701">
        <v>705</v>
      </c>
      <c r="B701" t="s">
        <v>147</v>
      </c>
      <c r="C701" t="s">
        <v>2033</v>
      </c>
      <c r="U701" t="b">
        <v>1</v>
      </c>
      <c r="V701" t="s">
        <v>215</v>
      </c>
      <c r="W701" t="s">
        <v>312</v>
      </c>
      <c r="X701" t="s">
        <v>5421</v>
      </c>
      <c r="Y701">
        <v>50</v>
      </c>
      <c r="Z701">
        <v>85</v>
      </c>
      <c r="AA701">
        <v>6</v>
      </c>
      <c r="AB701">
        <v>6</v>
      </c>
      <c r="AC701">
        <v>7</v>
      </c>
    </row>
    <row r="702" spans="1:29" x14ac:dyDescent="0.35">
      <c r="A702">
        <v>706</v>
      </c>
      <c r="B702" t="s">
        <v>147</v>
      </c>
      <c r="C702" t="s">
        <v>2034</v>
      </c>
      <c r="U702" t="b">
        <v>1</v>
      </c>
      <c r="V702" t="s">
        <v>215</v>
      </c>
      <c r="W702" t="s">
        <v>312</v>
      </c>
      <c r="X702" t="s">
        <v>5522</v>
      </c>
      <c r="Y702">
        <v>50</v>
      </c>
      <c r="Z702">
        <v>85</v>
      </c>
      <c r="AA702">
        <v>7</v>
      </c>
      <c r="AB702">
        <v>7</v>
      </c>
      <c r="AC702">
        <v>7</v>
      </c>
    </row>
    <row r="703" spans="1:29" x14ac:dyDescent="0.35">
      <c r="A703">
        <v>707</v>
      </c>
      <c r="B703" t="s">
        <v>147</v>
      </c>
      <c r="C703" t="s">
        <v>2035</v>
      </c>
      <c r="U703" t="b">
        <v>1</v>
      </c>
      <c r="V703" t="s">
        <v>215</v>
      </c>
      <c r="W703" t="s">
        <v>312</v>
      </c>
      <c r="X703" t="s">
        <v>5523</v>
      </c>
      <c r="Y703">
        <v>50</v>
      </c>
      <c r="Z703">
        <v>85</v>
      </c>
      <c r="AA703">
        <v>8</v>
      </c>
      <c r="AB703">
        <v>8</v>
      </c>
      <c r="AC703">
        <v>7</v>
      </c>
    </row>
    <row r="704" spans="1:29" x14ac:dyDescent="0.35">
      <c r="A704">
        <v>708</v>
      </c>
      <c r="B704" t="s">
        <v>147</v>
      </c>
      <c r="C704" t="s">
        <v>2036</v>
      </c>
      <c r="U704" t="b">
        <v>1</v>
      </c>
      <c r="V704" t="s">
        <v>215</v>
      </c>
      <c r="W704" t="s">
        <v>312</v>
      </c>
      <c r="X704" t="s">
        <v>5524</v>
      </c>
      <c r="Y704">
        <v>50</v>
      </c>
      <c r="Z704">
        <v>85</v>
      </c>
      <c r="AA704">
        <v>9</v>
      </c>
      <c r="AB704">
        <v>9</v>
      </c>
      <c r="AC704">
        <v>7</v>
      </c>
    </row>
    <row r="705" spans="1:29" x14ac:dyDescent="0.35">
      <c r="A705">
        <v>709</v>
      </c>
      <c r="B705" t="s">
        <v>147</v>
      </c>
      <c r="C705" t="s">
        <v>2037</v>
      </c>
      <c r="U705" t="b">
        <v>1</v>
      </c>
      <c r="V705" t="s">
        <v>215</v>
      </c>
      <c r="W705" t="s">
        <v>312</v>
      </c>
      <c r="X705" t="s">
        <v>5525</v>
      </c>
      <c r="Y705">
        <v>50</v>
      </c>
      <c r="Z705">
        <v>85</v>
      </c>
      <c r="AA705">
        <v>10</v>
      </c>
      <c r="AB705">
        <v>10</v>
      </c>
      <c r="AC705">
        <v>7</v>
      </c>
    </row>
    <row r="706" spans="1:29" x14ac:dyDescent="0.35">
      <c r="A706">
        <v>710</v>
      </c>
      <c r="B706" t="s">
        <v>1318</v>
      </c>
      <c r="C706" t="s">
        <v>2038</v>
      </c>
      <c r="I706" t="s">
        <v>65</v>
      </c>
      <c r="J706" t="s">
        <v>264</v>
      </c>
      <c r="K706">
        <v>0</v>
      </c>
      <c r="N706" t="b">
        <v>1</v>
      </c>
      <c r="O706" t="b">
        <v>0</v>
      </c>
      <c r="P706" t="b">
        <v>0</v>
      </c>
      <c r="Q706">
        <v>12</v>
      </c>
      <c r="R706">
        <v>4</v>
      </c>
      <c r="S706">
        <v>1</v>
      </c>
      <c r="T706">
        <v>0</v>
      </c>
      <c r="U706" t="b">
        <v>1</v>
      </c>
      <c r="V706" t="s">
        <v>215</v>
      </c>
      <c r="W706" t="s">
        <v>312</v>
      </c>
      <c r="X706" t="s">
        <v>5526</v>
      </c>
      <c r="Y706">
        <v>11</v>
      </c>
      <c r="Z706">
        <v>11</v>
      </c>
      <c r="AA706">
        <v>5</v>
      </c>
      <c r="AB706">
        <v>5</v>
      </c>
      <c r="AC706">
        <v>7</v>
      </c>
    </row>
    <row r="707" spans="1:29" x14ac:dyDescent="0.35">
      <c r="A707">
        <v>711</v>
      </c>
      <c r="B707" t="s">
        <v>1318</v>
      </c>
      <c r="C707" t="s">
        <v>2039</v>
      </c>
      <c r="I707" t="s">
        <v>65</v>
      </c>
      <c r="J707" t="s">
        <v>264</v>
      </c>
      <c r="K707">
        <v>0</v>
      </c>
      <c r="N707" t="b">
        <v>1</v>
      </c>
      <c r="O707" t="b">
        <v>0</v>
      </c>
      <c r="P707" t="b">
        <v>0</v>
      </c>
      <c r="Q707">
        <v>12</v>
      </c>
      <c r="R707">
        <v>4</v>
      </c>
      <c r="S707">
        <v>1</v>
      </c>
      <c r="T707">
        <v>0</v>
      </c>
      <c r="U707" t="b">
        <v>1</v>
      </c>
      <c r="V707" t="s">
        <v>215</v>
      </c>
      <c r="W707" t="s">
        <v>312</v>
      </c>
      <c r="X707" t="s">
        <v>5527</v>
      </c>
      <c r="Y707">
        <v>12</v>
      </c>
      <c r="Z707">
        <v>12</v>
      </c>
      <c r="AA707">
        <v>5</v>
      </c>
      <c r="AB707">
        <v>5</v>
      </c>
      <c r="AC707">
        <v>7</v>
      </c>
    </row>
    <row r="708" spans="1:29" x14ac:dyDescent="0.35">
      <c r="A708">
        <v>712</v>
      </c>
      <c r="B708" t="s">
        <v>1318</v>
      </c>
      <c r="C708" t="s">
        <v>2040</v>
      </c>
      <c r="I708" t="s">
        <v>65</v>
      </c>
      <c r="J708" t="s">
        <v>264</v>
      </c>
      <c r="K708">
        <v>0</v>
      </c>
      <c r="N708" t="b">
        <v>1</v>
      </c>
      <c r="O708" t="b">
        <v>0</v>
      </c>
      <c r="P708" t="b">
        <v>0</v>
      </c>
      <c r="Q708">
        <v>12</v>
      </c>
      <c r="R708">
        <v>4</v>
      </c>
      <c r="S708">
        <v>1</v>
      </c>
      <c r="T708">
        <v>0</v>
      </c>
      <c r="U708" t="b">
        <v>1</v>
      </c>
      <c r="V708" t="s">
        <v>215</v>
      </c>
      <c r="W708" t="s">
        <v>312</v>
      </c>
      <c r="X708" t="s">
        <v>5528</v>
      </c>
      <c r="Y708">
        <v>13</v>
      </c>
      <c r="Z708">
        <v>13</v>
      </c>
      <c r="AA708">
        <v>5</v>
      </c>
      <c r="AB708">
        <v>5</v>
      </c>
      <c r="AC708">
        <v>7</v>
      </c>
    </row>
    <row r="709" spans="1:29" x14ac:dyDescent="0.35">
      <c r="A709">
        <v>713</v>
      </c>
      <c r="B709" t="s">
        <v>1318</v>
      </c>
      <c r="C709" t="s">
        <v>2041</v>
      </c>
      <c r="I709" t="s">
        <v>65</v>
      </c>
      <c r="J709" t="s">
        <v>264</v>
      </c>
      <c r="K709">
        <v>0</v>
      </c>
      <c r="N709" t="b">
        <v>1</v>
      </c>
      <c r="O709" t="b">
        <v>0</v>
      </c>
      <c r="P709" t="b">
        <v>0</v>
      </c>
      <c r="Q709">
        <v>12</v>
      </c>
      <c r="R709">
        <v>4</v>
      </c>
      <c r="S709">
        <v>1</v>
      </c>
      <c r="T709">
        <v>0</v>
      </c>
      <c r="U709" t="b">
        <v>1</v>
      </c>
      <c r="V709" t="s">
        <v>215</v>
      </c>
      <c r="W709" t="s">
        <v>312</v>
      </c>
      <c r="X709" t="s">
        <v>5529</v>
      </c>
      <c r="Y709">
        <v>14</v>
      </c>
      <c r="Z709">
        <v>14</v>
      </c>
      <c r="AA709">
        <v>5</v>
      </c>
      <c r="AB709">
        <v>5</v>
      </c>
      <c r="AC709">
        <v>7</v>
      </c>
    </row>
    <row r="710" spans="1:29" x14ac:dyDescent="0.35">
      <c r="A710">
        <v>714</v>
      </c>
      <c r="B710" t="s">
        <v>1318</v>
      </c>
      <c r="C710" t="s">
        <v>2042</v>
      </c>
      <c r="I710" t="s">
        <v>65</v>
      </c>
      <c r="J710" t="s">
        <v>264</v>
      </c>
      <c r="K710">
        <v>0</v>
      </c>
      <c r="N710" t="b">
        <v>1</v>
      </c>
      <c r="O710" t="b">
        <v>0</v>
      </c>
      <c r="P710" t="b">
        <v>0</v>
      </c>
      <c r="Q710">
        <v>12</v>
      </c>
      <c r="R710">
        <v>4</v>
      </c>
      <c r="S710">
        <v>1</v>
      </c>
      <c r="T710">
        <v>0</v>
      </c>
      <c r="U710" t="b">
        <v>1</v>
      </c>
      <c r="V710" t="s">
        <v>215</v>
      </c>
      <c r="W710" t="s">
        <v>312</v>
      </c>
      <c r="X710" t="s">
        <v>5530</v>
      </c>
      <c r="Y710">
        <v>15</v>
      </c>
      <c r="Z710">
        <v>15</v>
      </c>
      <c r="AA710">
        <v>5</v>
      </c>
      <c r="AB710">
        <v>5</v>
      </c>
      <c r="AC710">
        <v>7</v>
      </c>
    </row>
    <row r="711" spans="1:29" x14ac:dyDescent="0.35">
      <c r="A711">
        <v>715</v>
      </c>
      <c r="B711" t="s">
        <v>1318</v>
      </c>
      <c r="C711" t="s">
        <v>2043</v>
      </c>
      <c r="I711" t="s">
        <v>65</v>
      </c>
      <c r="J711" t="s">
        <v>264</v>
      </c>
      <c r="K711">
        <v>0</v>
      </c>
      <c r="N711" t="b">
        <v>1</v>
      </c>
      <c r="O711" t="b">
        <v>0</v>
      </c>
      <c r="P711" t="b">
        <v>0</v>
      </c>
      <c r="Q711">
        <v>12</v>
      </c>
      <c r="R711">
        <v>4</v>
      </c>
      <c r="S711">
        <v>1</v>
      </c>
      <c r="T711">
        <v>0</v>
      </c>
      <c r="U711" t="b">
        <v>1</v>
      </c>
      <c r="V711" t="s">
        <v>215</v>
      </c>
      <c r="W711" t="s">
        <v>312</v>
      </c>
      <c r="X711" t="s">
        <v>5531</v>
      </c>
      <c r="Y711">
        <v>16</v>
      </c>
      <c r="Z711">
        <v>16</v>
      </c>
      <c r="AA711">
        <v>5</v>
      </c>
      <c r="AB711">
        <v>5</v>
      </c>
      <c r="AC711">
        <v>7</v>
      </c>
    </row>
    <row r="712" spans="1:29" x14ac:dyDescent="0.35">
      <c r="A712">
        <v>716</v>
      </c>
      <c r="B712" t="s">
        <v>1318</v>
      </c>
      <c r="C712" t="s">
        <v>2044</v>
      </c>
      <c r="I712" t="s">
        <v>65</v>
      </c>
      <c r="J712" t="s">
        <v>264</v>
      </c>
      <c r="K712">
        <v>0</v>
      </c>
      <c r="N712" t="b">
        <v>1</v>
      </c>
      <c r="O712" t="b">
        <v>0</v>
      </c>
      <c r="P712" t="b">
        <v>0</v>
      </c>
      <c r="Q712">
        <v>12</v>
      </c>
      <c r="R712">
        <v>4</v>
      </c>
      <c r="S712">
        <v>1</v>
      </c>
      <c r="T712">
        <v>0</v>
      </c>
      <c r="U712" t="b">
        <v>1</v>
      </c>
      <c r="V712" t="s">
        <v>215</v>
      </c>
      <c r="W712" t="s">
        <v>312</v>
      </c>
      <c r="X712" t="s">
        <v>5532</v>
      </c>
      <c r="Y712">
        <v>17</v>
      </c>
      <c r="Z712">
        <v>17</v>
      </c>
      <c r="AA712">
        <v>5</v>
      </c>
      <c r="AB712">
        <v>5</v>
      </c>
      <c r="AC712">
        <v>7</v>
      </c>
    </row>
    <row r="713" spans="1:29" x14ac:dyDescent="0.35">
      <c r="A713">
        <v>717</v>
      </c>
      <c r="B713" t="s">
        <v>1318</v>
      </c>
      <c r="C713" t="s">
        <v>2045</v>
      </c>
      <c r="I713" t="s">
        <v>65</v>
      </c>
      <c r="J713" t="s">
        <v>264</v>
      </c>
      <c r="K713">
        <v>0</v>
      </c>
      <c r="N713" t="b">
        <v>1</v>
      </c>
      <c r="O713" t="b">
        <v>0</v>
      </c>
      <c r="P713" t="b">
        <v>0</v>
      </c>
      <c r="Q713">
        <v>12</v>
      </c>
      <c r="R713">
        <v>4</v>
      </c>
      <c r="S713">
        <v>1</v>
      </c>
      <c r="T713">
        <v>0</v>
      </c>
      <c r="U713" t="b">
        <v>1</v>
      </c>
      <c r="V713" t="s">
        <v>215</v>
      </c>
      <c r="W713" t="s">
        <v>312</v>
      </c>
      <c r="X713" t="s">
        <v>5533</v>
      </c>
      <c r="Y713">
        <v>18</v>
      </c>
      <c r="Z713">
        <v>18</v>
      </c>
      <c r="AA713">
        <v>5</v>
      </c>
      <c r="AB713">
        <v>5</v>
      </c>
      <c r="AC713">
        <v>7</v>
      </c>
    </row>
    <row r="714" spans="1:29" x14ac:dyDescent="0.35">
      <c r="A714">
        <v>718</v>
      </c>
      <c r="B714" t="s">
        <v>1318</v>
      </c>
      <c r="C714" t="s">
        <v>2046</v>
      </c>
      <c r="I714" t="s">
        <v>65</v>
      </c>
      <c r="J714" t="s">
        <v>264</v>
      </c>
      <c r="K714">
        <v>0</v>
      </c>
      <c r="N714" t="b">
        <v>1</v>
      </c>
      <c r="O714" t="b">
        <v>0</v>
      </c>
      <c r="P714" t="b">
        <v>0</v>
      </c>
      <c r="Q714">
        <v>12</v>
      </c>
      <c r="R714">
        <v>4</v>
      </c>
      <c r="S714">
        <v>1</v>
      </c>
      <c r="T714">
        <v>0</v>
      </c>
      <c r="U714" t="b">
        <v>1</v>
      </c>
      <c r="V714" t="s">
        <v>215</v>
      </c>
      <c r="W714" t="s">
        <v>312</v>
      </c>
      <c r="X714" t="s">
        <v>5534</v>
      </c>
      <c r="Y714">
        <v>19</v>
      </c>
      <c r="Z714">
        <v>19</v>
      </c>
      <c r="AA714">
        <v>5</v>
      </c>
      <c r="AB714">
        <v>5</v>
      </c>
      <c r="AC714">
        <v>7</v>
      </c>
    </row>
    <row r="715" spans="1:29" x14ac:dyDescent="0.35">
      <c r="A715">
        <v>719</v>
      </c>
      <c r="B715" t="s">
        <v>1318</v>
      </c>
      <c r="C715" t="s">
        <v>2047</v>
      </c>
      <c r="I715" t="s">
        <v>65</v>
      </c>
      <c r="J715" t="s">
        <v>264</v>
      </c>
      <c r="K715">
        <v>0</v>
      </c>
      <c r="N715" t="b">
        <v>1</v>
      </c>
      <c r="O715" t="b">
        <v>0</v>
      </c>
      <c r="P715" t="b">
        <v>0</v>
      </c>
      <c r="Q715">
        <v>12</v>
      </c>
      <c r="R715">
        <v>4</v>
      </c>
      <c r="S715">
        <v>1</v>
      </c>
      <c r="T715">
        <v>0</v>
      </c>
      <c r="U715" t="b">
        <v>1</v>
      </c>
      <c r="V715" t="s">
        <v>215</v>
      </c>
      <c r="W715" t="s">
        <v>312</v>
      </c>
      <c r="X715" t="s">
        <v>5535</v>
      </c>
      <c r="Y715">
        <v>20</v>
      </c>
      <c r="Z715">
        <v>20</v>
      </c>
      <c r="AA715">
        <v>5</v>
      </c>
      <c r="AB715">
        <v>5</v>
      </c>
      <c r="AC715">
        <v>7</v>
      </c>
    </row>
    <row r="716" spans="1:29" x14ac:dyDescent="0.35">
      <c r="A716">
        <v>720</v>
      </c>
      <c r="B716" t="s">
        <v>1318</v>
      </c>
      <c r="C716" t="s">
        <v>2048</v>
      </c>
      <c r="I716" t="s">
        <v>216</v>
      </c>
      <c r="J716" t="s">
        <v>272</v>
      </c>
      <c r="K716">
        <v>0</v>
      </c>
      <c r="N716" t="b">
        <v>1</v>
      </c>
      <c r="O716" t="b">
        <v>0</v>
      </c>
      <c r="P716" t="b">
        <v>0</v>
      </c>
      <c r="Q716">
        <v>12</v>
      </c>
      <c r="R716">
        <v>4</v>
      </c>
      <c r="S716">
        <v>1</v>
      </c>
      <c r="T716">
        <v>0</v>
      </c>
      <c r="U716" t="b">
        <v>1</v>
      </c>
      <c r="V716" t="s">
        <v>215</v>
      </c>
      <c r="W716" t="s">
        <v>312</v>
      </c>
      <c r="X716" t="s">
        <v>5375</v>
      </c>
      <c r="Y716">
        <v>11</v>
      </c>
      <c r="Z716">
        <v>11</v>
      </c>
      <c r="AA716">
        <v>6</v>
      </c>
      <c r="AB716">
        <v>6</v>
      </c>
      <c r="AC716">
        <v>7</v>
      </c>
    </row>
    <row r="717" spans="1:29" x14ac:dyDescent="0.35">
      <c r="A717">
        <v>721</v>
      </c>
      <c r="B717" t="s">
        <v>1318</v>
      </c>
      <c r="C717" t="s">
        <v>2049</v>
      </c>
      <c r="I717" t="s">
        <v>216</v>
      </c>
      <c r="J717" t="s">
        <v>272</v>
      </c>
      <c r="K717">
        <v>0</v>
      </c>
      <c r="N717" t="b">
        <v>1</v>
      </c>
      <c r="O717" t="b">
        <v>0</v>
      </c>
      <c r="P717" t="b">
        <v>0</v>
      </c>
      <c r="Q717">
        <v>12</v>
      </c>
      <c r="R717">
        <v>4</v>
      </c>
      <c r="S717">
        <v>1</v>
      </c>
      <c r="T717">
        <v>0</v>
      </c>
      <c r="U717" t="b">
        <v>1</v>
      </c>
      <c r="V717" t="s">
        <v>215</v>
      </c>
      <c r="W717" t="s">
        <v>312</v>
      </c>
      <c r="X717" t="s">
        <v>5424</v>
      </c>
      <c r="Y717">
        <v>12</v>
      </c>
      <c r="Z717">
        <v>12</v>
      </c>
      <c r="AA717">
        <v>6</v>
      </c>
      <c r="AB717">
        <v>6</v>
      </c>
      <c r="AC717">
        <v>7</v>
      </c>
    </row>
    <row r="718" spans="1:29" x14ac:dyDescent="0.35">
      <c r="A718">
        <v>722</v>
      </c>
      <c r="B718" t="s">
        <v>1318</v>
      </c>
      <c r="C718" t="s">
        <v>2050</v>
      </c>
      <c r="I718" t="s">
        <v>216</v>
      </c>
      <c r="J718" t="s">
        <v>272</v>
      </c>
      <c r="K718">
        <v>0</v>
      </c>
      <c r="N718" t="b">
        <v>1</v>
      </c>
      <c r="O718" t="b">
        <v>0</v>
      </c>
      <c r="P718" t="b">
        <v>0</v>
      </c>
      <c r="Q718">
        <v>12</v>
      </c>
      <c r="R718">
        <v>4</v>
      </c>
      <c r="S718">
        <v>1</v>
      </c>
      <c r="T718">
        <v>0</v>
      </c>
      <c r="U718" t="b">
        <v>1</v>
      </c>
      <c r="V718" t="s">
        <v>215</v>
      </c>
      <c r="W718" t="s">
        <v>312</v>
      </c>
      <c r="X718" t="s">
        <v>5425</v>
      </c>
      <c r="Y718">
        <v>13</v>
      </c>
      <c r="Z718">
        <v>13</v>
      </c>
      <c r="AA718">
        <v>6</v>
      </c>
      <c r="AB718">
        <v>6</v>
      </c>
      <c r="AC718">
        <v>7</v>
      </c>
    </row>
    <row r="719" spans="1:29" x14ac:dyDescent="0.35">
      <c r="A719">
        <v>723</v>
      </c>
      <c r="B719" t="s">
        <v>1318</v>
      </c>
      <c r="C719" t="s">
        <v>2051</v>
      </c>
      <c r="I719" t="s">
        <v>216</v>
      </c>
      <c r="J719" t="s">
        <v>272</v>
      </c>
      <c r="K719">
        <v>0</v>
      </c>
      <c r="N719" t="b">
        <v>1</v>
      </c>
      <c r="O719" t="b">
        <v>0</v>
      </c>
      <c r="P719" t="b">
        <v>0</v>
      </c>
      <c r="Q719">
        <v>12</v>
      </c>
      <c r="R719">
        <v>4</v>
      </c>
      <c r="S719">
        <v>1</v>
      </c>
      <c r="T719">
        <v>0</v>
      </c>
      <c r="U719" t="b">
        <v>1</v>
      </c>
      <c r="V719" t="s">
        <v>215</v>
      </c>
      <c r="W719" t="s">
        <v>312</v>
      </c>
      <c r="X719" t="s">
        <v>5377</v>
      </c>
      <c r="Y719">
        <v>14</v>
      </c>
      <c r="Z719">
        <v>14</v>
      </c>
      <c r="AA719">
        <v>6</v>
      </c>
      <c r="AB719">
        <v>6</v>
      </c>
      <c r="AC719">
        <v>7</v>
      </c>
    </row>
    <row r="720" spans="1:29" x14ac:dyDescent="0.35">
      <c r="A720">
        <v>724</v>
      </c>
      <c r="B720" t="s">
        <v>1318</v>
      </c>
      <c r="C720" t="s">
        <v>2052</v>
      </c>
      <c r="I720" t="s">
        <v>216</v>
      </c>
      <c r="J720" t="s">
        <v>272</v>
      </c>
      <c r="K720">
        <v>0</v>
      </c>
      <c r="N720" t="b">
        <v>1</v>
      </c>
      <c r="O720" t="b">
        <v>0</v>
      </c>
      <c r="P720" t="b">
        <v>0</v>
      </c>
      <c r="Q720">
        <v>12</v>
      </c>
      <c r="R720">
        <v>4</v>
      </c>
      <c r="S720">
        <v>1</v>
      </c>
      <c r="T720">
        <v>0</v>
      </c>
      <c r="U720" t="b">
        <v>1</v>
      </c>
      <c r="V720" t="s">
        <v>215</v>
      </c>
      <c r="W720" t="s">
        <v>312</v>
      </c>
      <c r="X720" t="s">
        <v>5426</v>
      </c>
      <c r="Y720">
        <v>15</v>
      </c>
      <c r="Z720">
        <v>15</v>
      </c>
      <c r="AA720">
        <v>6</v>
      </c>
      <c r="AB720">
        <v>6</v>
      </c>
      <c r="AC720">
        <v>7</v>
      </c>
    </row>
    <row r="721" spans="1:29" x14ac:dyDescent="0.35">
      <c r="A721">
        <v>725</v>
      </c>
      <c r="B721" t="s">
        <v>1318</v>
      </c>
      <c r="C721" t="s">
        <v>2053</v>
      </c>
      <c r="I721" t="s">
        <v>216</v>
      </c>
      <c r="J721" t="s">
        <v>272</v>
      </c>
      <c r="K721">
        <v>0</v>
      </c>
      <c r="N721" t="b">
        <v>1</v>
      </c>
      <c r="O721" t="b">
        <v>0</v>
      </c>
      <c r="P721" t="b">
        <v>0</v>
      </c>
      <c r="Q721">
        <v>12</v>
      </c>
      <c r="R721">
        <v>4</v>
      </c>
      <c r="S721">
        <v>1</v>
      </c>
      <c r="T721">
        <v>0</v>
      </c>
      <c r="U721" t="b">
        <v>1</v>
      </c>
      <c r="V721" t="s">
        <v>215</v>
      </c>
      <c r="W721" t="s">
        <v>312</v>
      </c>
      <c r="X721" t="s">
        <v>5380</v>
      </c>
      <c r="Y721">
        <v>16</v>
      </c>
      <c r="Z721">
        <v>16</v>
      </c>
      <c r="AA721">
        <v>6</v>
      </c>
      <c r="AB721">
        <v>6</v>
      </c>
      <c r="AC721">
        <v>7</v>
      </c>
    </row>
    <row r="722" spans="1:29" x14ac:dyDescent="0.35">
      <c r="A722">
        <v>726</v>
      </c>
      <c r="B722" t="s">
        <v>1318</v>
      </c>
      <c r="C722" t="s">
        <v>2054</v>
      </c>
      <c r="I722" t="s">
        <v>216</v>
      </c>
      <c r="J722" t="s">
        <v>272</v>
      </c>
      <c r="K722">
        <v>0</v>
      </c>
      <c r="N722" t="b">
        <v>1</v>
      </c>
      <c r="O722" t="b">
        <v>0</v>
      </c>
      <c r="P722" t="b">
        <v>0</v>
      </c>
      <c r="Q722">
        <v>12</v>
      </c>
      <c r="R722">
        <v>4</v>
      </c>
      <c r="S722">
        <v>1</v>
      </c>
      <c r="T722">
        <v>0</v>
      </c>
      <c r="U722" t="b">
        <v>1</v>
      </c>
      <c r="V722" t="s">
        <v>215</v>
      </c>
      <c r="W722" t="s">
        <v>312</v>
      </c>
      <c r="X722" t="s">
        <v>5427</v>
      </c>
      <c r="Y722">
        <v>17</v>
      </c>
      <c r="Z722">
        <v>17</v>
      </c>
      <c r="AA722">
        <v>6</v>
      </c>
      <c r="AB722">
        <v>6</v>
      </c>
      <c r="AC722">
        <v>7</v>
      </c>
    </row>
    <row r="723" spans="1:29" x14ac:dyDescent="0.35">
      <c r="A723">
        <v>727</v>
      </c>
      <c r="B723" t="s">
        <v>1318</v>
      </c>
      <c r="C723" t="s">
        <v>2055</v>
      </c>
      <c r="I723" t="s">
        <v>216</v>
      </c>
      <c r="J723" t="s">
        <v>272</v>
      </c>
      <c r="K723">
        <v>0</v>
      </c>
      <c r="N723" t="b">
        <v>1</v>
      </c>
      <c r="O723" t="b">
        <v>0</v>
      </c>
      <c r="P723" t="b">
        <v>0</v>
      </c>
      <c r="Q723">
        <v>12</v>
      </c>
      <c r="R723">
        <v>4</v>
      </c>
      <c r="S723">
        <v>1</v>
      </c>
      <c r="T723">
        <v>0</v>
      </c>
      <c r="U723" t="b">
        <v>1</v>
      </c>
      <c r="V723" t="s">
        <v>215</v>
      </c>
      <c r="W723" t="s">
        <v>312</v>
      </c>
      <c r="X723" t="s">
        <v>5428</v>
      </c>
      <c r="Y723">
        <v>18</v>
      </c>
      <c r="Z723">
        <v>18</v>
      </c>
      <c r="AA723">
        <v>6</v>
      </c>
      <c r="AB723">
        <v>6</v>
      </c>
      <c r="AC723">
        <v>7</v>
      </c>
    </row>
    <row r="724" spans="1:29" x14ac:dyDescent="0.35">
      <c r="A724">
        <v>728</v>
      </c>
      <c r="B724" t="s">
        <v>1318</v>
      </c>
      <c r="C724" t="s">
        <v>2056</v>
      </c>
      <c r="I724" t="s">
        <v>216</v>
      </c>
      <c r="J724" t="s">
        <v>272</v>
      </c>
      <c r="K724">
        <v>0</v>
      </c>
      <c r="N724" t="b">
        <v>1</v>
      </c>
      <c r="O724" t="b">
        <v>0</v>
      </c>
      <c r="P724" t="b">
        <v>0</v>
      </c>
      <c r="Q724">
        <v>12</v>
      </c>
      <c r="R724">
        <v>4</v>
      </c>
      <c r="S724">
        <v>1</v>
      </c>
      <c r="T724">
        <v>0</v>
      </c>
      <c r="U724" t="b">
        <v>1</v>
      </c>
      <c r="V724" t="s">
        <v>215</v>
      </c>
      <c r="W724" t="s">
        <v>312</v>
      </c>
      <c r="X724" t="s">
        <v>5429</v>
      </c>
      <c r="Y724">
        <v>19</v>
      </c>
      <c r="Z724">
        <v>19</v>
      </c>
      <c r="AA724">
        <v>6</v>
      </c>
      <c r="AB724">
        <v>6</v>
      </c>
      <c r="AC724">
        <v>7</v>
      </c>
    </row>
    <row r="725" spans="1:29" x14ac:dyDescent="0.35">
      <c r="A725">
        <v>729</v>
      </c>
      <c r="B725" t="s">
        <v>1318</v>
      </c>
      <c r="C725" t="s">
        <v>2057</v>
      </c>
      <c r="I725" t="s">
        <v>216</v>
      </c>
      <c r="J725" t="s">
        <v>272</v>
      </c>
      <c r="K725">
        <v>0</v>
      </c>
      <c r="N725" t="b">
        <v>1</v>
      </c>
      <c r="O725" t="b">
        <v>0</v>
      </c>
      <c r="P725" t="b">
        <v>0</v>
      </c>
      <c r="Q725">
        <v>12</v>
      </c>
      <c r="R725">
        <v>4</v>
      </c>
      <c r="S725">
        <v>1</v>
      </c>
      <c r="T725">
        <v>0</v>
      </c>
      <c r="U725" t="b">
        <v>1</v>
      </c>
      <c r="V725" t="s">
        <v>215</v>
      </c>
      <c r="W725" t="s">
        <v>312</v>
      </c>
      <c r="X725" t="s">
        <v>5430</v>
      </c>
      <c r="Y725">
        <v>20</v>
      </c>
      <c r="Z725">
        <v>20</v>
      </c>
      <c r="AA725">
        <v>6</v>
      </c>
      <c r="AB725">
        <v>6</v>
      </c>
      <c r="AC725">
        <v>7</v>
      </c>
    </row>
    <row r="726" spans="1:29" x14ac:dyDescent="0.35">
      <c r="A726">
        <v>730</v>
      </c>
      <c r="B726" t="s">
        <v>1318</v>
      </c>
      <c r="C726" t="s">
        <v>2058</v>
      </c>
      <c r="G726" t="s">
        <v>1683</v>
      </c>
      <c r="I726" t="s">
        <v>216</v>
      </c>
      <c r="J726" t="s">
        <v>272</v>
      </c>
      <c r="K726">
        <v>0</v>
      </c>
      <c r="N726" t="b">
        <v>0</v>
      </c>
      <c r="O726" t="b">
        <v>1</v>
      </c>
      <c r="P726" t="b">
        <v>0</v>
      </c>
      <c r="Q726">
        <v>12</v>
      </c>
      <c r="R726">
        <v>0</v>
      </c>
      <c r="S726">
        <v>1</v>
      </c>
      <c r="T726">
        <v>0</v>
      </c>
      <c r="U726" t="b">
        <v>1</v>
      </c>
      <c r="V726" t="s">
        <v>215</v>
      </c>
      <c r="W726" t="s">
        <v>312</v>
      </c>
      <c r="X726" t="s">
        <v>5431</v>
      </c>
      <c r="Y726">
        <v>21</v>
      </c>
      <c r="Z726">
        <v>21</v>
      </c>
      <c r="AA726">
        <v>6</v>
      </c>
      <c r="AB726">
        <v>6</v>
      </c>
      <c r="AC726">
        <v>7</v>
      </c>
    </row>
    <row r="727" spans="1:29" x14ac:dyDescent="0.35">
      <c r="A727">
        <v>731</v>
      </c>
      <c r="B727" t="s">
        <v>1318</v>
      </c>
      <c r="C727" t="s">
        <v>2059</v>
      </c>
      <c r="G727" t="s">
        <v>1683</v>
      </c>
      <c r="I727" t="s">
        <v>102</v>
      </c>
      <c r="J727" t="s">
        <v>272</v>
      </c>
      <c r="K727">
        <v>0</v>
      </c>
      <c r="N727" t="b">
        <v>0</v>
      </c>
      <c r="O727" t="b">
        <v>1</v>
      </c>
      <c r="P727" t="b">
        <v>0</v>
      </c>
      <c r="Q727">
        <v>12</v>
      </c>
      <c r="R727">
        <v>0</v>
      </c>
      <c r="S727">
        <v>1</v>
      </c>
      <c r="T727">
        <v>0</v>
      </c>
      <c r="U727" t="b">
        <v>1</v>
      </c>
      <c r="V727" t="s">
        <v>215</v>
      </c>
      <c r="W727" t="s">
        <v>312</v>
      </c>
      <c r="X727" t="s">
        <v>5536</v>
      </c>
      <c r="Y727">
        <v>21</v>
      </c>
      <c r="Z727">
        <v>21</v>
      </c>
      <c r="AA727">
        <v>7</v>
      </c>
      <c r="AB727">
        <v>7</v>
      </c>
      <c r="AC727">
        <v>7</v>
      </c>
    </row>
    <row r="728" spans="1:29" x14ac:dyDescent="0.35">
      <c r="A728">
        <v>732</v>
      </c>
      <c r="B728" t="s">
        <v>1318</v>
      </c>
      <c r="C728" t="s">
        <v>2060</v>
      </c>
      <c r="G728" t="s">
        <v>1683</v>
      </c>
      <c r="I728" t="s">
        <v>134</v>
      </c>
      <c r="J728" t="s">
        <v>272</v>
      </c>
      <c r="K728">
        <v>0</v>
      </c>
      <c r="N728" t="b">
        <v>0</v>
      </c>
      <c r="O728" t="b">
        <v>1</v>
      </c>
      <c r="P728" t="b">
        <v>0</v>
      </c>
      <c r="Q728">
        <v>12</v>
      </c>
      <c r="R728">
        <v>0</v>
      </c>
      <c r="S728">
        <v>1</v>
      </c>
      <c r="T728">
        <v>0</v>
      </c>
      <c r="U728" t="b">
        <v>1</v>
      </c>
      <c r="V728" t="s">
        <v>215</v>
      </c>
      <c r="W728" t="s">
        <v>312</v>
      </c>
      <c r="X728" t="s">
        <v>5537</v>
      </c>
      <c r="Y728">
        <v>21</v>
      </c>
      <c r="Z728">
        <v>21</v>
      </c>
      <c r="AA728">
        <v>8</v>
      </c>
      <c r="AB728">
        <v>8</v>
      </c>
      <c r="AC728">
        <v>7</v>
      </c>
    </row>
    <row r="729" spans="1:29" x14ac:dyDescent="0.35">
      <c r="A729">
        <v>733</v>
      </c>
      <c r="B729" t="s">
        <v>1318</v>
      </c>
      <c r="C729" t="s">
        <v>2061</v>
      </c>
      <c r="G729" t="s">
        <v>1683</v>
      </c>
      <c r="I729" t="s">
        <v>135</v>
      </c>
      <c r="J729" t="s">
        <v>272</v>
      </c>
      <c r="K729">
        <v>0</v>
      </c>
      <c r="N729" t="b">
        <v>0</v>
      </c>
      <c r="O729" t="b">
        <v>1</v>
      </c>
      <c r="P729" t="b">
        <v>0</v>
      </c>
      <c r="Q729">
        <v>12</v>
      </c>
      <c r="R729">
        <v>0</v>
      </c>
      <c r="S729">
        <v>1</v>
      </c>
      <c r="T729">
        <v>0</v>
      </c>
      <c r="U729" t="b">
        <v>1</v>
      </c>
      <c r="V729" t="s">
        <v>215</v>
      </c>
      <c r="W729" t="s">
        <v>312</v>
      </c>
      <c r="X729" t="s">
        <v>5538</v>
      </c>
      <c r="Y729">
        <v>21</v>
      </c>
      <c r="Z729">
        <v>21</v>
      </c>
      <c r="AA729">
        <v>9</v>
      </c>
      <c r="AB729">
        <v>9</v>
      </c>
      <c r="AC729">
        <v>7</v>
      </c>
    </row>
    <row r="730" spans="1:29" x14ac:dyDescent="0.35">
      <c r="A730">
        <v>734</v>
      </c>
      <c r="B730" t="s">
        <v>1318</v>
      </c>
      <c r="C730" t="s">
        <v>2062</v>
      </c>
      <c r="G730" t="s">
        <v>1683</v>
      </c>
      <c r="I730" t="s">
        <v>178</v>
      </c>
      <c r="J730" t="s">
        <v>272</v>
      </c>
      <c r="K730">
        <v>0</v>
      </c>
      <c r="N730" t="b">
        <v>0</v>
      </c>
      <c r="O730" t="b">
        <v>1</v>
      </c>
      <c r="P730" t="b">
        <v>0</v>
      </c>
      <c r="Q730">
        <v>12</v>
      </c>
      <c r="R730">
        <v>0</v>
      </c>
      <c r="S730">
        <v>1</v>
      </c>
      <c r="T730">
        <v>0</v>
      </c>
      <c r="U730" t="b">
        <v>1</v>
      </c>
      <c r="V730" t="s">
        <v>215</v>
      </c>
      <c r="W730" t="s">
        <v>312</v>
      </c>
      <c r="X730" t="s">
        <v>5539</v>
      </c>
      <c r="Y730">
        <v>21</v>
      </c>
      <c r="Z730">
        <v>21</v>
      </c>
      <c r="AA730">
        <v>10</v>
      </c>
      <c r="AB730">
        <v>10</v>
      </c>
      <c r="AC730">
        <v>7</v>
      </c>
    </row>
    <row r="731" spans="1:29" x14ac:dyDescent="0.35">
      <c r="A731">
        <v>735</v>
      </c>
      <c r="B731" t="s">
        <v>1318</v>
      </c>
      <c r="C731" t="s">
        <v>2063</v>
      </c>
      <c r="I731" t="s">
        <v>65</v>
      </c>
      <c r="J731" t="s">
        <v>264</v>
      </c>
      <c r="K731">
        <v>0</v>
      </c>
      <c r="N731" t="b">
        <v>1</v>
      </c>
      <c r="O731" t="b">
        <v>0</v>
      </c>
      <c r="P731" t="b">
        <v>0</v>
      </c>
      <c r="Q731">
        <v>12</v>
      </c>
      <c r="R731">
        <v>4</v>
      </c>
      <c r="S731">
        <v>1</v>
      </c>
      <c r="T731">
        <v>0</v>
      </c>
      <c r="U731" t="b">
        <v>1</v>
      </c>
      <c r="V731" t="s">
        <v>215</v>
      </c>
      <c r="W731" t="s">
        <v>312</v>
      </c>
      <c r="X731" t="s">
        <v>5540</v>
      </c>
      <c r="Y731">
        <v>25</v>
      </c>
      <c r="Z731">
        <v>25</v>
      </c>
      <c r="AA731">
        <v>5</v>
      </c>
      <c r="AB731">
        <v>5</v>
      </c>
      <c r="AC731">
        <v>7</v>
      </c>
    </row>
    <row r="732" spans="1:29" x14ac:dyDescent="0.35">
      <c r="A732">
        <v>736</v>
      </c>
      <c r="B732" t="s">
        <v>1318</v>
      </c>
      <c r="C732" t="s">
        <v>2064</v>
      </c>
      <c r="I732" t="s">
        <v>65</v>
      </c>
      <c r="J732" t="s">
        <v>264</v>
      </c>
      <c r="K732">
        <v>0</v>
      </c>
      <c r="N732" t="b">
        <v>1</v>
      </c>
      <c r="O732" t="b">
        <v>0</v>
      </c>
      <c r="P732" t="b">
        <v>0</v>
      </c>
      <c r="Q732">
        <v>12</v>
      </c>
      <c r="R732">
        <v>4</v>
      </c>
      <c r="S732">
        <v>1</v>
      </c>
      <c r="T732">
        <v>0</v>
      </c>
      <c r="U732" t="b">
        <v>1</v>
      </c>
      <c r="V732" t="s">
        <v>215</v>
      </c>
      <c r="W732" t="s">
        <v>312</v>
      </c>
      <c r="X732" t="s">
        <v>5541</v>
      </c>
      <c r="Y732">
        <v>26</v>
      </c>
      <c r="Z732">
        <v>26</v>
      </c>
      <c r="AA732">
        <v>5</v>
      </c>
      <c r="AB732">
        <v>5</v>
      </c>
      <c r="AC732">
        <v>7</v>
      </c>
    </row>
    <row r="733" spans="1:29" x14ac:dyDescent="0.35">
      <c r="A733">
        <v>737</v>
      </c>
      <c r="B733" t="s">
        <v>1318</v>
      </c>
      <c r="C733" t="s">
        <v>2065</v>
      </c>
      <c r="I733" t="s">
        <v>65</v>
      </c>
      <c r="J733" t="s">
        <v>264</v>
      </c>
      <c r="K733">
        <v>0</v>
      </c>
      <c r="N733" t="b">
        <v>1</v>
      </c>
      <c r="O733" t="b">
        <v>0</v>
      </c>
      <c r="P733" t="b">
        <v>0</v>
      </c>
      <c r="Q733">
        <v>12</v>
      </c>
      <c r="R733">
        <v>4</v>
      </c>
      <c r="S733">
        <v>1</v>
      </c>
      <c r="T733">
        <v>0</v>
      </c>
      <c r="U733" t="b">
        <v>1</v>
      </c>
      <c r="V733" t="s">
        <v>215</v>
      </c>
      <c r="W733" t="s">
        <v>312</v>
      </c>
      <c r="X733" t="s">
        <v>5542</v>
      </c>
      <c r="Y733">
        <v>27</v>
      </c>
      <c r="Z733">
        <v>27</v>
      </c>
      <c r="AA733">
        <v>5</v>
      </c>
      <c r="AB733">
        <v>5</v>
      </c>
      <c r="AC733">
        <v>7</v>
      </c>
    </row>
    <row r="734" spans="1:29" x14ac:dyDescent="0.35">
      <c r="A734">
        <v>738</v>
      </c>
      <c r="B734" t="s">
        <v>1318</v>
      </c>
      <c r="C734" t="s">
        <v>2066</v>
      </c>
      <c r="I734" t="s">
        <v>65</v>
      </c>
      <c r="J734" t="s">
        <v>264</v>
      </c>
      <c r="K734">
        <v>0</v>
      </c>
      <c r="N734" t="b">
        <v>1</v>
      </c>
      <c r="O734" t="b">
        <v>0</v>
      </c>
      <c r="P734" t="b">
        <v>0</v>
      </c>
      <c r="Q734">
        <v>12</v>
      </c>
      <c r="R734">
        <v>4</v>
      </c>
      <c r="S734">
        <v>1</v>
      </c>
      <c r="T734">
        <v>0</v>
      </c>
      <c r="U734" t="b">
        <v>1</v>
      </c>
      <c r="V734" t="s">
        <v>215</v>
      </c>
      <c r="W734" t="s">
        <v>312</v>
      </c>
      <c r="X734" t="s">
        <v>5543</v>
      </c>
      <c r="Y734">
        <v>28</v>
      </c>
      <c r="Z734">
        <v>28</v>
      </c>
      <c r="AA734">
        <v>5</v>
      </c>
      <c r="AB734">
        <v>5</v>
      </c>
      <c r="AC734">
        <v>7</v>
      </c>
    </row>
    <row r="735" spans="1:29" x14ac:dyDescent="0.35">
      <c r="A735">
        <v>739</v>
      </c>
      <c r="B735" t="s">
        <v>1318</v>
      </c>
      <c r="C735" t="s">
        <v>2067</v>
      </c>
      <c r="I735" t="s">
        <v>65</v>
      </c>
      <c r="J735" t="s">
        <v>264</v>
      </c>
      <c r="K735">
        <v>0</v>
      </c>
      <c r="N735" t="b">
        <v>1</v>
      </c>
      <c r="O735" t="b">
        <v>0</v>
      </c>
      <c r="P735" t="b">
        <v>0</v>
      </c>
      <c r="Q735">
        <v>12</v>
      </c>
      <c r="R735">
        <v>4</v>
      </c>
      <c r="S735">
        <v>1</v>
      </c>
      <c r="T735">
        <v>0</v>
      </c>
      <c r="U735" t="b">
        <v>1</v>
      </c>
      <c r="V735" t="s">
        <v>215</v>
      </c>
      <c r="W735" t="s">
        <v>312</v>
      </c>
      <c r="X735" t="s">
        <v>5544</v>
      </c>
      <c r="Y735">
        <v>29</v>
      </c>
      <c r="Z735">
        <v>29</v>
      </c>
      <c r="AA735">
        <v>5</v>
      </c>
      <c r="AB735">
        <v>5</v>
      </c>
      <c r="AC735">
        <v>7</v>
      </c>
    </row>
    <row r="736" spans="1:29" x14ac:dyDescent="0.35">
      <c r="A736">
        <v>740</v>
      </c>
      <c r="B736" t="s">
        <v>1318</v>
      </c>
      <c r="C736" t="s">
        <v>2068</v>
      </c>
      <c r="I736" t="s">
        <v>65</v>
      </c>
      <c r="J736" t="s">
        <v>264</v>
      </c>
      <c r="K736">
        <v>0</v>
      </c>
      <c r="N736" t="b">
        <v>1</v>
      </c>
      <c r="O736" t="b">
        <v>0</v>
      </c>
      <c r="P736" t="b">
        <v>0</v>
      </c>
      <c r="Q736">
        <v>12</v>
      </c>
      <c r="R736">
        <v>4</v>
      </c>
      <c r="S736">
        <v>1</v>
      </c>
      <c r="T736">
        <v>0</v>
      </c>
      <c r="U736" t="b">
        <v>1</v>
      </c>
      <c r="V736" t="s">
        <v>215</v>
      </c>
      <c r="W736" t="s">
        <v>312</v>
      </c>
      <c r="X736" t="s">
        <v>5545</v>
      </c>
      <c r="Y736">
        <v>30</v>
      </c>
      <c r="Z736">
        <v>30</v>
      </c>
      <c r="AA736">
        <v>5</v>
      </c>
      <c r="AB736">
        <v>5</v>
      </c>
      <c r="AC736">
        <v>7</v>
      </c>
    </row>
    <row r="737" spans="1:29" x14ac:dyDescent="0.35">
      <c r="A737">
        <v>741</v>
      </c>
      <c r="B737" t="s">
        <v>1318</v>
      </c>
      <c r="C737" t="s">
        <v>2069</v>
      </c>
      <c r="I737" t="s">
        <v>65</v>
      </c>
      <c r="J737" t="s">
        <v>264</v>
      </c>
      <c r="K737">
        <v>0</v>
      </c>
      <c r="N737" t="b">
        <v>1</v>
      </c>
      <c r="O737" t="b">
        <v>0</v>
      </c>
      <c r="P737" t="b">
        <v>0</v>
      </c>
      <c r="Q737">
        <v>12</v>
      </c>
      <c r="R737">
        <v>4</v>
      </c>
      <c r="S737">
        <v>1</v>
      </c>
      <c r="T737">
        <v>0</v>
      </c>
      <c r="U737" t="b">
        <v>1</v>
      </c>
      <c r="V737" t="s">
        <v>215</v>
      </c>
      <c r="W737" t="s">
        <v>312</v>
      </c>
      <c r="X737" t="s">
        <v>5546</v>
      </c>
      <c r="Y737">
        <v>31</v>
      </c>
      <c r="Z737">
        <v>31</v>
      </c>
      <c r="AA737">
        <v>5</v>
      </c>
      <c r="AB737">
        <v>5</v>
      </c>
      <c r="AC737">
        <v>7</v>
      </c>
    </row>
    <row r="738" spans="1:29" x14ac:dyDescent="0.35">
      <c r="A738">
        <v>742</v>
      </c>
      <c r="B738" t="s">
        <v>1318</v>
      </c>
      <c r="C738" t="s">
        <v>2070</v>
      </c>
      <c r="I738" t="s">
        <v>65</v>
      </c>
      <c r="J738" t="s">
        <v>264</v>
      </c>
      <c r="K738">
        <v>0</v>
      </c>
      <c r="N738" t="b">
        <v>1</v>
      </c>
      <c r="O738" t="b">
        <v>0</v>
      </c>
      <c r="P738" t="b">
        <v>0</v>
      </c>
      <c r="Q738">
        <v>12</v>
      </c>
      <c r="R738">
        <v>4</v>
      </c>
      <c r="S738">
        <v>1</v>
      </c>
      <c r="T738">
        <v>0</v>
      </c>
      <c r="U738" t="b">
        <v>1</v>
      </c>
      <c r="V738" t="s">
        <v>215</v>
      </c>
      <c r="W738" t="s">
        <v>312</v>
      </c>
      <c r="X738" t="s">
        <v>5547</v>
      </c>
      <c r="Y738">
        <v>32</v>
      </c>
      <c r="Z738">
        <v>32</v>
      </c>
      <c r="AA738">
        <v>5</v>
      </c>
      <c r="AB738">
        <v>5</v>
      </c>
      <c r="AC738">
        <v>7</v>
      </c>
    </row>
    <row r="739" spans="1:29" x14ac:dyDescent="0.35">
      <c r="A739">
        <v>743</v>
      </c>
      <c r="B739" t="s">
        <v>1318</v>
      </c>
      <c r="C739" t="s">
        <v>2071</v>
      </c>
      <c r="I739" t="s">
        <v>216</v>
      </c>
      <c r="J739" t="s">
        <v>272</v>
      </c>
      <c r="K739">
        <v>0</v>
      </c>
      <c r="N739" t="b">
        <v>1</v>
      </c>
      <c r="O739" t="b">
        <v>0</v>
      </c>
      <c r="P739" t="b">
        <v>0</v>
      </c>
      <c r="Q739">
        <v>12</v>
      </c>
      <c r="R739">
        <v>4</v>
      </c>
      <c r="S739">
        <v>1</v>
      </c>
      <c r="T739">
        <v>0</v>
      </c>
      <c r="U739" t="b">
        <v>1</v>
      </c>
      <c r="V739" t="s">
        <v>215</v>
      </c>
      <c r="W739" t="s">
        <v>312</v>
      </c>
      <c r="X739" t="s">
        <v>5386</v>
      </c>
      <c r="Y739">
        <v>25</v>
      </c>
      <c r="Z739">
        <v>25</v>
      </c>
      <c r="AA739">
        <v>6</v>
      </c>
      <c r="AB739">
        <v>6</v>
      </c>
      <c r="AC739">
        <v>7</v>
      </c>
    </row>
    <row r="740" spans="1:29" x14ac:dyDescent="0.35">
      <c r="A740">
        <v>744</v>
      </c>
      <c r="B740" t="s">
        <v>1318</v>
      </c>
      <c r="C740" t="s">
        <v>2072</v>
      </c>
      <c r="I740" t="s">
        <v>216</v>
      </c>
      <c r="J740" t="s">
        <v>272</v>
      </c>
      <c r="K740">
        <v>0</v>
      </c>
      <c r="N740" t="b">
        <v>1</v>
      </c>
      <c r="O740" t="b">
        <v>0</v>
      </c>
      <c r="P740" t="b">
        <v>0</v>
      </c>
      <c r="Q740">
        <v>12</v>
      </c>
      <c r="R740">
        <v>4</v>
      </c>
      <c r="S740">
        <v>1</v>
      </c>
      <c r="T740">
        <v>0</v>
      </c>
      <c r="U740" t="b">
        <v>1</v>
      </c>
      <c r="V740" t="s">
        <v>215</v>
      </c>
      <c r="W740" t="s">
        <v>312</v>
      </c>
      <c r="X740" t="s">
        <v>5435</v>
      </c>
      <c r="Y740">
        <v>26</v>
      </c>
      <c r="Z740">
        <v>26</v>
      </c>
      <c r="AA740">
        <v>6</v>
      </c>
      <c r="AB740">
        <v>6</v>
      </c>
      <c r="AC740">
        <v>7</v>
      </c>
    </row>
    <row r="741" spans="1:29" x14ac:dyDescent="0.35">
      <c r="A741">
        <v>745</v>
      </c>
      <c r="B741" t="s">
        <v>1318</v>
      </c>
      <c r="C741" t="s">
        <v>2073</v>
      </c>
      <c r="I741" t="s">
        <v>216</v>
      </c>
      <c r="J741" t="s">
        <v>272</v>
      </c>
      <c r="K741">
        <v>0</v>
      </c>
      <c r="N741" t="b">
        <v>1</v>
      </c>
      <c r="O741" t="b">
        <v>0</v>
      </c>
      <c r="P741" t="b">
        <v>0</v>
      </c>
      <c r="Q741">
        <v>12</v>
      </c>
      <c r="R741">
        <v>4</v>
      </c>
      <c r="S741">
        <v>1</v>
      </c>
      <c r="T741">
        <v>0</v>
      </c>
      <c r="U741" t="b">
        <v>1</v>
      </c>
      <c r="V741" t="s">
        <v>215</v>
      </c>
      <c r="W741" t="s">
        <v>312</v>
      </c>
      <c r="X741" t="s">
        <v>5436</v>
      </c>
      <c r="Y741">
        <v>27</v>
      </c>
      <c r="Z741">
        <v>27</v>
      </c>
      <c r="AA741">
        <v>6</v>
      </c>
      <c r="AB741">
        <v>6</v>
      </c>
      <c r="AC741">
        <v>7</v>
      </c>
    </row>
    <row r="742" spans="1:29" x14ac:dyDescent="0.35">
      <c r="A742">
        <v>746</v>
      </c>
      <c r="B742" t="s">
        <v>1318</v>
      </c>
      <c r="C742" t="s">
        <v>2074</v>
      </c>
      <c r="I742" t="s">
        <v>216</v>
      </c>
      <c r="J742" t="s">
        <v>272</v>
      </c>
      <c r="K742">
        <v>0</v>
      </c>
      <c r="N742" t="b">
        <v>1</v>
      </c>
      <c r="O742" t="b">
        <v>0</v>
      </c>
      <c r="P742" t="b">
        <v>0</v>
      </c>
      <c r="Q742">
        <v>12</v>
      </c>
      <c r="R742">
        <v>4</v>
      </c>
      <c r="S742">
        <v>1</v>
      </c>
      <c r="T742">
        <v>0</v>
      </c>
      <c r="U742" t="b">
        <v>1</v>
      </c>
      <c r="V742" t="s">
        <v>215</v>
      </c>
      <c r="W742" t="s">
        <v>312</v>
      </c>
      <c r="X742" t="s">
        <v>5437</v>
      </c>
      <c r="Y742">
        <v>28</v>
      </c>
      <c r="Z742">
        <v>28</v>
      </c>
      <c r="AA742">
        <v>6</v>
      </c>
      <c r="AB742">
        <v>6</v>
      </c>
      <c r="AC742">
        <v>7</v>
      </c>
    </row>
    <row r="743" spans="1:29" x14ac:dyDescent="0.35">
      <c r="A743">
        <v>747</v>
      </c>
      <c r="B743" t="s">
        <v>1318</v>
      </c>
      <c r="C743" t="s">
        <v>2075</v>
      </c>
      <c r="I743" t="s">
        <v>216</v>
      </c>
      <c r="J743" t="s">
        <v>272</v>
      </c>
      <c r="K743">
        <v>0</v>
      </c>
      <c r="N743" t="b">
        <v>1</v>
      </c>
      <c r="O743" t="b">
        <v>0</v>
      </c>
      <c r="P743" t="b">
        <v>0</v>
      </c>
      <c r="Q743">
        <v>12</v>
      </c>
      <c r="R743">
        <v>4</v>
      </c>
      <c r="S743">
        <v>1</v>
      </c>
      <c r="T743">
        <v>0</v>
      </c>
      <c r="U743" t="b">
        <v>1</v>
      </c>
      <c r="V743" t="s">
        <v>215</v>
      </c>
      <c r="W743" t="s">
        <v>312</v>
      </c>
      <c r="X743" t="s">
        <v>5438</v>
      </c>
      <c r="Y743">
        <v>29</v>
      </c>
      <c r="Z743">
        <v>29</v>
      </c>
      <c r="AA743">
        <v>6</v>
      </c>
      <c r="AB743">
        <v>6</v>
      </c>
      <c r="AC743">
        <v>7</v>
      </c>
    </row>
    <row r="744" spans="1:29" x14ac:dyDescent="0.35">
      <c r="A744">
        <v>748</v>
      </c>
      <c r="B744" t="s">
        <v>1318</v>
      </c>
      <c r="C744" t="s">
        <v>2076</v>
      </c>
      <c r="I744" t="s">
        <v>216</v>
      </c>
      <c r="J744" t="s">
        <v>272</v>
      </c>
      <c r="K744">
        <v>0</v>
      </c>
      <c r="N744" t="b">
        <v>1</v>
      </c>
      <c r="O744" t="b">
        <v>0</v>
      </c>
      <c r="P744" t="b">
        <v>0</v>
      </c>
      <c r="Q744">
        <v>12</v>
      </c>
      <c r="R744">
        <v>4</v>
      </c>
      <c r="S744">
        <v>1</v>
      </c>
      <c r="T744">
        <v>0</v>
      </c>
      <c r="U744" t="b">
        <v>1</v>
      </c>
      <c r="V744" t="s">
        <v>215</v>
      </c>
      <c r="W744" t="s">
        <v>312</v>
      </c>
      <c r="X744" t="s">
        <v>5439</v>
      </c>
      <c r="Y744">
        <v>30</v>
      </c>
      <c r="Z744">
        <v>30</v>
      </c>
      <c r="AA744">
        <v>6</v>
      </c>
      <c r="AB744">
        <v>6</v>
      </c>
      <c r="AC744">
        <v>7</v>
      </c>
    </row>
    <row r="745" spans="1:29" x14ac:dyDescent="0.35">
      <c r="A745">
        <v>749</v>
      </c>
      <c r="B745" t="s">
        <v>1318</v>
      </c>
      <c r="C745" t="s">
        <v>2077</v>
      </c>
      <c r="I745" t="s">
        <v>216</v>
      </c>
      <c r="J745" t="s">
        <v>272</v>
      </c>
      <c r="K745">
        <v>0</v>
      </c>
      <c r="N745" t="b">
        <v>1</v>
      </c>
      <c r="O745" t="b">
        <v>0</v>
      </c>
      <c r="P745" t="b">
        <v>0</v>
      </c>
      <c r="Q745">
        <v>12</v>
      </c>
      <c r="R745">
        <v>4</v>
      </c>
      <c r="S745">
        <v>1</v>
      </c>
      <c r="T745">
        <v>0</v>
      </c>
      <c r="U745" t="b">
        <v>1</v>
      </c>
      <c r="V745" t="s">
        <v>215</v>
      </c>
      <c r="W745" t="s">
        <v>312</v>
      </c>
      <c r="X745" t="s">
        <v>5440</v>
      </c>
      <c r="Y745">
        <v>31</v>
      </c>
      <c r="Z745">
        <v>31</v>
      </c>
      <c r="AA745">
        <v>6</v>
      </c>
      <c r="AB745">
        <v>6</v>
      </c>
      <c r="AC745">
        <v>7</v>
      </c>
    </row>
    <row r="746" spans="1:29" x14ac:dyDescent="0.35">
      <c r="A746">
        <v>750</v>
      </c>
      <c r="B746" t="s">
        <v>1318</v>
      </c>
      <c r="C746" t="s">
        <v>2078</v>
      </c>
      <c r="I746" t="s">
        <v>216</v>
      </c>
      <c r="J746" t="s">
        <v>272</v>
      </c>
      <c r="K746">
        <v>0</v>
      </c>
      <c r="N746" t="b">
        <v>1</v>
      </c>
      <c r="O746" t="b">
        <v>0</v>
      </c>
      <c r="P746" t="b">
        <v>0</v>
      </c>
      <c r="Q746">
        <v>12</v>
      </c>
      <c r="R746">
        <v>4</v>
      </c>
      <c r="S746">
        <v>1</v>
      </c>
      <c r="T746">
        <v>0</v>
      </c>
      <c r="U746" t="b">
        <v>1</v>
      </c>
      <c r="V746" t="s">
        <v>215</v>
      </c>
      <c r="W746" t="s">
        <v>312</v>
      </c>
      <c r="X746" t="s">
        <v>5441</v>
      </c>
      <c r="Y746">
        <v>32</v>
      </c>
      <c r="Z746">
        <v>32</v>
      </c>
      <c r="AA746">
        <v>6</v>
      </c>
      <c r="AB746">
        <v>6</v>
      </c>
      <c r="AC746">
        <v>7</v>
      </c>
    </row>
    <row r="747" spans="1:29" x14ac:dyDescent="0.35">
      <c r="A747">
        <v>751</v>
      </c>
      <c r="B747" t="s">
        <v>1318</v>
      </c>
      <c r="C747" t="s">
        <v>2079</v>
      </c>
      <c r="G747" t="s">
        <v>1408</v>
      </c>
      <c r="I747" t="s">
        <v>216</v>
      </c>
      <c r="J747" t="s">
        <v>272</v>
      </c>
      <c r="K747">
        <v>0</v>
      </c>
      <c r="N747" t="b">
        <v>0</v>
      </c>
      <c r="O747" t="b">
        <v>1</v>
      </c>
      <c r="P747" t="b">
        <v>0</v>
      </c>
      <c r="Q747">
        <v>12</v>
      </c>
      <c r="R747">
        <v>0</v>
      </c>
      <c r="S747">
        <v>1</v>
      </c>
      <c r="T747">
        <v>0</v>
      </c>
      <c r="U747" t="b">
        <v>1</v>
      </c>
      <c r="V747" t="s">
        <v>215</v>
      </c>
      <c r="W747" t="s">
        <v>312</v>
      </c>
      <c r="X747" t="s">
        <v>5442</v>
      </c>
      <c r="Y747">
        <v>33</v>
      </c>
      <c r="Z747">
        <v>33</v>
      </c>
      <c r="AA747">
        <v>6</v>
      </c>
      <c r="AB747">
        <v>6</v>
      </c>
      <c r="AC747">
        <v>7</v>
      </c>
    </row>
    <row r="748" spans="1:29" x14ac:dyDescent="0.35">
      <c r="A748">
        <v>752</v>
      </c>
      <c r="B748" t="s">
        <v>1318</v>
      </c>
      <c r="C748" t="s">
        <v>2080</v>
      </c>
      <c r="G748" t="s">
        <v>1408</v>
      </c>
      <c r="I748" t="s">
        <v>102</v>
      </c>
      <c r="J748" t="s">
        <v>272</v>
      </c>
      <c r="K748">
        <v>0</v>
      </c>
      <c r="N748" t="b">
        <v>0</v>
      </c>
      <c r="O748" t="b">
        <v>1</v>
      </c>
      <c r="P748" t="b">
        <v>0</v>
      </c>
      <c r="Q748">
        <v>12</v>
      </c>
      <c r="R748">
        <v>0</v>
      </c>
      <c r="S748">
        <v>1</v>
      </c>
      <c r="T748">
        <v>0</v>
      </c>
      <c r="U748" t="b">
        <v>1</v>
      </c>
      <c r="V748" t="s">
        <v>215</v>
      </c>
      <c r="W748" t="s">
        <v>312</v>
      </c>
      <c r="X748" t="s">
        <v>5548</v>
      </c>
      <c r="Y748">
        <v>33</v>
      </c>
      <c r="Z748">
        <v>33</v>
      </c>
      <c r="AA748">
        <v>7</v>
      </c>
      <c r="AB748">
        <v>7</v>
      </c>
      <c r="AC748">
        <v>7</v>
      </c>
    </row>
    <row r="749" spans="1:29" x14ac:dyDescent="0.35">
      <c r="A749">
        <v>753</v>
      </c>
      <c r="B749" t="s">
        <v>1318</v>
      </c>
      <c r="C749" t="s">
        <v>2081</v>
      </c>
      <c r="G749" t="s">
        <v>1408</v>
      </c>
      <c r="I749" t="s">
        <v>134</v>
      </c>
      <c r="J749" t="s">
        <v>272</v>
      </c>
      <c r="K749">
        <v>0</v>
      </c>
      <c r="N749" t="b">
        <v>0</v>
      </c>
      <c r="O749" t="b">
        <v>1</v>
      </c>
      <c r="P749" t="b">
        <v>0</v>
      </c>
      <c r="Q749">
        <v>12</v>
      </c>
      <c r="R749">
        <v>0</v>
      </c>
      <c r="S749">
        <v>1</v>
      </c>
      <c r="T749">
        <v>0</v>
      </c>
      <c r="U749" t="b">
        <v>1</v>
      </c>
      <c r="V749" t="s">
        <v>215</v>
      </c>
      <c r="W749" t="s">
        <v>312</v>
      </c>
      <c r="X749" t="s">
        <v>5549</v>
      </c>
      <c r="Y749">
        <v>33</v>
      </c>
      <c r="Z749">
        <v>33</v>
      </c>
      <c r="AA749">
        <v>8</v>
      </c>
      <c r="AB749">
        <v>8</v>
      </c>
      <c r="AC749">
        <v>7</v>
      </c>
    </row>
    <row r="750" spans="1:29" x14ac:dyDescent="0.35">
      <c r="A750">
        <v>754</v>
      </c>
      <c r="B750" t="s">
        <v>1318</v>
      </c>
      <c r="C750" t="s">
        <v>2082</v>
      </c>
      <c r="G750" t="s">
        <v>1408</v>
      </c>
      <c r="I750" t="s">
        <v>135</v>
      </c>
      <c r="J750" t="s">
        <v>272</v>
      </c>
      <c r="K750">
        <v>0</v>
      </c>
      <c r="N750" t="b">
        <v>0</v>
      </c>
      <c r="O750" t="b">
        <v>1</v>
      </c>
      <c r="P750" t="b">
        <v>0</v>
      </c>
      <c r="Q750">
        <v>12</v>
      </c>
      <c r="R750">
        <v>0</v>
      </c>
      <c r="S750">
        <v>1</v>
      </c>
      <c r="T750">
        <v>0</v>
      </c>
      <c r="U750" t="b">
        <v>1</v>
      </c>
      <c r="V750" t="s">
        <v>215</v>
      </c>
      <c r="W750" t="s">
        <v>312</v>
      </c>
      <c r="X750" t="s">
        <v>5551</v>
      </c>
      <c r="Y750">
        <v>33</v>
      </c>
      <c r="Z750">
        <v>33</v>
      </c>
      <c r="AA750">
        <v>9</v>
      </c>
      <c r="AB750">
        <v>9</v>
      </c>
      <c r="AC750">
        <v>7</v>
      </c>
    </row>
    <row r="751" spans="1:29" x14ac:dyDescent="0.35">
      <c r="A751">
        <v>755</v>
      </c>
      <c r="B751" t="s">
        <v>1318</v>
      </c>
      <c r="C751" t="s">
        <v>2083</v>
      </c>
      <c r="G751" t="s">
        <v>1408</v>
      </c>
      <c r="I751" t="s">
        <v>178</v>
      </c>
      <c r="J751" t="s">
        <v>272</v>
      </c>
      <c r="K751">
        <v>0</v>
      </c>
      <c r="N751" t="b">
        <v>0</v>
      </c>
      <c r="O751" t="b">
        <v>1</v>
      </c>
      <c r="P751" t="b">
        <v>0</v>
      </c>
      <c r="Q751">
        <v>12</v>
      </c>
      <c r="R751">
        <v>0</v>
      </c>
      <c r="S751">
        <v>1</v>
      </c>
      <c r="T751">
        <v>0</v>
      </c>
      <c r="U751" t="b">
        <v>1</v>
      </c>
      <c r="V751" t="s">
        <v>215</v>
      </c>
      <c r="W751" t="s">
        <v>312</v>
      </c>
      <c r="X751" t="s">
        <v>5552</v>
      </c>
      <c r="Y751">
        <v>33</v>
      </c>
      <c r="Z751">
        <v>33</v>
      </c>
      <c r="AA751">
        <v>10</v>
      </c>
      <c r="AB751">
        <v>10</v>
      </c>
      <c r="AC751">
        <v>7</v>
      </c>
    </row>
    <row r="752" spans="1:29" x14ac:dyDescent="0.35">
      <c r="A752">
        <v>756</v>
      </c>
      <c r="B752" t="s">
        <v>1318</v>
      </c>
      <c r="C752" t="s">
        <v>2084</v>
      </c>
      <c r="I752" t="s">
        <v>65</v>
      </c>
      <c r="J752" t="s">
        <v>264</v>
      </c>
      <c r="K752">
        <v>0</v>
      </c>
      <c r="N752" t="b">
        <v>1</v>
      </c>
      <c r="O752" t="b">
        <v>0</v>
      </c>
      <c r="P752" t="b">
        <v>0</v>
      </c>
      <c r="Q752">
        <v>12</v>
      </c>
      <c r="R752">
        <v>4</v>
      </c>
      <c r="S752">
        <v>1</v>
      </c>
      <c r="T752">
        <v>0</v>
      </c>
      <c r="U752" t="b">
        <v>1</v>
      </c>
      <c r="V752" t="s">
        <v>215</v>
      </c>
      <c r="W752" t="s">
        <v>312</v>
      </c>
      <c r="X752" t="s">
        <v>5553</v>
      </c>
      <c r="Y752">
        <v>37</v>
      </c>
      <c r="Z752">
        <v>37</v>
      </c>
      <c r="AA752">
        <v>5</v>
      </c>
      <c r="AB752">
        <v>5</v>
      </c>
      <c r="AC752">
        <v>7</v>
      </c>
    </row>
    <row r="753" spans="1:29" x14ac:dyDescent="0.35">
      <c r="A753">
        <v>757</v>
      </c>
      <c r="B753" t="s">
        <v>1318</v>
      </c>
      <c r="C753" t="s">
        <v>2085</v>
      </c>
      <c r="I753" t="s">
        <v>65</v>
      </c>
      <c r="J753" t="s">
        <v>264</v>
      </c>
      <c r="K753">
        <v>0</v>
      </c>
      <c r="N753" t="b">
        <v>1</v>
      </c>
      <c r="O753" t="b">
        <v>0</v>
      </c>
      <c r="P753" t="b">
        <v>0</v>
      </c>
      <c r="Q753">
        <v>12</v>
      </c>
      <c r="R753">
        <v>4</v>
      </c>
      <c r="S753">
        <v>1</v>
      </c>
      <c r="T753">
        <v>0</v>
      </c>
      <c r="U753" t="b">
        <v>1</v>
      </c>
      <c r="V753" t="s">
        <v>215</v>
      </c>
      <c r="W753" t="s">
        <v>312</v>
      </c>
      <c r="X753" t="s">
        <v>5554</v>
      </c>
      <c r="Y753">
        <v>38</v>
      </c>
      <c r="Z753">
        <v>38</v>
      </c>
      <c r="AA753">
        <v>5</v>
      </c>
      <c r="AB753">
        <v>5</v>
      </c>
      <c r="AC753">
        <v>7</v>
      </c>
    </row>
    <row r="754" spans="1:29" x14ac:dyDescent="0.35">
      <c r="A754">
        <v>758</v>
      </c>
      <c r="B754" t="s">
        <v>1318</v>
      </c>
      <c r="C754" t="s">
        <v>2086</v>
      </c>
      <c r="I754" t="s">
        <v>65</v>
      </c>
      <c r="J754" t="s">
        <v>264</v>
      </c>
      <c r="K754">
        <v>0</v>
      </c>
      <c r="N754" t="b">
        <v>1</v>
      </c>
      <c r="O754" t="b">
        <v>0</v>
      </c>
      <c r="P754" t="b">
        <v>0</v>
      </c>
      <c r="Q754">
        <v>12</v>
      </c>
      <c r="R754">
        <v>4</v>
      </c>
      <c r="S754">
        <v>1</v>
      </c>
      <c r="T754">
        <v>0</v>
      </c>
      <c r="U754" t="b">
        <v>1</v>
      </c>
      <c r="V754" t="s">
        <v>215</v>
      </c>
      <c r="W754" t="s">
        <v>312</v>
      </c>
      <c r="X754" t="s">
        <v>5555</v>
      </c>
      <c r="Y754">
        <v>39</v>
      </c>
      <c r="Z754">
        <v>39</v>
      </c>
      <c r="AA754">
        <v>5</v>
      </c>
      <c r="AB754">
        <v>5</v>
      </c>
      <c r="AC754">
        <v>7</v>
      </c>
    </row>
    <row r="755" spans="1:29" x14ac:dyDescent="0.35">
      <c r="A755">
        <v>759</v>
      </c>
      <c r="B755" t="s">
        <v>1318</v>
      </c>
      <c r="C755" t="s">
        <v>2087</v>
      </c>
      <c r="I755" t="s">
        <v>65</v>
      </c>
      <c r="J755" t="s">
        <v>264</v>
      </c>
      <c r="K755">
        <v>0</v>
      </c>
      <c r="N755" t="b">
        <v>1</v>
      </c>
      <c r="O755" t="b">
        <v>0</v>
      </c>
      <c r="P755" t="b">
        <v>0</v>
      </c>
      <c r="Q755">
        <v>12</v>
      </c>
      <c r="R755">
        <v>4</v>
      </c>
      <c r="S755">
        <v>1</v>
      </c>
      <c r="T755">
        <v>0</v>
      </c>
      <c r="U755" t="b">
        <v>1</v>
      </c>
      <c r="V755" t="s">
        <v>215</v>
      </c>
      <c r="W755" t="s">
        <v>312</v>
      </c>
      <c r="X755" t="s">
        <v>5556</v>
      </c>
      <c r="Y755">
        <v>40</v>
      </c>
      <c r="Z755">
        <v>40</v>
      </c>
      <c r="AA755">
        <v>5</v>
      </c>
      <c r="AB755">
        <v>5</v>
      </c>
      <c r="AC755">
        <v>7</v>
      </c>
    </row>
    <row r="756" spans="1:29" x14ac:dyDescent="0.35">
      <c r="A756">
        <v>760</v>
      </c>
      <c r="B756" t="s">
        <v>1318</v>
      </c>
      <c r="C756" t="s">
        <v>2088</v>
      </c>
      <c r="I756" t="s">
        <v>65</v>
      </c>
      <c r="J756" t="s">
        <v>264</v>
      </c>
      <c r="K756">
        <v>0</v>
      </c>
      <c r="N756" t="b">
        <v>1</v>
      </c>
      <c r="O756" t="b">
        <v>0</v>
      </c>
      <c r="P756" t="b">
        <v>0</v>
      </c>
      <c r="Q756">
        <v>12</v>
      </c>
      <c r="R756">
        <v>4</v>
      </c>
      <c r="S756">
        <v>1</v>
      </c>
      <c r="T756">
        <v>0</v>
      </c>
      <c r="U756" t="b">
        <v>1</v>
      </c>
      <c r="V756" t="s">
        <v>215</v>
      </c>
      <c r="W756" t="s">
        <v>312</v>
      </c>
      <c r="X756" t="s">
        <v>5557</v>
      </c>
      <c r="Y756">
        <v>41</v>
      </c>
      <c r="Z756">
        <v>41</v>
      </c>
      <c r="AA756">
        <v>5</v>
      </c>
      <c r="AB756">
        <v>5</v>
      </c>
      <c r="AC756">
        <v>7</v>
      </c>
    </row>
    <row r="757" spans="1:29" x14ac:dyDescent="0.35">
      <c r="A757">
        <v>761</v>
      </c>
      <c r="B757" t="s">
        <v>1318</v>
      </c>
      <c r="C757" t="s">
        <v>2089</v>
      </c>
      <c r="I757" t="s">
        <v>65</v>
      </c>
      <c r="J757" t="s">
        <v>264</v>
      </c>
      <c r="K757">
        <v>0</v>
      </c>
      <c r="N757" t="b">
        <v>1</v>
      </c>
      <c r="O757" t="b">
        <v>0</v>
      </c>
      <c r="P757" t="b">
        <v>0</v>
      </c>
      <c r="Q757">
        <v>12</v>
      </c>
      <c r="R757">
        <v>4</v>
      </c>
      <c r="S757">
        <v>1</v>
      </c>
      <c r="T757">
        <v>0</v>
      </c>
      <c r="U757" t="b">
        <v>1</v>
      </c>
      <c r="V757" t="s">
        <v>215</v>
      </c>
      <c r="W757" t="s">
        <v>312</v>
      </c>
      <c r="X757" t="s">
        <v>5558</v>
      </c>
      <c r="Y757">
        <v>42</v>
      </c>
      <c r="Z757">
        <v>42</v>
      </c>
      <c r="AA757">
        <v>5</v>
      </c>
      <c r="AB757">
        <v>5</v>
      </c>
      <c r="AC757">
        <v>7</v>
      </c>
    </row>
    <row r="758" spans="1:29" x14ac:dyDescent="0.35">
      <c r="A758">
        <v>762</v>
      </c>
      <c r="B758" t="s">
        <v>1318</v>
      </c>
      <c r="C758" t="s">
        <v>2090</v>
      </c>
      <c r="I758" t="s">
        <v>65</v>
      </c>
      <c r="J758" t="s">
        <v>264</v>
      </c>
      <c r="K758">
        <v>0</v>
      </c>
      <c r="N758" t="b">
        <v>1</v>
      </c>
      <c r="O758" t="b">
        <v>0</v>
      </c>
      <c r="P758" t="b">
        <v>0</v>
      </c>
      <c r="Q758">
        <v>12</v>
      </c>
      <c r="R758">
        <v>4</v>
      </c>
      <c r="S758">
        <v>1</v>
      </c>
      <c r="T758">
        <v>0</v>
      </c>
      <c r="U758" t="b">
        <v>1</v>
      </c>
      <c r="V758" t="s">
        <v>215</v>
      </c>
      <c r="W758" t="s">
        <v>312</v>
      </c>
      <c r="X758" t="s">
        <v>5559</v>
      </c>
      <c r="Y758">
        <v>43</v>
      </c>
      <c r="Z758">
        <v>43</v>
      </c>
      <c r="AA758">
        <v>5</v>
      </c>
      <c r="AB758">
        <v>5</v>
      </c>
      <c r="AC758">
        <v>7</v>
      </c>
    </row>
    <row r="759" spans="1:29" x14ac:dyDescent="0.35">
      <c r="A759">
        <v>763</v>
      </c>
      <c r="B759" t="s">
        <v>1318</v>
      </c>
      <c r="C759" t="s">
        <v>2091</v>
      </c>
      <c r="I759" t="s">
        <v>65</v>
      </c>
      <c r="J759" t="s">
        <v>264</v>
      </c>
      <c r="K759">
        <v>0</v>
      </c>
      <c r="N759" t="b">
        <v>1</v>
      </c>
      <c r="O759" t="b">
        <v>0</v>
      </c>
      <c r="P759" t="b">
        <v>0</v>
      </c>
      <c r="Q759">
        <v>12</v>
      </c>
      <c r="R759">
        <v>4</v>
      </c>
      <c r="S759">
        <v>1</v>
      </c>
      <c r="T759">
        <v>0</v>
      </c>
      <c r="U759" t="b">
        <v>1</v>
      </c>
      <c r="V759" t="s">
        <v>215</v>
      </c>
      <c r="W759" t="s">
        <v>312</v>
      </c>
      <c r="X759" t="s">
        <v>5560</v>
      </c>
      <c r="Y759">
        <v>44</v>
      </c>
      <c r="Z759">
        <v>44</v>
      </c>
      <c r="AA759">
        <v>5</v>
      </c>
      <c r="AB759">
        <v>5</v>
      </c>
      <c r="AC759">
        <v>7</v>
      </c>
    </row>
    <row r="760" spans="1:29" x14ac:dyDescent="0.35">
      <c r="A760">
        <v>764</v>
      </c>
      <c r="B760" t="s">
        <v>1318</v>
      </c>
      <c r="C760" t="s">
        <v>2092</v>
      </c>
      <c r="I760" t="s">
        <v>216</v>
      </c>
      <c r="J760" t="s">
        <v>272</v>
      </c>
      <c r="K760">
        <v>0</v>
      </c>
      <c r="N760" t="b">
        <v>1</v>
      </c>
      <c r="O760" t="b">
        <v>0</v>
      </c>
      <c r="P760" t="b">
        <v>0</v>
      </c>
      <c r="Q760">
        <v>12</v>
      </c>
      <c r="R760">
        <v>4</v>
      </c>
      <c r="S760">
        <v>1</v>
      </c>
      <c r="T760">
        <v>0</v>
      </c>
      <c r="U760" t="b">
        <v>1</v>
      </c>
      <c r="V760" t="s">
        <v>215</v>
      </c>
      <c r="W760" t="s">
        <v>312</v>
      </c>
      <c r="X760" t="s">
        <v>5443</v>
      </c>
      <c r="Y760">
        <v>37</v>
      </c>
      <c r="Z760">
        <v>37</v>
      </c>
      <c r="AA760">
        <v>6</v>
      </c>
      <c r="AB760">
        <v>6</v>
      </c>
      <c r="AC760">
        <v>7</v>
      </c>
    </row>
    <row r="761" spans="1:29" x14ac:dyDescent="0.35">
      <c r="A761">
        <v>765</v>
      </c>
      <c r="B761" t="s">
        <v>1318</v>
      </c>
      <c r="C761" t="s">
        <v>2093</v>
      </c>
      <c r="I761" t="s">
        <v>216</v>
      </c>
      <c r="J761" t="s">
        <v>272</v>
      </c>
      <c r="K761">
        <v>0</v>
      </c>
      <c r="N761" t="b">
        <v>1</v>
      </c>
      <c r="O761" t="b">
        <v>0</v>
      </c>
      <c r="P761" t="b">
        <v>0</v>
      </c>
      <c r="Q761">
        <v>12</v>
      </c>
      <c r="R761">
        <v>4</v>
      </c>
      <c r="S761">
        <v>1</v>
      </c>
      <c r="T761">
        <v>0</v>
      </c>
      <c r="U761" t="b">
        <v>1</v>
      </c>
      <c r="V761" t="s">
        <v>215</v>
      </c>
      <c r="W761" t="s">
        <v>312</v>
      </c>
      <c r="X761" t="s">
        <v>5444</v>
      </c>
      <c r="Y761">
        <v>38</v>
      </c>
      <c r="Z761">
        <v>38</v>
      </c>
      <c r="AA761">
        <v>6</v>
      </c>
      <c r="AB761">
        <v>6</v>
      </c>
      <c r="AC761">
        <v>7</v>
      </c>
    </row>
    <row r="762" spans="1:29" x14ac:dyDescent="0.35">
      <c r="A762">
        <v>766</v>
      </c>
      <c r="B762" t="s">
        <v>1318</v>
      </c>
      <c r="C762" t="s">
        <v>2094</v>
      </c>
      <c r="I762" t="s">
        <v>216</v>
      </c>
      <c r="J762" t="s">
        <v>272</v>
      </c>
      <c r="K762">
        <v>0</v>
      </c>
      <c r="N762" t="b">
        <v>1</v>
      </c>
      <c r="O762" t="b">
        <v>0</v>
      </c>
      <c r="P762" t="b">
        <v>0</v>
      </c>
      <c r="Q762">
        <v>12</v>
      </c>
      <c r="R762">
        <v>4</v>
      </c>
      <c r="S762">
        <v>1</v>
      </c>
      <c r="T762">
        <v>0</v>
      </c>
      <c r="U762" t="b">
        <v>1</v>
      </c>
      <c r="V762" t="s">
        <v>215</v>
      </c>
      <c r="W762" t="s">
        <v>312</v>
      </c>
      <c r="X762" t="s">
        <v>5445</v>
      </c>
      <c r="Y762">
        <v>39</v>
      </c>
      <c r="Z762">
        <v>39</v>
      </c>
      <c r="AA762">
        <v>6</v>
      </c>
      <c r="AB762">
        <v>6</v>
      </c>
      <c r="AC762">
        <v>7</v>
      </c>
    </row>
    <row r="763" spans="1:29" x14ac:dyDescent="0.35">
      <c r="A763">
        <v>767</v>
      </c>
      <c r="B763" t="s">
        <v>1318</v>
      </c>
      <c r="C763" t="s">
        <v>2095</v>
      </c>
      <c r="I763" t="s">
        <v>216</v>
      </c>
      <c r="J763" t="s">
        <v>272</v>
      </c>
      <c r="K763">
        <v>0</v>
      </c>
      <c r="N763" t="b">
        <v>1</v>
      </c>
      <c r="O763" t="b">
        <v>0</v>
      </c>
      <c r="P763" t="b">
        <v>0</v>
      </c>
      <c r="Q763">
        <v>12</v>
      </c>
      <c r="R763">
        <v>4</v>
      </c>
      <c r="S763">
        <v>1</v>
      </c>
      <c r="T763">
        <v>0</v>
      </c>
      <c r="U763" t="b">
        <v>1</v>
      </c>
      <c r="V763" t="s">
        <v>215</v>
      </c>
      <c r="W763" t="s">
        <v>312</v>
      </c>
      <c r="X763" t="s">
        <v>5446</v>
      </c>
      <c r="Y763">
        <v>40</v>
      </c>
      <c r="Z763">
        <v>40</v>
      </c>
      <c r="AA763">
        <v>6</v>
      </c>
      <c r="AB763">
        <v>6</v>
      </c>
      <c r="AC763">
        <v>7</v>
      </c>
    </row>
    <row r="764" spans="1:29" x14ac:dyDescent="0.35">
      <c r="A764">
        <v>768</v>
      </c>
      <c r="B764" t="s">
        <v>1318</v>
      </c>
      <c r="C764" t="s">
        <v>2096</v>
      </c>
      <c r="I764" t="s">
        <v>216</v>
      </c>
      <c r="J764" t="s">
        <v>272</v>
      </c>
      <c r="K764">
        <v>0</v>
      </c>
      <c r="N764" t="b">
        <v>1</v>
      </c>
      <c r="O764" t="b">
        <v>0</v>
      </c>
      <c r="P764" t="b">
        <v>0</v>
      </c>
      <c r="Q764">
        <v>12</v>
      </c>
      <c r="R764">
        <v>4</v>
      </c>
      <c r="S764">
        <v>1</v>
      </c>
      <c r="T764">
        <v>0</v>
      </c>
      <c r="U764" t="b">
        <v>1</v>
      </c>
      <c r="V764" t="s">
        <v>215</v>
      </c>
      <c r="W764" t="s">
        <v>312</v>
      </c>
      <c r="X764" t="s">
        <v>5447</v>
      </c>
      <c r="Y764">
        <v>41</v>
      </c>
      <c r="Z764">
        <v>41</v>
      </c>
      <c r="AA764">
        <v>6</v>
      </c>
      <c r="AB764">
        <v>6</v>
      </c>
      <c r="AC764">
        <v>7</v>
      </c>
    </row>
    <row r="765" spans="1:29" x14ac:dyDescent="0.35">
      <c r="A765">
        <v>769</v>
      </c>
      <c r="B765" t="s">
        <v>1318</v>
      </c>
      <c r="C765" t="s">
        <v>2097</v>
      </c>
      <c r="I765" t="s">
        <v>216</v>
      </c>
      <c r="J765" t="s">
        <v>272</v>
      </c>
      <c r="K765">
        <v>0</v>
      </c>
      <c r="N765" t="b">
        <v>1</v>
      </c>
      <c r="O765" t="b">
        <v>0</v>
      </c>
      <c r="P765" t="b">
        <v>0</v>
      </c>
      <c r="Q765">
        <v>12</v>
      </c>
      <c r="R765">
        <v>4</v>
      </c>
      <c r="S765">
        <v>1</v>
      </c>
      <c r="T765">
        <v>0</v>
      </c>
      <c r="U765" t="b">
        <v>1</v>
      </c>
      <c r="V765" t="s">
        <v>215</v>
      </c>
      <c r="W765" t="s">
        <v>312</v>
      </c>
      <c r="X765" t="s">
        <v>5448</v>
      </c>
      <c r="Y765">
        <v>42</v>
      </c>
      <c r="Z765">
        <v>42</v>
      </c>
      <c r="AA765">
        <v>6</v>
      </c>
      <c r="AB765">
        <v>6</v>
      </c>
      <c r="AC765">
        <v>7</v>
      </c>
    </row>
    <row r="766" spans="1:29" x14ac:dyDescent="0.35">
      <c r="A766">
        <v>770</v>
      </c>
      <c r="B766" t="s">
        <v>1318</v>
      </c>
      <c r="C766" t="s">
        <v>2098</v>
      </c>
      <c r="I766" t="s">
        <v>216</v>
      </c>
      <c r="J766" t="s">
        <v>272</v>
      </c>
      <c r="K766">
        <v>0</v>
      </c>
      <c r="N766" t="b">
        <v>1</v>
      </c>
      <c r="O766" t="b">
        <v>0</v>
      </c>
      <c r="P766" t="b">
        <v>0</v>
      </c>
      <c r="Q766">
        <v>12</v>
      </c>
      <c r="R766">
        <v>4</v>
      </c>
      <c r="S766">
        <v>1</v>
      </c>
      <c r="T766">
        <v>0</v>
      </c>
      <c r="U766" t="b">
        <v>1</v>
      </c>
      <c r="V766" t="s">
        <v>215</v>
      </c>
      <c r="W766" t="s">
        <v>312</v>
      </c>
      <c r="X766" t="s">
        <v>5449</v>
      </c>
      <c r="Y766">
        <v>43</v>
      </c>
      <c r="Z766">
        <v>43</v>
      </c>
      <c r="AA766">
        <v>6</v>
      </c>
      <c r="AB766">
        <v>6</v>
      </c>
      <c r="AC766">
        <v>7</v>
      </c>
    </row>
    <row r="767" spans="1:29" x14ac:dyDescent="0.35">
      <c r="A767">
        <v>771</v>
      </c>
      <c r="B767" t="s">
        <v>1318</v>
      </c>
      <c r="C767" t="s">
        <v>2099</v>
      </c>
      <c r="I767" t="s">
        <v>216</v>
      </c>
      <c r="J767" t="s">
        <v>272</v>
      </c>
      <c r="K767">
        <v>0</v>
      </c>
      <c r="N767" t="b">
        <v>1</v>
      </c>
      <c r="O767" t="b">
        <v>0</v>
      </c>
      <c r="P767" t="b">
        <v>0</v>
      </c>
      <c r="Q767">
        <v>12</v>
      </c>
      <c r="R767">
        <v>4</v>
      </c>
      <c r="S767">
        <v>1</v>
      </c>
      <c r="T767">
        <v>0</v>
      </c>
      <c r="U767" t="b">
        <v>1</v>
      </c>
      <c r="V767" t="s">
        <v>215</v>
      </c>
      <c r="W767" t="s">
        <v>312</v>
      </c>
      <c r="X767" t="s">
        <v>5450</v>
      </c>
      <c r="Y767">
        <v>44</v>
      </c>
      <c r="Z767">
        <v>44</v>
      </c>
      <c r="AA767">
        <v>6</v>
      </c>
      <c r="AB767">
        <v>6</v>
      </c>
      <c r="AC767">
        <v>7</v>
      </c>
    </row>
    <row r="768" spans="1:29" x14ac:dyDescent="0.35">
      <c r="A768">
        <v>772</v>
      </c>
      <c r="B768" t="s">
        <v>1318</v>
      </c>
      <c r="C768" t="s">
        <v>2100</v>
      </c>
      <c r="G768" t="s">
        <v>1419</v>
      </c>
      <c r="I768" t="s">
        <v>216</v>
      </c>
      <c r="J768" t="s">
        <v>272</v>
      </c>
      <c r="K768">
        <v>0</v>
      </c>
      <c r="N768" t="b">
        <v>0</v>
      </c>
      <c r="O768" t="b">
        <v>1</v>
      </c>
      <c r="P768" t="b">
        <v>0</v>
      </c>
      <c r="Q768">
        <v>12</v>
      </c>
      <c r="R768">
        <v>0</v>
      </c>
      <c r="S768">
        <v>1</v>
      </c>
      <c r="T768">
        <v>0</v>
      </c>
      <c r="U768" t="b">
        <v>1</v>
      </c>
      <c r="V768" t="s">
        <v>215</v>
      </c>
      <c r="W768" t="s">
        <v>312</v>
      </c>
      <c r="X768" t="s">
        <v>5451</v>
      </c>
      <c r="Y768">
        <v>45</v>
      </c>
      <c r="Z768">
        <v>45</v>
      </c>
      <c r="AA768">
        <v>6</v>
      </c>
      <c r="AB768">
        <v>6</v>
      </c>
      <c r="AC768">
        <v>7</v>
      </c>
    </row>
    <row r="769" spans="1:29" x14ac:dyDescent="0.35">
      <c r="A769">
        <v>773</v>
      </c>
      <c r="B769" t="s">
        <v>1318</v>
      </c>
      <c r="C769" t="s">
        <v>2101</v>
      </c>
      <c r="G769" t="s">
        <v>1419</v>
      </c>
      <c r="I769" t="s">
        <v>102</v>
      </c>
      <c r="J769" t="s">
        <v>272</v>
      </c>
      <c r="K769">
        <v>0</v>
      </c>
      <c r="N769" t="b">
        <v>0</v>
      </c>
      <c r="O769" t="b">
        <v>1</v>
      </c>
      <c r="P769" t="b">
        <v>0</v>
      </c>
      <c r="Q769">
        <v>12</v>
      </c>
      <c r="R769">
        <v>0</v>
      </c>
      <c r="S769">
        <v>1</v>
      </c>
      <c r="T769">
        <v>0</v>
      </c>
      <c r="U769" t="b">
        <v>1</v>
      </c>
      <c r="V769" t="s">
        <v>215</v>
      </c>
      <c r="W769" t="s">
        <v>312</v>
      </c>
      <c r="X769" t="s">
        <v>5561</v>
      </c>
      <c r="Y769">
        <v>45</v>
      </c>
      <c r="Z769">
        <v>45</v>
      </c>
      <c r="AA769">
        <v>7</v>
      </c>
      <c r="AB769">
        <v>7</v>
      </c>
      <c r="AC769">
        <v>7</v>
      </c>
    </row>
    <row r="770" spans="1:29" x14ac:dyDescent="0.35">
      <c r="A770">
        <v>774</v>
      </c>
      <c r="B770" t="s">
        <v>1318</v>
      </c>
      <c r="C770" t="s">
        <v>2102</v>
      </c>
      <c r="G770" t="s">
        <v>1419</v>
      </c>
      <c r="I770" t="s">
        <v>134</v>
      </c>
      <c r="J770" t="s">
        <v>272</v>
      </c>
      <c r="K770">
        <v>0</v>
      </c>
      <c r="N770" t="b">
        <v>0</v>
      </c>
      <c r="O770" t="b">
        <v>1</v>
      </c>
      <c r="P770" t="b">
        <v>0</v>
      </c>
      <c r="Q770">
        <v>12</v>
      </c>
      <c r="R770">
        <v>0</v>
      </c>
      <c r="S770">
        <v>1</v>
      </c>
      <c r="T770">
        <v>0</v>
      </c>
      <c r="U770" t="b">
        <v>1</v>
      </c>
      <c r="V770" t="s">
        <v>215</v>
      </c>
      <c r="W770" t="s">
        <v>312</v>
      </c>
      <c r="X770" t="s">
        <v>5562</v>
      </c>
      <c r="Y770">
        <v>45</v>
      </c>
      <c r="Z770">
        <v>45</v>
      </c>
      <c r="AA770">
        <v>8</v>
      </c>
      <c r="AB770">
        <v>8</v>
      </c>
      <c r="AC770">
        <v>7</v>
      </c>
    </row>
    <row r="771" spans="1:29" x14ac:dyDescent="0.35">
      <c r="A771">
        <v>775</v>
      </c>
      <c r="B771" t="s">
        <v>1318</v>
      </c>
      <c r="C771" t="s">
        <v>2103</v>
      </c>
      <c r="G771" t="s">
        <v>1419</v>
      </c>
      <c r="I771" t="s">
        <v>135</v>
      </c>
      <c r="J771" t="s">
        <v>272</v>
      </c>
      <c r="K771">
        <v>0</v>
      </c>
      <c r="N771" t="b">
        <v>0</v>
      </c>
      <c r="O771" t="b">
        <v>1</v>
      </c>
      <c r="P771" t="b">
        <v>0</v>
      </c>
      <c r="Q771">
        <v>12</v>
      </c>
      <c r="R771">
        <v>0</v>
      </c>
      <c r="S771">
        <v>1</v>
      </c>
      <c r="T771">
        <v>0</v>
      </c>
      <c r="U771" t="b">
        <v>1</v>
      </c>
      <c r="V771" t="s">
        <v>215</v>
      </c>
      <c r="W771" t="s">
        <v>312</v>
      </c>
      <c r="X771" t="s">
        <v>5563</v>
      </c>
      <c r="Y771">
        <v>45</v>
      </c>
      <c r="Z771">
        <v>45</v>
      </c>
      <c r="AA771">
        <v>9</v>
      </c>
      <c r="AB771">
        <v>9</v>
      </c>
      <c r="AC771">
        <v>7</v>
      </c>
    </row>
    <row r="772" spans="1:29" x14ac:dyDescent="0.35">
      <c r="A772">
        <v>776</v>
      </c>
      <c r="B772" t="s">
        <v>1318</v>
      </c>
      <c r="C772" t="s">
        <v>2104</v>
      </c>
      <c r="G772" t="s">
        <v>1419</v>
      </c>
      <c r="I772" t="s">
        <v>178</v>
      </c>
      <c r="J772" t="s">
        <v>272</v>
      </c>
      <c r="K772">
        <v>0</v>
      </c>
      <c r="N772" t="b">
        <v>0</v>
      </c>
      <c r="O772" t="b">
        <v>1</v>
      </c>
      <c r="P772" t="b">
        <v>0</v>
      </c>
      <c r="Q772">
        <v>12</v>
      </c>
      <c r="R772">
        <v>0</v>
      </c>
      <c r="S772">
        <v>1</v>
      </c>
      <c r="T772">
        <v>0</v>
      </c>
      <c r="U772" t="b">
        <v>1</v>
      </c>
      <c r="V772" t="s">
        <v>215</v>
      </c>
      <c r="W772" t="s">
        <v>312</v>
      </c>
      <c r="X772" t="s">
        <v>5564</v>
      </c>
      <c r="Y772">
        <v>45</v>
      </c>
      <c r="Z772">
        <v>45</v>
      </c>
      <c r="AA772">
        <v>10</v>
      </c>
      <c r="AB772">
        <v>10</v>
      </c>
      <c r="AC772">
        <v>7</v>
      </c>
    </row>
    <row r="773" spans="1:29" x14ac:dyDescent="0.35">
      <c r="A773">
        <v>777</v>
      </c>
      <c r="B773" t="s">
        <v>1318</v>
      </c>
      <c r="C773" t="s">
        <v>2105</v>
      </c>
      <c r="G773" t="s">
        <v>118</v>
      </c>
      <c r="I773" t="s">
        <v>216</v>
      </c>
      <c r="J773" t="s">
        <v>272</v>
      </c>
      <c r="K773">
        <v>0</v>
      </c>
      <c r="N773" t="b">
        <v>0</v>
      </c>
      <c r="O773" t="b">
        <v>1</v>
      </c>
      <c r="P773" t="b">
        <v>0</v>
      </c>
      <c r="Q773">
        <v>12</v>
      </c>
      <c r="R773">
        <v>0</v>
      </c>
      <c r="S773">
        <v>1</v>
      </c>
      <c r="T773">
        <v>0</v>
      </c>
      <c r="U773" t="b">
        <v>1</v>
      </c>
      <c r="V773" t="s">
        <v>215</v>
      </c>
      <c r="W773" t="s">
        <v>312</v>
      </c>
      <c r="X773" t="s">
        <v>5452</v>
      </c>
      <c r="Y773">
        <v>46</v>
      </c>
      <c r="Z773">
        <v>46</v>
      </c>
      <c r="AA773">
        <v>6</v>
      </c>
      <c r="AB773">
        <v>6</v>
      </c>
      <c r="AC773">
        <v>7</v>
      </c>
    </row>
    <row r="774" spans="1:29" x14ac:dyDescent="0.35">
      <c r="A774">
        <v>778</v>
      </c>
      <c r="B774" t="s">
        <v>1318</v>
      </c>
      <c r="C774" t="s">
        <v>2106</v>
      </c>
      <c r="G774" t="s">
        <v>118</v>
      </c>
      <c r="I774" t="s">
        <v>102</v>
      </c>
      <c r="J774" t="s">
        <v>272</v>
      </c>
      <c r="K774">
        <v>0</v>
      </c>
      <c r="N774" t="b">
        <v>0</v>
      </c>
      <c r="O774" t="b">
        <v>1</v>
      </c>
      <c r="P774" t="b">
        <v>0</v>
      </c>
      <c r="Q774">
        <v>12</v>
      </c>
      <c r="R774">
        <v>0</v>
      </c>
      <c r="S774">
        <v>1</v>
      </c>
      <c r="T774">
        <v>0</v>
      </c>
      <c r="U774" t="b">
        <v>1</v>
      </c>
      <c r="V774" t="s">
        <v>215</v>
      </c>
      <c r="W774" t="s">
        <v>312</v>
      </c>
      <c r="X774" t="s">
        <v>5565</v>
      </c>
      <c r="Y774">
        <v>46</v>
      </c>
      <c r="Z774">
        <v>46</v>
      </c>
      <c r="AA774">
        <v>7</v>
      </c>
      <c r="AB774">
        <v>7</v>
      </c>
      <c r="AC774">
        <v>7</v>
      </c>
    </row>
    <row r="775" spans="1:29" x14ac:dyDescent="0.35">
      <c r="A775">
        <v>779</v>
      </c>
      <c r="B775" t="s">
        <v>1318</v>
      </c>
      <c r="C775" t="s">
        <v>2107</v>
      </c>
      <c r="G775" t="s">
        <v>118</v>
      </c>
      <c r="I775" t="s">
        <v>134</v>
      </c>
      <c r="J775" t="s">
        <v>272</v>
      </c>
      <c r="K775">
        <v>0</v>
      </c>
      <c r="N775" t="b">
        <v>0</v>
      </c>
      <c r="O775" t="b">
        <v>1</v>
      </c>
      <c r="P775" t="b">
        <v>0</v>
      </c>
      <c r="Q775">
        <v>12</v>
      </c>
      <c r="R775">
        <v>0</v>
      </c>
      <c r="S775">
        <v>1</v>
      </c>
      <c r="T775">
        <v>0</v>
      </c>
      <c r="U775" t="b">
        <v>1</v>
      </c>
      <c r="V775" t="s">
        <v>215</v>
      </c>
      <c r="W775" t="s">
        <v>312</v>
      </c>
      <c r="X775" t="s">
        <v>5566</v>
      </c>
      <c r="Y775">
        <v>46</v>
      </c>
      <c r="Z775">
        <v>46</v>
      </c>
      <c r="AA775">
        <v>8</v>
      </c>
      <c r="AB775">
        <v>8</v>
      </c>
      <c r="AC775">
        <v>7</v>
      </c>
    </row>
    <row r="776" spans="1:29" x14ac:dyDescent="0.35">
      <c r="A776">
        <v>780</v>
      </c>
      <c r="B776" t="s">
        <v>1318</v>
      </c>
      <c r="C776" t="s">
        <v>2108</v>
      </c>
      <c r="G776" t="s">
        <v>118</v>
      </c>
      <c r="I776" t="s">
        <v>135</v>
      </c>
      <c r="J776" t="s">
        <v>272</v>
      </c>
      <c r="K776">
        <v>0</v>
      </c>
      <c r="N776" t="b">
        <v>0</v>
      </c>
      <c r="O776" t="b">
        <v>1</v>
      </c>
      <c r="P776" t="b">
        <v>0</v>
      </c>
      <c r="Q776">
        <v>12</v>
      </c>
      <c r="R776">
        <v>0</v>
      </c>
      <c r="S776">
        <v>1</v>
      </c>
      <c r="T776">
        <v>0</v>
      </c>
      <c r="U776" t="b">
        <v>1</v>
      </c>
      <c r="V776" t="s">
        <v>215</v>
      </c>
      <c r="W776" t="s">
        <v>312</v>
      </c>
      <c r="X776" t="s">
        <v>5567</v>
      </c>
      <c r="Y776">
        <v>46</v>
      </c>
      <c r="Z776">
        <v>46</v>
      </c>
      <c r="AA776">
        <v>9</v>
      </c>
      <c r="AB776">
        <v>9</v>
      </c>
      <c r="AC776">
        <v>7</v>
      </c>
    </row>
    <row r="777" spans="1:29" x14ac:dyDescent="0.35">
      <c r="A777">
        <v>781</v>
      </c>
      <c r="B777" t="s">
        <v>1318</v>
      </c>
      <c r="C777" t="s">
        <v>2109</v>
      </c>
      <c r="G777" t="s">
        <v>118</v>
      </c>
      <c r="I777" t="s">
        <v>178</v>
      </c>
      <c r="J777" t="s">
        <v>272</v>
      </c>
      <c r="K777">
        <v>0</v>
      </c>
      <c r="N777" t="b">
        <v>0</v>
      </c>
      <c r="O777" t="b">
        <v>1</v>
      </c>
      <c r="P777" t="b">
        <v>0</v>
      </c>
      <c r="Q777">
        <v>12</v>
      </c>
      <c r="R777">
        <v>0</v>
      </c>
      <c r="S777">
        <v>1</v>
      </c>
      <c r="T777">
        <v>0</v>
      </c>
      <c r="U777" t="b">
        <v>1</v>
      </c>
      <c r="V777" t="s">
        <v>215</v>
      </c>
      <c r="W777" t="s">
        <v>312</v>
      </c>
      <c r="X777" t="s">
        <v>5568</v>
      </c>
      <c r="Y777">
        <v>46</v>
      </c>
      <c r="Z777">
        <v>46</v>
      </c>
      <c r="AA777">
        <v>10</v>
      </c>
      <c r="AB777">
        <v>10</v>
      </c>
      <c r="AC777">
        <v>7</v>
      </c>
    </row>
    <row r="778" spans="1:29" x14ac:dyDescent="0.35">
      <c r="A778">
        <v>782</v>
      </c>
      <c r="B778" t="s">
        <v>1318</v>
      </c>
      <c r="C778" t="s">
        <v>2110</v>
      </c>
      <c r="G778" t="s">
        <v>2111</v>
      </c>
      <c r="I778" t="s">
        <v>216</v>
      </c>
      <c r="J778" t="s">
        <v>272</v>
      </c>
      <c r="K778">
        <v>0</v>
      </c>
      <c r="N778" t="b">
        <v>0</v>
      </c>
      <c r="O778" t="b">
        <v>1</v>
      </c>
      <c r="P778" t="b">
        <v>0</v>
      </c>
      <c r="Q778">
        <v>12</v>
      </c>
      <c r="R778">
        <v>0</v>
      </c>
      <c r="S778">
        <v>1</v>
      </c>
      <c r="T778">
        <v>0</v>
      </c>
      <c r="U778" t="b">
        <v>1</v>
      </c>
      <c r="V778" t="s">
        <v>215</v>
      </c>
      <c r="W778" t="s">
        <v>312</v>
      </c>
      <c r="X778" t="s">
        <v>5453</v>
      </c>
      <c r="Y778">
        <v>48</v>
      </c>
      <c r="Z778">
        <v>48</v>
      </c>
      <c r="AA778">
        <v>6</v>
      </c>
      <c r="AB778">
        <v>6</v>
      </c>
      <c r="AC778">
        <v>7</v>
      </c>
    </row>
    <row r="779" spans="1:29" x14ac:dyDescent="0.35">
      <c r="A779">
        <v>783</v>
      </c>
      <c r="B779" t="s">
        <v>1318</v>
      </c>
      <c r="C779" t="s">
        <v>2112</v>
      </c>
      <c r="G779" t="s">
        <v>2111</v>
      </c>
      <c r="I779" t="s">
        <v>102</v>
      </c>
      <c r="J779" t="s">
        <v>272</v>
      </c>
      <c r="K779">
        <v>0</v>
      </c>
      <c r="N779" t="b">
        <v>0</v>
      </c>
      <c r="O779" t="b">
        <v>1</v>
      </c>
      <c r="P779" t="b">
        <v>0</v>
      </c>
      <c r="Q779">
        <v>12</v>
      </c>
      <c r="R779">
        <v>0</v>
      </c>
      <c r="S779">
        <v>1</v>
      </c>
      <c r="T779">
        <v>0</v>
      </c>
      <c r="U779" t="b">
        <v>1</v>
      </c>
      <c r="V779" t="s">
        <v>215</v>
      </c>
      <c r="W779" t="s">
        <v>312</v>
      </c>
      <c r="X779" t="s">
        <v>5569</v>
      </c>
      <c r="Y779">
        <v>48</v>
      </c>
      <c r="Z779">
        <v>48</v>
      </c>
      <c r="AA779">
        <v>7</v>
      </c>
      <c r="AB779">
        <v>7</v>
      </c>
      <c r="AC779">
        <v>7</v>
      </c>
    </row>
    <row r="780" spans="1:29" x14ac:dyDescent="0.35">
      <c r="A780">
        <v>784</v>
      </c>
      <c r="B780" t="s">
        <v>1318</v>
      </c>
      <c r="C780" t="s">
        <v>2113</v>
      </c>
      <c r="G780" t="s">
        <v>2111</v>
      </c>
      <c r="I780" t="s">
        <v>134</v>
      </c>
      <c r="J780" t="s">
        <v>272</v>
      </c>
      <c r="K780">
        <v>0</v>
      </c>
      <c r="N780" t="b">
        <v>0</v>
      </c>
      <c r="O780" t="b">
        <v>1</v>
      </c>
      <c r="P780" t="b">
        <v>0</v>
      </c>
      <c r="Q780">
        <v>12</v>
      </c>
      <c r="R780">
        <v>0</v>
      </c>
      <c r="S780">
        <v>1</v>
      </c>
      <c r="T780">
        <v>0</v>
      </c>
      <c r="U780" t="b">
        <v>1</v>
      </c>
      <c r="V780" t="s">
        <v>215</v>
      </c>
      <c r="W780" t="s">
        <v>312</v>
      </c>
      <c r="X780" t="s">
        <v>5570</v>
      </c>
      <c r="Y780">
        <v>48</v>
      </c>
      <c r="Z780">
        <v>48</v>
      </c>
      <c r="AA780">
        <v>8</v>
      </c>
      <c r="AB780">
        <v>8</v>
      </c>
      <c r="AC780">
        <v>7</v>
      </c>
    </row>
    <row r="781" spans="1:29" x14ac:dyDescent="0.35">
      <c r="A781">
        <v>785</v>
      </c>
      <c r="B781" t="s">
        <v>1318</v>
      </c>
      <c r="C781" t="s">
        <v>2114</v>
      </c>
      <c r="G781" t="s">
        <v>2111</v>
      </c>
      <c r="I781" t="s">
        <v>135</v>
      </c>
      <c r="J781" t="s">
        <v>272</v>
      </c>
      <c r="K781">
        <v>0</v>
      </c>
      <c r="N781" t="b">
        <v>0</v>
      </c>
      <c r="O781" t="b">
        <v>1</v>
      </c>
      <c r="P781" t="b">
        <v>0</v>
      </c>
      <c r="Q781">
        <v>12</v>
      </c>
      <c r="R781">
        <v>0</v>
      </c>
      <c r="S781">
        <v>1</v>
      </c>
      <c r="T781">
        <v>0</v>
      </c>
      <c r="U781" t="b">
        <v>1</v>
      </c>
      <c r="V781" t="s">
        <v>215</v>
      </c>
      <c r="W781" t="s">
        <v>312</v>
      </c>
      <c r="X781" t="s">
        <v>5571</v>
      </c>
      <c r="Y781">
        <v>48</v>
      </c>
      <c r="Z781">
        <v>48</v>
      </c>
      <c r="AA781">
        <v>9</v>
      </c>
      <c r="AB781">
        <v>9</v>
      </c>
      <c r="AC781">
        <v>7</v>
      </c>
    </row>
    <row r="782" spans="1:29" x14ac:dyDescent="0.35">
      <c r="A782">
        <v>786</v>
      </c>
      <c r="B782" t="s">
        <v>1318</v>
      </c>
      <c r="C782" t="s">
        <v>2115</v>
      </c>
      <c r="G782" t="s">
        <v>2111</v>
      </c>
      <c r="I782" t="s">
        <v>178</v>
      </c>
      <c r="J782" t="s">
        <v>272</v>
      </c>
      <c r="K782">
        <v>0</v>
      </c>
      <c r="N782" t="b">
        <v>0</v>
      </c>
      <c r="O782" t="b">
        <v>1</v>
      </c>
      <c r="P782" t="b">
        <v>0</v>
      </c>
      <c r="Q782">
        <v>12</v>
      </c>
      <c r="R782">
        <v>0</v>
      </c>
      <c r="S782">
        <v>1</v>
      </c>
      <c r="T782">
        <v>0</v>
      </c>
      <c r="U782" t="b">
        <v>1</v>
      </c>
      <c r="V782" t="s">
        <v>215</v>
      </c>
      <c r="W782" t="s">
        <v>312</v>
      </c>
      <c r="X782" t="s">
        <v>5572</v>
      </c>
      <c r="Y782">
        <v>48</v>
      </c>
      <c r="Z782">
        <v>48</v>
      </c>
      <c r="AA782">
        <v>10</v>
      </c>
      <c r="AB782">
        <v>10</v>
      </c>
      <c r="AC782">
        <v>7</v>
      </c>
    </row>
    <row r="783" spans="1:29" x14ac:dyDescent="0.35">
      <c r="A783">
        <v>787</v>
      </c>
      <c r="B783" t="s">
        <v>1318</v>
      </c>
      <c r="C783" t="s">
        <v>2116</v>
      </c>
      <c r="I783" t="s">
        <v>65</v>
      </c>
      <c r="J783" t="s">
        <v>264</v>
      </c>
      <c r="K783">
        <v>0</v>
      </c>
      <c r="N783" t="b">
        <v>1</v>
      </c>
      <c r="O783" t="b">
        <v>0</v>
      </c>
      <c r="P783" t="b">
        <v>0</v>
      </c>
      <c r="Q783">
        <v>12</v>
      </c>
      <c r="R783">
        <v>4</v>
      </c>
      <c r="S783">
        <v>1</v>
      </c>
      <c r="T783">
        <v>0</v>
      </c>
      <c r="U783" t="b">
        <v>1</v>
      </c>
      <c r="V783" t="s">
        <v>215</v>
      </c>
      <c r="W783" t="s">
        <v>312</v>
      </c>
      <c r="X783" t="s">
        <v>5573</v>
      </c>
      <c r="Y783">
        <v>52</v>
      </c>
      <c r="Z783">
        <v>52</v>
      </c>
      <c r="AA783">
        <v>5</v>
      </c>
      <c r="AB783">
        <v>5</v>
      </c>
      <c r="AC783">
        <v>7</v>
      </c>
    </row>
    <row r="784" spans="1:29" x14ac:dyDescent="0.35">
      <c r="A784">
        <v>788</v>
      </c>
      <c r="B784" t="s">
        <v>1318</v>
      </c>
      <c r="C784" t="s">
        <v>2117</v>
      </c>
      <c r="I784" t="s">
        <v>65</v>
      </c>
      <c r="J784" t="s">
        <v>264</v>
      </c>
      <c r="K784">
        <v>0</v>
      </c>
      <c r="N784" t="b">
        <v>1</v>
      </c>
      <c r="O784" t="b">
        <v>0</v>
      </c>
      <c r="P784" t="b">
        <v>0</v>
      </c>
      <c r="Q784">
        <v>12</v>
      </c>
      <c r="R784">
        <v>4</v>
      </c>
      <c r="S784">
        <v>1</v>
      </c>
      <c r="T784">
        <v>0</v>
      </c>
      <c r="U784" t="b">
        <v>1</v>
      </c>
      <c r="V784" t="s">
        <v>215</v>
      </c>
      <c r="W784" t="s">
        <v>312</v>
      </c>
      <c r="X784" t="s">
        <v>5574</v>
      </c>
      <c r="Y784">
        <v>53</v>
      </c>
      <c r="Z784">
        <v>53</v>
      </c>
      <c r="AA784">
        <v>5</v>
      </c>
      <c r="AB784">
        <v>5</v>
      </c>
      <c r="AC784">
        <v>7</v>
      </c>
    </row>
    <row r="785" spans="1:29" x14ac:dyDescent="0.35">
      <c r="A785">
        <v>789</v>
      </c>
      <c r="B785" t="s">
        <v>1318</v>
      </c>
      <c r="C785" t="s">
        <v>2118</v>
      </c>
      <c r="I785" t="s">
        <v>65</v>
      </c>
      <c r="J785" t="s">
        <v>264</v>
      </c>
      <c r="K785">
        <v>0</v>
      </c>
      <c r="N785" t="b">
        <v>1</v>
      </c>
      <c r="O785" t="b">
        <v>0</v>
      </c>
      <c r="P785" t="b">
        <v>0</v>
      </c>
      <c r="Q785">
        <v>12</v>
      </c>
      <c r="R785">
        <v>4</v>
      </c>
      <c r="S785">
        <v>1</v>
      </c>
      <c r="T785">
        <v>0</v>
      </c>
      <c r="U785" t="b">
        <v>1</v>
      </c>
      <c r="V785" t="s">
        <v>215</v>
      </c>
      <c r="W785" t="s">
        <v>312</v>
      </c>
      <c r="X785" t="s">
        <v>5575</v>
      </c>
      <c r="Y785">
        <v>54</v>
      </c>
      <c r="Z785">
        <v>54</v>
      </c>
      <c r="AA785">
        <v>5</v>
      </c>
      <c r="AB785">
        <v>5</v>
      </c>
      <c r="AC785">
        <v>7</v>
      </c>
    </row>
    <row r="786" spans="1:29" x14ac:dyDescent="0.35">
      <c r="A786">
        <v>790</v>
      </c>
      <c r="B786" t="s">
        <v>1318</v>
      </c>
      <c r="C786" t="s">
        <v>2119</v>
      </c>
      <c r="I786" t="s">
        <v>65</v>
      </c>
      <c r="J786" t="s">
        <v>264</v>
      </c>
      <c r="K786">
        <v>0</v>
      </c>
      <c r="N786" t="b">
        <v>1</v>
      </c>
      <c r="O786" t="b">
        <v>0</v>
      </c>
      <c r="P786" t="b">
        <v>0</v>
      </c>
      <c r="Q786">
        <v>12</v>
      </c>
      <c r="R786">
        <v>4</v>
      </c>
      <c r="S786">
        <v>1</v>
      </c>
      <c r="T786">
        <v>0</v>
      </c>
      <c r="U786" t="b">
        <v>1</v>
      </c>
      <c r="V786" t="s">
        <v>215</v>
      </c>
      <c r="W786" t="s">
        <v>312</v>
      </c>
      <c r="X786" t="s">
        <v>5576</v>
      </c>
      <c r="Y786">
        <v>55</v>
      </c>
      <c r="Z786">
        <v>55</v>
      </c>
      <c r="AA786">
        <v>5</v>
      </c>
      <c r="AB786">
        <v>5</v>
      </c>
      <c r="AC786">
        <v>7</v>
      </c>
    </row>
    <row r="787" spans="1:29" x14ac:dyDescent="0.35">
      <c r="A787">
        <v>791</v>
      </c>
      <c r="B787" t="s">
        <v>1318</v>
      </c>
      <c r="C787" t="s">
        <v>2120</v>
      </c>
      <c r="I787" t="s">
        <v>65</v>
      </c>
      <c r="J787" t="s">
        <v>264</v>
      </c>
      <c r="K787">
        <v>0</v>
      </c>
      <c r="N787" t="b">
        <v>1</v>
      </c>
      <c r="O787" t="b">
        <v>0</v>
      </c>
      <c r="P787" t="b">
        <v>0</v>
      </c>
      <c r="Q787">
        <v>12</v>
      </c>
      <c r="R787">
        <v>4</v>
      </c>
      <c r="S787">
        <v>1</v>
      </c>
      <c r="T787">
        <v>0</v>
      </c>
      <c r="U787" t="b">
        <v>1</v>
      </c>
      <c r="V787" t="s">
        <v>215</v>
      </c>
      <c r="W787" t="s">
        <v>312</v>
      </c>
      <c r="X787" t="s">
        <v>5577</v>
      </c>
      <c r="Y787">
        <v>56</v>
      </c>
      <c r="Z787">
        <v>56</v>
      </c>
      <c r="AA787">
        <v>5</v>
      </c>
      <c r="AB787">
        <v>5</v>
      </c>
      <c r="AC787">
        <v>7</v>
      </c>
    </row>
    <row r="788" spans="1:29" x14ac:dyDescent="0.35">
      <c r="A788">
        <v>792</v>
      </c>
      <c r="B788" t="s">
        <v>1318</v>
      </c>
      <c r="C788" t="s">
        <v>2121</v>
      </c>
      <c r="I788" t="s">
        <v>65</v>
      </c>
      <c r="J788" t="s">
        <v>264</v>
      </c>
      <c r="K788">
        <v>0</v>
      </c>
      <c r="N788" t="b">
        <v>1</v>
      </c>
      <c r="O788" t="b">
        <v>0</v>
      </c>
      <c r="P788" t="b">
        <v>0</v>
      </c>
      <c r="Q788">
        <v>12</v>
      </c>
      <c r="R788">
        <v>4</v>
      </c>
      <c r="S788">
        <v>1</v>
      </c>
      <c r="T788">
        <v>0</v>
      </c>
      <c r="U788" t="b">
        <v>1</v>
      </c>
      <c r="V788" t="s">
        <v>215</v>
      </c>
      <c r="W788" t="s">
        <v>312</v>
      </c>
      <c r="X788" t="s">
        <v>5578</v>
      </c>
      <c r="Y788">
        <v>57</v>
      </c>
      <c r="Z788">
        <v>57</v>
      </c>
      <c r="AA788">
        <v>5</v>
      </c>
      <c r="AB788">
        <v>5</v>
      </c>
      <c r="AC788">
        <v>7</v>
      </c>
    </row>
    <row r="789" spans="1:29" x14ac:dyDescent="0.35">
      <c r="A789">
        <v>793</v>
      </c>
      <c r="B789" t="s">
        <v>1318</v>
      </c>
      <c r="C789" t="s">
        <v>2122</v>
      </c>
      <c r="I789" t="s">
        <v>65</v>
      </c>
      <c r="J789" t="s">
        <v>264</v>
      </c>
      <c r="K789">
        <v>0</v>
      </c>
      <c r="N789" t="b">
        <v>1</v>
      </c>
      <c r="O789" t="b">
        <v>0</v>
      </c>
      <c r="P789" t="b">
        <v>0</v>
      </c>
      <c r="Q789">
        <v>12</v>
      </c>
      <c r="R789">
        <v>4</v>
      </c>
      <c r="S789">
        <v>1</v>
      </c>
      <c r="T789">
        <v>0</v>
      </c>
      <c r="U789" t="b">
        <v>1</v>
      </c>
      <c r="V789" t="s">
        <v>215</v>
      </c>
      <c r="W789" t="s">
        <v>312</v>
      </c>
      <c r="X789" t="s">
        <v>5579</v>
      </c>
      <c r="Y789">
        <v>58</v>
      </c>
      <c r="Z789">
        <v>58</v>
      </c>
      <c r="AA789">
        <v>5</v>
      </c>
      <c r="AB789">
        <v>5</v>
      </c>
      <c r="AC789">
        <v>7</v>
      </c>
    </row>
    <row r="790" spans="1:29" x14ac:dyDescent="0.35">
      <c r="A790">
        <v>794</v>
      </c>
      <c r="B790" t="s">
        <v>1318</v>
      </c>
      <c r="C790" t="s">
        <v>2123</v>
      </c>
      <c r="I790" t="s">
        <v>65</v>
      </c>
      <c r="J790" t="s">
        <v>264</v>
      </c>
      <c r="K790">
        <v>0</v>
      </c>
      <c r="N790" t="b">
        <v>1</v>
      </c>
      <c r="O790" t="b">
        <v>0</v>
      </c>
      <c r="P790" t="b">
        <v>0</v>
      </c>
      <c r="Q790">
        <v>12</v>
      </c>
      <c r="R790">
        <v>4</v>
      </c>
      <c r="S790">
        <v>1</v>
      </c>
      <c r="T790">
        <v>0</v>
      </c>
      <c r="U790" t="b">
        <v>1</v>
      </c>
      <c r="V790" t="s">
        <v>215</v>
      </c>
      <c r="W790" t="s">
        <v>312</v>
      </c>
      <c r="X790" t="s">
        <v>5580</v>
      </c>
      <c r="Y790">
        <v>59</v>
      </c>
      <c r="Z790">
        <v>59</v>
      </c>
      <c r="AA790">
        <v>5</v>
      </c>
      <c r="AB790">
        <v>5</v>
      </c>
      <c r="AC790">
        <v>7</v>
      </c>
    </row>
    <row r="791" spans="1:29" x14ac:dyDescent="0.35">
      <c r="A791">
        <v>795</v>
      </c>
      <c r="B791" t="s">
        <v>1318</v>
      </c>
      <c r="C791" t="s">
        <v>2124</v>
      </c>
      <c r="I791" t="s">
        <v>65</v>
      </c>
      <c r="J791" t="s">
        <v>264</v>
      </c>
      <c r="K791">
        <v>0</v>
      </c>
      <c r="N791" t="b">
        <v>1</v>
      </c>
      <c r="O791" t="b">
        <v>0</v>
      </c>
      <c r="P791" t="b">
        <v>0</v>
      </c>
      <c r="Q791">
        <v>12</v>
      </c>
      <c r="R791">
        <v>4</v>
      </c>
      <c r="S791">
        <v>1</v>
      </c>
      <c r="T791">
        <v>0</v>
      </c>
      <c r="U791" t="b">
        <v>1</v>
      </c>
      <c r="V791" t="s">
        <v>215</v>
      </c>
      <c r="W791" t="s">
        <v>312</v>
      </c>
      <c r="X791" t="s">
        <v>5581</v>
      </c>
      <c r="Y791">
        <v>60</v>
      </c>
      <c r="Z791">
        <v>60</v>
      </c>
      <c r="AA791">
        <v>5</v>
      </c>
      <c r="AB791">
        <v>5</v>
      </c>
      <c r="AC791">
        <v>7</v>
      </c>
    </row>
    <row r="792" spans="1:29" x14ac:dyDescent="0.35">
      <c r="A792">
        <v>796</v>
      </c>
      <c r="B792" t="s">
        <v>1318</v>
      </c>
      <c r="C792" t="s">
        <v>2125</v>
      </c>
      <c r="I792" t="s">
        <v>65</v>
      </c>
      <c r="J792" t="s">
        <v>264</v>
      </c>
      <c r="K792">
        <v>0</v>
      </c>
      <c r="N792" t="b">
        <v>1</v>
      </c>
      <c r="O792" t="b">
        <v>0</v>
      </c>
      <c r="P792" t="b">
        <v>0</v>
      </c>
      <c r="Q792">
        <v>12</v>
      </c>
      <c r="R792">
        <v>4</v>
      </c>
      <c r="S792">
        <v>1</v>
      </c>
      <c r="T792">
        <v>0</v>
      </c>
      <c r="U792" t="b">
        <v>1</v>
      </c>
      <c r="V792" t="s">
        <v>215</v>
      </c>
      <c r="W792" t="s">
        <v>312</v>
      </c>
      <c r="X792" t="s">
        <v>5582</v>
      </c>
      <c r="Y792">
        <v>61</v>
      </c>
      <c r="Z792">
        <v>61</v>
      </c>
      <c r="AA792">
        <v>5</v>
      </c>
      <c r="AB792">
        <v>5</v>
      </c>
      <c r="AC792">
        <v>7</v>
      </c>
    </row>
    <row r="793" spans="1:29" x14ac:dyDescent="0.35">
      <c r="A793">
        <v>797</v>
      </c>
      <c r="B793" t="s">
        <v>1318</v>
      </c>
      <c r="C793" t="s">
        <v>2126</v>
      </c>
      <c r="I793" t="s">
        <v>65</v>
      </c>
      <c r="J793" t="s">
        <v>264</v>
      </c>
      <c r="K793">
        <v>0</v>
      </c>
      <c r="N793" t="b">
        <v>1</v>
      </c>
      <c r="O793" t="b">
        <v>0</v>
      </c>
      <c r="P793" t="b">
        <v>0</v>
      </c>
      <c r="Q793">
        <v>12</v>
      </c>
      <c r="R793">
        <v>4</v>
      </c>
      <c r="S793">
        <v>1</v>
      </c>
      <c r="T793">
        <v>0</v>
      </c>
      <c r="U793" t="b">
        <v>1</v>
      </c>
      <c r="V793" t="s">
        <v>215</v>
      </c>
      <c r="W793" t="s">
        <v>312</v>
      </c>
      <c r="X793" t="s">
        <v>5583</v>
      </c>
      <c r="Y793">
        <v>62</v>
      </c>
      <c r="Z793">
        <v>62</v>
      </c>
      <c r="AA793">
        <v>5</v>
      </c>
      <c r="AB793">
        <v>5</v>
      </c>
      <c r="AC793">
        <v>7</v>
      </c>
    </row>
    <row r="794" spans="1:29" x14ac:dyDescent="0.35">
      <c r="A794">
        <v>798</v>
      </c>
      <c r="B794" t="s">
        <v>1318</v>
      </c>
      <c r="C794" t="s">
        <v>2127</v>
      </c>
      <c r="I794" t="s">
        <v>65</v>
      </c>
      <c r="J794" t="s">
        <v>264</v>
      </c>
      <c r="K794">
        <v>0</v>
      </c>
      <c r="N794" t="b">
        <v>1</v>
      </c>
      <c r="O794" t="b">
        <v>0</v>
      </c>
      <c r="P794" t="b">
        <v>0</v>
      </c>
      <c r="Q794">
        <v>12</v>
      </c>
      <c r="R794">
        <v>4</v>
      </c>
      <c r="S794">
        <v>1</v>
      </c>
      <c r="T794">
        <v>0</v>
      </c>
      <c r="U794" t="b">
        <v>1</v>
      </c>
      <c r="V794" t="s">
        <v>215</v>
      </c>
      <c r="W794" t="s">
        <v>312</v>
      </c>
      <c r="X794" t="s">
        <v>5584</v>
      </c>
      <c r="Y794">
        <v>63</v>
      </c>
      <c r="Z794">
        <v>63</v>
      </c>
      <c r="AA794">
        <v>5</v>
      </c>
      <c r="AB794">
        <v>5</v>
      </c>
      <c r="AC794">
        <v>7</v>
      </c>
    </row>
    <row r="795" spans="1:29" x14ac:dyDescent="0.35">
      <c r="A795">
        <v>799</v>
      </c>
      <c r="B795" t="s">
        <v>1318</v>
      </c>
      <c r="C795" t="s">
        <v>2128</v>
      </c>
      <c r="I795" t="s">
        <v>65</v>
      </c>
      <c r="J795" t="s">
        <v>264</v>
      </c>
      <c r="K795">
        <v>0</v>
      </c>
      <c r="N795" t="b">
        <v>1</v>
      </c>
      <c r="O795" t="b">
        <v>0</v>
      </c>
      <c r="P795" t="b">
        <v>0</v>
      </c>
      <c r="Q795">
        <v>12</v>
      </c>
      <c r="R795">
        <v>4</v>
      </c>
      <c r="S795">
        <v>1</v>
      </c>
      <c r="T795">
        <v>0</v>
      </c>
      <c r="U795" t="b">
        <v>1</v>
      </c>
      <c r="V795" t="s">
        <v>215</v>
      </c>
      <c r="W795" t="s">
        <v>312</v>
      </c>
      <c r="X795" t="s">
        <v>5585</v>
      </c>
      <c r="Y795">
        <v>64</v>
      </c>
      <c r="Z795">
        <v>64</v>
      </c>
      <c r="AA795">
        <v>5</v>
      </c>
      <c r="AB795">
        <v>5</v>
      </c>
      <c r="AC795">
        <v>7</v>
      </c>
    </row>
    <row r="796" spans="1:29" x14ac:dyDescent="0.35">
      <c r="A796">
        <v>800</v>
      </c>
      <c r="B796" t="s">
        <v>1318</v>
      </c>
      <c r="C796" t="s">
        <v>2129</v>
      </c>
      <c r="I796" t="s">
        <v>65</v>
      </c>
      <c r="J796" t="s">
        <v>264</v>
      </c>
      <c r="K796">
        <v>0</v>
      </c>
      <c r="N796" t="b">
        <v>1</v>
      </c>
      <c r="O796" t="b">
        <v>0</v>
      </c>
      <c r="P796" t="b">
        <v>0</v>
      </c>
      <c r="Q796">
        <v>12</v>
      </c>
      <c r="R796">
        <v>4</v>
      </c>
      <c r="S796">
        <v>1</v>
      </c>
      <c r="T796">
        <v>0</v>
      </c>
      <c r="U796" t="b">
        <v>1</v>
      </c>
      <c r="V796" t="s">
        <v>215</v>
      </c>
      <c r="W796" t="s">
        <v>312</v>
      </c>
      <c r="X796" t="s">
        <v>5403</v>
      </c>
      <c r="Y796">
        <v>65</v>
      </c>
      <c r="Z796">
        <v>65</v>
      </c>
      <c r="AA796">
        <v>5</v>
      </c>
      <c r="AB796">
        <v>5</v>
      </c>
      <c r="AC796">
        <v>7</v>
      </c>
    </row>
    <row r="797" spans="1:29" x14ac:dyDescent="0.35">
      <c r="A797">
        <v>801</v>
      </c>
      <c r="B797" t="s">
        <v>1318</v>
      </c>
      <c r="C797" t="s">
        <v>2130</v>
      </c>
      <c r="I797" t="s">
        <v>65</v>
      </c>
      <c r="J797" t="s">
        <v>264</v>
      </c>
      <c r="K797">
        <v>0</v>
      </c>
      <c r="N797" t="b">
        <v>1</v>
      </c>
      <c r="O797" t="b">
        <v>0</v>
      </c>
      <c r="P797" t="b">
        <v>0</v>
      </c>
      <c r="Q797">
        <v>12</v>
      </c>
      <c r="R797">
        <v>4</v>
      </c>
      <c r="S797">
        <v>1</v>
      </c>
      <c r="T797">
        <v>0</v>
      </c>
      <c r="U797" t="b">
        <v>1</v>
      </c>
      <c r="V797" t="s">
        <v>215</v>
      </c>
      <c r="W797" t="s">
        <v>312</v>
      </c>
      <c r="X797" t="s">
        <v>5404</v>
      </c>
      <c r="Y797">
        <v>66</v>
      </c>
      <c r="Z797">
        <v>66</v>
      </c>
      <c r="AA797">
        <v>5</v>
      </c>
      <c r="AB797">
        <v>5</v>
      </c>
      <c r="AC797">
        <v>7</v>
      </c>
    </row>
    <row r="798" spans="1:29" x14ac:dyDescent="0.35">
      <c r="A798">
        <v>802</v>
      </c>
      <c r="B798" t="s">
        <v>1318</v>
      </c>
      <c r="C798" t="s">
        <v>2131</v>
      </c>
      <c r="I798" t="s">
        <v>65</v>
      </c>
      <c r="J798" t="s">
        <v>264</v>
      </c>
      <c r="K798">
        <v>0</v>
      </c>
      <c r="N798" t="b">
        <v>1</v>
      </c>
      <c r="O798" t="b">
        <v>0</v>
      </c>
      <c r="P798" t="b">
        <v>0</v>
      </c>
      <c r="Q798">
        <v>12</v>
      </c>
      <c r="R798">
        <v>4</v>
      </c>
      <c r="S798">
        <v>1</v>
      </c>
      <c r="T798">
        <v>0</v>
      </c>
      <c r="U798" t="b">
        <v>1</v>
      </c>
      <c r="V798" t="s">
        <v>215</v>
      </c>
      <c r="W798" t="s">
        <v>312</v>
      </c>
      <c r="X798" t="s">
        <v>5405</v>
      </c>
      <c r="Y798">
        <v>67</v>
      </c>
      <c r="Z798">
        <v>67</v>
      </c>
      <c r="AA798">
        <v>5</v>
      </c>
      <c r="AB798">
        <v>5</v>
      </c>
      <c r="AC798">
        <v>7</v>
      </c>
    </row>
    <row r="799" spans="1:29" x14ac:dyDescent="0.35">
      <c r="A799">
        <v>803</v>
      </c>
      <c r="B799" t="s">
        <v>1318</v>
      </c>
      <c r="C799" t="s">
        <v>2132</v>
      </c>
      <c r="I799" t="s">
        <v>65</v>
      </c>
      <c r="J799" t="s">
        <v>264</v>
      </c>
      <c r="K799">
        <v>0</v>
      </c>
      <c r="N799" t="b">
        <v>1</v>
      </c>
      <c r="O799" t="b">
        <v>0</v>
      </c>
      <c r="P799" t="b">
        <v>0</v>
      </c>
      <c r="Q799">
        <v>12</v>
      </c>
      <c r="R799">
        <v>4</v>
      </c>
      <c r="S799">
        <v>1</v>
      </c>
      <c r="T799">
        <v>0</v>
      </c>
      <c r="U799" t="b">
        <v>1</v>
      </c>
      <c r="V799" t="s">
        <v>215</v>
      </c>
      <c r="W799" t="s">
        <v>312</v>
      </c>
      <c r="X799" t="s">
        <v>5586</v>
      </c>
      <c r="Y799">
        <v>68</v>
      </c>
      <c r="Z799">
        <v>68</v>
      </c>
      <c r="AA799">
        <v>5</v>
      </c>
      <c r="AB799">
        <v>5</v>
      </c>
      <c r="AC799">
        <v>7</v>
      </c>
    </row>
    <row r="800" spans="1:29" x14ac:dyDescent="0.35">
      <c r="A800">
        <v>804</v>
      </c>
      <c r="B800" t="s">
        <v>1318</v>
      </c>
      <c r="C800" t="s">
        <v>2133</v>
      </c>
      <c r="I800" t="s">
        <v>65</v>
      </c>
      <c r="J800" t="s">
        <v>264</v>
      </c>
      <c r="K800">
        <v>0</v>
      </c>
      <c r="N800" t="b">
        <v>1</v>
      </c>
      <c r="O800" t="b">
        <v>0</v>
      </c>
      <c r="P800" t="b">
        <v>0</v>
      </c>
      <c r="Q800">
        <v>12</v>
      </c>
      <c r="R800">
        <v>4</v>
      </c>
      <c r="S800">
        <v>1</v>
      </c>
      <c r="T800">
        <v>0</v>
      </c>
      <c r="U800" t="b">
        <v>1</v>
      </c>
      <c r="V800" t="s">
        <v>215</v>
      </c>
      <c r="W800" t="s">
        <v>312</v>
      </c>
      <c r="X800" t="s">
        <v>5587</v>
      </c>
      <c r="Y800">
        <v>69</v>
      </c>
      <c r="Z800">
        <v>69</v>
      </c>
      <c r="AA800">
        <v>5</v>
      </c>
      <c r="AB800">
        <v>5</v>
      </c>
      <c r="AC800">
        <v>7</v>
      </c>
    </row>
    <row r="801" spans="1:29" x14ac:dyDescent="0.35">
      <c r="A801">
        <v>805</v>
      </c>
      <c r="B801" t="s">
        <v>1318</v>
      </c>
      <c r="C801" t="s">
        <v>2134</v>
      </c>
      <c r="I801" t="s">
        <v>65</v>
      </c>
      <c r="J801" t="s">
        <v>264</v>
      </c>
      <c r="K801">
        <v>0</v>
      </c>
      <c r="N801" t="b">
        <v>1</v>
      </c>
      <c r="O801" t="b">
        <v>0</v>
      </c>
      <c r="P801" t="b">
        <v>0</v>
      </c>
      <c r="Q801">
        <v>12</v>
      </c>
      <c r="R801">
        <v>4</v>
      </c>
      <c r="S801">
        <v>1</v>
      </c>
      <c r="T801">
        <v>0</v>
      </c>
      <c r="U801" t="b">
        <v>1</v>
      </c>
      <c r="V801" t="s">
        <v>215</v>
      </c>
      <c r="W801" t="s">
        <v>312</v>
      </c>
      <c r="X801" t="s">
        <v>5588</v>
      </c>
      <c r="Y801">
        <v>70</v>
      </c>
      <c r="Z801">
        <v>70</v>
      </c>
      <c r="AA801">
        <v>5</v>
      </c>
      <c r="AB801">
        <v>5</v>
      </c>
      <c r="AC801">
        <v>7</v>
      </c>
    </row>
    <row r="802" spans="1:29" x14ac:dyDescent="0.35">
      <c r="A802">
        <v>806</v>
      </c>
      <c r="B802" t="s">
        <v>1318</v>
      </c>
      <c r="C802" t="s">
        <v>2135</v>
      </c>
      <c r="I802" t="s">
        <v>65</v>
      </c>
      <c r="J802" t="s">
        <v>264</v>
      </c>
      <c r="K802">
        <v>0</v>
      </c>
      <c r="N802" t="b">
        <v>1</v>
      </c>
      <c r="O802" t="b">
        <v>0</v>
      </c>
      <c r="P802" t="b">
        <v>0</v>
      </c>
      <c r="Q802">
        <v>12</v>
      </c>
      <c r="R802">
        <v>4</v>
      </c>
      <c r="S802">
        <v>1</v>
      </c>
      <c r="T802">
        <v>0</v>
      </c>
      <c r="U802" t="b">
        <v>1</v>
      </c>
      <c r="V802" t="s">
        <v>215</v>
      </c>
      <c r="W802" t="s">
        <v>312</v>
      </c>
      <c r="X802" t="s">
        <v>5589</v>
      </c>
      <c r="Y802">
        <v>71</v>
      </c>
      <c r="Z802">
        <v>71</v>
      </c>
      <c r="AA802">
        <v>5</v>
      </c>
      <c r="AB802">
        <v>5</v>
      </c>
      <c r="AC802">
        <v>7</v>
      </c>
    </row>
    <row r="803" spans="1:29" x14ac:dyDescent="0.35">
      <c r="A803">
        <v>807</v>
      </c>
      <c r="B803" t="s">
        <v>1318</v>
      </c>
      <c r="C803" t="s">
        <v>2136</v>
      </c>
      <c r="I803" t="s">
        <v>65</v>
      </c>
      <c r="J803" t="s">
        <v>264</v>
      </c>
      <c r="K803">
        <v>0</v>
      </c>
      <c r="N803" t="b">
        <v>1</v>
      </c>
      <c r="O803" t="b">
        <v>0</v>
      </c>
      <c r="P803" t="b">
        <v>0</v>
      </c>
      <c r="Q803">
        <v>12</v>
      </c>
      <c r="R803">
        <v>4</v>
      </c>
      <c r="S803">
        <v>1</v>
      </c>
      <c r="T803">
        <v>0</v>
      </c>
      <c r="U803" t="b">
        <v>1</v>
      </c>
      <c r="V803" t="s">
        <v>215</v>
      </c>
      <c r="W803" t="s">
        <v>312</v>
      </c>
      <c r="X803" t="s">
        <v>5590</v>
      </c>
      <c r="Y803">
        <v>72</v>
      </c>
      <c r="Z803">
        <v>72</v>
      </c>
      <c r="AA803">
        <v>5</v>
      </c>
      <c r="AB803">
        <v>5</v>
      </c>
      <c r="AC803">
        <v>7</v>
      </c>
    </row>
    <row r="804" spans="1:29" x14ac:dyDescent="0.35">
      <c r="A804">
        <v>808</v>
      </c>
      <c r="B804" t="s">
        <v>1318</v>
      </c>
      <c r="C804" t="s">
        <v>2137</v>
      </c>
      <c r="I804" t="s">
        <v>65</v>
      </c>
      <c r="J804" t="s">
        <v>264</v>
      </c>
      <c r="K804">
        <v>0</v>
      </c>
      <c r="N804" t="b">
        <v>1</v>
      </c>
      <c r="O804" t="b">
        <v>0</v>
      </c>
      <c r="P804" t="b">
        <v>0</v>
      </c>
      <c r="Q804">
        <v>12</v>
      </c>
      <c r="R804">
        <v>4</v>
      </c>
      <c r="S804">
        <v>1</v>
      </c>
      <c r="T804">
        <v>0</v>
      </c>
      <c r="U804" t="b">
        <v>1</v>
      </c>
      <c r="V804" t="s">
        <v>215</v>
      </c>
      <c r="W804" t="s">
        <v>312</v>
      </c>
      <c r="X804" t="s">
        <v>5591</v>
      </c>
      <c r="Y804">
        <v>73</v>
      </c>
      <c r="Z804">
        <v>73</v>
      </c>
      <c r="AA804">
        <v>5</v>
      </c>
      <c r="AB804">
        <v>5</v>
      </c>
      <c r="AC804">
        <v>7</v>
      </c>
    </row>
    <row r="805" spans="1:29" x14ac:dyDescent="0.35">
      <c r="A805">
        <v>809</v>
      </c>
      <c r="B805" t="s">
        <v>1318</v>
      </c>
      <c r="C805" t="s">
        <v>2138</v>
      </c>
      <c r="I805" t="s">
        <v>65</v>
      </c>
      <c r="J805" t="s">
        <v>264</v>
      </c>
      <c r="K805">
        <v>0</v>
      </c>
      <c r="N805" t="b">
        <v>1</v>
      </c>
      <c r="O805" t="b">
        <v>0</v>
      </c>
      <c r="P805" t="b">
        <v>0</v>
      </c>
      <c r="Q805">
        <v>12</v>
      </c>
      <c r="R805">
        <v>4</v>
      </c>
      <c r="S805">
        <v>1</v>
      </c>
      <c r="T805">
        <v>0</v>
      </c>
      <c r="U805" t="b">
        <v>1</v>
      </c>
      <c r="V805" t="s">
        <v>215</v>
      </c>
      <c r="W805" t="s">
        <v>312</v>
      </c>
      <c r="X805" t="s">
        <v>5592</v>
      </c>
      <c r="Y805">
        <v>74</v>
      </c>
      <c r="Z805">
        <v>74</v>
      </c>
      <c r="AA805">
        <v>5</v>
      </c>
      <c r="AB805">
        <v>5</v>
      </c>
      <c r="AC805">
        <v>7</v>
      </c>
    </row>
    <row r="806" spans="1:29" x14ac:dyDescent="0.35">
      <c r="A806">
        <v>810</v>
      </c>
      <c r="B806" t="s">
        <v>1318</v>
      </c>
      <c r="C806" t="s">
        <v>2139</v>
      </c>
      <c r="I806" t="s">
        <v>65</v>
      </c>
      <c r="J806" t="s">
        <v>264</v>
      </c>
      <c r="K806">
        <v>0</v>
      </c>
      <c r="N806" t="b">
        <v>1</v>
      </c>
      <c r="O806" t="b">
        <v>0</v>
      </c>
      <c r="P806" t="b">
        <v>0</v>
      </c>
      <c r="Q806">
        <v>12</v>
      </c>
      <c r="R806">
        <v>4</v>
      </c>
      <c r="S806">
        <v>1</v>
      </c>
      <c r="T806">
        <v>0</v>
      </c>
      <c r="U806" t="b">
        <v>1</v>
      </c>
      <c r="V806" t="s">
        <v>215</v>
      </c>
      <c r="W806" t="s">
        <v>312</v>
      </c>
      <c r="X806" t="s">
        <v>5593</v>
      </c>
      <c r="Y806">
        <v>75</v>
      </c>
      <c r="Z806">
        <v>75</v>
      </c>
      <c r="AA806">
        <v>5</v>
      </c>
      <c r="AB806">
        <v>5</v>
      </c>
      <c r="AC806">
        <v>7</v>
      </c>
    </row>
    <row r="807" spans="1:29" x14ac:dyDescent="0.35">
      <c r="A807">
        <v>811</v>
      </c>
      <c r="B807" t="s">
        <v>1318</v>
      </c>
      <c r="C807" t="s">
        <v>2140</v>
      </c>
      <c r="I807" t="s">
        <v>65</v>
      </c>
      <c r="J807" t="s">
        <v>264</v>
      </c>
      <c r="K807">
        <v>0</v>
      </c>
      <c r="N807" t="b">
        <v>1</v>
      </c>
      <c r="O807" t="b">
        <v>0</v>
      </c>
      <c r="P807" t="b">
        <v>0</v>
      </c>
      <c r="Q807">
        <v>12</v>
      </c>
      <c r="R807">
        <v>4</v>
      </c>
      <c r="S807">
        <v>1</v>
      </c>
      <c r="T807">
        <v>0</v>
      </c>
      <c r="U807" t="b">
        <v>1</v>
      </c>
      <c r="V807" t="s">
        <v>215</v>
      </c>
      <c r="W807" t="s">
        <v>312</v>
      </c>
      <c r="X807" t="s">
        <v>5594</v>
      </c>
      <c r="Y807">
        <v>76</v>
      </c>
      <c r="Z807">
        <v>76</v>
      </c>
      <c r="AA807">
        <v>5</v>
      </c>
      <c r="AB807">
        <v>5</v>
      </c>
      <c r="AC807">
        <v>7</v>
      </c>
    </row>
    <row r="808" spans="1:29" x14ac:dyDescent="0.35">
      <c r="A808">
        <v>812</v>
      </c>
      <c r="B808" t="s">
        <v>1318</v>
      </c>
      <c r="C808" t="s">
        <v>2141</v>
      </c>
      <c r="I808" t="s">
        <v>65</v>
      </c>
      <c r="J808" t="s">
        <v>264</v>
      </c>
      <c r="K808">
        <v>0</v>
      </c>
      <c r="N808" t="b">
        <v>1</v>
      </c>
      <c r="O808" t="b">
        <v>0</v>
      </c>
      <c r="P808" t="b">
        <v>0</v>
      </c>
      <c r="Q808">
        <v>12</v>
      </c>
      <c r="R808">
        <v>4</v>
      </c>
      <c r="S808">
        <v>1</v>
      </c>
      <c r="T808">
        <v>0</v>
      </c>
      <c r="U808" t="b">
        <v>1</v>
      </c>
      <c r="V808" t="s">
        <v>215</v>
      </c>
      <c r="W808" t="s">
        <v>312</v>
      </c>
      <c r="X808" t="s">
        <v>5595</v>
      </c>
      <c r="Y808">
        <v>77</v>
      </c>
      <c r="Z808">
        <v>77</v>
      </c>
      <c r="AA808">
        <v>5</v>
      </c>
      <c r="AB808">
        <v>5</v>
      </c>
      <c r="AC808">
        <v>7</v>
      </c>
    </row>
    <row r="809" spans="1:29" x14ac:dyDescent="0.35">
      <c r="A809">
        <v>813</v>
      </c>
      <c r="B809" t="s">
        <v>1318</v>
      </c>
      <c r="C809" t="s">
        <v>2142</v>
      </c>
      <c r="I809" t="s">
        <v>65</v>
      </c>
      <c r="J809" t="s">
        <v>264</v>
      </c>
      <c r="K809">
        <v>0</v>
      </c>
      <c r="N809" t="b">
        <v>1</v>
      </c>
      <c r="O809" t="b">
        <v>0</v>
      </c>
      <c r="P809" t="b">
        <v>0</v>
      </c>
      <c r="Q809">
        <v>12</v>
      </c>
      <c r="R809">
        <v>4</v>
      </c>
      <c r="S809">
        <v>1</v>
      </c>
      <c r="T809">
        <v>0</v>
      </c>
      <c r="U809" t="b">
        <v>1</v>
      </c>
      <c r="V809" t="s">
        <v>215</v>
      </c>
      <c r="W809" t="s">
        <v>312</v>
      </c>
      <c r="X809" t="s">
        <v>5596</v>
      </c>
      <c r="Y809">
        <v>78</v>
      </c>
      <c r="Z809">
        <v>78</v>
      </c>
      <c r="AA809">
        <v>5</v>
      </c>
      <c r="AB809">
        <v>5</v>
      </c>
      <c r="AC809">
        <v>7</v>
      </c>
    </row>
    <row r="810" spans="1:29" x14ac:dyDescent="0.35">
      <c r="A810">
        <v>814</v>
      </c>
      <c r="B810" t="s">
        <v>1318</v>
      </c>
      <c r="C810" t="s">
        <v>2143</v>
      </c>
      <c r="I810" t="s">
        <v>65</v>
      </c>
      <c r="J810" t="s">
        <v>264</v>
      </c>
      <c r="K810">
        <v>0</v>
      </c>
      <c r="N810" t="b">
        <v>1</v>
      </c>
      <c r="O810" t="b">
        <v>0</v>
      </c>
      <c r="P810" t="b">
        <v>0</v>
      </c>
      <c r="Q810">
        <v>12</v>
      </c>
      <c r="R810">
        <v>4</v>
      </c>
      <c r="S810">
        <v>1</v>
      </c>
      <c r="T810">
        <v>0</v>
      </c>
      <c r="U810" t="b">
        <v>1</v>
      </c>
      <c r="V810" t="s">
        <v>215</v>
      </c>
      <c r="W810" t="s">
        <v>312</v>
      </c>
      <c r="X810" t="s">
        <v>5597</v>
      </c>
      <c r="Y810">
        <v>79</v>
      </c>
      <c r="Z810">
        <v>79</v>
      </c>
      <c r="AA810">
        <v>5</v>
      </c>
      <c r="AB810">
        <v>5</v>
      </c>
      <c r="AC810">
        <v>7</v>
      </c>
    </row>
    <row r="811" spans="1:29" x14ac:dyDescent="0.35">
      <c r="A811">
        <v>815</v>
      </c>
      <c r="B811" t="s">
        <v>1318</v>
      </c>
      <c r="C811" t="s">
        <v>2144</v>
      </c>
      <c r="I811" t="s">
        <v>65</v>
      </c>
      <c r="J811" t="s">
        <v>264</v>
      </c>
      <c r="K811">
        <v>0</v>
      </c>
      <c r="N811" t="b">
        <v>1</v>
      </c>
      <c r="O811" t="b">
        <v>0</v>
      </c>
      <c r="P811" t="b">
        <v>0</v>
      </c>
      <c r="Q811">
        <v>12</v>
      </c>
      <c r="R811">
        <v>4</v>
      </c>
      <c r="S811">
        <v>1</v>
      </c>
      <c r="T811">
        <v>0</v>
      </c>
      <c r="U811" t="b">
        <v>1</v>
      </c>
      <c r="V811" t="s">
        <v>215</v>
      </c>
      <c r="W811" t="s">
        <v>312</v>
      </c>
      <c r="X811" t="s">
        <v>5598</v>
      </c>
      <c r="Y811">
        <v>80</v>
      </c>
      <c r="Z811">
        <v>80</v>
      </c>
      <c r="AA811">
        <v>5</v>
      </c>
      <c r="AB811">
        <v>5</v>
      </c>
      <c r="AC811">
        <v>7</v>
      </c>
    </row>
    <row r="812" spans="1:29" x14ac:dyDescent="0.35">
      <c r="A812">
        <v>816</v>
      </c>
      <c r="B812" t="s">
        <v>1318</v>
      </c>
      <c r="C812" t="s">
        <v>2145</v>
      </c>
      <c r="I812" t="s">
        <v>65</v>
      </c>
      <c r="J812" t="s">
        <v>264</v>
      </c>
      <c r="K812">
        <v>0</v>
      </c>
      <c r="N812" t="b">
        <v>1</v>
      </c>
      <c r="O812" t="b">
        <v>0</v>
      </c>
      <c r="P812" t="b">
        <v>0</v>
      </c>
      <c r="Q812">
        <v>12</v>
      </c>
      <c r="R812">
        <v>4</v>
      </c>
      <c r="S812">
        <v>1</v>
      </c>
      <c r="T812">
        <v>0</v>
      </c>
      <c r="U812" t="b">
        <v>1</v>
      </c>
      <c r="V812" t="s">
        <v>215</v>
      </c>
      <c r="W812" t="s">
        <v>312</v>
      </c>
      <c r="X812" t="s">
        <v>5599</v>
      </c>
      <c r="Y812">
        <v>81</v>
      </c>
      <c r="Z812">
        <v>81</v>
      </c>
      <c r="AA812">
        <v>5</v>
      </c>
      <c r="AB812">
        <v>5</v>
      </c>
      <c r="AC812">
        <v>7</v>
      </c>
    </row>
    <row r="813" spans="1:29" x14ac:dyDescent="0.35">
      <c r="A813">
        <v>817</v>
      </c>
      <c r="B813" t="s">
        <v>1318</v>
      </c>
      <c r="C813" t="s">
        <v>2146</v>
      </c>
      <c r="I813" t="s">
        <v>65</v>
      </c>
      <c r="J813" t="s">
        <v>264</v>
      </c>
      <c r="K813">
        <v>0</v>
      </c>
      <c r="N813" t="b">
        <v>1</v>
      </c>
      <c r="O813" t="b">
        <v>0</v>
      </c>
      <c r="P813" t="b">
        <v>0</v>
      </c>
      <c r="Q813">
        <v>12</v>
      </c>
      <c r="R813">
        <v>4</v>
      </c>
      <c r="S813">
        <v>1</v>
      </c>
      <c r="T813">
        <v>0</v>
      </c>
      <c r="U813" t="b">
        <v>1</v>
      </c>
      <c r="V813" t="s">
        <v>215</v>
      </c>
      <c r="W813" t="s">
        <v>312</v>
      </c>
      <c r="X813" t="s">
        <v>5600</v>
      </c>
      <c r="Y813">
        <v>82</v>
      </c>
      <c r="Z813">
        <v>82</v>
      </c>
      <c r="AA813">
        <v>5</v>
      </c>
      <c r="AB813">
        <v>5</v>
      </c>
      <c r="AC813">
        <v>7</v>
      </c>
    </row>
    <row r="814" spans="1:29" x14ac:dyDescent="0.35">
      <c r="A814">
        <v>818</v>
      </c>
      <c r="B814" t="s">
        <v>1318</v>
      </c>
      <c r="C814" t="s">
        <v>2147</v>
      </c>
      <c r="I814" t="s">
        <v>216</v>
      </c>
      <c r="J814" t="s">
        <v>272</v>
      </c>
      <c r="K814">
        <v>0</v>
      </c>
      <c r="N814" t="b">
        <v>1</v>
      </c>
      <c r="O814" t="b">
        <v>0</v>
      </c>
      <c r="P814" t="b">
        <v>0</v>
      </c>
      <c r="Q814">
        <v>12</v>
      </c>
      <c r="R814">
        <v>4</v>
      </c>
      <c r="S814">
        <v>1</v>
      </c>
      <c r="T814">
        <v>0</v>
      </c>
      <c r="U814" t="b">
        <v>1</v>
      </c>
      <c r="V814" t="s">
        <v>215</v>
      </c>
      <c r="W814" t="s">
        <v>312</v>
      </c>
      <c r="X814" t="s">
        <v>5454</v>
      </c>
      <c r="Y814">
        <v>52</v>
      </c>
      <c r="Z814">
        <v>52</v>
      </c>
      <c r="AA814">
        <v>6</v>
      </c>
      <c r="AB814">
        <v>6</v>
      </c>
      <c r="AC814">
        <v>7</v>
      </c>
    </row>
    <row r="815" spans="1:29" x14ac:dyDescent="0.35">
      <c r="A815">
        <v>819</v>
      </c>
      <c r="B815" t="s">
        <v>1318</v>
      </c>
      <c r="C815" t="s">
        <v>2148</v>
      </c>
      <c r="I815" t="s">
        <v>216</v>
      </c>
      <c r="J815" t="s">
        <v>272</v>
      </c>
      <c r="K815">
        <v>0</v>
      </c>
      <c r="N815" t="b">
        <v>1</v>
      </c>
      <c r="O815" t="b">
        <v>0</v>
      </c>
      <c r="P815" t="b">
        <v>0</v>
      </c>
      <c r="Q815">
        <v>12</v>
      </c>
      <c r="R815">
        <v>4</v>
      </c>
      <c r="S815">
        <v>1</v>
      </c>
      <c r="T815">
        <v>0</v>
      </c>
      <c r="U815" t="b">
        <v>1</v>
      </c>
      <c r="V815" t="s">
        <v>215</v>
      </c>
      <c r="W815" t="s">
        <v>312</v>
      </c>
      <c r="X815" t="s">
        <v>5455</v>
      </c>
      <c r="Y815">
        <v>53</v>
      </c>
      <c r="Z815">
        <v>53</v>
      </c>
      <c r="AA815">
        <v>6</v>
      </c>
      <c r="AB815">
        <v>6</v>
      </c>
      <c r="AC815">
        <v>7</v>
      </c>
    </row>
    <row r="816" spans="1:29" x14ac:dyDescent="0.35">
      <c r="A816">
        <v>820</v>
      </c>
      <c r="B816" t="s">
        <v>1318</v>
      </c>
      <c r="C816" t="s">
        <v>2149</v>
      </c>
      <c r="I816" t="s">
        <v>216</v>
      </c>
      <c r="J816" t="s">
        <v>272</v>
      </c>
      <c r="K816">
        <v>0</v>
      </c>
      <c r="N816" t="b">
        <v>1</v>
      </c>
      <c r="O816" t="b">
        <v>0</v>
      </c>
      <c r="P816" t="b">
        <v>0</v>
      </c>
      <c r="Q816">
        <v>12</v>
      </c>
      <c r="R816">
        <v>4</v>
      </c>
      <c r="S816">
        <v>1</v>
      </c>
      <c r="T816">
        <v>0</v>
      </c>
      <c r="U816" t="b">
        <v>1</v>
      </c>
      <c r="V816" t="s">
        <v>215</v>
      </c>
      <c r="W816" t="s">
        <v>312</v>
      </c>
      <c r="X816" t="s">
        <v>5456</v>
      </c>
      <c r="Y816">
        <v>54</v>
      </c>
      <c r="Z816">
        <v>54</v>
      </c>
      <c r="AA816">
        <v>6</v>
      </c>
      <c r="AB816">
        <v>6</v>
      </c>
      <c r="AC816">
        <v>7</v>
      </c>
    </row>
    <row r="817" spans="1:29" x14ac:dyDescent="0.35">
      <c r="A817">
        <v>821</v>
      </c>
      <c r="B817" t="s">
        <v>1318</v>
      </c>
      <c r="C817" t="s">
        <v>2150</v>
      </c>
      <c r="I817" t="s">
        <v>216</v>
      </c>
      <c r="J817" t="s">
        <v>272</v>
      </c>
      <c r="K817">
        <v>0</v>
      </c>
      <c r="N817" t="b">
        <v>1</v>
      </c>
      <c r="O817" t="b">
        <v>0</v>
      </c>
      <c r="P817" t="b">
        <v>0</v>
      </c>
      <c r="Q817">
        <v>12</v>
      </c>
      <c r="R817">
        <v>4</v>
      </c>
      <c r="S817">
        <v>1</v>
      </c>
      <c r="T817">
        <v>0</v>
      </c>
      <c r="U817" t="b">
        <v>1</v>
      </c>
      <c r="V817" t="s">
        <v>215</v>
      </c>
      <c r="W817" t="s">
        <v>312</v>
      </c>
      <c r="X817" t="s">
        <v>5457</v>
      </c>
      <c r="Y817">
        <v>55</v>
      </c>
      <c r="Z817">
        <v>55</v>
      </c>
      <c r="AA817">
        <v>6</v>
      </c>
      <c r="AB817">
        <v>6</v>
      </c>
      <c r="AC817">
        <v>7</v>
      </c>
    </row>
    <row r="818" spans="1:29" x14ac:dyDescent="0.35">
      <c r="A818">
        <v>822</v>
      </c>
      <c r="B818" t="s">
        <v>1318</v>
      </c>
      <c r="C818" t="s">
        <v>2151</v>
      </c>
      <c r="I818" t="s">
        <v>216</v>
      </c>
      <c r="J818" t="s">
        <v>272</v>
      </c>
      <c r="K818">
        <v>0</v>
      </c>
      <c r="N818" t="b">
        <v>1</v>
      </c>
      <c r="O818" t="b">
        <v>0</v>
      </c>
      <c r="P818" t="b">
        <v>0</v>
      </c>
      <c r="Q818">
        <v>12</v>
      </c>
      <c r="R818">
        <v>4</v>
      </c>
      <c r="S818">
        <v>1</v>
      </c>
      <c r="T818">
        <v>0</v>
      </c>
      <c r="U818" t="b">
        <v>1</v>
      </c>
      <c r="V818" t="s">
        <v>215</v>
      </c>
      <c r="W818" t="s">
        <v>312</v>
      </c>
      <c r="X818" t="s">
        <v>5458</v>
      </c>
      <c r="Y818">
        <v>56</v>
      </c>
      <c r="Z818">
        <v>56</v>
      </c>
      <c r="AA818">
        <v>6</v>
      </c>
      <c r="AB818">
        <v>6</v>
      </c>
      <c r="AC818">
        <v>7</v>
      </c>
    </row>
    <row r="819" spans="1:29" x14ac:dyDescent="0.35">
      <c r="A819">
        <v>823</v>
      </c>
      <c r="B819" t="s">
        <v>1318</v>
      </c>
      <c r="C819" t="s">
        <v>2152</v>
      </c>
      <c r="I819" t="s">
        <v>216</v>
      </c>
      <c r="J819" t="s">
        <v>272</v>
      </c>
      <c r="K819">
        <v>0</v>
      </c>
      <c r="N819" t="b">
        <v>1</v>
      </c>
      <c r="O819" t="b">
        <v>0</v>
      </c>
      <c r="P819" t="b">
        <v>0</v>
      </c>
      <c r="Q819">
        <v>12</v>
      </c>
      <c r="R819">
        <v>4</v>
      </c>
      <c r="S819">
        <v>1</v>
      </c>
      <c r="T819">
        <v>0</v>
      </c>
      <c r="U819" t="b">
        <v>1</v>
      </c>
      <c r="V819" t="s">
        <v>215</v>
      </c>
      <c r="W819" t="s">
        <v>312</v>
      </c>
      <c r="X819" t="s">
        <v>5459</v>
      </c>
      <c r="Y819">
        <v>57</v>
      </c>
      <c r="Z819">
        <v>57</v>
      </c>
      <c r="AA819">
        <v>6</v>
      </c>
      <c r="AB819">
        <v>6</v>
      </c>
      <c r="AC819">
        <v>7</v>
      </c>
    </row>
    <row r="820" spans="1:29" x14ac:dyDescent="0.35">
      <c r="A820">
        <v>824</v>
      </c>
      <c r="B820" t="s">
        <v>1318</v>
      </c>
      <c r="C820" t="s">
        <v>2153</v>
      </c>
      <c r="I820" t="s">
        <v>216</v>
      </c>
      <c r="J820" t="s">
        <v>272</v>
      </c>
      <c r="K820">
        <v>0</v>
      </c>
      <c r="N820" t="b">
        <v>1</v>
      </c>
      <c r="O820" t="b">
        <v>0</v>
      </c>
      <c r="P820" t="b">
        <v>0</v>
      </c>
      <c r="Q820">
        <v>12</v>
      </c>
      <c r="R820">
        <v>4</v>
      </c>
      <c r="S820">
        <v>1</v>
      </c>
      <c r="T820">
        <v>0</v>
      </c>
      <c r="U820" t="b">
        <v>1</v>
      </c>
      <c r="V820" t="s">
        <v>215</v>
      </c>
      <c r="W820" t="s">
        <v>312</v>
      </c>
      <c r="X820" t="s">
        <v>5460</v>
      </c>
      <c r="Y820">
        <v>58</v>
      </c>
      <c r="Z820">
        <v>58</v>
      </c>
      <c r="AA820">
        <v>6</v>
      </c>
      <c r="AB820">
        <v>6</v>
      </c>
      <c r="AC820">
        <v>7</v>
      </c>
    </row>
    <row r="821" spans="1:29" x14ac:dyDescent="0.35">
      <c r="A821">
        <v>825</v>
      </c>
      <c r="B821" t="s">
        <v>1318</v>
      </c>
      <c r="C821" t="s">
        <v>2154</v>
      </c>
      <c r="I821" t="s">
        <v>216</v>
      </c>
      <c r="J821" t="s">
        <v>272</v>
      </c>
      <c r="K821">
        <v>0</v>
      </c>
      <c r="N821" t="b">
        <v>1</v>
      </c>
      <c r="O821" t="b">
        <v>0</v>
      </c>
      <c r="P821" t="b">
        <v>0</v>
      </c>
      <c r="Q821">
        <v>12</v>
      </c>
      <c r="R821">
        <v>4</v>
      </c>
      <c r="S821">
        <v>1</v>
      </c>
      <c r="T821">
        <v>0</v>
      </c>
      <c r="U821" t="b">
        <v>1</v>
      </c>
      <c r="V821" t="s">
        <v>215</v>
      </c>
      <c r="W821" t="s">
        <v>312</v>
      </c>
      <c r="X821" t="s">
        <v>5461</v>
      </c>
      <c r="Y821">
        <v>59</v>
      </c>
      <c r="Z821">
        <v>59</v>
      </c>
      <c r="AA821">
        <v>6</v>
      </c>
      <c r="AB821">
        <v>6</v>
      </c>
      <c r="AC821">
        <v>7</v>
      </c>
    </row>
    <row r="822" spans="1:29" x14ac:dyDescent="0.35">
      <c r="A822">
        <v>826</v>
      </c>
      <c r="B822" t="s">
        <v>1318</v>
      </c>
      <c r="C822" t="s">
        <v>2155</v>
      </c>
      <c r="I822" t="s">
        <v>216</v>
      </c>
      <c r="J822" t="s">
        <v>272</v>
      </c>
      <c r="K822">
        <v>0</v>
      </c>
      <c r="N822" t="b">
        <v>1</v>
      </c>
      <c r="O822" t="b">
        <v>0</v>
      </c>
      <c r="P822" t="b">
        <v>0</v>
      </c>
      <c r="Q822">
        <v>12</v>
      </c>
      <c r="R822">
        <v>4</v>
      </c>
      <c r="S822">
        <v>1</v>
      </c>
      <c r="T822">
        <v>0</v>
      </c>
      <c r="U822" t="b">
        <v>1</v>
      </c>
      <c r="V822" t="s">
        <v>215</v>
      </c>
      <c r="W822" t="s">
        <v>312</v>
      </c>
      <c r="X822" t="s">
        <v>5462</v>
      </c>
      <c r="Y822">
        <v>60</v>
      </c>
      <c r="Z822">
        <v>60</v>
      </c>
      <c r="AA822">
        <v>6</v>
      </c>
      <c r="AB822">
        <v>6</v>
      </c>
      <c r="AC822">
        <v>7</v>
      </c>
    </row>
    <row r="823" spans="1:29" x14ac:dyDescent="0.35">
      <c r="A823">
        <v>827</v>
      </c>
      <c r="B823" t="s">
        <v>1318</v>
      </c>
      <c r="C823" t="s">
        <v>2156</v>
      </c>
      <c r="I823" t="s">
        <v>216</v>
      </c>
      <c r="J823" t="s">
        <v>272</v>
      </c>
      <c r="K823">
        <v>0</v>
      </c>
      <c r="N823" t="b">
        <v>1</v>
      </c>
      <c r="O823" t="b">
        <v>0</v>
      </c>
      <c r="P823" t="b">
        <v>0</v>
      </c>
      <c r="Q823">
        <v>12</v>
      </c>
      <c r="R823">
        <v>4</v>
      </c>
      <c r="S823">
        <v>1</v>
      </c>
      <c r="T823">
        <v>0</v>
      </c>
      <c r="U823" t="b">
        <v>1</v>
      </c>
      <c r="V823" t="s">
        <v>215</v>
      </c>
      <c r="W823" t="s">
        <v>312</v>
      </c>
      <c r="X823" t="s">
        <v>5463</v>
      </c>
      <c r="Y823">
        <v>61</v>
      </c>
      <c r="Z823">
        <v>61</v>
      </c>
      <c r="AA823">
        <v>6</v>
      </c>
      <c r="AB823">
        <v>6</v>
      </c>
      <c r="AC823">
        <v>7</v>
      </c>
    </row>
    <row r="824" spans="1:29" x14ac:dyDescent="0.35">
      <c r="A824">
        <v>828</v>
      </c>
      <c r="B824" t="s">
        <v>1318</v>
      </c>
      <c r="C824" t="s">
        <v>2157</v>
      </c>
      <c r="I824" t="s">
        <v>216</v>
      </c>
      <c r="J824" t="s">
        <v>272</v>
      </c>
      <c r="K824">
        <v>0</v>
      </c>
      <c r="N824" t="b">
        <v>1</v>
      </c>
      <c r="O824" t="b">
        <v>0</v>
      </c>
      <c r="P824" t="b">
        <v>0</v>
      </c>
      <c r="Q824">
        <v>12</v>
      </c>
      <c r="R824">
        <v>4</v>
      </c>
      <c r="S824">
        <v>1</v>
      </c>
      <c r="T824">
        <v>0</v>
      </c>
      <c r="U824" t="b">
        <v>1</v>
      </c>
      <c r="V824" t="s">
        <v>215</v>
      </c>
      <c r="W824" t="s">
        <v>312</v>
      </c>
      <c r="X824" t="s">
        <v>5464</v>
      </c>
      <c r="Y824">
        <v>62</v>
      </c>
      <c r="Z824">
        <v>62</v>
      </c>
      <c r="AA824">
        <v>6</v>
      </c>
      <c r="AB824">
        <v>6</v>
      </c>
      <c r="AC824">
        <v>7</v>
      </c>
    </row>
    <row r="825" spans="1:29" x14ac:dyDescent="0.35">
      <c r="A825">
        <v>829</v>
      </c>
      <c r="B825" t="s">
        <v>1318</v>
      </c>
      <c r="C825" t="s">
        <v>2158</v>
      </c>
      <c r="I825" t="s">
        <v>216</v>
      </c>
      <c r="J825" t="s">
        <v>272</v>
      </c>
      <c r="K825">
        <v>0</v>
      </c>
      <c r="N825" t="b">
        <v>1</v>
      </c>
      <c r="O825" t="b">
        <v>0</v>
      </c>
      <c r="P825" t="b">
        <v>0</v>
      </c>
      <c r="Q825">
        <v>12</v>
      </c>
      <c r="R825">
        <v>4</v>
      </c>
      <c r="S825">
        <v>1</v>
      </c>
      <c r="T825">
        <v>0</v>
      </c>
      <c r="U825" t="b">
        <v>1</v>
      </c>
      <c r="V825" t="s">
        <v>215</v>
      </c>
      <c r="W825" t="s">
        <v>312</v>
      </c>
      <c r="X825" t="s">
        <v>5465</v>
      </c>
      <c r="Y825">
        <v>63</v>
      </c>
      <c r="Z825">
        <v>63</v>
      </c>
      <c r="AA825">
        <v>6</v>
      </c>
      <c r="AB825">
        <v>6</v>
      </c>
      <c r="AC825">
        <v>7</v>
      </c>
    </row>
    <row r="826" spans="1:29" x14ac:dyDescent="0.35">
      <c r="A826">
        <v>830</v>
      </c>
      <c r="B826" t="s">
        <v>1318</v>
      </c>
      <c r="C826" t="s">
        <v>2159</v>
      </c>
      <c r="I826" t="s">
        <v>216</v>
      </c>
      <c r="J826" t="s">
        <v>272</v>
      </c>
      <c r="K826">
        <v>0</v>
      </c>
      <c r="N826" t="b">
        <v>1</v>
      </c>
      <c r="O826" t="b">
        <v>0</v>
      </c>
      <c r="P826" t="b">
        <v>0</v>
      </c>
      <c r="Q826">
        <v>12</v>
      </c>
      <c r="R826">
        <v>4</v>
      </c>
      <c r="S826">
        <v>1</v>
      </c>
      <c r="T826">
        <v>0</v>
      </c>
      <c r="U826" t="b">
        <v>1</v>
      </c>
      <c r="V826" t="s">
        <v>215</v>
      </c>
      <c r="W826" t="s">
        <v>312</v>
      </c>
      <c r="X826" t="s">
        <v>5466</v>
      </c>
      <c r="Y826">
        <v>64</v>
      </c>
      <c r="Z826">
        <v>64</v>
      </c>
      <c r="AA826">
        <v>6</v>
      </c>
      <c r="AB826">
        <v>6</v>
      </c>
      <c r="AC826">
        <v>7</v>
      </c>
    </row>
    <row r="827" spans="1:29" x14ac:dyDescent="0.35">
      <c r="A827">
        <v>831</v>
      </c>
      <c r="B827" t="s">
        <v>1318</v>
      </c>
      <c r="C827" t="s">
        <v>2160</v>
      </c>
      <c r="I827" t="s">
        <v>216</v>
      </c>
      <c r="J827" t="s">
        <v>272</v>
      </c>
      <c r="K827">
        <v>0</v>
      </c>
      <c r="N827" t="b">
        <v>1</v>
      </c>
      <c r="O827" t="b">
        <v>0</v>
      </c>
      <c r="P827" t="b">
        <v>0</v>
      </c>
      <c r="Q827">
        <v>12</v>
      </c>
      <c r="R827">
        <v>4</v>
      </c>
      <c r="S827">
        <v>1</v>
      </c>
      <c r="T827">
        <v>0</v>
      </c>
      <c r="U827" t="b">
        <v>1</v>
      </c>
      <c r="V827" t="s">
        <v>215</v>
      </c>
      <c r="W827" t="s">
        <v>312</v>
      </c>
      <c r="X827" t="s">
        <v>5467</v>
      </c>
      <c r="Y827">
        <v>65</v>
      </c>
      <c r="Z827">
        <v>65</v>
      </c>
      <c r="AA827">
        <v>6</v>
      </c>
      <c r="AB827">
        <v>6</v>
      </c>
      <c r="AC827">
        <v>7</v>
      </c>
    </row>
    <row r="828" spans="1:29" x14ac:dyDescent="0.35">
      <c r="A828">
        <v>832</v>
      </c>
      <c r="B828" t="s">
        <v>1318</v>
      </c>
      <c r="C828" t="s">
        <v>2161</v>
      </c>
      <c r="I828" t="s">
        <v>216</v>
      </c>
      <c r="J828" t="s">
        <v>272</v>
      </c>
      <c r="K828">
        <v>0</v>
      </c>
      <c r="N828" t="b">
        <v>1</v>
      </c>
      <c r="O828" t="b">
        <v>0</v>
      </c>
      <c r="P828" t="b">
        <v>0</v>
      </c>
      <c r="Q828">
        <v>12</v>
      </c>
      <c r="R828">
        <v>4</v>
      </c>
      <c r="S828">
        <v>1</v>
      </c>
      <c r="T828">
        <v>0</v>
      </c>
      <c r="U828" t="b">
        <v>1</v>
      </c>
      <c r="V828" t="s">
        <v>215</v>
      </c>
      <c r="W828" t="s">
        <v>312</v>
      </c>
      <c r="X828" t="s">
        <v>5468</v>
      </c>
      <c r="Y828">
        <v>66</v>
      </c>
      <c r="Z828">
        <v>66</v>
      </c>
      <c r="AA828">
        <v>6</v>
      </c>
      <c r="AB828">
        <v>6</v>
      </c>
      <c r="AC828">
        <v>7</v>
      </c>
    </row>
    <row r="829" spans="1:29" x14ac:dyDescent="0.35">
      <c r="A829">
        <v>833</v>
      </c>
      <c r="B829" t="s">
        <v>1318</v>
      </c>
      <c r="C829" t="s">
        <v>2162</v>
      </c>
      <c r="I829" t="s">
        <v>216</v>
      </c>
      <c r="J829" t="s">
        <v>272</v>
      </c>
      <c r="K829">
        <v>0</v>
      </c>
      <c r="N829" t="b">
        <v>1</v>
      </c>
      <c r="O829" t="b">
        <v>0</v>
      </c>
      <c r="P829" t="b">
        <v>0</v>
      </c>
      <c r="Q829">
        <v>12</v>
      </c>
      <c r="R829">
        <v>4</v>
      </c>
      <c r="S829">
        <v>1</v>
      </c>
      <c r="T829">
        <v>0</v>
      </c>
      <c r="U829" t="b">
        <v>1</v>
      </c>
      <c r="V829" t="s">
        <v>215</v>
      </c>
      <c r="W829" t="s">
        <v>312</v>
      </c>
      <c r="X829" t="s">
        <v>5469</v>
      </c>
      <c r="Y829">
        <v>67</v>
      </c>
      <c r="Z829">
        <v>67</v>
      </c>
      <c r="AA829">
        <v>6</v>
      </c>
      <c r="AB829">
        <v>6</v>
      </c>
      <c r="AC829">
        <v>7</v>
      </c>
    </row>
    <row r="830" spans="1:29" x14ac:dyDescent="0.35">
      <c r="A830">
        <v>834</v>
      </c>
      <c r="B830" t="s">
        <v>1318</v>
      </c>
      <c r="C830" t="s">
        <v>2163</v>
      </c>
      <c r="I830" t="s">
        <v>216</v>
      </c>
      <c r="J830" t="s">
        <v>272</v>
      </c>
      <c r="K830">
        <v>0</v>
      </c>
      <c r="N830" t="b">
        <v>1</v>
      </c>
      <c r="O830" t="b">
        <v>0</v>
      </c>
      <c r="P830" t="b">
        <v>0</v>
      </c>
      <c r="Q830">
        <v>12</v>
      </c>
      <c r="R830">
        <v>4</v>
      </c>
      <c r="S830">
        <v>1</v>
      </c>
      <c r="T830">
        <v>0</v>
      </c>
      <c r="U830" t="b">
        <v>1</v>
      </c>
      <c r="V830" t="s">
        <v>215</v>
      </c>
      <c r="W830" t="s">
        <v>312</v>
      </c>
      <c r="X830" t="s">
        <v>5470</v>
      </c>
      <c r="Y830">
        <v>68</v>
      </c>
      <c r="Z830">
        <v>68</v>
      </c>
      <c r="AA830">
        <v>6</v>
      </c>
      <c r="AB830">
        <v>6</v>
      </c>
      <c r="AC830">
        <v>7</v>
      </c>
    </row>
    <row r="831" spans="1:29" x14ac:dyDescent="0.35">
      <c r="A831">
        <v>835</v>
      </c>
      <c r="B831" t="s">
        <v>1318</v>
      </c>
      <c r="C831" t="s">
        <v>2164</v>
      </c>
      <c r="I831" t="s">
        <v>216</v>
      </c>
      <c r="J831" t="s">
        <v>272</v>
      </c>
      <c r="K831">
        <v>0</v>
      </c>
      <c r="N831" t="b">
        <v>1</v>
      </c>
      <c r="O831" t="b">
        <v>0</v>
      </c>
      <c r="P831" t="b">
        <v>0</v>
      </c>
      <c r="Q831">
        <v>12</v>
      </c>
      <c r="R831">
        <v>4</v>
      </c>
      <c r="S831">
        <v>1</v>
      </c>
      <c r="T831">
        <v>0</v>
      </c>
      <c r="U831" t="b">
        <v>1</v>
      </c>
      <c r="V831" t="s">
        <v>215</v>
      </c>
      <c r="W831" t="s">
        <v>312</v>
      </c>
      <c r="X831" t="s">
        <v>5471</v>
      </c>
      <c r="Y831">
        <v>69</v>
      </c>
      <c r="Z831">
        <v>69</v>
      </c>
      <c r="AA831">
        <v>6</v>
      </c>
      <c r="AB831">
        <v>6</v>
      </c>
      <c r="AC831">
        <v>7</v>
      </c>
    </row>
    <row r="832" spans="1:29" x14ac:dyDescent="0.35">
      <c r="A832">
        <v>836</v>
      </c>
      <c r="B832" t="s">
        <v>1318</v>
      </c>
      <c r="C832" t="s">
        <v>2165</v>
      </c>
      <c r="I832" t="s">
        <v>216</v>
      </c>
      <c r="J832" t="s">
        <v>272</v>
      </c>
      <c r="K832">
        <v>0</v>
      </c>
      <c r="N832" t="b">
        <v>1</v>
      </c>
      <c r="O832" t="b">
        <v>0</v>
      </c>
      <c r="P832" t="b">
        <v>0</v>
      </c>
      <c r="Q832">
        <v>12</v>
      </c>
      <c r="R832">
        <v>4</v>
      </c>
      <c r="S832">
        <v>1</v>
      </c>
      <c r="T832">
        <v>0</v>
      </c>
      <c r="U832" t="b">
        <v>1</v>
      </c>
      <c r="V832" t="s">
        <v>215</v>
      </c>
      <c r="W832" t="s">
        <v>312</v>
      </c>
      <c r="X832" t="s">
        <v>5472</v>
      </c>
      <c r="Y832">
        <v>70</v>
      </c>
      <c r="Z832">
        <v>70</v>
      </c>
      <c r="AA832">
        <v>6</v>
      </c>
      <c r="AB832">
        <v>6</v>
      </c>
      <c r="AC832">
        <v>7</v>
      </c>
    </row>
    <row r="833" spans="1:29" x14ac:dyDescent="0.35">
      <c r="A833">
        <v>837</v>
      </c>
      <c r="B833" t="s">
        <v>1318</v>
      </c>
      <c r="C833" t="s">
        <v>2166</v>
      </c>
      <c r="I833" t="s">
        <v>216</v>
      </c>
      <c r="J833" t="s">
        <v>272</v>
      </c>
      <c r="K833">
        <v>0</v>
      </c>
      <c r="N833" t="b">
        <v>1</v>
      </c>
      <c r="O833" t="b">
        <v>0</v>
      </c>
      <c r="P833" t="b">
        <v>0</v>
      </c>
      <c r="Q833">
        <v>12</v>
      </c>
      <c r="R833">
        <v>4</v>
      </c>
      <c r="S833">
        <v>1</v>
      </c>
      <c r="T833">
        <v>0</v>
      </c>
      <c r="U833" t="b">
        <v>1</v>
      </c>
      <c r="V833" t="s">
        <v>215</v>
      </c>
      <c r="W833" t="s">
        <v>312</v>
      </c>
      <c r="X833" t="s">
        <v>5473</v>
      </c>
      <c r="Y833">
        <v>71</v>
      </c>
      <c r="Z833">
        <v>71</v>
      </c>
      <c r="AA833">
        <v>6</v>
      </c>
      <c r="AB833">
        <v>6</v>
      </c>
      <c r="AC833">
        <v>7</v>
      </c>
    </row>
    <row r="834" spans="1:29" x14ac:dyDescent="0.35">
      <c r="A834">
        <v>838</v>
      </c>
      <c r="B834" t="s">
        <v>1318</v>
      </c>
      <c r="C834" t="s">
        <v>2167</v>
      </c>
      <c r="I834" t="s">
        <v>216</v>
      </c>
      <c r="J834" t="s">
        <v>272</v>
      </c>
      <c r="K834">
        <v>0</v>
      </c>
      <c r="N834" t="b">
        <v>1</v>
      </c>
      <c r="O834" t="b">
        <v>0</v>
      </c>
      <c r="P834" t="b">
        <v>0</v>
      </c>
      <c r="Q834">
        <v>12</v>
      </c>
      <c r="R834">
        <v>4</v>
      </c>
      <c r="S834">
        <v>1</v>
      </c>
      <c r="T834">
        <v>0</v>
      </c>
      <c r="U834" t="b">
        <v>1</v>
      </c>
      <c r="V834" t="s">
        <v>215</v>
      </c>
      <c r="W834" t="s">
        <v>312</v>
      </c>
      <c r="X834" t="s">
        <v>5474</v>
      </c>
      <c r="Y834">
        <v>72</v>
      </c>
      <c r="Z834">
        <v>72</v>
      </c>
      <c r="AA834">
        <v>6</v>
      </c>
      <c r="AB834">
        <v>6</v>
      </c>
      <c r="AC834">
        <v>7</v>
      </c>
    </row>
    <row r="835" spans="1:29" x14ac:dyDescent="0.35">
      <c r="A835">
        <v>839</v>
      </c>
      <c r="B835" t="s">
        <v>1318</v>
      </c>
      <c r="C835" t="s">
        <v>2168</v>
      </c>
      <c r="I835" t="s">
        <v>216</v>
      </c>
      <c r="J835" t="s">
        <v>272</v>
      </c>
      <c r="K835">
        <v>0</v>
      </c>
      <c r="N835" t="b">
        <v>1</v>
      </c>
      <c r="O835" t="b">
        <v>0</v>
      </c>
      <c r="P835" t="b">
        <v>0</v>
      </c>
      <c r="Q835">
        <v>12</v>
      </c>
      <c r="R835">
        <v>4</v>
      </c>
      <c r="S835">
        <v>1</v>
      </c>
      <c r="T835">
        <v>0</v>
      </c>
      <c r="U835" t="b">
        <v>1</v>
      </c>
      <c r="V835" t="s">
        <v>215</v>
      </c>
      <c r="W835" t="s">
        <v>312</v>
      </c>
      <c r="X835" t="s">
        <v>5475</v>
      </c>
      <c r="Y835">
        <v>73</v>
      </c>
      <c r="Z835">
        <v>73</v>
      </c>
      <c r="AA835">
        <v>6</v>
      </c>
      <c r="AB835">
        <v>6</v>
      </c>
      <c r="AC835">
        <v>7</v>
      </c>
    </row>
    <row r="836" spans="1:29" x14ac:dyDescent="0.35">
      <c r="A836">
        <v>840</v>
      </c>
      <c r="B836" t="s">
        <v>1318</v>
      </c>
      <c r="C836" t="s">
        <v>2169</v>
      </c>
      <c r="I836" t="s">
        <v>216</v>
      </c>
      <c r="J836" t="s">
        <v>272</v>
      </c>
      <c r="K836">
        <v>0</v>
      </c>
      <c r="N836" t="b">
        <v>1</v>
      </c>
      <c r="O836" t="b">
        <v>0</v>
      </c>
      <c r="P836" t="b">
        <v>0</v>
      </c>
      <c r="Q836">
        <v>12</v>
      </c>
      <c r="R836">
        <v>4</v>
      </c>
      <c r="S836">
        <v>1</v>
      </c>
      <c r="T836">
        <v>0</v>
      </c>
      <c r="U836" t="b">
        <v>1</v>
      </c>
      <c r="V836" t="s">
        <v>215</v>
      </c>
      <c r="W836" t="s">
        <v>312</v>
      </c>
      <c r="X836" t="s">
        <v>5476</v>
      </c>
      <c r="Y836">
        <v>74</v>
      </c>
      <c r="Z836">
        <v>74</v>
      </c>
      <c r="AA836">
        <v>6</v>
      </c>
      <c r="AB836">
        <v>6</v>
      </c>
      <c r="AC836">
        <v>7</v>
      </c>
    </row>
    <row r="837" spans="1:29" x14ac:dyDescent="0.35">
      <c r="A837">
        <v>841</v>
      </c>
      <c r="B837" t="s">
        <v>1318</v>
      </c>
      <c r="C837" t="s">
        <v>2170</v>
      </c>
      <c r="I837" t="s">
        <v>216</v>
      </c>
      <c r="J837" t="s">
        <v>272</v>
      </c>
      <c r="K837">
        <v>0</v>
      </c>
      <c r="N837" t="b">
        <v>1</v>
      </c>
      <c r="O837" t="b">
        <v>0</v>
      </c>
      <c r="P837" t="b">
        <v>0</v>
      </c>
      <c r="Q837">
        <v>12</v>
      </c>
      <c r="R837">
        <v>4</v>
      </c>
      <c r="S837">
        <v>1</v>
      </c>
      <c r="T837">
        <v>0</v>
      </c>
      <c r="U837" t="b">
        <v>1</v>
      </c>
      <c r="V837" t="s">
        <v>215</v>
      </c>
      <c r="W837" t="s">
        <v>312</v>
      </c>
      <c r="X837" t="s">
        <v>5477</v>
      </c>
      <c r="Y837">
        <v>75</v>
      </c>
      <c r="Z837">
        <v>75</v>
      </c>
      <c r="AA837">
        <v>6</v>
      </c>
      <c r="AB837">
        <v>6</v>
      </c>
      <c r="AC837">
        <v>7</v>
      </c>
    </row>
    <row r="838" spans="1:29" x14ac:dyDescent="0.35">
      <c r="A838">
        <v>842</v>
      </c>
      <c r="B838" t="s">
        <v>1318</v>
      </c>
      <c r="C838" t="s">
        <v>2171</v>
      </c>
      <c r="I838" t="s">
        <v>216</v>
      </c>
      <c r="J838" t="s">
        <v>272</v>
      </c>
      <c r="K838">
        <v>0</v>
      </c>
      <c r="N838" t="b">
        <v>1</v>
      </c>
      <c r="O838" t="b">
        <v>0</v>
      </c>
      <c r="P838" t="b">
        <v>0</v>
      </c>
      <c r="Q838">
        <v>12</v>
      </c>
      <c r="R838">
        <v>4</v>
      </c>
      <c r="S838">
        <v>1</v>
      </c>
      <c r="T838">
        <v>0</v>
      </c>
      <c r="U838" t="b">
        <v>1</v>
      </c>
      <c r="V838" t="s">
        <v>215</v>
      </c>
      <c r="W838" t="s">
        <v>312</v>
      </c>
      <c r="X838" t="s">
        <v>5478</v>
      </c>
      <c r="Y838">
        <v>76</v>
      </c>
      <c r="Z838">
        <v>76</v>
      </c>
      <c r="AA838">
        <v>6</v>
      </c>
      <c r="AB838">
        <v>6</v>
      </c>
      <c r="AC838">
        <v>7</v>
      </c>
    </row>
    <row r="839" spans="1:29" x14ac:dyDescent="0.35">
      <c r="A839">
        <v>843</v>
      </c>
      <c r="B839" t="s">
        <v>1318</v>
      </c>
      <c r="C839" t="s">
        <v>2172</v>
      </c>
      <c r="I839" t="s">
        <v>216</v>
      </c>
      <c r="J839" t="s">
        <v>272</v>
      </c>
      <c r="K839">
        <v>0</v>
      </c>
      <c r="N839" t="b">
        <v>1</v>
      </c>
      <c r="O839" t="b">
        <v>0</v>
      </c>
      <c r="P839" t="b">
        <v>0</v>
      </c>
      <c r="Q839">
        <v>12</v>
      </c>
      <c r="R839">
        <v>4</v>
      </c>
      <c r="S839">
        <v>1</v>
      </c>
      <c r="T839">
        <v>0</v>
      </c>
      <c r="U839" t="b">
        <v>1</v>
      </c>
      <c r="V839" t="s">
        <v>215</v>
      </c>
      <c r="W839" t="s">
        <v>312</v>
      </c>
      <c r="X839" t="s">
        <v>5479</v>
      </c>
      <c r="Y839">
        <v>77</v>
      </c>
      <c r="Z839">
        <v>77</v>
      </c>
      <c r="AA839">
        <v>6</v>
      </c>
      <c r="AB839">
        <v>6</v>
      </c>
      <c r="AC839">
        <v>7</v>
      </c>
    </row>
    <row r="840" spans="1:29" x14ac:dyDescent="0.35">
      <c r="A840">
        <v>844</v>
      </c>
      <c r="B840" t="s">
        <v>1318</v>
      </c>
      <c r="C840" t="s">
        <v>2173</v>
      </c>
      <c r="I840" t="s">
        <v>216</v>
      </c>
      <c r="J840" t="s">
        <v>272</v>
      </c>
      <c r="K840">
        <v>0</v>
      </c>
      <c r="N840" t="b">
        <v>1</v>
      </c>
      <c r="O840" t="b">
        <v>0</v>
      </c>
      <c r="P840" t="b">
        <v>0</v>
      </c>
      <c r="Q840">
        <v>12</v>
      </c>
      <c r="R840">
        <v>4</v>
      </c>
      <c r="S840">
        <v>1</v>
      </c>
      <c r="T840">
        <v>0</v>
      </c>
      <c r="U840" t="b">
        <v>1</v>
      </c>
      <c r="V840" t="s">
        <v>215</v>
      </c>
      <c r="W840" t="s">
        <v>312</v>
      </c>
      <c r="X840" t="s">
        <v>5480</v>
      </c>
      <c r="Y840">
        <v>78</v>
      </c>
      <c r="Z840">
        <v>78</v>
      </c>
      <c r="AA840">
        <v>6</v>
      </c>
      <c r="AB840">
        <v>6</v>
      </c>
      <c r="AC840">
        <v>7</v>
      </c>
    </row>
    <row r="841" spans="1:29" x14ac:dyDescent="0.35">
      <c r="A841">
        <v>845</v>
      </c>
      <c r="B841" t="s">
        <v>1318</v>
      </c>
      <c r="C841" t="s">
        <v>2174</v>
      </c>
      <c r="I841" t="s">
        <v>216</v>
      </c>
      <c r="J841" t="s">
        <v>272</v>
      </c>
      <c r="K841">
        <v>0</v>
      </c>
      <c r="N841" t="b">
        <v>1</v>
      </c>
      <c r="O841" t="b">
        <v>0</v>
      </c>
      <c r="P841" t="b">
        <v>0</v>
      </c>
      <c r="Q841">
        <v>12</v>
      </c>
      <c r="R841">
        <v>4</v>
      </c>
      <c r="S841">
        <v>1</v>
      </c>
      <c r="T841">
        <v>0</v>
      </c>
      <c r="U841" t="b">
        <v>1</v>
      </c>
      <c r="V841" t="s">
        <v>215</v>
      </c>
      <c r="W841" t="s">
        <v>312</v>
      </c>
      <c r="X841" t="s">
        <v>5481</v>
      </c>
      <c r="Y841">
        <v>79</v>
      </c>
      <c r="Z841">
        <v>79</v>
      </c>
      <c r="AA841">
        <v>6</v>
      </c>
      <c r="AB841">
        <v>6</v>
      </c>
      <c r="AC841">
        <v>7</v>
      </c>
    </row>
    <row r="842" spans="1:29" x14ac:dyDescent="0.35">
      <c r="A842">
        <v>846</v>
      </c>
      <c r="B842" t="s">
        <v>1318</v>
      </c>
      <c r="C842" t="s">
        <v>2175</v>
      </c>
      <c r="I842" t="s">
        <v>216</v>
      </c>
      <c r="J842" t="s">
        <v>272</v>
      </c>
      <c r="K842">
        <v>0</v>
      </c>
      <c r="N842" t="b">
        <v>1</v>
      </c>
      <c r="O842" t="b">
        <v>0</v>
      </c>
      <c r="P842" t="b">
        <v>0</v>
      </c>
      <c r="Q842">
        <v>12</v>
      </c>
      <c r="R842">
        <v>4</v>
      </c>
      <c r="S842">
        <v>1</v>
      </c>
      <c r="T842">
        <v>0</v>
      </c>
      <c r="U842" t="b">
        <v>1</v>
      </c>
      <c r="V842" t="s">
        <v>215</v>
      </c>
      <c r="W842" t="s">
        <v>312</v>
      </c>
      <c r="X842" t="s">
        <v>5482</v>
      </c>
      <c r="Y842">
        <v>80</v>
      </c>
      <c r="Z842">
        <v>80</v>
      </c>
      <c r="AA842">
        <v>6</v>
      </c>
      <c r="AB842">
        <v>6</v>
      </c>
      <c r="AC842">
        <v>7</v>
      </c>
    </row>
    <row r="843" spans="1:29" x14ac:dyDescent="0.35">
      <c r="A843">
        <v>847</v>
      </c>
      <c r="B843" t="s">
        <v>1318</v>
      </c>
      <c r="C843" t="s">
        <v>2176</v>
      </c>
      <c r="I843" t="s">
        <v>216</v>
      </c>
      <c r="J843" t="s">
        <v>272</v>
      </c>
      <c r="K843">
        <v>0</v>
      </c>
      <c r="N843" t="b">
        <v>1</v>
      </c>
      <c r="O843" t="b">
        <v>0</v>
      </c>
      <c r="P843" t="b">
        <v>0</v>
      </c>
      <c r="Q843">
        <v>12</v>
      </c>
      <c r="R843">
        <v>4</v>
      </c>
      <c r="S843">
        <v>1</v>
      </c>
      <c r="T843">
        <v>0</v>
      </c>
      <c r="U843" t="b">
        <v>1</v>
      </c>
      <c r="V843" t="s">
        <v>215</v>
      </c>
      <c r="W843" t="s">
        <v>312</v>
      </c>
      <c r="X843" t="s">
        <v>5483</v>
      </c>
      <c r="Y843">
        <v>81</v>
      </c>
      <c r="Z843">
        <v>81</v>
      </c>
      <c r="AA843">
        <v>6</v>
      </c>
      <c r="AB843">
        <v>6</v>
      </c>
      <c r="AC843">
        <v>7</v>
      </c>
    </row>
    <row r="844" spans="1:29" x14ac:dyDescent="0.35">
      <c r="A844">
        <v>848</v>
      </c>
      <c r="B844" t="s">
        <v>1318</v>
      </c>
      <c r="C844" t="s">
        <v>2177</v>
      </c>
      <c r="I844" t="s">
        <v>216</v>
      </c>
      <c r="J844" t="s">
        <v>272</v>
      </c>
      <c r="K844">
        <v>0</v>
      </c>
      <c r="N844" t="b">
        <v>1</v>
      </c>
      <c r="O844" t="b">
        <v>0</v>
      </c>
      <c r="P844" t="b">
        <v>0</v>
      </c>
      <c r="Q844">
        <v>12</v>
      </c>
      <c r="R844">
        <v>4</v>
      </c>
      <c r="S844">
        <v>1</v>
      </c>
      <c r="T844">
        <v>0</v>
      </c>
      <c r="U844" t="b">
        <v>1</v>
      </c>
      <c r="V844" t="s">
        <v>215</v>
      </c>
      <c r="W844" t="s">
        <v>312</v>
      </c>
      <c r="X844" t="s">
        <v>5484</v>
      </c>
      <c r="Y844">
        <v>82</v>
      </c>
      <c r="Z844">
        <v>82</v>
      </c>
      <c r="AA844">
        <v>6</v>
      </c>
      <c r="AB844">
        <v>6</v>
      </c>
      <c r="AC844">
        <v>7</v>
      </c>
    </row>
    <row r="845" spans="1:29" x14ac:dyDescent="0.35">
      <c r="A845">
        <v>849</v>
      </c>
      <c r="B845" t="s">
        <v>1318</v>
      </c>
      <c r="C845" t="s">
        <v>2178</v>
      </c>
      <c r="G845" t="s">
        <v>41</v>
      </c>
      <c r="I845" t="s">
        <v>216</v>
      </c>
      <c r="J845" t="s">
        <v>272</v>
      </c>
      <c r="K845">
        <v>0</v>
      </c>
      <c r="N845" t="b">
        <v>0</v>
      </c>
      <c r="O845" t="b">
        <v>1</v>
      </c>
      <c r="P845" t="b">
        <v>0</v>
      </c>
      <c r="Q845">
        <v>12</v>
      </c>
      <c r="R845">
        <v>0</v>
      </c>
      <c r="S845">
        <v>1</v>
      </c>
      <c r="T845">
        <v>0</v>
      </c>
      <c r="U845" t="b">
        <v>1</v>
      </c>
      <c r="V845" t="s">
        <v>215</v>
      </c>
      <c r="W845" t="s">
        <v>312</v>
      </c>
      <c r="X845" t="s">
        <v>5485</v>
      </c>
      <c r="Y845">
        <v>83</v>
      </c>
      <c r="Z845">
        <v>83</v>
      </c>
      <c r="AA845">
        <v>6</v>
      </c>
      <c r="AB845">
        <v>6</v>
      </c>
      <c r="AC845">
        <v>7</v>
      </c>
    </row>
    <row r="846" spans="1:29" x14ac:dyDescent="0.35">
      <c r="A846">
        <v>850</v>
      </c>
      <c r="B846" t="s">
        <v>1318</v>
      </c>
      <c r="C846" t="s">
        <v>2179</v>
      </c>
      <c r="G846" t="s">
        <v>41</v>
      </c>
      <c r="I846" t="s">
        <v>134</v>
      </c>
      <c r="J846" t="s">
        <v>272</v>
      </c>
      <c r="K846">
        <v>0</v>
      </c>
      <c r="N846" t="b">
        <v>0</v>
      </c>
      <c r="O846" t="b">
        <v>1</v>
      </c>
      <c r="P846" t="b">
        <v>0</v>
      </c>
      <c r="Q846">
        <v>12</v>
      </c>
      <c r="R846">
        <v>0</v>
      </c>
      <c r="S846">
        <v>1</v>
      </c>
      <c r="T846">
        <v>0</v>
      </c>
      <c r="U846" t="b">
        <v>1</v>
      </c>
      <c r="V846" t="s">
        <v>215</v>
      </c>
      <c r="W846" t="s">
        <v>312</v>
      </c>
      <c r="X846" t="s">
        <v>5601</v>
      </c>
      <c r="Y846">
        <v>83</v>
      </c>
      <c r="Z846">
        <v>83</v>
      </c>
      <c r="AA846">
        <v>8</v>
      </c>
      <c r="AB846">
        <v>8</v>
      </c>
      <c r="AC846">
        <v>7</v>
      </c>
    </row>
    <row r="847" spans="1:29" x14ac:dyDescent="0.35">
      <c r="A847">
        <v>851</v>
      </c>
      <c r="B847" t="s">
        <v>1318</v>
      </c>
      <c r="C847" t="s">
        <v>2180</v>
      </c>
      <c r="G847" t="s">
        <v>41</v>
      </c>
      <c r="I847" t="s">
        <v>135</v>
      </c>
      <c r="J847" t="s">
        <v>272</v>
      </c>
      <c r="K847">
        <v>0</v>
      </c>
      <c r="N847" t="b">
        <v>0</v>
      </c>
      <c r="O847" t="b">
        <v>1</v>
      </c>
      <c r="P847" t="b">
        <v>0</v>
      </c>
      <c r="Q847">
        <v>12</v>
      </c>
      <c r="R847">
        <v>0</v>
      </c>
      <c r="S847">
        <v>1</v>
      </c>
      <c r="T847">
        <v>0</v>
      </c>
      <c r="U847" t="b">
        <v>1</v>
      </c>
      <c r="V847" t="s">
        <v>215</v>
      </c>
      <c r="W847" t="s">
        <v>312</v>
      </c>
      <c r="X847" t="s">
        <v>5602</v>
      </c>
      <c r="Y847">
        <v>83</v>
      </c>
      <c r="Z847">
        <v>83</v>
      </c>
      <c r="AA847">
        <v>9</v>
      </c>
      <c r="AB847">
        <v>9</v>
      </c>
      <c r="AC847">
        <v>7</v>
      </c>
    </row>
    <row r="848" spans="1:29" x14ac:dyDescent="0.35">
      <c r="A848">
        <v>852</v>
      </c>
      <c r="B848" t="s">
        <v>1318</v>
      </c>
      <c r="C848" t="s">
        <v>2181</v>
      </c>
      <c r="G848" t="s">
        <v>41</v>
      </c>
      <c r="I848" t="s">
        <v>178</v>
      </c>
      <c r="J848" t="s">
        <v>272</v>
      </c>
      <c r="K848">
        <v>0</v>
      </c>
      <c r="N848" t="b">
        <v>0</v>
      </c>
      <c r="O848" t="b">
        <v>1</v>
      </c>
      <c r="P848" t="b">
        <v>0</v>
      </c>
      <c r="Q848">
        <v>12</v>
      </c>
      <c r="R848">
        <v>0</v>
      </c>
      <c r="S848">
        <v>1</v>
      </c>
      <c r="T848">
        <v>0</v>
      </c>
      <c r="U848" t="b">
        <v>1</v>
      </c>
      <c r="V848" t="s">
        <v>215</v>
      </c>
      <c r="W848" t="s">
        <v>312</v>
      </c>
      <c r="X848" t="s">
        <v>5603</v>
      </c>
      <c r="Y848">
        <v>83</v>
      </c>
      <c r="Z848">
        <v>83</v>
      </c>
      <c r="AA848">
        <v>10</v>
      </c>
      <c r="AB848">
        <v>10</v>
      </c>
      <c r="AC848">
        <v>7</v>
      </c>
    </row>
    <row r="849" spans="1:29" x14ac:dyDescent="0.35">
      <c r="A849">
        <v>853</v>
      </c>
      <c r="B849" t="s">
        <v>1318</v>
      </c>
      <c r="C849" t="s">
        <v>2182</v>
      </c>
      <c r="G849" t="s">
        <v>1456</v>
      </c>
      <c r="I849" t="s">
        <v>216</v>
      </c>
      <c r="J849" t="s">
        <v>272</v>
      </c>
      <c r="K849">
        <v>0</v>
      </c>
      <c r="N849" t="b">
        <v>0</v>
      </c>
      <c r="O849" t="b">
        <v>1</v>
      </c>
      <c r="P849" t="b">
        <v>0</v>
      </c>
      <c r="Q849">
        <v>12</v>
      </c>
      <c r="R849">
        <v>0</v>
      </c>
      <c r="S849">
        <v>1</v>
      </c>
      <c r="T849">
        <v>0</v>
      </c>
      <c r="U849" t="b">
        <v>1</v>
      </c>
      <c r="V849" t="s">
        <v>215</v>
      </c>
      <c r="W849" t="s">
        <v>312</v>
      </c>
      <c r="X849" t="s">
        <v>5486</v>
      </c>
      <c r="Y849">
        <v>85</v>
      </c>
      <c r="Z849">
        <v>85</v>
      </c>
      <c r="AA849">
        <v>6</v>
      </c>
      <c r="AB849">
        <v>6</v>
      </c>
      <c r="AC849">
        <v>7</v>
      </c>
    </row>
    <row r="850" spans="1:29" x14ac:dyDescent="0.35">
      <c r="A850">
        <v>854</v>
      </c>
      <c r="B850" t="s">
        <v>1318</v>
      </c>
      <c r="C850" t="s">
        <v>2183</v>
      </c>
      <c r="G850" t="s">
        <v>1456</v>
      </c>
      <c r="I850" t="s">
        <v>102</v>
      </c>
      <c r="J850" t="s">
        <v>272</v>
      </c>
      <c r="K850">
        <v>0</v>
      </c>
      <c r="N850" t="b">
        <v>0</v>
      </c>
      <c r="O850" t="b">
        <v>1</v>
      </c>
      <c r="P850" t="b">
        <v>0</v>
      </c>
      <c r="Q850">
        <v>12</v>
      </c>
      <c r="R850">
        <v>0</v>
      </c>
      <c r="S850">
        <v>1</v>
      </c>
      <c r="T850">
        <v>0</v>
      </c>
      <c r="U850" t="b">
        <v>1</v>
      </c>
      <c r="V850" t="s">
        <v>215</v>
      </c>
      <c r="W850" t="s">
        <v>312</v>
      </c>
      <c r="X850" t="s">
        <v>5604</v>
      </c>
      <c r="Y850">
        <v>85</v>
      </c>
      <c r="Z850">
        <v>85</v>
      </c>
      <c r="AA850">
        <v>7</v>
      </c>
      <c r="AB850">
        <v>7</v>
      </c>
      <c r="AC850">
        <v>7</v>
      </c>
    </row>
    <row r="851" spans="1:29" x14ac:dyDescent="0.35">
      <c r="A851">
        <v>855</v>
      </c>
      <c r="B851" t="s">
        <v>1318</v>
      </c>
      <c r="C851" t="s">
        <v>2184</v>
      </c>
      <c r="G851" t="s">
        <v>1456</v>
      </c>
      <c r="I851" t="s">
        <v>134</v>
      </c>
      <c r="J851" t="s">
        <v>272</v>
      </c>
      <c r="K851">
        <v>0</v>
      </c>
      <c r="N851" t="b">
        <v>0</v>
      </c>
      <c r="O851" t="b">
        <v>1</v>
      </c>
      <c r="P851" t="b">
        <v>0</v>
      </c>
      <c r="Q851">
        <v>12</v>
      </c>
      <c r="R851">
        <v>0</v>
      </c>
      <c r="S851">
        <v>1</v>
      </c>
      <c r="T851">
        <v>0</v>
      </c>
      <c r="U851" t="b">
        <v>1</v>
      </c>
      <c r="V851" t="s">
        <v>215</v>
      </c>
      <c r="W851" t="s">
        <v>312</v>
      </c>
      <c r="X851" t="s">
        <v>5605</v>
      </c>
      <c r="Y851">
        <v>85</v>
      </c>
      <c r="Z851">
        <v>85</v>
      </c>
      <c r="AA851">
        <v>8</v>
      </c>
      <c r="AB851">
        <v>8</v>
      </c>
      <c r="AC851">
        <v>7</v>
      </c>
    </row>
    <row r="852" spans="1:29" x14ac:dyDescent="0.35">
      <c r="A852">
        <v>856</v>
      </c>
      <c r="B852" t="s">
        <v>1318</v>
      </c>
      <c r="C852" t="s">
        <v>2185</v>
      </c>
      <c r="G852" t="s">
        <v>1456</v>
      </c>
      <c r="I852" t="s">
        <v>135</v>
      </c>
      <c r="J852" t="s">
        <v>272</v>
      </c>
      <c r="K852">
        <v>0</v>
      </c>
      <c r="N852" t="b">
        <v>0</v>
      </c>
      <c r="O852" t="b">
        <v>1</v>
      </c>
      <c r="P852" t="b">
        <v>0</v>
      </c>
      <c r="Q852">
        <v>12</v>
      </c>
      <c r="R852">
        <v>0</v>
      </c>
      <c r="S852">
        <v>1</v>
      </c>
      <c r="T852">
        <v>0</v>
      </c>
      <c r="U852" t="b">
        <v>1</v>
      </c>
      <c r="V852" t="s">
        <v>215</v>
      </c>
      <c r="W852" t="s">
        <v>312</v>
      </c>
      <c r="X852" t="s">
        <v>5606</v>
      </c>
      <c r="Y852">
        <v>85</v>
      </c>
      <c r="Z852">
        <v>85</v>
      </c>
      <c r="AA852">
        <v>9</v>
      </c>
      <c r="AB852">
        <v>9</v>
      </c>
      <c r="AC852">
        <v>7</v>
      </c>
    </row>
    <row r="853" spans="1:29" x14ac:dyDescent="0.35">
      <c r="A853">
        <v>857</v>
      </c>
      <c r="B853" t="s">
        <v>1318</v>
      </c>
      <c r="C853" t="s">
        <v>2186</v>
      </c>
      <c r="G853" t="s">
        <v>1456</v>
      </c>
      <c r="I853" t="s">
        <v>178</v>
      </c>
      <c r="J853" t="s">
        <v>272</v>
      </c>
      <c r="K853">
        <v>0</v>
      </c>
      <c r="N853" t="b">
        <v>0</v>
      </c>
      <c r="O853" t="b">
        <v>1</v>
      </c>
      <c r="P853" t="b">
        <v>0</v>
      </c>
      <c r="Q853">
        <v>12</v>
      </c>
      <c r="R853">
        <v>0</v>
      </c>
      <c r="S853">
        <v>1</v>
      </c>
      <c r="T853">
        <v>0</v>
      </c>
      <c r="U853" t="b">
        <v>1</v>
      </c>
      <c r="V853" t="s">
        <v>215</v>
      </c>
      <c r="W853" t="s">
        <v>312</v>
      </c>
      <c r="X853" t="s">
        <v>5607</v>
      </c>
      <c r="Y853">
        <v>85</v>
      </c>
      <c r="Z853">
        <v>85</v>
      </c>
      <c r="AA853">
        <v>10</v>
      </c>
      <c r="AB853">
        <v>10</v>
      </c>
      <c r="AC853">
        <v>7</v>
      </c>
    </row>
    <row r="854" spans="1:29" x14ac:dyDescent="0.35">
      <c r="A854">
        <v>858</v>
      </c>
      <c r="B854" t="s">
        <v>1287</v>
      </c>
      <c r="C854" t="s">
        <v>2187</v>
      </c>
      <c r="D854" t="s">
        <v>2188</v>
      </c>
      <c r="E854" t="s">
        <v>2189</v>
      </c>
      <c r="U854" t="b">
        <v>1</v>
      </c>
      <c r="V854" t="s">
        <v>326</v>
      </c>
      <c r="W854" t="s">
        <v>327</v>
      </c>
      <c r="X854" t="s">
        <v>5499</v>
      </c>
      <c r="Y854">
        <v>1</v>
      </c>
      <c r="Z854">
        <v>21</v>
      </c>
      <c r="AA854">
        <v>1</v>
      </c>
      <c r="AB854">
        <v>12</v>
      </c>
      <c r="AC854">
        <v>18</v>
      </c>
    </row>
    <row r="855" spans="1:29" x14ac:dyDescent="0.35">
      <c r="A855">
        <v>859</v>
      </c>
      <c r="B855" t="s">
        <v>1290</v>
      </c>
      <c r="C855" t="s">
        <v>2190</v>
      </c>
      <c r="U855" t="b">
        <v>1</v>
      </c>
      <c r="V855" t="s">
        <v>326</v>
      </c>
      <c r="W855" t="s">
        <v>327</v>
      </c>
      <c r="X855" t="s">
        <v>5500</v>
      </c>
      <c r="Y855">
        <v>5</v>
      </c>
      <c r="Z855">
        <v>21</v>
      </c>
      <c r="AA855">
        <v>1</v>
      </c>
      <c r="AB855">
        <v>12</v>
      </c>
      <c r="AC855">
        <v>18</v>
      </c>
    </row>
    <row r="856" spans="1:29" x14ac:dyDescent="0.35">
      <c r="A856">
        <v>860</v>
      </c>
      <c r="B856" t="s">
        <v>147</v>
      </c>
      <c r="C856" t="s">
        <v>2191</v>
      </c>
      <c r="U856" t="b">
        <v>1</v>
      </c>
      <c r="V856" t="s">
        <v>326</v>
      </c>
      <c r="W856" t="s">
        <v>327</v>
      </c>
      <c r="X856" t="s">
        <v>5608</v>
      </c>
      <c r="Y856">
        <v>5</v>
      </c>
      <c r="Z856">
        <v>21</v>
      </c>
      <c r="AA856">
        <v>5</v>
      </c>
      <c r="AB856">
        <v>5</v>
      </c>
      <c r="AC856">
        <v>18</v>
      </c>
    </row>
    <row r="857" spans="1:29" x14ac:dyDescent="0.35">
      <c r="A857">
        <v>861</v>
      </c>
      <c r="B857" t="s">
        <v>147</v>
      </c>
      <c r="C857" t="s">
        <v>2192</v>
      </c>
      <c r="U857" t="b">
        <v>1</v>
      </c>
      <c r="V857" t="s">
        <v>326</v>
      </c>
      <c r="W857" t="s">
        <v>327</v>
      </c>
      <c r="X857" t="s">
        <v>5409</v>
      </c>
      <c r="Y857">
        <v>5</v>
      </c>
      <c r="Z857">
        <v>21</v>
      </c>
      <c r="AA857">
        <v>6</v>
      </c>
      <c r="AB857">
        <v>6</v>
      </c>
      <c r="AC857">
        <v>18</v>
      </c>
    </row>
    <row r="858" spans="1:29" x14ac:dyDescent="0.35">
      <c r="A858">
        <v>862</v>
      </c>
      <c r="B858" t="s">
        <v>147</v>
      </c>
      <c r="C858" t="s">
        <v>2193</v>
      </c>
      <c r="U858" t="b">
        <v>1</v>
      </c>
      <c r="V858" t="s">
        <v>326</v>
      </c>
      <c r="W858" t="s">
        <v>327</v>
      </c>
      <c r="X858" t="s">
        <v>5502</v>
      </c>
      <c r="Y858">
        <v>5</v>
      </c>
      <c r="Z858">
        <v>21</v>
      </c>
      <c r="AA858">
        <v>7</v>
      </c>
      <c r="AB858">
        <v>7</v>
      </c>
      <c r="AC858">
        <v>18</v>
      </c>
    </row>
    <row r="859" spans="1:29" x14ac:dyDescent="0.35">
      <c r="A859">
        <v>863</v>
      </c>
      <c r="B859" t="s">
        <v>147</v>
      </c>
      <c r="C859" t="s">
        <v>2194</v>
      </c>
      <c r="U859" t="b">
        <v>1</v>
      </c>
      <c r="V859" t="s">
        <v>326</v>
      </c>
      <c r="W859" t="s">
        <v>327</v>
      </c>
      <c r="X859" t="s">
        <v>5503</v>
      </c>
      <c r="Y859">
        <v>5</v>
      </c>
      <c r="Z859">
        <v>21</v>
      </c>
      <c r="AA859">
        <v>8</v>
      </c>
      <c r="AB859">
        <v>8</v>
      </c>
      <c r="AC859">
        <v>18</v>
      </c>
    </row>
    <row r="860" spans="1:29" x14ac:dyDescent="0.35">
      <c r="A860">
        <v>864</v>
      </c>
      <c r="B860" t="s">
        <v>147</v>
      </c>
      <c r="C860" t="s">
        <v>2195</v>
      </c>
      <c r="U860" t="b">
        <v>1</v>
      </c>
      <c r="V860" t="s">
        <v>326</v>
      </c>
      <c r="W860" t="s">
        <v>327</v>
      </c>
      <c r="X860" t="s">
        <v>5504</v>
      </c>
      <c r="Y860">
        <v>5</v>
      </c>
      <c r="Z860">
        <v>21</v>
      </c>
      <c r="AA860">
        <v>9</v>
      </c>
      <c r="AB860">
        <v>9</v>
      </c>
      <c r="AC860">
        <v>18</v>
      </c>
    </row>
    <row r="861" spans="1:29" x14ac:dyDescent="0.35">
      <c r="A861">
        <v>865</v>
      </c>
      <c r="B861" t="s">
        <v>147</v>
      </c>
      <c r="C861" t="s">
        <v>2196</v>
      </c>
      <c r="U861" t="b">
        <v>1</v>
      </c>
      <c r="V861" t="s">
        <v>326</v>
      </c>
      <c r="W861" t="s">
        <v>327</v>
      </c>
      <c r="X861" t="s">
        <v>5505</v>
      </c>
      <c r="Y861">
        <v>5</v>
      </c>
      <c r="Z861">
        <v>21</v>
      </c>
      <c r="AA861">
        <v>10</v>
      </c>
      <c r="AB861">
        <v>10</v>
      </c>
      <c r="AC861">
        <v>18</v>
      </c>
    </row>
    <row r="862" spans="1:29" x14ac:dyDescent="0.35">
      <c r="A862">
        <v>866</v>
      </c>
      <c r="B862" t="s">
        <v>1287</v>
      </c>
      <c r="C862" t="s">
        <v>2197</v>
      </c>
      <c r="D862" t="s">
        <v>2198</v>
      </c>
      <c r="E862" t="s">
        <v>2199</v>
      </c>
      <c r="U862" t="b">
        <v>1</v>
      </c>
      <c r="V862" t="s">
        <v>326</v>
      </c>
      <c r="W862" t="s">
        <v>327</v>
      </c>
      <c r="X862" t="s">
        <v>5506</v>
      </c>
      <c r="Y862">
        <v>22</v>
      </c>
      <c r="Z862">
        <v>33</v>
      </c>
      <c r="AA862">
        <v>1</v>
      </c>
      <c r="AB862">
        <v>12</v>
      </c>
      <c r="AC862">
        <v>18</v>
      </c>
    </row>
    <row r="863" spans="1:29" x14ac:dyDescent="0.35">
      <c r="A863">
        <v>867</v>
      </c>
      <c r="B863" t="s">
        <v>1290</v>
      </c>
      <c r="C863" t="s">
        <v>2200</v>
      </c>
      <c r="U863" t="b">
        <v>1</v>
      </c>
      <c r="V863" t="s">
        <v>326</v>
      </c>
      <c r="W863" t="s">
        <v>327</v>
      </c>
      <c r="X863" t="s">
        <v>5507</v>
      </c>
      <c r="Y863">
        <v>23</v>
      </c>
      <c r="Z863">
        <v>33</v>
      </c>
      <c r="AA863">
        <v>1</v>
      </c>
      <c r="AB863">
        <v>12</v>
      </c>
      <c r="AC863">
        <v>18</v>
      </c>
    </row>
    <row r="864" spans="1:29" x14ac:dyDescent="0.35">
      <c r="A864">
        <v>868</v>
      </c>
      <c r="B864" t="s">
        <v>147</v>
      </c>
      <c r="C864" t="s">
        <v>2201</v>
      </c>
      <c r="U864" t="b">
        <v>1</v>
      </c>
      <c r="V864" t="s">
        <v>326</v>
      </c>
      <c r="W864" t="s">
        <v>327</v>
      </c>
      <c r="X864" t="s">
        <v>5508</v>
      </c>
      <c r="Y864">
        <v>23</v>
      </c>
      <c r="Z864">
        <v>33</v>
      </c>
      <c r="AA864">
        <v>5</v>
      </c>
      <c r="AB864">
        <v>5</v>
      </c>
      <c r="AC864">
        <v>18</v>
      </c>
    </row>
    <row r="865" spans="1:29" x14ac:dyDescent="0.35">
      <c r="A865">
        <v>869</v>
      </c>
      <c r="B865" t="s">
        <v>147</v>
      </c>
      <c r="C865" t="s">
        <v>2202</v>
      </c>
      <c r="U865" t="b">
        <v>1</v>
      </c>
      <c r="V865" t="s">
        <v>326</v>
      </c>
      <c r="W865" t="s">
        <v>327</v>
      </c>
      <c r="X865" t="s">
        <v>5413</v>
      </c>
      <c r="Y865">
        <v>23</v>
      </c>
      <c r="Z865">
        <v>33</v>
      </c>
      <c r="AA865">
        <v>6</v>
      </c>
      <c r="AB865">
        <v>6</v>
      </c>
      <c r="AC865">
        <v>18</v>
      </c>
    </row>
    <row r="866" spans="1:29" x14ac:dyDescent="0.35">
      <c r="A866">
        <v>870</v>
      </c>
      <c r="B866" t="s">
        <v>147</v>
      </c>
      <c r="C866" t="s">
        <v>2203</v>
      </c>
      <c r="U866" t="b">
        <v>1</v>
      </c>
      <c r="V866" t="s">
        <v>326</v>
      </c>
      <c r="W866" t="s">
        <v>327</v>
      </c>
      <c r="X866" t="s">
        <v>5509</v>
      </c>
      <c r="Y866">
        <v>23</v>
      </c>
      <c r="Z866">
        <v>33</v>
      </c>
      <c r="AA866">
        <v>7</v>
      </c>
      <c r="AB866">
        <v>7</v>
      </c>
      <c r="AC866">
        <v>18</v>
      </c>
    </row>
    <row r="867" spans="1:29" x14ac:dyDescent="0.35">
      <c r="A867">
        <v>871</v>
      </c>
      <c r="B867" t="s">
        <v>147</v>
      </c>
      <c r="C867" t="s">
        <v>2204</v>
      </c>
      <c r="U867" t="b">
        <v>1</v>
      </c>
      <c r="V867" t="s">
        <v>326</v>
      </c>
      <c r="W867" t="s">
        <v>327</v>
      </c>
      <c r="X867" t="s">
        <v>5510</v>
      </c>
      <c r="Y867">
        <v>23</v>
      </c>
      <c r="Z867">
        <v>33</v>
      </c>
      <c r="AA867">
        <v>8</v>
      </c>
      <c r="AB867">
        <v>8</v>
      </c>
      <c r="AC867">
        <v>18</v>
      </c>
    </row>
    <row r="868" spans="1:29" x14ac:dyDescent="0.35">
      <c r="A868">
        <v>872</v>
      </c>
      <c r="B868" t="s">
        <v>147</v>
      </c>
      <c r="C868" t="s">
        <v>2205</v>
      </c>
      <c r="U868" t="b">
        <v>1</v>
      </c>
      <c r="V868" t="s">
        <v>326</v>
      </c>
      <c r="W868" t="s">
        <v>327</v>
      </c>
      <c r="X868" t="s">
        <v>5550</v>
      </c>
      <c r="Y868">
        <v>23</v>
      </c>
      <c r="Z868">
        <v>33</v>
      </c>
      <c r="AA868">
        <v>9</v>
      </c>
      <c r="AB868">
        <v>9</v>
      </c>
      <c r="AC868">
        <v>18</v>
      </c>
    </row>
    <row r="869" spans="1:29" x14ac:dyDescent="0.35">
      <c r="A869">
        <v>873</v>
      </c>
      <c r="B869" t="s">
        <v>147</v>
      </c>
      <c r="C869" t="s">
        <v>2206</v>
      </c>
      <c r="U869" t="b">
        <v>1</v>
      </c>
      <c r="V869" t="s">
        <v>326</v>
      </c>
      <c r="W869" t="s">
        <v>327</v>
      </c>
      <c r="X869" t="s">
        <v>5511</v>
      </c>
      <c r="Y869">
        <v>23</v>
      </c>
      <c r="Z869">
        <v>33</v>
      </c>
      <c r="AA869">
        <v>10</v>
      </c>
      <c r="AB869">
        <v>10</v>
      </c>
      <c r="AC869">
        <v>18</v>
      </c>
    </row>
    <row r="870" spans="1:29" x14ac:dyDescent="0.35">
      <c r="A870">
        <v>874</v>
      </c>
      <c r="B870" t="s">
        <v>1287</v>
      </c>
      <c r="C870" t="s">
        <v>2207</v>
      </c>
      <c r="D870" t="s">
        <v>2208</v>
      </c>
      <c r="E870" t="s">
        <v>2209</v>
      </c>
      <c r="U870" t="b">
        <v>1</v>
      </c>
      <c r="V870" t="s">
        <v>326</v>
      </c>
      <c r="W870" t="s">
        <v>327</v>
      </c>
      <c r="X870" t="s">
        <v>5512</v>
      </c>
      <c r="Y870">
        <v>34</v>
      </c>
      <c r="Z870">
        <v>48</v>
      </c>
      <c r="AA870">
        <v>1</v>
      </c>
      <c r="AB870">
        <v>12</v>
      </c>
      <c r="AC870">
        <v>18</v>
      </c>
    </row>
    <row r="871" spans="1:29" x14ac:dyDescent="0.35">
      <c r="A871">
        <v>875</v>
      </c>
      <c r="B871" t="s">
        <v>1290</v>
      </c>
      <c r="C871" t="s">
        <v>2210</v>
      </c>
      <c r="U871" t="b">
        <v>1</v>
      </c>
      <c r="V871" t="s">
        <v>326</v>
      </c>
      <c r="W871" t="s">
        <v>327</v>
      </c>
      <c r="X871" t="s">
        <v>5513</v>
      </c>
      <c r="Y871">
        <v>35</v>
      </c>
      <c r="Z871">
        <v>48</v>
      </c>
      <c r="AA871">
        <v>1</v>
      </c>
      <c r="AB871">
        <v>12</v>
      </c>
      <c r="AC871">
        <v>18</v>
      </c>
    </row>
    <row r="872" spans="1:29" x14ac:dyDescent="0.35">
      <c r="A872">
        <v>876</v>
      </c>
      <c r="B872" t="s">
        <v>147</v>
      </c>
      <c r="C872" t="s">
        <v>2211</v>
      </c>
      <c r="U872" t="b">
        <v>1</v>
      </c>
      <c r="V872" t="s">
        <v>326</v>
      </c>
      <c r="W872" t="s">
        <v>327</v>
      </c>
      <c r="X872" t="s">
        <v>5514</v>
      </c>
      <c r="Y872">
        <v>35</v>
      </c>
      <c r="Z872">
        <v>48</v>
      </c>
      <c r="AA872">
        <v>5</v>
      </c>
      <c r="AB872">
        <v>5</v>
      </c>
      <c r="AC872">
        <v>18</v>
      </c>
    </row>
    <row r="873" spans="1:29" x14ac:dyDescent="0.35">
      <c r="A873">
        <v>877</v>
      </c>
      <c r="B873" t="s">
        <v>147</v>
      </c>
      <c r="C873" t="s">
        <v>2212</v>
      </c>
      <c r="U873" t="b">
        <v>1</v>
      </c>
      <c r="V873" t="s">
        <v>326</v>
      </c>
      <c r="W873" t="s">
        <v>327</v>
      </c>
      <c r="X873" t="s">
        <v>5417</v>
      </c>
      <c r="Y873">
        <v>35</v>
      </c>
      <c r="Z873">
        <v>48</v>
      </c>
      <c r="AA873">
        <v>6</v>
      </c>
      <c r="AB873">
        <v>6</v>
      </c>
      <c r="AC873">
        <v>18</v>
      </c>
    </row>
    <row r="874" spans="1:29" x14ac:dyDescent="0.35">
      <c r="A874">
        <v>878</v>
      </c>
      <c r="B874" t="s">
        <v>147</v>
      </c>
      <c r="C874" t="s">
        <v>2213</v>
      </c>
      <c r="U874" t="b">
        <v>1</v>
      </c>
      <c r="V874" t="s">
        <v>326</v>
      </c>
      <c r="W874" t="s">
        <v>327</v>
      </c>
      <c r="X874" t="s">
        <v>5515</v>
      </c>
      <c r="Y874">
        <v>35</v>
      </c>
      <c r="Z874">
        <v>48</v>
      </c>
      <c r="AA874">
        <v>7</v>
      </c>
      <c r="AB874">
        <v>7</v>
      </c>
      <c r="AC874">
        <v>18</v>
      </c>
    </row>
    <row r="875" spans="1:29" x14ac:dyDescent="0.35">
      <c r="A875">
        <v>879</v>
      </c>
      <c r="B875" t="s">
        <v>147</v>
      </c>
      <c r="C875" t="s">
        <v>2214</v>
      </c>
      <c r="U875" t="b">
        <v>1</v>
      </c>
      <c r="V875" t="s">
        <v>326</v>
      </c>
      <c r="W875" t="s">
        <v>327</v>
      </c>
      <c r="X875" t="s">
        <v>5516</v>
      </c>
      <c r="Y875">
        <v>35</v>
      </c>
      <c r="Z875">
        <v>48</v>
      </c>
      <c r="AA875">
        <v>8</v>
      </c>
      <c r="AB875">
        <v>8</v>
      </c>
      <c r="AC875">
        <v>18</v>
      </c>
    </row>
    <row r="876" spans="1:29" x14ac:dyDescent="0.35">
      <c r="A876">
        <v>880</v>
      </c>
      <c r="B876" t="s">
        <v>147</v>
      </c>
      <c r="C876" t="s">
        <v>2215</v>
      </c>
      <c r="U876" t="b">
        <v>1</v>
      </c>
      <c r="V876" t="s">
        <v>326</v>
      </c>
      <c r="W876" t="s">
        <v>327</v>
      </c>
      <c r="X876" t="s">
        <v>5517</v>
      </c>
      <c r="Y876">
        <v>35</v>
      </c>
      <c r="Z876">
        <v>48</v>
      </c>
      <c r="AA876">
        <v>9</v>
      </c>
      <c r="AB876">
        <v>9</v>
      </c>
      <c r="AC876">
        <v>18</v>
      </c>
    </row>
    <row r="877" spans="1:29" x14ac:dyDescent="0.35">
      <c r="A877">
        <v>881</v>
      </c>
      <c r="B877" t="s">
        <v>147</v>
      </c>
      <c r="C877" t="s">
        <v>2216</v>
      </c>
      <c r="U877" t="b">
        <v>1</v>
      </c>
      <c r="V877" t="s">
        <v>326</v>
      </c>
      <c r="W877" t="s">
        <v>327</v>
      </c>
      <c r="X877" t="s">
        <v>5518</v>
      </c>
      <c r="Y877">
        <v>35</v>
      </c>
      <c r="Z877">
        <v>48</v>
      </c>
      <c r="AA877">
        <v>10</v>
      </c>
      <c r="AB877">
        <v>10</v>
      </c>
      <c r="AC877">
        <v>18</v>
      </c>
    </row>
    <row r="878" spans="1:29" x14ac:dyDescent="0.35">
      <c r="A878">
        <v>882</v>
      </c>
      <c r="B878" t="s">
        <v>1287</v>
      </c>
      <c r="C878" t="s">
        <v>2217</v>
      </c>
      <c r="D878" t="s">
        <v>2218</v>
      </c>
      <c r="E878" t="s">
        <v>2219</v>
      </c>
      <c r="U878" t="b">
        <v>1</v>
      </c>
      <c r="V878" t="s">
        <v>326</v>
      </c>
      <c r="W878" t="s">
        <v>327</v>
      </c>
      <c r="X878" t="s">
        <v>5519</v>
      </c>
      <c r="Y878">
        <v>49</v>
      </c>
      <c r="Z878">
        <v>85</v>
      </c>
      <c r="AA878">
        <v>1</v>
      </c>
      <c r="AB878">
        <v>12</v>
      </c>
      <c r="AC878">
        <v>18</v>
      </c>
    </row>
    <row r="879" spans="1:29" x14ac:dyDescent="0.35">
      <c r="A879">
        <v>883</v>
      </c>
      <c r="B879" t="s">
        <v>1290</v>
      </c>
      <c r="C879" t="s">
        <v>2220</v>
      </c>
      <c r="U879" t="b">
        <v>1</v>
      </c>
      <c r="V879" t="s">
        <v>326</v>
      </c>
      <c r="W879" t="s">
        <v>327</v>
      </c>
      <c r="X879" t="s">
        <v>5520</v>
      </c>
      <c r="Y879">
        <v>50</v>
      </c>
      <c r="Z879">
        <v>85</v>
      </c>
      <c r="AA879">
        <v>1</v>
      </c>
      <c r="AB879">
        <v>12</v>
      </c>
      <c r="AC879">
        <v>18</v>
      </c>
    </row>
    <row r="880" spans="1:29" x14ac:dyDescent="0.35">
      <c r="A880">
        <v>884</v>
      </c>
      <c r="B880" t="s">
        <v>147</v>
      </c>
      <c r="C880" t="s">
        <v>2221</v>
      </c>
      <c r="U880" t="b">
        <v>1</v>
      </c>
      <c r="V880" t="s">
        <v>326</v>
      </c>
      <c r="W880" t="s">
        <v>327</v>
      </c>
      <c r="X880" t="s">
        <v>5610</v>
      </c>
      <c r="Y880">
        <v>50</v>
      </c>
      <c r="Z880">
        <v>85</v>
      </c>
      <c r="AA880">
        <v>5</v>
      </c>
      <c r="AB880">
        <v>5</v>
      </c>
      <c r="AC880">
        <v>18</v>
      </c>
    </row>
    <row r="881" spans="1:29" x14ac:dyDescent="0.35">
      <c r="A881">
        <v>885</v>
      </c>
      <c r="B881" t="s">
        <v>147</v>
      </c>
      <c r="C881" t="s">
        <v>2222</v>
      </c>
      <c r="U881" t="b">
        <v>1</v>
      </c>
      <c r="V881" t="s">
        <v>326</v>
      </c>
      <c r="W881" t="s">
        <v>327</v>
      </c>
      <c r="X881" t="s">
        <v>5421</v>
      </c>
      <c r="Y881">
        <v>50</v>
      </c>
      <c r="Z881">
        <v>85</v>
      </c>
      <c r="AA881">
        <v>6</v>
      </c>
      <c r="AB881">
        <v>6</v>
      </c>
      <c r="AC881">
        <v>18</v>
      </c>
    </row>
    <row r="882" spans="1:29" x14ac:dyDescent="0.35">
      <c r="A882">
        <v>886</v>
      </c>
      <c r="B882" t="s">
        <v>147</v>
      </c>
      <c r="C882" t="s">
        <v>2223</v>
      </c>
      <c r="U882" t="b">
        <v>1</v>
      </c>
      <c r="V882" t="s">
        <v>326</v>
      </c>
      <c r="W882" t="s">
        <v>327</v>
      </c>
      <c r="X882" t="s">
        <v>5522</v>
      </c>
      <c r="Y882">
        <v>50</v>
      </c>
      <c r="Z882">
        <v>85</v>
      </c>
      <c r="AA882">
        <v>7</v>
      </c>
      <c r="AB882">
        <v>7</v>
      </c>
      <c r="AC882">
        <v>18</v>
      </c>
    </row>
    <row r="883" spans="1:29" x14ac:dyDescent="0.35">
      <c r="A883">
        <v>887</v>
      </c>
      <c r="B883" t="s">
        <v>147</v>
      </c>
      <c r="C883" t="s">
        <v>2224</v>
      </c>
      <c r="U883" t="b">
        <v>1</v>
      </c>
      <c r="V883" t="s">
        <v>326</v>
      </c>
      <c r="W883" t="s">
        <v>327</v>
      </c>
      <c r="X883" t="s">
        <v>5523</v>
      </c>
      <c r="Y883">
        <v>50</v>
      </c>
      <c r="Z883">
        <v>85</v>
      </c>
      <c r="AA883">
        <v>8</v>
      </c>
      <c r="AB883">
        <v>8</v>
      </c>
      <c r="AC883">
        <v>18</v>
      </c>
    </row>
    <row r="884" spans="1:29" x14ac:dyDescent="0.35">
      <c r="A884">
        <v>888</v>
      </c>
      <c r="B884" t="s">
        <v>147</v>
      </c>
      <c r="C884" t="s">
        <v>2225</v>
      </c>
      <c r="U884" t="b">
        <v>1</v>
      </c>
      <c r="V884" t="s">
        <v>326</v>
      </c>
      <c r="W884" t="s">
        <v>327</v>
      </c>
      <c r="X884" t="s">
        <v>5524</v>
      </c>
      <c r="Y884">
        <v>50</v>
      </c>
      <c r="Z884">
        <v>85</v>
      </c>
      <c r="AA884">
        <v>9</v>
      </c>
      <c r="AB884">
        <v>9</v>
      </c>
      <c r="AC884">
        <v>18</v>
      </c>
    </row>
    <row r="885" spans="1:29" x14ac:dyDescent="0.35">
      <c r="A885">
        <v>889</v>
      </c>
      <c r="B885" t="s">
        <v>147</v>
      </c>
      <c r="C885" t="s">
        <v>2226</v>
      </c>
      <c r="U885" t="b">
        <v>1</v>
      </c>
      <c r="V885" t="s">
        <v>326</v>
      </c>
      <c r="W885" t="s">
        <v>327</v>
      </c>
      <c r="X885" t="s">
        <v>5525</v>
      </c>
      <c r="Y885">
        <v>50</v>
      </c>
      <c r="Z885">
        <v>85</v>
      </c>
      <c r="AA885">
        <v>10</v>
      </c>
      <c r="AB885">
        <v>10</v>
      </c>
      <c r="AC885">
        <v>18</v>
      </c>
    </row>
    <row r="886" spans="1:29" x14ac:dyDescent="0.35">
      <c r="A886">
        <v>890</v>
      </c>
      <c r="B886" t="s">
        <v>1318</v>
      </c>
      <c r="C886" t="s">
        <v>2227</v>
      </c>
      <c r="I886" t="s">
        <v>65</v>
      </c>
      <c r="J886" t="s">
        <v>264</v>
      </c>
      <c r="K886">
        <v>0</v>
      </c>
      <c r="N886" t="b">
        <v>1</v>
      </c>
      <c r="O886" t="b">
        <v>1</v>
      </c>
      <c r="P886" t="b">
        <v>0</v>
      </c>
      <c r="Q886">
        <v>12</v>
      </c>
      <c r="R886">
        <v>4</v>
      </c>
      <c r="S886">
        <v>1</v>
      </c>
      <c r="T886">
        <v>0</v>
      </c>
      <c r="U886" t="b">
        <v>1</v>
      </c>
      <c r="V886" t="s">
        <v>326</v>
      </c>
      <c r="W886" t="s">
        <v>327</v>
      </c>
      <c r="X886" t="s">
        <v>5526</v>
      </c>
      <c r="Y886">
        <v>11</v>
      </c>
      <c r="Z886">
        <v>11</v>
      </c>
      <c r="AA886">
        <v>5</v>
      </c>
      <c r="AB886">
        <v>5</v>
      </c>
      <c r="AC886">
        <v>18</v>
      </c>
    </row>
    <row r="887" spans="1:29" x14ac:dyDescent="0.35">
      <c r="A887">
        <v>891</v>
      </c>
      <c r="B887" t="s">
        <v>1318</v>
      </c>
      <c r="C887" t="s">
        <v>2228</v>
      </c>
      <c r="I887" t="s">
        <v>65</v>
      </c>
      <c r="J887" t="s">
        <v>264</v>
      </c>
      <c r="K887">
        <v>0</v>
      </c>
      <c r="N887" t="b">
        <v>1</v>
      </c>
      <c r="O887" t="b">
        <v>1</v>
      </c>
      <c r="P887" t="b">
        <v>0</v>
      </c>
      <c r="Q887">
        <v>12</v>
      </c>
      <c r="R887">
        <v>4</v>
      </c>
      <c r="S887">
        <v>1</v>
      </c>
      <c r="T887">
        <v>0</v>
      </c>
      <c r="U887" t="b">
        <v>1</v>
      </c>
      <c r="V887" t="s">
        <v>326</v>
      </c>
      <c r="W887" t="s">
        <v>327</v>
      </c>
      <c r="X887" t="s">
        <v>5527</v>
      </c>
      <c r="Y887">
        <v>12</v>
      </c>
      <c r="Z887">
        <v>12</v>
      </c>
      <c r="AA887">
        <v>5</v>
      </c>
      <c r="AB887">
        <v>5</v>
      </c>
      <c r="AC887">
        <v>18</v>
      </c>
    </row>
    <row r="888" spans="1:29" x14ac:dyDescent="0.35">
      <c r="A888">
        <v>892</v>
      </c>
      <c r="B888" t="s">
        <v>1318</v>
      </c>
      <c r="C888" t="s">
        <v>2229</v>
      </c>
      <c r="I888" t="s">
        <v>65</v>
      </c>
      <c r="J888" t="s">
        <v>264</v>
      </c>
      <c r="K888">
        <v>0</v>
      </c>
      <c r="N888" t="b">
        <v>1</v>
      </c>
      <c r="O888" t="b">
        <v>1</v>
      </c>
      <c r="P888" t="b">
        <v>0</v>
      </c>
      <c r="Q888">
        <v>12</v>
      </c>
      <c r="R888">
        <v>4</v>
      </c>
      <c r="S888">
        <v>1</v>
      </c>
      <c r="T888">
        <v>0</v>
      </c>
      <c r="U888" t="b">
        <v>1</v>
      </c>
      <c r="V888" t="s">
        <v>326</v>
      </c>
      <c r="W888" t="s">
        <v>327</v>
      </c>
      <c r="X888" t="s">
        <v>5528</v>
      </c>
      <c r="Y888">
        <v>13</v>
      </c>
      <c r="Z888">
        <v>13</v>
      </c>
      <c r="AA888">
        <v>5</v>
      </c>
      <c r="AB888">
        <v>5</v>
      </c>
      <c r="AC888">
        <v>18</v>
      </c>
    </row>
    <row r="889" spans="1:29" x14ac:dyDescent="0.35">
      <c r="A889">
        <v>893</v>
      </c>
      <c r="B889" t="s">
        <v>1318</v>
      </c>
      <c r="C889" t="s">
        <v>2230</v>
      </c>
      <c r="I889" t="s">
        <v>65</v>
      </c>
      <c r="J889" t="s">
        <v>264</v>
      </c>
      <c r="K889">
        <v>0</v>
      </c>
      <c r="N889" t="b">
        <v>1</v>
      </c>
      <c r="O889" t="b">
        <v>1</v>
      </c>
      <c r="P889" t="b">
        <v>0</v>
      </c>
      <c r="Q889">
        <v>12</v>
      </c>
      <c r="R889">
        <v>4</v>
      </c>
      <c r="S889">
        <v>1</v>
      </c>
      <c r="T889">
        <v>0</v>
      </c>
      <c r="U889" t="b">
        <v>1</v>
      </c>
      <c r="V889" t="s">
        <v>326</v>
      </c>
      <c r="W889" t="s">
        <v>327</v>
      </c>
      <c r="X889" t="s">
        <v>5529</v>
      </c>
      <c r="Y889">
        <v>14</v>
      </c>
      <c r="Z889">
        <v>14</v>
      </c>
      <c r="AA889">
        <v>5</v>
      </c>
      <c r="AB889">
        <v>5</v>
      </c>
      <c r="AC889">
        <v>18</v>
      </c>
    </row>
    <row r="890" spans="1:29" x14ac:dyDescent="0.35">
      <c r="A890">
        <v>894</v>
      </c>
      <c r="B890" t="s">
        <v>1318</v>
      </c>
      <c r="C890" t="s">
        <v>2231</v>
      </c>
      <c r="I890" t="s">
        <v>65</v>
      </c>
      <c r="J890" t="s">
        <v>264</v>
      </c>
      <c r="K890">
        <v>0</v>
      </c>
      <c r="N890" t="b">
        <v>1</v>
      </c>
      <c r="O890" t="b">
        <v>1</v>
      </c>
      <c r="P890" t="b">
        <v>0</v>
      </c>
      <c r="Q890">
        <v>12</v>
      </c>
      <c r="R890">
        <v>4</v>
      </c>
      <c r="S890">
        <v>1</v>
      </c>
      <c r="T890">
        <v>0</v>
      </c>
      <c r="U890" t="b">
        <v>1</v>
      </c>
      <c r="V890" t="s">
        <v>326</v>
      </c>
      <c r="W890" t="s">
        <v>327</v>
      </c>
      <c r="X890" t="s">
        <v>5530</v>
      </c>
      <c r="Y890">
        <v>15</v>
      </c>
      <c r="Z890">
        <v>15</v>
      </c>
      <c r="AA890">
        <v>5</v>
      </c>
      <c r="AB890">
        <v>5</v>
      </c>
      <c r="AC890">
        <v>18</v>
      </c>
    </row>
    <row r="891" spans="1:29" x14ac:dyDescent="0.35">
      <c r="A891">
        <v>895</v>
      </c>
      <c r="B891" t="s">
        <v>1318</v>
      </c>
      <c r="C891" t="s">
        <v>2232</v>
      </c>
      <c r="I891" t="s">
        <v>65</v>
      </c>
      <c r="J891" t="s">
        <v>264</v>
      </c>
      <c r="K891">
        <v>0</v>
      </c>
      <c r="N891" t="b">
        <v>1</v>
      </c>
      <c r="O891" t="b">
        <v>1</v>
      </c>
      <c r="P891" t="b">
        <v>0</v>
      </c>
      <c r="Q891">
        <v>12</v>
      </c>
      <c r="R891">
        <v>4</v>
      </c>
      <c r="S891">
        <v>1</v>
      </c>
      <c r="T891">
        <v>0</v>
      </c>
      <c r="U891" t="b">
        <v>1</v>
      </c>
      <c r="V891" t="s">
        <v>326</v>
      </c>
      <c r="W891" t="s">
        <v>327</v>
      </c>
      <c r="X891" t="s">
        <v>5531</v>
      </c>
      <c r="Y891">
        <v>16</v>
      </c>
      <c r="Z891">
        <v>16</v>
      </c>
      <c r="AA891">
        <v>5</v>
      </c>
      <c r="AB891">
        <v>5</v>
      </c>
      <c r="AC891">
        <v>18</v>
      </c>
    </row>
    <row r="892" spans="1:29" x14ac:dyDescent="0.35">
      <c r="A892">
        <v>896</v>
      </c>
      <c r="B892" t="s">
        <v>1318</v>
      </c>
      <c r="C892" t="s">
        <v>2233</v>
      </c>
      <c r="I892" t="s">
        <v>65</v>
      </c>
      <c r="J892" t="s">
        <v>264</v>
      </c>
      <c r="K892">
        <v>0</v>
      </c>
      <c r="N892" t="b">
        <v>1</v>
      </c>
      <c r="O892" t="b">
        <v>1</v>
      </c>
      <c r="P892" t="b">
        <v>0</v>
      </c>
      <c r="Q892">
        <v>12</v>
      </c>
      <c r="R892">
        <v>4</v>
      </c>
      <c r="S892">
        <v>1</v>
      </c>
      <c r="T892">
        <v>0</v>
      </c>
      <c r="U892" t="b">
        <v>1</v>
      </c>
      <c r="V892" t="s">
        <v>326</v>
      </c>
      <c r="W892" t="s">
        <v>327</v>
      </c>
      <c r="X892" t="s">
        <v>5532</v>
      </c>
      <c r="Y892">
        <v>17</v>
      </c>
      <c r="Z892">
        <v>17</v>
      </c>
      <c r="AA892">
        <v>5</v>
      </c>
      <c r="AB892">
        <v>5</v>
      </c>
      <c r="AC892">
        <v>18</v>
      </c>
    </row>
    <row r="893" spans="1:29" x14ac:dyDescent="0.35">
      <c r="A893">
        <v>897</v>
      </c>
      <c r="B893" t="s">
        <v>1318</v>
      </c>
      <c r="C893" t="s">
        <v>2234</v>
      </c>
      <c r="I893" t="s">
        <v>65</v>
      </c>
      <c r="J893" t="s">
        <v>264</v>
      </c>
      <c r="K893">
        <v>0</v>
      </c>
      <c r="N893" t="b">
        <v>1</v>
      </c>
      <c r="O893" t="b">
        <v>1</v>
      </c>
      <c r="P893" t="b">
        <v>0</v>
      </c>
      <c r="Q893">
        <v>12</v>
      </c>
      <c r="R893">
        <v>4</v>
      </c>
      <c r="S893">
        <v>1</v>
      </c>
      <c r="T893">
        <v>0</v>
      </c>
      <c r="U893" t="b">
        <v>1</v>
      </c>
      <c r="V893" t="s">
        <v>326</v>
      </c>
      <c r="W893" t="s">
        <v>327</v>
      </c>
      <c r="X893" t="s">
        <v>5533</v>
      </c>
      <c r="Y893">
        <v>18</v>
      </c>
      <c r="Z893">
        <v>18</v>
      </c>
      <c r="AA893">
        <v>5</v>
      </c>
      <c r="AB893">
        <v>5</v>
      </c>
      <c r="AC893">
        <v>18</v>
      </c>
    </row>
    <row r="894" spans="1:29" x14ac:dyDescent="0.35">
      <c r="A894">
        <v>898</v>
      </c>
      <c r="B894" t="s">
        <v>1318</v>
      </c>
      <c r="C894" t="s">
        <v>2235</v>
      </c>
      <c r="I894" t="s">
        <v>65</v>
      </c>
      <c r="J894" t="s">
        <v>264</v>
      </c>
      <c r="K894">
        <v>0</v>
      </c>
      <c r="N894" t="b">
        <v>1</v>
      </c>
      <c r="O894" t="b">
        <v>1</v>
      </c>
      <c r="P894" t="b">
        <v>0</v>
      </c>
      <c r="Q894">
        <v>12</v>
      </c>
      <c r="R894">
        <v>4</v>
      </c>
      <c r="S894">
        <v>1</v>
      </c>
      <c r="T894">
        <v>0</v>
      </c>
      <c r="U894" t="b">
        <v>1</v>
      </c>
      <c r="V894" t="s">
        <v>326</v>
      </c>
      <c r="W894" t="s">
        <v>327</v>
      </c>
      <c r="X894" t="s">
        <v>5534</v>
      </c>
      <c r="Y894">
        <v>19</v>
      </c>
      <c r="Z894">
        <v>19</v>
      </c>
      <c r="AA894">
        <v>5</v>
      </c>
      <c r="AB894">
        <v>5</v>
      </c>
      <c r="AC894">
        <v>18</v>
      </c>
    </row>
    <row r="895" spans="1:29" x14ac:dyDescent="0.35">
      <c r="A895">
        <v>899</v>
      </c>
      <c r="B895" t="s">
        <v>1318</v>
      </c>
      <c r="C895" t="s">
        <v>2236</v>
      </c>
      <c r="I895" t="s">
        <v>65</v>
      </c>
      <c r="J895" t="s">
        <v>264</v>
      </c>
      <c r="K895">
        <v>0</v>
      </c>
      <c r="N895" t="b">
        <v>1</v>
      </c>
      <c r="O895" t="b">
        <v>1</v>
      </c>
      <c r="P895" t="b">
        <v>0</v>
      </c>
      <c r="Q895">
        <v>12</v>
      </c>
      <c r="R895">
        <v>4</v>
      </c>
      <c r="S895">
        <v>1</v>
      </c>
      <c r="T895">
        <v>0</v>
      </c>
      <c r="U895" t="b">
        <v>1</v>
      </c>
      <c r="V895" t="s">
        <v>326</v>
      </c>
      <c r="W895" t="s">
        <v>327</v>
      </c>
      <c r="X895" t="s">
        <v>5535</v>
      </c>
      <c r="Y895">
        <v>20</v>
      </c>
      <c r="Z895">
        <v>20</v>
      </c>
      <c r="AA895">
        <v>5</v>
      </c>
      <c r="AB895">
        <v>5</v>
      </c>
      <c r="AC895">
        <v>18</v>
      </c>
    </row>
    <row r="896" spans="1:29" x14ac:dyDescent="0.35">
      <c r="A896">
        <v>900</v>
      </c>
      <c r="B896" t="s">
        <v>1318</v>
      </c>
      <c r="C896" t="s">
        <v>2237</v>
      </c>
      <c r="I896" t="s">
        <v>216</v>
      </c>
      <c r="J896" t="s">
        <v>272</v>
      </c>
      <c r="K896">
        <v>0</v>
      </c>
      <c r="N896" t="b">
        <v>1</v>
      </c>
      <c r="O896" t="b">
        <v>1</v>
      </c>
      <c r="P896" t="b">
        <v>0</v>
      </c>
      <c r="Q896">
        <v>12</v>
      </c>
      <c r="R896">
        <v>4</v>
      </c>
      <c r="S896">
        <v>1</v>
      </c>
      <c r="T896">
        <v>0</v>
      </c>
      <c r="U896" t="b">
        <v>1</v>
      </c>
      <c r="V896" t="s">
        <v>326</v>
      </c>
      <c r="W896" t="s">
        <v>327</v>
      </c>
      <c r="X896" t="s">
        <v>5375</v>
      </c>
      <c r="Y896">
        <v>11</v>
      </c>
      <c r="Z896">
        <v>11</v>
      </c>
      <c r="AA896">
        <v>6</v>
      </c>
      <c r="AB896">
        <v>6</v>
      </c>
      <c r="AC896">
        <v>18</v>
      </c>
    </row>
    <row r="897" spans="1:29" x14ac:dyDescent="0.35">
      <c r="A897">
        <v>901</v>
      </c>
      <c r="B897" t="s">
        <v>1318</v>
      </c>
      <c r="C897" t="s">
        <v>2238</v>
      </c>
      <c r="I897" t="s">
        <v>216</v>
      </c>
      <c r="J897" t="s">
        <v>272</v>
      </c>
      <c r="K897">
        <v>0</v>
      </c>
      <c r="N897" t="b">
        <v>1</v>
      </c>
      <c r="O897" t="b">
        <v>1</v>
      </c>
      <c r="P897" t="b">
        <v>0</v>
      </c>
      <c r="Q897">
        <v>12</v>
      </c>
      <c r="R897">
        <v>4</v>
      </c>
      <c r="S897">
        <v>1</v>
      </c>
      <c r="T897">
        <v>0</v>
      </c>
      <c r="U897" t="b">
        <v>1</v>
      </c>
      <c r="V897" t="s">
        <v>326</v>
      </c>
      <c r="W897" t="s">
        <v>327</v>
      </c>
      <c r="X897" t="s">
        <v>5424</v>
      </c>
      <c r="Y897">
        <v>12</v>
      </c>
      <c r="Z897">
        <v>12</v>
      </c>
      <c r="AA897">
        <v>6</v>
      </c>
      <c r="AB897">
        <v>6</v>
      </c>
      <c r="AC897">
        <v>18</v>
      </c>
    </row>
    <row r="898" spans="1:29" x14ac:dyDescent="0.35">
      <c r="A898">
        <v>902</v>
      </c>
      <c r="B898" t="s">
        <v>1318</v>
      </c>
      <c r="C898" t="s">
        <v>2239</v>
      </c>
      <c r="I898" t="s">
        <v>216</v>
      </c>
      <c r="J898" t="s">
        <v>272</v>
      </c>
      <c r="K898">
        <v>0</v>
      </c>
      <c r="N898" t="b">
        <v>1</v>
      </c>
      <c r="O898" t="b">
        <v>1</v>
      </c>
      <c r="P898" t="b">
        <v>0</v>
      </c>
      <c r="Q898">
        <v>12</v>
      </c>
      <c r="R898">
        <v>4</v>
      </c>
      <c r="S898">
        <v>1</v>
      </c>
      <c r="T898">
        <v>0</v>
      </c>
      <c r="U898" t="b">
        <v>1</v>
      </c>
      <c r="V898" t="s">
        <v>326</v>
      </c>
      <c r="W898" t="s">
        <v>327</v>
      </c>
      <c r="X898" t="s">
        <v>5425</v>
      </c>
      <c r="Y898">
        <v>13</v>
      </c>
      <c r="Z898">
        <v>13</v>
      </c>
      <c r="AA898">
        <v>6</v>
      </c>
      <c r="AB898">
        <v>6</v>
      </c>
      <c r="AC898">
        <v>18</v>
      </c>
    </row>
    <row r="899" spans="1:29" x14ac:dyDescent="0.35">
      <c r="A899">
        <v>903</v>
      </c>
      <c r="B899" t="s">
        <v>1318</v>
      </c>
      <c r="C899" t="s">
        <v>2240</v>
      </c>
      <c r="I899" t="s">
        <v>216</v>
      </c>
      <c r="J899" t="s">
        <v>272</v>
      </c>
      <c r="K899">
        <v>0</v>
      </c>
      <c r="N899" t="b">
        <v>1</v>
      </c>
      <c r="O899" t="b">
        <v>1</v>
      </c>
      <c r="P899" t="b">
        <v>0</v>
      </c>
      <c r="Q899">
        <v>12</v>
      </c>
      <c r="R899">
        <v>4</v>
      </c>
      <c r="S899">
        <v>1</v>
      </c>
      <c r="T899">
        <v>0</v>
      </c>
      <c r="U899" t="b">
        <v>1</v>
      </c>
      <c r="V899" t="s">
        <v>326</v>
      </c>
      <c r="W899" t="s">
        <v>327</v>
      </c>
      <c r="X899" t="s">
        <v>5377</v>
      </c>
      <c r="Y899">
        <v>14</v>
      </c>
      <c r="Z899">
        <v>14</v>
      </c>
      <c r="AA899">
        <v>6</v>
      </c>
      <c r="AB899">
        <v>6</v>
      </c>
      <c r="AC899">
        <v>18</v>
      </c>
    </row>
    <row r="900" spans="1:29" x14ac:dyDescent="0.35">
      <c r="A900">
        <v>904</v>
      </c>
      <c r="B900" t="s">
        <v>1318</v>
      </c>
      <c r="C900" t="s">
        <v>2241</v>
      </c>
      <c r="I900" t="s">
        <v>216</v>
      </c>
      <c r="J900" t="s">
        <v>272</v>
      </c>
      <c r="K900">
        <v>0</v>
      </c>
      <c r="N900" t="b">
        <v>1</v>
      </c>
      <c r="O900" t="b">
        <v>1</v>
      </c>
      <c r="P900" t="b">
        <v>0</v>
      </c>
      <c r="Q900">
        <v>12</v>
      </c>
      <c r="R900">
        <v>4</v>
      </c>
      <c r="S900">
        <v>1</v>
      </c>
      <c r="T900">
        <v>0</v>
      </c>
      <c r="U900" t="b">
        <v>1</v>
      </c>
      <c r="V900" t="s">
        <v>326</v>
      </c>
      <c r="W900" t="s">
        <v>327</v>
      </c>
      <c r="X900" t="s">
        <v>5426</v>
      </c>
      <c r="Y900">
        <v>15</v>
      </c>
      <c r="Z900">
        <v>15</v>
      </c>
      <c r="AA900">
        <v>6</v>
      </c>
      <c r="AB900">
        <v>6</v>
      </c>
      <c r="AC900">
        <v>18</v>
      </c>
    </row>
    <row r="901" spans="1:29" x14ac:dyDescent="0.35">
      <c r="A901">
        <v>905</v>
      </c>
      <c r="B901" t="s">
        <v>1318</v>
      </c>
      <c r="C901" t="s">
        <v>2242</v>
      </c>
      <c r="I901" t="s">
        <v>216</v>
      </c>
      <c r="J901" t="s">
        <v>272</v>
      </c>
      <c r="K901">
        <v>0</v>
      </c>
      <c r="N901" t="b">
        <v>1</v>
      </c>
      <c r="O901" t="b">
        <v>1</v>
      </c>
      <c r="P901" t="b">
        <v>0</v>
      </c>
      <c r="Q901">
        <v>12</v>
      </c>
      <c r="R901">
        <v>4</v>
      </c>
      <c r="S901">
        <v>1</v>
      </c>
      <c r="T901">
        <v>0</v>
      </c>
      <c r="U901" t="b">
        <v>1</v>
      </c>
      <c r="V901" t="s">
        <v>326</v>
      </c>
      <c r="W901" t="s">
        <v>327</v>
      </c>
      <c r="X901" t="s">
        <v>5380</v>
      </c>
      <c r="Y901">
        <v>16</v>
      </c>
      <c r="Z901">
        <v>16</v>
      </c>
      <c r="AA901">
        <v>6</v>
      </c>
      <c r="AB901">
        <v>6</v>
      </c>
      <c r="AC901">
        <v>18</v>
      </c>
    </row>
    <row r="902" spans="1:29" x14ac:dyDescent="0.35">
      <c r="A902">
        <v>906</v>
      </c>
      <c r="B902" t="s">
        <v>1318</v>
      </c>
      <c r="C902" t="s">
        <v>2243</v>
      </c>
      <c r="I902" t="s">
        <v>216</v>
      </c>
      <c r="J902" t="s">
        <v>272</v>
      </c>
      <c r="K902">
        <v>0</v>
      </c>
      <c r="N902" t="b">
        <v>1</v>
      </c>
      <c r="O902" t="b">
        <v>1</v>
      </c>
      <c r="P902" t="b">
        <v>0</v>
      </c>
      <c r="Q902">
        <v>12</v>
      </c>
      <c r="R902">
        <v>4</v>
      </c>
      <c r="S902">
        <v>1</v>
      </c>
      <c r="T902">
        <v>0</v>
      </c>
      <c r="U902" t="b">
        <v>1</v>
      </c>
      <c r="V902" t="s">
        <v>326</v>
      </c>
      <c r="W902" t="s">
        <v>327</v>
      </c>
      <c r="X902" t="s">
        <v>5427</v>
      </c>
      <c r="Y902">
        <v>17</v>
      </c>
      <c r="Z902">
        <v>17</v>
      </c>
      <c r="AA902">
        <v>6</v>
      </c>
      <c r="AB902">
        <v>6</v>
      </c>
      <c r="AC902">
        <v>18</v>
      </c>
    </row>
    <row r="903" spans="1:29" x14ac:dyDescent="0.35">
      <c r="A903">
        <v>907</v>
      </c>
      <c r="B903" t="s">
        <v>1318</v>
      </c>
      <c r="C903" t="s">
        <v>2244</v>
      </c>
      <c r="I903" t="s">
        <v>216</v>
      </c>
      <c r="J903" t="s">
        <v>272</v>
      </c>
      <c r="K903">
        <v>0</v>
      </c>
      <c r="N903" t="b">
        <v>1</v>
      </c>
      <c r="O903" t="b">
        <v>1</v>
      </c>
      <c r="P903" t="b">
        <v>0</v>
      </c>
      <c r="Q903">
        <v>12</v>
      </c>
      <c r="R903">
        <v>4</v>
      </c>
      <c r="S903">
        <v>1</v>
      </c>
      <c r="T903">
        <v>0</v>
      </c>
      <c r="U903" t="b">
        <v>1</v>
      </c>
      <c r="V903" t="s">
        <v>326</v>
      </c>
      <c r="W903" t="s">
        <v>327</v>
      </c>
      <c r="X903" t="s">
        <v>5428</v>
      </c>
      <c r="Y903">
        <v>18</v>
      </c>
      <c r="Z903">
        <v>18</v>
      </c>
      <c r="AA903">
        <v>6</v>
      </c>
      <c r="AB903">
        <v>6</v>
      </c>
      <c r="AC903">
        <v>18</v>
      </c>
    </row>
    <row r="904" spans="1:29" x14ac:dyDescent="0.35">
      <c r="A904">
        <v>908</v>
      </c>
      <c r="B904" t="s">
        <v>1318</v>
      </c>
      <c r="C904" t="s">
        <v>2245</v>
      </c>
      <c r="I904" t="s">
        <v>216</v>
      </c>
      <c r="J904" t="s">
        <v>272</v>
      </c>
      <c r="K904">
        <v>0</v>
      </c>
      <c r="N904" t="b">
        <v>1</v>
      </c>
      <c r="O904" t="b">
        <v>1</v>
      </c>
      <c r="P904" t="b">
        <v>0</v>
      </c>
      <c r="Q904">
        <v>12</v>
      </c>
      <c r="R904">
        <v>4</v>
      </c>
      <c r="S904">
        <v>1</v>
      </c>
      <c r="T904">
        <v>0</v>
      </c>
      <c r="U904" t="b">
        <v>1</v>
      </c>
      <c r="V904" t="s">
        <v>326</v>
      </c>
      <c r="W904" t="s">
        <v>327</v>
      </c>
      <c r="X904" t="s">
        <v>5429</v>
      </c>
      <c r="Y904">
        <v>19</v>
      </c>
      <c r="Z904">
        <v>19</v>
      </c>
      <c r="AA904">
        <v>6</v>
      </c>
      <c r="AB904">
        <v>6</v>
      </c>
      <c r="AC904">
        <v>18</v>
      </c>
    </row>
    <row r="905" spans="1:29" x14ac:dyDescent="0.35">
      <c r="A905">
        <v>909</v>
      </c>
      <c r="B905" t="s">
        <v>1318</v>
      </c>
      <c r="C905" t="s">
        <v>2246</v>
      </c>
      <c r="I905" t="s">
        <v>216</v>
      </c>
      <c r="J905" t="s">
        <v>272</v>
      </c>
      <c r="K905">
        <v>0</v>
      </c>
      <c r="N905" t="b">
        <v>1</v>
      </c>
      <c r="O905" t="b">
        <v>1</v>
      </c>
      <c r="P905" t="b">
        <v>0</v>
      </c>
      <c r="Q905">
        <v>12</v>
      </c>
      <c r="R905">
        <v>4</v>
      </c>
      <c r="S905">
        <v>1</v>
      </c>
      <c r="T905">
        <v>0</v>
      </c>
      <c r="U905" t="b">
        <v>1</v>
      </c>
      <c r="V905" t="s">
        <v>326</v>
      </c>
      <c r="W905" t="s">
        <v>327</v>
      </c>
      <c r="X905" t="s">
        <v>5430</v>
      </c>
      <c r="Y905">
        <v>20</v>
      </c>
      <c r="Z905">
        <v>20</v>
      </c>
      <c r="AA905">
        <v>6</v>
      </c>
      <c r="AB905">
        <v>6</v>
      </c>
      <c r="AC905">
        <v>18</v>
      </c>
    </row>
    <row r="906" spans="1:29" x14ac:dyDescent="0.35">
      <c r="A906">
        <v>910</v>
      </c>
      <c r="B906" t="s">
        <v>1318</v>
      </c>
      <c r="C906" t="s">
        <v>2247</v>
      </c>
      <c r="G906" t="s">
        <v>1683</v>
      </c>
      <c r="I906" t="s">
        <v>216</v>
      </c>
      <c r="J906" t="s">
        <v>272</v>
      </c>
      <c r="K906">
        <v>0</v>
      </c>
      <c r="N906" t="b">
        <v>1</v>
      </c>
      <c r="O906" t="b">
        <v>1</v>
      </c>
      <c r="P906" t="b">
        <v>0</v>
      </c>
      <c r="Q906">
        <v>12</v>
      </c>
      <c r="R906">
        <v>0</v>
      </c>
      <c r="S906">
        <v>1</v>
      </c>
      <c r="T906">
        <v>0</v>
      </c>
      <c r="U906" t="b">
        <v>1</v>
      </c>
      <c r="V906" t="s">
        <v>326</v>
      </c>
      <c r="W906" t="s">
        <v>327</v>
      </c>
      <c r="X906" t="s">
        <v>5431</v>
      </c>
      <c r="Y906">
        <v>21</v>
      </c>
      <c r="Z906">
        <v>21</v>
      </c>
      <c r="AA906">
        <v>6</v>
      </c>
      <c r="AB906">
        <v>6</v>
      </c>
      <c r="AC906">
        <v>18</v>
      </c>
    </row>
    <row r="907" spans="1:29" x14ac:dyDescent="0.35">
      <c r="A907">
        <v>911</v>
      </c>
      <c r="B907" t="s">
        <v>1318</v>
      </c>
      <c r="C907" t="s">
        <v>2248</v>
      </c>
      <c r="G907" t="s">
        <v>1683</v>
      </c>
      <c r="I907" t="s">
        <v>102</v>
      </c>
      <c r="J907" t="s">
        <v>272</v>
      </c>
      <c r="K907">
        <v>0</v>
      </c>
      <c r="N907" t="b">
        <v>1</v>
      </c>
      <c r="O907" t="b">
        <v>1</v>
      </c>
      <c r="P907" t="b">
        <v>0</v>
      </c>
      <c r="Q907">
        <v>12</v>
      </c>
      <c r="R907">
        <v>0</v>
      </c>
      <c r="S907">
        <v>1</v>
      </c>
      <c r="T907">
        <v>0</v>
      </c>
      <c r="U907" t="b">
        <v>1</v>
      </c>
      <c r="V907" t="s">
        <v>326</v>
      </c>
      <c r="W907" t="s">
        <v>327</v>
      </c>
      <c r="X907" t="s">
        <v>5536</v>
      </c>
      <c r="Y907">
        <v>21</v>
      </c>
      <c r="Z907">
        <v>21</v>
      </c>
      <c r="AA907">
        <v>7</v>
      </c>
      <c r="AB907">
        <v>7</v>
      </c>
      <c r="AC907">
        <v>18</v>
      </c>
    </row>
    <row r="908" spans="1:29" x14ac:dyDescent="0.35">
      <c r="A908">
        <v>912</v>
      </c>
      <c r="B908" t="s">
        <v>1318</v>
      </c>
      <c r="C908" t="s">
        <v>2249</v>
      </c>
      <c r="G908" t="s">
        <v>1683</v>
      </c>
      <c r="I908" t="s">
        <v>134</v>
      </c>
      <c r="J908" t="s">
        <v>272</v>
      </c>
      <c r="K908">
        <v>0</v>
      </c>
      <c r="N908" t="b">
        <v>1</v>
      </c>
      <c r="O908" t="b">
        <v>1</v>
      </c>
      <c r="P908" t="b">
        <v>0</v>
      </c>
      <c r="Q908">
        <v>12</v>
      </c>
      <c r="R908">
        <v>0</v>
      </c>
      <c r="S908">
        <v>1</v>
      </c>
      <c r="T908">
        <v>0</v>
      </c>
      <c r="U908" t="b">
        <v>1</v>
      </c>
      <c r="V908" t="s">
        <v>326</v>
      </c>
      <c r="W908" t="s">
        <v>327</v>
      </c>
      <c r="X908" t="s">
        <v>5537</v>
      </c>
      <c r="Y908">
        <v>21</v>
      </c>
      <c r="Z908">
        <v>21</v>
      </c>
      <c r="AA908">
        <v>8</v>
      </c>
      <c r="AB908">
        <v>8</v>
      </c>
      <c r="AC908">
        <v>18</v>
      </c>
    </row>
    <row r="909" spans="1:29" x14ac:dyDescent="0.35">
      <c r="A909">
        <v>913</v>
      </c>
      <c r="B909" t="s">
        <v>1318</v>
      </c>
      <c r="C909" t="s">
        <v>2250</v>
      </c>
      <c r="G909" t="s">
        <v>1683</v>
      </c>
      <c r="I909" t="s">
        <v>135</v>
      </c>
      <c r="J909" t="s">
        <v>272</v>
      </c>
      <c r="K909">
        <v>0</v>
      </c>
      <c r="N909" t="b">
        <v>1</v>
      </c>
      <c r="O909" t="b">
        <v>1</v>
      </c>
      <c r="P909" t="b">
        <v>0</v>
      </c>
      <c r="Q909">
        <v>12</v>
      </c>
      <c r="R909">
        <v>0</v>
      </c>
      <c r="S909">
        <v>1</v>
      </c>
      <c r="T909">
        <v>0</v>
      </c>
      <c r="U909" t="b">
        <v>1</v>
      </c>
      <c r="V909" t="s">
        <v>326</v>
      </c>
      <c r="W909" t="s">
        <v>327</v>
      </c>
      <c r="X909" t="s">
        <v>5538</v>
      </c>
      <c r="Y909">
        <v>21</v>
      </c>
      <c r="Z909">
        <v>21</v>
      </c>
      <c r="AA909">
        <v>9</v>
      </c>
      <c r="AB909">
        <v>9</v>
      </c>
      <c r="AC909">
        <v>18</v>
      </c>
    </row>
    <row r="910" spans="1:29" x14ac:dyDescent="0.35">
      <c r="A910">
        <v>914</v>
      </c>
      <c r="B910" t="s">
        <v>1318</v>
      </c>
      <c r="C910" t="s">
        <v>2251</v>
      </c>
      <c r="G910" t="s">
        <v>1683</v>
      </c>
      <c r="I910" t="s">
        <v>178</v>
      </c>
      <c r="J910" t="s">
        <v>272</v>
      </c>
      <c r="K910">
        <v>0</v>
      </c>
      <c r="N910" t="b">
        <v>1</v>
      </c>
      <c r="O910" t="b">
        <v>1</v>
      </c>
      <c r="P910" t="b">
        <v>0</v>
      </c>
      <c r="Q910">
        <v>12</v>
      </c>
      <c r="R910">
        <v>0</v>
      </c>
      <c r="S910">
        <v>1</v>
      </c>
      <c r="T910">
        <v>0</v>
      </c>
      <c r="U910" t="b">
        <v>1</v>
      </c>
      <c r="V910" t="s">
        <v>326</v>
      </c>
      <c r="W910" t="s">
        <v>327</v>
      </c>
      <c r="X910" t="s">
        <v>5539</v>
      </c>
      <c r="Y910">
        <v>21</v>
      </c>
      <c r="Z910">
        <v>21</v>
      </c>
      <c r="AA910">
        <v>10</v>
      </c>
      <c r="AB910">
        <v>10</v>
      </c>
      <c r="AC910">
        <v>18</v>
      </c>
    </row>
    <row r="911" spans="1:29" x14ac:dyDescent="0.35">
      <c r="A911">
        <v>915</v>
      </c>
      <c r="B911" t="s">
        <v>1318</v>
      </c>
      <c r="C911" t="s">
        <v>2252</v>
      </c>
      <c r="I911" t="s">
        <v>65</v>
      </c>
      <c r="J911" t="s">
        <v>264</v>
      </c>
      <c r="K911">
        <v>0</v>
      </c>
      <c r="N911" t="b">
        <v>1</v>
      </c>
      <c r="O911" t="b">
        <v>1</v>
      </c>
      <c r="P911" t="b">
        <v>0</v>
      </c>
      <c r="Q911">
        <v>12</v>
      </c>
      <c r="R911">
        <v>4</v>
      </c>
      <c r="S911">
        <v>1</v>
      </c>
      <c r="T911">
        <v>0</v>
      </c>
      <c r="U911" t="b">
        <v>1</v>
      </c>
      <c r="V911" t="s">
        <v>326</v>
      </c>
      <c r="W911" t="s">
        <v>327</v>
      </c>
      <c r="X911" t="s">
        <v>5540</v>
      </c>
      <c r="Y911">
        <v>25</v>
      </c>
      <c r="Z911">
        <v>25</v>
      </c>
      <c r="AA911">
        <v>5</v>
      </c>
      <c r="AB911">
        <v>5</v>
      </c>
      <c r="AC911">
        <v>18</v>
      </c>
    </row>
    <row r="912" spans="1:29" x14ac:dyDescent="0.35">
      <c r="A912">
        <v>916</v>
      </c>
      <c r="B912" t="s">
        <v>1318</v>
      </c>
      <c r="C912" t="s">
        <v>2253</v>
      </c>
      <c r="I912" t="s">
        <v>65</v>
      </c>
      <c r="J912" t="s">
        <v>264</v>
      </c>
      <c r="K912">
        <v>0</v>
      </c>
      <c r="N912" t="b">
        <v>1</v>
      </c>
      <c r="O912" t="b">
        <v>1</v>
      </c>
      <c r="P912" t="b">
        <v>0</v>
      </c>
      <c r="Q912">
        <v>12</v>
      </c>
      <c r="R912">
        <v>4</v>
      </c>
      <c r="S912">
        <v>1</v>
      </c>
      <c r="T912">
        <v>0</v>
      </c>
      <c r="U912" t="b">
        <v>1</v>
      </c>
      <c r="V912" t="s">
        <v>326</v>
      </c>
      <c r="W912" t="s">
        <v>327</v>
      </c>
      <c r="X912" t="s">
        <v>5541</v>
      </c>
      <c r="Y912">
        <v>26</v>
      </c>
      <c r="Z912">
        <v>26</v>
      </c>
      <c r="AA912">
        <v>5</v>
      </c>
      <c r="AB912">
        <v>5</v>
      </c>
      <c r="AC912">
        <v>18</v>
      </c>
    </row>
    <row r="913" spans="1:29" x14ac:dyDescent="0.35">
      <c r="A913">
        <v>917</v>
      </c>
      <c r="B913" t="s">
        <v>1318</v>
      </c>
      <c r="C913" t="s">
        <v>2254</v>
      </c>
      <c r="I913" t="s">
        <v>65</v>
      </c>
      <c r="J913" t="s">
        <v>264</v>
      </c>
      <c r="K913">
        <v>0</v>
      </c>
      <c r="N913" t="b">
        <v>1</v>
      </c>
      <c r="O913" t="b">
        <v>1</v>
      </c>
      <c r="P913" t="b">
        <v>0</v>
      </c>
      <c r="Q913">
        <v>12</v>
      </c>
      <c r="R913">
        <v>4</v>
      </c>
      <c r="S913">
        <v>1</v>
      </c>
      <c r="T913">
        <v>0</v>
      </c>
      <c r="U913" t="b">
        <v>1</v>
      </c>
      <c r="V913" t="s">
        <v>326</v>
      </c>
      <c r="W913" t="s">
        <v>327</v>
      </c>
      <c r="X913" t="s">
        <v>5542</v>
      </c>
      <c r="Y913">
        <v>27</v>
      </c>
      <c r="Z913">
        <v>27</v>
      </c>
      <c r="AA913">
        <v>5</v>
      </c>
      <c r="AB913">
        <v>5</v>
      </c>
      <c r="AC913">
        <v>18</v>
      </c>
    </row>
    <row r="914" spans="1:29" x14ac:dyDescent="0.35">
      <c r="A914">
        <v>918</v>
      </c>
      <c r="B914" t="s">
        <v>1318</v>
      </c>
      <c r="C914" t="s">
        <v>2255</v>
      </c>
      <c r="I914" t="s">
        <v>65</v>
      </c>
      <c r="J914" t="s">
        <v>264</v>
      </c>
      <c r="K914">
        <v>0</v>
      </c>
      <c r="N914" t="b">
        <v>1</v>
      </c>
      <c r="O914" t="b">
        <v>1</v>
      </c>
      <c r="P914" t="b">
        <v>0</v>
      </c>
      <c r="Q914">
        <v>12</v>
      </c>
      <c r="R914">
        <v>4</v>
      </c>
      <c r="S914">
        <v>1</v>
      </c>
      <c r="T914">
        <v>0</v>
      </c>
      <c r="U914" t="b">
        <v>1</v>
      </c>
      <c r="V914" t="s">
        <v>326</v>
      </c>
      <c r="W914" t="s">
        <v>327</v>
      </c>
      <c r="X914" t="s">
        <v>5543</v>
      </c>
      <c r="Y914">
        <v>28</v>
      </c>
      <c r="Z914">
        <v>28</v>
      </c>
      <c r="AA914">
        <v>5</v>
      </c>
      <c r="AB914">
        <v>5</v>
      </c>
      <c r="AC914">
        <v>18</v>
      </c>
    </row>
    <row r="915" spans="1:29" x14ac:dyDescent="0.35">
      <c r="A915">
        <v>919</v>
      </c>
      <c r="B915" t="s">
        <v>1318</v>
      </c>
      <c r="C915" t="s">
        <v>2256</v>
      </c>
      <c r="I915" t="s">
        <v>65</v>
      </c>
      <c r="J915" t="s">
        <v>264</v>
      </c>
      <c r="K915">
        <v>0</v>
      </c>
      <c r="N915" t="b">
        <v>1</v>
      </c>
      <c r="O915" t="b">
        <v>1</v>
      </c>
      <c r="P915" t="b">
        <v>0</v>
      </c>
      <c r="Q915">
        <v>12</v>
      </c>
      <c r="R915">
        <v>4</v>
      </c>
      <c r="S915">
        <v>1</v>
      </c>
      <c r="T915">
        <v>0</v>
      </c>
      <c r="U915" t="b">
        <v>1</v>
      </c>
      <c r="V915" t="s">
        <v>326</v>
      </c>
      <c r="W915" t="s">
        <v>327</v>
      </c>
      <c r="X915" t="s">
        <v>5544</v>
      </c>
      <c r="Y915">
        <v>29</v>
      </c>
      <c r="Z915">
        <v>29</v>
      </c>
      <c r="AA915">
        <v>5</v>
      </c>
      <c r="AB915">
        <v>5</v>
      </c>
      <c r="AC915">
        <v>18</v>
      </c>
    </row>
    <row r="916" spans="1:29" x14ac:dyDescent="0.35">
      <c r="A916">
        <v>920</v>
      </c>
      <c r="B916" t="s">
        <v>1318</v>
      </c>
      <c r="C916" t="s">
        <v>2257</v>
      </c>
      <c r="I916" t="s">
        <v>65</v>
      </c>
      <c r="J916" t="s">
        <v>264</v>
      </c>
      <c r="K916">
        <v>0</v>
      </c>
      <c r="N916" t="b">
        <v>1</v>
      </c>
      <c r="O916" t="b">
        <v>1</v>
      </c>
      <c r="P916" t="b">
        <v>0</v>
      </c>
      <c r="Q916">
        <v>12</v>
      </c>
      <c r="R916">
        <v>4</v>
      </c>
      <c r="S916">
        <v>1</v>
      </c>
      <c r="T916">
        <v>0</v>
      </c>
      <c r="U916" t="b">
        <v>1</v>
      </c>
      <c r="V916" t="s">
        <v>326</v>
      </c>
      <c r="W916" t="s">
        <v>327</v>
      </c>
      <c r="X916" t="s">
        <v>5545</v>
      </c>
      <c r="Y916">
        <v>30</v>
      </c>
      <c r="Z916">
        <v>30</v>
      </c>
      <c r="AA916">
        <v>5</v>
      </c>
      <c r="AB916">
        <v>5</v>
      </c>
      <c r="AC916">
        <v>18</v>
      </c>
    </row>
    <row r="917" spans="1:29" x14ac:dyDescent="0.35">
      <c r="A917">
        <v>921</v>
      </c>
      <c r="B917" t="s">
        <v>1318</v>
      </c>
      <c r="C917" t="s">
        <v>2258</v>
      </c>
      <c r="I917" t="s">
        <v>65</v>
      </c>
      <c r="J917" t="s">
        <v>264</v>
      </c>
      <c r="K917">
        <v>0</v>
      </c>
      <c r="N917" t="b">
        <v>1</v>
      </c>
      <c r="O917" t="b">
        <v>1</v>
      </c>
      <c r="P917" t="b">
        <v>0</v>
      </c>
      <c r="Q917">
        <v>12</v>
      </c>
      <c r="R917">
        <v>4</v>
      </c>
      <c r="S917">
        <v>1</v>
      </c>
      <c r="T917">
        <v>0</v>
      </c>
      <c r="U917" t="b">
        <v>1</v>
      </c>
      <c r="V917" t="s">
        <v>326</v>
      </c>
      <c r="W917" t="s">
        <v>327</v>
      </c>
      <c r="X917" t="s">
        <v>5546</v>
      </c>
      <c r="Y917">
        <v>31</v>
      </c>
      <c r="Z917">
        <v>31</v>
      </c>
      <c r="AA917">
        <v>5</v>
      </c>
      <c r="AB917">
        <v>5</v>
      </c>
      <c r="AC917">
        <v>18</v>
      </c>
    </row>
    <row r="918" spans="1:29" x14ac:dyDescent="0.35">
      <c r="A918">
        <v>922</v>
      </c>
      <c r="B918" t="s">
        <v>1318</v>
      </c>
      <c r="C918" t="s">
        <v>2259</v>
      </c>
      <c r="I918" t="s">
        <v>65</v>
      </c>
      <c r="J918" t="s">
        <v>264</v>
      </c>
      <c r="K918">
        <v>0</v>
      </c>
      <c r="N918" t="b">
        <v>1</v>
      </c>
      <c r="O918" t="b">
        <v>1</v>
      </c>
      <c r="P918" t="b">
        <v>0</v>
      </c>
      <c r="Q918">
        <v>12</v>
      </c>
      <c r="R918">
        <v>4</v>
      </c>
      <c r="S918">
        <v>1</v>
      </c>
      <c r="T918">
        <v>0</v>
      </c>
      <c r="U918" t="b">
        <v>1</v>
      </c>
      <c r="V918" t="s">
        <v>326</v>
      </c>
      <c r="W918" t="s">
        <v>327</v>
      </c>
      <c r="X918" t="s">
        <v>5547</v>
      </c>
      <c r="Y918">
        <v>32</v>
      </c>
      <c r="Z918">
        <v>32</v>
      </c>
      <c r="AA918">
        <v>5</v>
      </c>
      <c r="AB918">
        <v>5</v>
      </c>
      <c r="AC918">
        <v>18</v>
      </c>
    </row>
    <row r="919" spans="1:29" x14ac:dyDescent="0.35">
      <c r="A919">
        <v>923</v>
      </c>
      <c r="B919" t="s">
        <v>1318</v>
      </c>
      <c r="C919" t="s">
        <v>2260</v>
      </c>
      <c r="I919" t="s">
        <v>216</v>
      </c>
      <c r="J919" t="s">
        <v>272</v>
      </c>
      <c r="K919">
        <v>0</v>
      </c>
      <c r="N919" t="b">
        <v>1</v>
      </c>
      <c r="O919" t="b">
        <v>1</v>
      </c>
      <c r="P919" t="b">
        <v>0</v>
      </c>
      <c r="Q919">
        <v>12</v>
      </c>
      <c r="R919">
        <v>4</v>
      </c>
      <c r="S919">
        <v>1</v>
      </c>
      <c r="T919">
        <v>0</v>
      </c>
      <c r="U919" t="b">
        <v>1</v>
      </c>
      <c r="V919" t="s">
        <v>326</v>
      </c>
      <c r="W919" t="s">
        <v>327</v>
      </c>
      <c r="X919" t="s">
        <v>5386</v>
      </c>
      <c r="Y919">
        <v>25</v>
      </c>
      <c r="Z919">
        <v>25</v>
      </c>
      <c r="AA919">
        <v>6</v>
      </c>
      <c r="AB919">
        <v>6</v>
      </c>
      <c r="AC919">
        <v>18</v>
      </c>
    </row>
    <row r="920" spans="1:29" x14ac:dyDescent="0.35">
      <c r="A920">
        <v>924</v>
      </c>
      <c r="B920" t="s">
        <v>1318</v>
      </c>
      <c r="C920" t="s">
        <v>2261</v>
      </c>
      <c r="I920" t="s">
        <v>216</v>
      </c>
      <c r="J920" t="s">
        <v>272</v>
      </c>
      <c r="K920">
        <v>0</v>
      </c>
      <c r="N920" t="b">
        <v>1</v>
      </c>
      <c r="O920" t="b">
        <v>1</v>
      </c>
      <c r="P920" t="b">
        <v>0</v>
      </c>
      <c r="Q920">
        <v>12</v>
      </c>
      <c r="R920">
        <v>4</v>
      </c>
      <c r="S920">
        <v>1</v>
      </c>
      <c r="T920">
        <v>0</v>
      </c>
      <c r="U920" t="b">
        <v>1</v>
      </c>
      <c r="V920" t="s">
        <v>326</v>
      </c>
      <c r="W920" t="s">
        <v>327</v>
      </c>
      <c r="X920" t="s">
        <v>5435</v>
      </c>
      <c r="Y920">
        <v>26</v>
      </c>
      <c r="Z920">
        <v>26</v>
      </c>
      <c r="AA920">
        <v>6</v>
      </c>
      <c r="AB920">
        <v>6</v>
      </c>
      <c r="AC920">
        <v>18</v>
      </c>
    </row>
    <row r="921" spans="1:29" x14ac:dyDescent="0.35">
      <c r="A921">
        <v>925</v>
      </c>
      <c r="B921" t="s">
        <v>1318</v>
      </c>
      <c r="C921" t="s">
        <v>2262</v>
      </c>
      <c r="I921" t="s">
        <v>216</v>
      </c>
      <c r="J921" t="s">
        <v>272</v>
      </c>
      <c r="K921">
        <v>0</v>
      </c>
      <c r="N921" t="b">
        <v>1</v>
      </c>
      <c r="O921" t="b">
        <v>1</v>
      </c>
      <c r="P921" t="b">
        <v>0</v>
      </c>
      <c r="Q921">
        <v>12</v>
      </c>
      <c r="R921">
        <v>4</v>
      </c>
      <c r="S921">
        <v>1</v>
      </c>
      <c r="T921">
        <v>0</v>
      </c>
      <c r="U921" t="b">
        <v>1</v>
      </c>
      <c r="V921" t="s">
        <v>326</v>
      </c>
      <c r="W921" t="s">
        <v>327</v>
      </c>
      <c r="X921" t="s">
        <v>5436</v>
      </c>
      <c r="Y921">
        <v>27</v>
      </c>
      <c r="Z921">
        <v>27</v>
      </c>
      <c r="AA921">
        <v>6</v>
      </c>
      <c r="AB921">
        <v>6</v>
      </c>
      <c r="AC921">
        <v>18</v>
      </c>
    </row>
    <row r="922" spans="1:29" x14ac:dyDescent="0.35">
      <c r="A922">
        <v>926</v>
      </c>
      <c r="B922" t="s">
        <v>1318</v>
      </c>
      <c r="C922" t="s">
        <v>2263</v>
      </c>
      <c r="I922" t="s">
        <v>216</v>
      </c>
      <c r="J922" t="s">
        <v>272</v>
      </c>
      <c r="K922">
        <v>0</v>
      </c>
      <c r="N922" t="b">
        <v>1</v>
      </c>
      <c r="O922" t="b">
        <v>1</v>
      </c>
      <c r="P922" t="b">
        <v>0</v>
      </c>
      <c r="Q922">
        <v>12</v>
      </c>
      <c r="R922">
        <v>4</v>
      </c>
      <c r="S922">
        <v>1</v>
      </c>
      <c r="T922">
        <v>0</v>
      </c>
      <c r="U922" t="b">
        <v>1</v>
      </c>
      <c r="V922" t="s">
        <v>326</v>
      </c>
      <c r="W922" t="s">
        <v>327</v>
      </c>
      <c r="X922" t="s">
        <v>5437</v>
      </c>
      <c r="Y922">
        <v>28</v>
      </c>
      <c r="Z922">
        <v>28</v>
      </c>
      <c r="AA922">
        <v>6</v>
      </c>
      <c r="AB922">
        <v>6</v>
      </c>
      <c r="AC922">
        <v>18</v>
      </c>
    </row>
    <row r="923" spans="1:29" x14ac:dyDescent="0.35">
      <c r="A923">
        <v>927</v>
      </c>
      <c r="B923" t="s">
        <v>1318</v>
      </c>
      <c r="C923" t="s">
        <v>2264</v>
      </c>
      <c r="I923" t="s">
        <v>216</v>
      </c>
      <c r="J923" t="s">
        <v>272</v>
      </c>
      <c r="K923">
        <v>0</v>
      </c>
      <c r="N923" t="b">
        <v>1</v>
      </c>
      <c r="O923" t="b">
        <v>1</v>
      </c>
      <c r="P923" t="b">
        <v>0</v>
      </c>
      <c r="Q923">
        <v>12</v>
      </c>
      <c r="R923">
        <v>4</v>
      </c>
      <c r="S923">
        <v>1</v>
      </c>
      <c r="T923">
        <v>0</v>
      </c>
      <c r="U923" t="b">
        <v>1</v>
      </c>
      <c r="V923" t="s">
        <v>326</v>
      </c>
      <c r="W923" t="s">
        <v>327</v>
      </c>
      <c r="X923" t="s">
        <v>5438</v>
      </c>
      <c r="Y923">
        <v>29</v>
      </c>
      <c r="Z923">
        <v>29</v>
      </c>
      <c r="AA923">
        <v>6</v>
      </c>
      <c r="AB923">
        <v>6</v>
      </c>
      <c r="AC923">
        <v>18</v>
      </c>
    </row>
    <row r="924" spans="1:29" x14ac:dyDescent="0.35">
      <c r="A924">
        <v>928</v>
      </c>
      <c r="B924" t="s">
        <v>1318</v>
      </c>
      <c r="C924" t="s">
        <v>2265</v>
      </c>
      <c r="I924" t="s">
        <v>216</v>
      </c>
      <c r="J924" t="s">
        <v>272</v>
      </c>
      <c r="K924">
        <v>0</v>
      </c>
      <c r="N924" t="b">
        <v>1</v>
      </c>
      <c r="O924" t="b">
        <v>1</v>
      </c>
      <c r="P924" t="b">
        <v>0</v>
      </c>
      <c r="Q924">
        <v>12</v>
      </c>
      <c r="R924">
        <v>4</v>
      </c>
      <c r="S924">
        <v>1</v>
      </c>
      <c r="T924">
        <v>0</v>
      </c>
      <c r="U924" t="b">
        <v>1</v>
      </c>
      <c r="V924" t="s">
        <v>326</v>
      </c>
      <c r="W924" t="s">
        <v>327</v>
      </c>
      <c r="X924" t="s">
        <v>5439</v>
      </c>
      <c r="Y924">
        <v>30</v>
      </c>
      <c r="Z924">
        <v>30</v>
      </c>
      <c r="AA924">
        <v>6</v>
      </c>
      <c r="AB924">
        <v>6</v>
      </c>
      <c r="AC924">
        <v>18</v>
      </c>
    </row>
    <row r="925" spans="1:29" x14ac:dyDescent="0.35">
      <c r="A925">
        <v>929</v>
      </c>
      <c r="B925" t="s">
        <v>1318</v>
      </c>
      <c r="C925" t="s">
        <v>2266</v>
      </c>
      <c r="I925" t="s">
        <v>216</v>
      </c>
      <c r="J925" t="s">
        <v>272</v>
      </c>
      <c r="K925">
        <v>0</v>
      </c>
      <c r="N925" t="b">
        <v>1</v>
      </c>
      <c r="O925" t="b">
        <v>1</v>
      </c>
      <c r="P925" t="b">
        <v>0</v>
      </c>
      <c r="Q925">
        <v>12</v>
      </c>
      <c r="R925">
        <v>4</v>
      </c>
      <c r="S925">
        <v>1</v>
      </c>
      <c r="T925">
        <v>0</v>
      </c>
      <c r="U925" t="b">
        <v>1</v>
      </c>
      <c r="V925" t="s">
        <v>326</v>
      </c>
      <c r="W925" t="s">
        <v>327</v>
      </c>
      <c r="X925" t="s">
        <v>5440</v>
      </c>
      <c r="Y925">
        <v>31</v>
      </c>
      <c r="Z925">
        <v>31</v>
      </c>
      <c r="AA925">
        <v>6</v>
      </c>
      <c r="AB925">
        <v>6</v>
      </c>
      <c r="AC925">
        <v>18</v>
      </c>
    </row>
    <row r="926" spans="1:29" x14ac:dyDescent="0.35">
      <c r="A926">
        <v>930</v>
      </c>
      <c r="B926" t="s">
        <v>1318</v>
      </c>
      <c r="C926" t="s">
        <v>2267</v>
      </c>
      <c r="I926" t="s">
        <v>216</v>
      </c>
      <c r="J926" t="s">
        <v>272</v>
      </c>
      <c r="K926">
        <v>0</v>
      </c>
      <c r="N926" t="b">
        <v>1</v>
      </c>
      <c r="O926" t="b">
        <v>1</v>
      </c>
      <c r="P926" t="b">
        <v>0</v>
      </c>
      <c r="Q926">
        <v>12</v>
      </c>
      <c r="R926">
        <v>4</v>
      </c>
      <c r="S926">
        <v>1</v>
      </c>
      <c r="T926">
        <v>0</v>
      </c>
      <c r="U926" t="b">
        <v>1</v>
      </c>
      <c r="V926" t="s">
        <v>326</v>
      </c>
      <c r="W926" t="s">
        <v>327</v>
      </c>
      <c r="X926" t="s">
        <v>5441</v>
      </c>
      <c r="Y926">
        <v>32</v>
      </c>
      <c r="Z926">
        <v>32</v>
      </c>
      <c r="AA926">
        <v>6</v>
      </c>
      <c r="AB926">
        <v>6</v>
      </c>
      <c r="AC926">
        <v>18</v>
      </c>
    </row>
    <row r="927" spans="1:29" x14ac:dyDescent="0.35">
      <c r="A927">
        <v>931</v>
      </c>
      <c r="B927" t="s">
        <v>1318</v>
      </c>
      <c r="C927" t="s">
        <v>2268</v>
      </c>
      <c r="G927" t="s">
        <v>1408</v>
      </c>
      <c r="I927" t="s">
        <v>216</v>
      </c>
      <c r="J927" t="s">
        <v>272</v>
      </c>
      <c r="K927">
        <v>0</v>
      </c>
      <c r="N927" t="b">
        <v>1</v>
      </c>
      <c r="O927" t="b">
        <v>1</v>
      </c>
      <c r="P927" t="b">
        <v>0</v>
      </c>
      <c r="Q927">
        <v>12</v>
      </c>
      <c r="R927">
        <v>0</v>
      </c>
      <c r="S927">
        <v>1</v>
      </c>
      <c r="T927">
        <v>0</v>
      </c>
      <c r="U927" t="b">
        <v>1</v>
      </c>
      <c r="V927" t="s">
        <v>326</v>
      </c>
      <c r="W927" t="s">
        <v>327</v>
      </c>
      <c r="X927" t="s">
        <v>5442</v>
      </c>
      <c r="Y927">
        <v>33</v>
      </c>
      <c r="Z927">
        <v>33</v>
      </c>
      <c r="AA927">
        <v>6</v>
      </c>
      <c r="AB927">
        <v>6</v>
      </c>
      <c r="AC927">
        <v>18</v>
      </c>
    </row>
    <row r="928" spans="1:29" x14ac:dyDescent="0.35">
      <c r="A928">
        <v>932</v>
      </c>
      <c r="B928" t="s">
        <v>1318</v>
      </c>
      <c r="C928" t="s">
        <v>2269</v>
      </c>
      <c r="G928" t="s">
        <v>1408</v>
      </c>
      <c r="I928" t="s">
        <v>102</v>
      </c>
      <c r="J928" t="s">
        <v>272</v>
      </c>
      <c r="K928">
        <v>0</v>
      </c>
      <c r="N928" t="b">
        <v>1</v>
      </c>
      <c r="O928" t="b">
        <v>1</v>
      </c>
      <c r="P928" t="b">
        <v>0</v>
      </c>
      <c r="Q928">
        <v>12</v>
      </c>
      <c r="R928">
        <v>0</v>
      </c>
      <c r="S928">
        <v>1</v>
      </c>
      <c r="T928">
        <v>0</v>
      </c>
      <c r="U928" t="b">
        <v>1</v>
      </c>
      <c r="V928" t="s">
        <v>326</v>
      </c>
      <c r="W928" t="s">
        <v>327</v>
      </c>
      <c r="X928" t="s">
        <v>5548</v>
      </c>
      <c r="Y928">
        <v>33</v>
      </c>
      <c r="Z928">
        <v>33</v>
      </c>
      <c r="AA928">
        <v>7</v>
      </c>
      <c r="AB928">
        <v>7</v>
      </c>
      <c r="AC928">
        <v>18</v>
      </c>
    </row>
    <row r="929" spans="1:29" x14ac:dyDescent="0.35">
      <c r="A929">
        <v>933</v>
      </c>
      <c r="B929" t="s">
        <v>1318</v>
      </c>
      <c r="C929" t="s">
        <v>2270</v>
      </c>
      <c r="G929" t="s">
        <v>1408</v>
      </c>
      <c r="I929" t="s">
        <v>134</v>
      </c>
      <c r="J929" t="s">
        <v>272</v>
      </c>
      <c r="K929">
        <v>0</v>
      </c>
      <c r="N929" t="b">
        <v>1</v>
      </c>
      <c r="O929" t="b">
        <v>1</v>
      </c>
      <c r="P929" t="b">
        <v>0</v>
      </c>
      <c r="Q929">
        <v>12</v>
      </c>
      <c r="R929">
        <v>0</v>
      </c>
      <c r="S929">
        <v>1</v>
      </c>
      <c r="T929">
        <v>0</v>
      </c>
      <c r="U929" t="b">
        <v>1</v>
      </c>
      <c r="V929" t="s">
        <v>326</v>
      </c>
      <c r="W929" t="s">
        <v>327</v>
      </c>
      <c r="X929" t="s">
        <v>5549</v>
      </c>
      <c r="Y929">
        <v>33</v>
      </c>
      <c r="Z929">
        <v>33</v>
      </c>
      <c r="AA929">
        <v>8</v>
      </c>
      <c r="AB929">
        <v>8</v>
      </c>
      <c r="AC929">
        <v>18</v>
      </c>
    </row>
    <row r="930" spans="1:29" x14ac:dyDescent="0.35">
      <c r="A930">
        <v>934</v>
      </c>
      <c r="B930" t="s">
        <v>1318</v>
      </c>
      <c r="C930" t="s">
        <v>2271</v>
      </c>
      <c r="G930" t="s">
        <v>1408</v>
      </c>
      <c r="I930" t="s">
        <v>135</v>
      </c>
      <c r="J930" t="s">
        <v>272</v>
      </c>
      <c r="K930">
        <v>0</v>
      </c>
      <c r="N930" t="b">
        <v>1</v>
      </c>
      <c r="O930" t="b">
        <v>1</v>
      </c>
      <c r="P930" t="b">
        <v>0</v>
      </c>
      <c r="Q930">
        <v>12</v>
      </c>
      <c r="R930">
        <v>0</v>
      </c>
      <c r="S930">
        <v>1</v>
      </c>
      <c r="T930">
        <v>0</v>
      </c>
      <c r="U930" t="b">
        <v>1</v>
      </c>
      <c r="V930" t="s">
        <v>326</v>
      </c>
      <c r="W930" t="s">
        <v>327</v>
      </c>
      <c r="X930" t="s">
        <v>5551</v>
      </c>
      <c r="Y930">
        <v>33</v>
      </c>
      <c r="Z930">
        <v>33</v>
      </c>
      <c r="AA930">
        <v>9</v>
      </c>
      <c r="AB930">
        <v>9</v>
      </c>
      <c r="AC930">
        <v>18</v>
      </c>
    </row>
    <row r="931" spans="1:29" x14ac:dyDescent="0.35">
      <c r="A931">
        <v>935</v>
      </c>
      <c r="B931" t="s">
        <v>1318</v>
      </c>
      <c r="C931" t="s">
        <v>2272</v>
      </c>
      <c r="G931" t="s">
        <v>1408</v>
      </c>
      <c r="I931" t="s">
        <v>178</v>
      </c>
      <c r="J931" t="s">
        <v>272</v>
      </c>
      <c r="K931">
        <v>0</v>
      </c>
      <c r="N931" t="b">
        <v>1</v>
      </c>
      <c r="O931" t="b">
        <v>1</v>
      </c>
      <c r="P931" t="b">
        <v>0</v>
      </c>
      <c r="Q931">
        <v>12</v>
      </c>
      <c r="R931">
        <v>0</v>
      </c>
      <c r="S931">
        <v>1</v>
      </c>
      <c r="T931">
        <v>0</v>
      </c>
      <c r="U931" t="b">
        <v>1</v>
      </c>
      <c r="V931" t="s">
        <v>326</v>
      </c>
      <c r="W931" t="s">
        <v>327</v>
      </c>
      <c r="X931" t="s">
        <v>5552</v>
      </c>
      <c r="Y931">
        <v>33</v>
      </c>
      <c r="Z931">
        <v>33</v>
      </c>
      <c r="AA931">
        <v>10</v>
      </c>
      <c r="AB931">
        <v>10</v>
      </c>
      <c r="AC931">
        <v>18</v>
      </c>
    </row>
    <row r="932" spans="1:29" x14ac:dyDescent="0.35">
      <c r="A932">
        <v>936</v>
      </c>
      <c r="B932" t="s">
        <v>1318</v>
      </c>
      <c r="C932" t="s">
        <v>2273</v>
      </c>
      <c r="I932" t="s">
        <v>65</v>
      </c>
      <c r="J932" t="s">
        <v>264</v>
      </c>
      <c r="K932">
        <v>0</v>
      </c>
      <c r="N932" t="b">
        <v>1</v>
      </c>
      <c r="O932" t="b">
        <v>1</v>
      </c>
      <c r="P932" t="b">
        <v>0</v>
      </c>
      <c r="Q932">
        <v>12</v>
      </c>
      <c r="R932">
        <v>4</v>
      </c>
      <c r="S932">
        <v>1</v>
      </c>
      <c r="T932">
        <v>0</v>
      </c>
      <c r="U932" t="b">
        <v>1</v>
      </c>
      <c r="V932" t="s">
        <v>326</v>
      </c>
      <c r="W932" t="s">
        <v>327</v>
      </c>
      <c r="X932" t="s">
        <v>5553</v>
      </c>
      <c r="Y932">
        <v>37</v>
      </c>
      <c r="Z932">
        <v>37</v>
      </c>
      <c r="AA932">
        <v>5</v>
      </c>
      <c r="AB932">
        <v>5</v>
      </c>
      <c r="AC932">
        <v>18</v>
      </c>
    </row>
    <row r="933" spans="1:29" x14ac:dyDescent="0.35">
      <c r="A933">
        <v>937</v>
      </c>
      <c r="B933" t="s">
        <v>1318</v>
      </c>
      <c r="C933" t="s">
        <v>2274</v>
      </c>
      <c r="I933" t="s">
        <v>65</v>
      </c>
      <c r="J933" t="s">
        <v>264</v>
      </c>
      <c r="K933">
        <v>0</v>
      </c>
      <c r="N933" t="b">
        <v>1</v>
      </c>
      <c r="O933" t="b">
        <v>1</v>
      </c>
      <c r="P933" t="b">
        <v>0</v>
      </c>
      <c r="Q933">
        <v>12</v>
      </c>
      <c r="R933">
        <v>4</v>
      </c>
      <c r="S933">
        <v>1</v>
      </c>
      <c r="T933">
        <v>0</v>
      </c>
      <c r="U933" t="b">
        <v>1</v>
      </c>
      <c r="V933" t="s">
        <v>326</v>
      </c>
      <c r="W933" t="s">
        <v>327</v>
      </c>
      <c r="X933" t="s">
        <v>5554</v>
      </c>
      <c r="Y933">
        <v>38</v>
      </c>
      <c r="Z933">
        <v>38</v>
      </c>
      <c r="AA933">
        <v>5</v>
      </c>
      <c r="AB933">
        <v>5</v>
      </c>
      <c r="AC933">
        <v>18</v>
      </c>
    </row>
    <row r="934" spans="1:29" x14ac:dyDescent="0.35">
      <c r="A934">
        <v>938</v>
      </c>
      <c r="B934" t="s">
        <v>1318</v>
      </c>
      <c r="C934" t="s">
        <v>2275</v>
      </c>
      <c r="I934" t="s">
        <v>65</v>
      </c>
      <c r="J934" t="s">
        <v>264</v>
      </c>
      <c r="K934">
        <v>0</v>
      </c>
      <c r="N934" t="b">
        <v>1</v>
      </c>
      <c r="O934" t="b">
        <v>1</v>
      </c>
      <c r="P934" t="b">
        <v>0</v>
      </c>
      <c r="Q934">
        <v>12</v>
      </c>
      <c r="R934">
        <v>4</v>
      </c>
      <c r="S934">
        <v>1</v>
      </c>
      <c r="T934">
        <v>0</v>
      </c>
      <c r="U934" t="b">
        <v>1</v>
      </c>
      <c r="V934" t="s">
        <v>326</v>
      </c>
      <c r="W934" t="s">
        <v>327</v>
      </c>
      <c r="X934" t="s">
        <v>5555</v>
      </c>
      <c r="Y934">
        <v>39</v>
      </c>
      <c r="Z934">
        <v>39</v>
      </c>
      <c r="AA934">
        <v>5</v>
      </c>
      <c r="AB934">
        <v>5</v>
      </c>
      <c r="AC934">
        <v>18</v>
      </c>
    </row>
    <row r="935" spans="1:29" x14ac:dyDescent="0.35">
      <c r="A935">
        <v>939</v>
      </c>
      <c r="B935" t="s">
        <v>1318</v>
      </c>
      <c r="C935" t="s">
        <v>2276</v>
      </c>
      <c r="I935" t="s">
        <v>65</v>
      </c>
      <c r="J935" t="s">
        <v>264</v>
      </c>
      <c r="K935">
        <v>0</v>
      </c>
      <c r="N935" t="b">
        <v>1</v>
      </c>
      <c r="O935" t="b">
        <v>1</v>
      </c>
      <c r="P935" t="b">
        <v>0</v>
      </c>
      <c r="Q935">
        <v>12</v>
      </c>
      <c r="R935">
        <v>4</v>
      </c>
      <c r="S935">
        <v>1</v>
      </c>
      <c r="T935">
        <v>0</v>
      </c>
      <c r="U935" t="b">
        <v>1</v>
      </c>
      <c r="V935" t="s">
        <v>326</v>
      </c>
      <c r="W935" t="s">
        <v>327</v>
      </c>
      <c r="X935" t="s">
        <v>5556</v>
      </c>
      <c r="Y935">
        <v>40</v>
      </c>
      <c r="Z935">
        <v>40</v>
      </c>
      <c r="AA935">
        <v>5</v>
      </c>
      <c r="AB935">
        <v>5</v>
      </c>
      <c r="AC935">
        <v>18</v>
      </c>
    </row>
    <row r="936" spans="1:29" x14ac:dyDescent="0.35">
      <c r="A936">
        <v>940</v>
      </c>
      <c r="B936" t="s">
        <v>1318</v>
      </c>
      <c r="C936" t="s">
        <v>2277</v>
      </c>
      <c r="I936" t="s">
        <v>65</v>
      </c>
      <c r="J936" t="s">
        <v>264</v>
      </c>
      <c r="K936">
        <v>0</v>
      </c>
      <c r="N936" t="b">
        <v>1</v>
      </c>
      <c r="O936" t="b">
        <v>1</v>
      </c>
      <c r="P936" t="b">
        <v>0</v>
      </c>
      <c r="Q936">
        <v>12</v>
      </c>
      <c r="R936">
        <v>4</v>
      </c>
      <c r="S936">
        <v>1</v>
      </c>
      <c r="T936">
        <v>0</v>
      </c>
      <c r="U936" t="b">
        <v>1</v>
      </c>
      <c r="V936" t="s">
        <v>326</v>
      </c>
      <c r="W936" t="s">
        <v>327</v>
      </c>
      <c r="X936" t="s">
        <v>5557</v>
      </c>
      <c r="Y936">
        <v>41</v>
      </c>
      <c r="Z936">
        <v>41</v>
      </c>
      <c r="AA936">
        <v>5</v>
      </c>
      <c r="AB936">
        <v>5</v>
      </c>
      <c r="AC936">
        <v>18</v>
      </c>
    </row>
    <row r="937" spans="1:29" x14ac:dyDescent="0.35">
      <c r="A937">
        <v>941</v>
      </c>
      <c r="B937" t="s">
        <v>1318</v>
      </c>
      <c r="C937" t="s">
        <v>2278</v>
      </c>
      <c r="I937" t="s">
        <v>65</v>
      </c>
      <c r="J937" t="s">
        <v>264</v>
      </c>
      <c r="K937">
        <v>0</v>
      </c>
      <c r="N937" t="b">
        <v>1</v>
      </c>
      <c r="O937" t="b">
        <v>1</v>
      </c>
      <c r="P937" t="b">
        <v>0</v>
      </c>
      <c r="Q937">
        <v>12</v>
      </c>
      <c r="R937">
        <v>4</v>
      </c>
      <c r="S937">
        <v>1</v>
      </c>
      <c r="T937">
        <v>0</v>
      </c>
      <c r="U937" t="b">
        <v>1</v>
      </c>
      <c r="V937" t="s">
        <v>326</v>
      </c>
      <c r="W937" t="s">
        <v>327</v>
      </c>
      <c r="X937" t="s">
        <v>5558</v>
      </c>
      <c r="Y937">
        <v>42</v>
      </c>
      <c r="Z937">
        <v>42</v>
      </c>
      <c r="AA937">
        <v>5</v>
      </c>
      <c r="AB937">
        <v>5</v>
      </c>
      <c r="AC937">
        <v>18</v>
      </c>
    </row>
    <row r="938" spans="1:29" x14ac:dyDescent="0.35">
      <c r="A938">
        <v>942</v>
      </c>
      <c r="B938" t="s">
        <v>1318</v>
      </c>
      <c r="C938" t="s">
        <v>2279</v>
      </c>
      <c r="I938" t="s">
        <v>65</v>
      </c>
      <c r="J938" t="s">
        <v>264</v>
      </c>
      <c r="K938">
        <v>0</v>
      </c>
      <c r="N938" t="b">
        <v>1</v>
      </c>
      <c r="O938" t="b">
        <v>1</v>
      </c>
      <c r="P938" t="b">
        <v>0</v>
      </c>
      <c r="Q938">
        <v>12</v>
      </c>
      <c r="R938">
        <v>4</v>
      </c>
      <c r="S938">
        <v>1</v>
      </c>
      <c r="T938">
        <v>0</v>
      </c>
      <c r="U938" t="b">
        <v>1</v>
      </c>
      <c r="V938" t="s">
        <v>326</v>
      </c>
      <c r="W938" t="s">
        <v>327</v>
      </c>
      <c r="X938" t="s">
        <v>5559</v>
      </c>
      <c r="Y938">
        <v>43</v>
      </c>
      <c r="Z938">
        <v>43</v>
      </c>
      <c r="AA938">
        <v>5</v>
      </c>
      <c r="AB938">
        <v>5</v>
      </c>
      <c r="AC938">
        <v>18</v>
      </c>
    </row>
    <row r="939" spans="1:29" x14ac:dyDescent="0.35">
      <c r="A939">
        <v>943</v>
      </c>
      <c r="B939" t="s">
        <v>1318</v>
      </c>
      <c r="C939" t="s">
        <v>2280</v>
      </c>
      <c r="I939" t="s">
        <v>65</v>
      </c>
      <c r="J939" t="s">
        <v>264</v>
      </c>
      <c r="K939">
        <v>0</v>
      </c>
      <c r="N939" t="b">
        <v>1</v>
      </c>
      <c r="O939" t="b">
        <v>1</v>
      </c>
      <c r="P939" t="b">
        <v>0</v>
      </c>
      <c r="Q939">
        <v>12</v>
      </c>
      <c r="R939">
        <v>4</v>
      </c>
      <c r="S939">
        <v>1</v>
      </c>
      <c r="T939">
        <v>0</v>
      </c>
      <c r="U939" t="b">
        <v>1</v>
      </c>
      <c r="V939" t="s">
        <v>326</v>
      </c>
      <c r="W939" t="s">
        <v>327</v>
      </c>
      <c r="X939" t="s">
        <v>5560</v>
      </c>
      <c r="Y939">
        <v>44</v>
      </c>
      <c r="Z939">
        <v>44</v>
      </c>
      <c r="AA939">
        <v>5</v>
      </c>
      <c r="AB939">
        <v>5</v>
      </c>
      <c r="AC939">
        <v>18</v>
      </c>
    </row>
    <row r="940" spans="1:29" x14ac:dyDescent="0.35">
      <c r="A940">
        <v>944</v>
      </c>
      <c r="B940" t="s">
        <v>1318</v>
      </c>
      <c r="C940" t="s">
        <v>2281</v>
      </c>
      <c r="I940" t="s">
        <v>216</v>
      </c>
      <c r="J940" t="s">
        <v>272</v>
      </c>
      <c r="K940">
        <v>0</v>
      </c>
      <c r="N940" t="b">
        <v>1</v>
      </c>
      <c r="O940" t="b">
        <v>1</v>
      </c>
      <c r="P940" t="b">
        <v>0</v>
      </c>
      <c r="Q940">
        <v>12</v>
      </c>
      <c r="R940">
        <v>4</v>
      </c>
      <c r="S940">
        <v>1</v>
      </c>
      <c r="T940">
        <v>0</v>
      </c>
      <c r="U940" t="b">
        <v>1</v>
      </c>
      <c r="V940" t="s">
        <v>326</v>
      </c>
      <c r="W940" t="s">
        <v>327</v>
      </c>
      <c r="X940" t="s">
        <v>5443</v>
      </c>
      <c r="Y940">
        <v>37</v>
      </c>
      <c r="Z940">
        <v>37</v>
      </c>
      <c r="AA940">
        <v>6</v>
      </c>
      <c r="AB940">
        <v>6</v>
      </c>
      <c r="AC940">
        <v>18</v>
      </c>
    </row>
    <row r="941" spans="1:29" x14ac:dyDescent="0.35">
      <c r="A941">
        <v>945</v>
      </c>
      <c r="B941" t="s">
        <v>1318</v>
      </c>
      <c r="C941" t="s">
        <v>2282</v>
      </c>
      <c r="I941" t="s">
        <v>216</v>
      </c>
      <c r="J941" t="s">
        <v>272</v>
      </c>
      <c r="K941">
        <v>0</v>
      </c>
      <c r="N941" t="b">
        <v>1</v>
      </c>
      <c r="O941" t="b">
        <v>1</v>
      </c>
      <c r="P941" t="b">
        <v>0</v>
      </c>
      <c r="Q941">
        <v>12</v>
      </c>
      <c r="R941">
        <v>4</v>
      </c>
      <c r="S941">
        <v>1</v>
      </c>
      <c r="T941">
        <v>0</v>
      </c>
      <c r="U941" t="b">
        <v>1</v>
      </c>
      <c r="V941" t="s">
        <v>326</v>
      </c>
      <c r="W941" t="s">
        <v>327</v>
      </c>
      <c r="X941" t="s">
        <v>5444</v>
      </c>
      <c r="Y941">
        <v>38</v>
      </c>
      <c r="Z941">
        <v>38</v>
      </c>
      <c r="AA941">
        <v>6</v>
      </c>
      <c r="AB941">
        <v>6</v>
      </c>
      <c r="AC941">
        <v>18</v>
      </c>
    </row>
    <row r="942" spans="1:29" x14ac:dyDescent="0.35">
      <c r="A942">
        <v>946</v>
      </c>
      <c r="B942" t="s">
        <v>1318</v>
      </c>
      <c r="C942" t="s">
        <v>2283</v>
      </c>
      <c r="I942" t="s">
        <v>216</v>
      </c>
      <c r="J942" t="s">
        <v>272</v>
      </c>
      <c r="K942">
        <v>0</v>
      </c>
      <c r="N942" t="b">
        <v>1</v>
      </c>
      <c r="O942" t="b">
        <v>1</v>
      </c>
      <c r="P942" t="b">
        <v>0</v>
      </c>
      <c r="Q942">
        <v>12</v>
      </c>
      <c r="R942">
        <v>4</v>
      </c>
      <c r="S942">
        <v>1</v>
      </c>
      <c r="T942">
        <v>0</v>
      </c>
      <c r="U942" t="b">
        <v>1</v>
      </c>
      <c r="V942" t="s">
        <v>326</v>
      </c>
      <c r="W942" t="s">
        <v>327</v>
      </c>
      <c r="X942" t="s">
        <v>5445</v>
      </c>
      <c r="Y942">
        <v>39</v>
      </c>
      <c r="Z942">
        <v>39</v>
      </c>
      <c r="AA942">
        <v>6</v>
      </c>
      <c r="AB942">
        <v>6</v>
      </c>
      <c r="AC942">
        <v>18</v>
      </c>
    </row>
    <row r="943" spans="1:29" x14ac:dyDescent="0.35">
      <c r="A943">
        <v>947</v>
      </c>
      <c r="B943" t="s">
        <v>1318</v>
      </c>
      <c r="C943" t="s">
        <v>2284</v>
      </c>
      <c r="I943" t="s">
        <v>216</v>
      </c>
      <c r="J943" t="s">
        <v>272</v>
      </c>
      <c r="K943">
        <v>0</v>
      </c>
      <c r="N943" t="b">
        <v>1</v>
      </c>
      <c r="O943" t="b">
        <v>1</v>
      </c>
      <c r="P943" t="b">
        <v>0</v>
      </c>
      <c r="Q943">
        <v>12</v>
      </c>
      <c r="R943">
        <v>4</v>
      </c>
      <c r="S943">
        <v>1</v>
      </c>
      <c r="T943">
        <v>0</v>
      </c>
      <c r="U943" t="b">
        <v>1</v>
      </c>
      <c r="V943" t="s">
        <v>326</v>
      </c>
      <c r="W943" t="s">
        <v>327</v>
      </c>
      <c r="X943" t="s">
        <v>5446</v>
      </c>
      <c r="Y943">
        <v>40</v>
      </c>
      <c r="Z943">
        <v>40</v>
      </c>
      <c r="AA943">
        <v>6</v>
      </c>
      <c r="AB943">
        <v>6</v>
      </c>
      <c r="AC943">
        <v>18</v>
      </c>
    </row>
    <row r="944" spans="1:29" x14ac:dyDescent="0.35">
      <c r="A944">
        <v>948</v>
      </c>
      <c r="B944" t="s">
        <v>1318</v>
      </c>
      <c r="C944" t="s">
        <v>2285</v>
      </c>
      <c r="I944" t="s">
        <v>216</v>
      </c>
      <c r="J944" t="s">
        <v>272</v>
      </c>
      <c r="K944">
        <v>0</v>
      </c>
      <c r="N944" t="b">
        <v>1</v>
      </c>
      <c r="O944" t="b">
        <v>1</v>
      </c>
      <c r="P944" t="b">
        <v>0</v>
      </c>
      <c r="Q944">
        <v>12</v>
      </c>
      <c r="R944">
        <v>4</v>
      </c>
      <c r="S944">
        <v>1</v>
      </c>
      <c r="T944">
        <v>0</v>
      </c>
      <c r="U944" t="b">
        <v>1</v>
      </c>
      <c r="V944" t="s">
        <v>326</v>
      </c>
      <c r="W944" t="s">
        <v>327</v>
      </c>
      <c r="X944" t="s">
        <v>5447</v>
      </c>
      <c r="Y944">
        <v>41</v>
      </c>
      <c r="Z944">
        <v>41</v>
      </c>
      <c r="AA944">
        <v>6</v>
      </c>
      <c r="AB944">
        <v>6</v>
      </c>
      <c r="AC944">
        <v>18</v>
      </c>
    </row>
    <row r="945" spans="1:29" x14ac:dyDescent="0.35">
      <c r="A945">
        <v>949</v>
      </c>
      <c r="B945" t="s">
        <v>1318</v>
      </c>
      <c r="C945" t="s">
        <v>2286</v>
      </c>
      <c r="I945" t="s">
        <v>216</v>
      </c>
      <c r="J945" t="s">
        <v>272</v>
      </c>
      <c r="K945">
        <v>0</v>
      </c>
      <c r="N945" t="b">
        <v>1</v>
      </c>
      <c r="O945" t="b">
        <v>1</v>
      </c>
      <c r="P945" t="b">
        <v>0</v>
      </c>
      <c r="Q945">
        <v>12</v>
      </c>
      <c r="R945">
        <v>4</v>
      </c>
      <c r="S945">
        <v>1</v>
      </c>
      <c r="T945">
        <v>0</v>
      </c>
      <c r="U945" t="b">
        <v>1</v>
      </c>
      <c r="V945" t="s">
        <v>326</v>
      </c>
      <c r="W945" t="s">
        <v>327</v>
      </c>
      <c r="X945" t="s">
        <v>5448</v>
      </c>
      <c r="Y945">
        <v>42</v>
      </c>
      <c r="Z945">
        <v>42</v>
      </c>
      <c r="AA945">
        <v>6</v>
      </c>
      <c r="AB945">
        <v>6</v>
      </c>
      <c r="AC945">
        <v>18</v>
      </c>
    </row>
    <row r="946" spans="1:29" x14ac:dyDescent="0.35">
      <c r="A946">
        <v>950</v>
      </c>
      <c r="B946" t="s">
        <v>1318</v>
      </c>
      <c r="C946" t="s">
        <v>2287</v>
      </c>
      <c r="I946" t="s">
        <v>216</v>
      </c>
      <c r="J946" t="s">
        <v>272</v>
      </c>
      <c r="K946">
        <v>0</v>
      </c>
      <c r="N946" t="b">
        <v>1</v>
      </c>
      <c r="O946" t="b">
        <v>1</v>
      </c>
      <c r="P946" t="b">
        <v>0</v>
      </c>
      <c r="Q946">
        <v>12</v>
      </c>
      <c r="R946">
        <v>4</v>
      </c>
      <c r="S946">
        <v>1</v>
      </c>
      <c r="T946">
        <v>0</v>
      </c>
      <c r="U946" t="b">
        <v>1</v>
      </c>
      <c r="V946" t="s">
        <v>326</v>
      </c>
      <c r="W946" t="s">
        <v>327</v>
      </c>
      <c r="X946" t="s">
        <v>5449</v>
      </c>
      <c r="Y946">
        <v>43</v>
      </c>
      <c r="Z946">
        <v>43</v>
      </c>
      <c r="AA946">
        <v>6</v>
      </c>
      <c r="AB946">
        <v>6</v>
      </c>
      <c r="AC946">
        <v>18</v>
      </c>
    </row>
    <row r="947" spans="1:29" x14ac:dyDescent="0.35">
      <c r="A947">
        <v>951</v>
      </c>
      <c r="B947" t="s">
        <v>1318</v>
      </c>
      <c r="C947" t="s">
        <v>2288</v>
      </c>
      <c r="I947" t="s">
        <v>216</v>
      </c>
      <c r="J947" t="s">
        <v>272</v>
      </c>
      <c r="K947">
        <v>0</v>
      </c>
      <c r="N947" t="b">
        <v>1</v>
      </c>
      <c r="O947" t="b">
        <v>1</v>
      </c>
      <c r="P947" t="b">
        <v>0</v>
      </c>
      <c r="Q947">
        <v>12</v>
      </c>
      <c r="R947">
        <v>4</v>
      </c>
      <c r="S947">
        <v>1</v>
      </c>
      <c r="T947">
        <v>0</v>
      </c>
      <c r="U947" t="b">
        <v>1</v>
      </c>
      <c r="V947" t="s">
        <v>326</v>
      </c>
      <c r="W947" t="s">
        <v>327</v>
      </c>
      <c r="X947" t="s">
        <v>5450</v>
      </c>
      <c r="Y947">
        <v>44</v>
      </c>
      <c r="Z947">
        <v>44</v>
      </c>
      <c r="AA947">
        <v>6</v>
      </c>
      <c r="AB947">
        <v>6</v>
      </c>
      <c r="AC947">
        <v>18</v>
      </c>
    </row>
    <row r="948" spans="1:29" x14ac:dyDescent="0.35">
      <c r="A948">
        <v>952</v>
      </c>
      <c r="B948" t="s">
        <v>1318</v>
      </c>
      <c r="C948" t="s">
        <v>2289</v>
      </c>
      <c r="G948" t="s">
        <v>1419</v>
      </c>
      <c r="I948" t="s">
        <v>216</v>
      </c>
      <c r="J948" t="s">
        <v>272</v>
      </c>
      <c r="K948">
        <v>0</v>
      </c>
      <c r="N948" t="b">
        <v>1</v>
      </c>
      <c r="O948" t="b">
        <v>1</v>
      </c>
      <c r="P948" t="b">
        <v>0</v>
      </c>
      <c r="Q948">
        <v>12</v>
      </c>
      <c r="R948">
        <v>0</v>
      </c>
      <c r="S948">
        <v>1</v>
      </c>
      <c r="T948">
        <v>0</v>
      </c>
      <c r="U948" t="b">
        <v>1</v>
      </c>
      <c r="V948" t="s">
        <v>326</v>
      </c>
      <c r="W948" t="s">
        <v>327</v>
      </c>
      <c r="X948" t="s">
        <v>5451</v>
      </c>
      <c r="Y948">
        <v>45</v>
      </c>
      <c r="Z948">
        <v>45</v>
      </c>
      <c r="AA948">
        <v>6</v>
      </c>
      <c r="AB948">
        <v>6</v>
      </c>
      <c r="AC948">
        <v>18</v>
      </c>
    </row>
    <row r="949" spans="1:29" x14ac:dyDescent="0.35">
      <c r="A949">
        <v>953</v>
      </c>
      <c r="B949" t="s">
        <v>1318</v>
      </c>
      <c r="C949" t="s">
        <v>2290</v>
      </c>
      <c r="G949" t="s">
        <v>1419</v>
      </c>
      <c r="I949" t="s">
        <v>102</v>
      </c>
      <c r="J949" t="s">
        <v>272</v>
      </c>
      <c r="K949">
        <v>0</v>
      </c>
      <c r="N949" t="b">
        <v>1</v>
      </c>
      <c r="O949" t="b">
        <v>1</v>
      </c>
      <c r="P949" t="b">
        <v>0</v>
      </c>
      <c r="Q949">
        <v>12</v>
      </c>
      <c r="R949">
        <v>0</v>
      </c>
      <c r="S949">
        <v>1</v>
      </c>
      <c r="T949">
        <v>0</v>
      </c>
      <c r="U949" t="b">
        <v>1</v>
      </c>
      <c r="V949" t="s">
        <v>326</v>
      </c>
      <c r="W949" t="s">
        <v>327</v>
      </c>
      <c r="X949" t="s">
        <v>5561</v>
      </c>
      <c r="Y949">
        <v>45</v>
      </c>
      <c r="Z949">
        <v>45</v>
      </c>
      <c r="AA949">
        <v>7</v>
      </c>
      <c r="AB949">
        <v>7</v>
      </c>
      <c r="AC949">
        <v>18</v>
      </c>
    </row>
    <row r="950" spans="1:29" x14ac:dyDescent="0.35">
      <c r="A950">
        <v>954</v>
      </c>
      <c r="B950" t="s">
        <v>1318</v>
      </c>
      <c r="C950" t="s">
        <v>2291</v>
      </c>
      <c r="G950" t="s">
        <v>1419</v>
      </c>
      <c r="I950" t="s">
        <v>134</v>
      </c>
      <c r="J950" t="s">
        <v>272</v>
      </c>
      <c r="K950">
        <v>0</v>
      </c>
      <c r="N950" t="b">
        <v>1</v>
      </c>
      <c r="O950" t="b">
        <v>1</v>
      </c>
      <c r="P950" t="b">
        <v>0</v>
      </c>
      <c r="Q950">
        <v>12</v>
      </c>
      <c r="R950">
        <v>0</v>
      </c>
      <c r="S950">
        <v>1</v>
      </c>
      <c r="T950">
        <v>0</v>
      </c>
      <c r="U950" t="b">
        <v>1</v>
      </c>
      <c r="V950" t="s">
        <v>326</v>
      </c>
      <c r="W950" t="s">
        <v>327</v>
      </c>
      <c r="X950" t="s">
        <v>5562</v>
      </c>
      <c r="Y950">
        <v>45</v>
      </c>
      <c r="Z950">
        <v>45</v>
      </c>
      <c r="AA950">
        <v>8</v>
      </c>
      <c r="AB950">
        <v>8</v>
      </c>
      <c r="AC950">
        <v>18</v>
      </c>
    </row>
    <row r="951" spans="1:29" x14ac:dyDescent="0.35">
      <c r="A951">
        <v>955</v>
      </c>
      <c r="B951" t="s">
        <v>1318</v>
      </c>
      <c r="C951" t="s">
        <v>2292</v>
      </c>
      <c r="G951" t="s">
        <v>1419</v>
      </c>
      <c r="I951" t="s">
        <v>135</v>
      </c>
      <c r="J951" t="s">
        <v>272</v>
      </c>
      <c r="K951">
        <v>0</v>
      </c>
      <c r="N951" t="b">
        <v>1</v>
      </c>
      <c r="O951" t="b">
        <v>1</v>
      </c>
      <c r="P951" t="b">
        <v>0</v>
      </c>
      <c r="Q951">
        <v>12</v>
      </c>
      <c r="R951">
        <v>0</v>
      </c>
      <c r="S951">
        <v>1</v>
      </c>
      <c r="T951">
        <v>0</v>
      </c>
      <c r="U951" t="b">
        <v>1</v>
      </c>
      <c r="V951" t="s">
        <v>326</v>
      </c>
      <c r="W951" t="s">
        <v>327</v>
      </c>
      <c r="X951" t="s">
        <v>5563</v>
      </c>
      <c r="Y951">
        <v>45</v>
      </c>
      <c r="Z951">
        <v>45</v>
      </c>
      <c r="AA951">
        <v>9</v>
      </c>
      <c r="AB951">
        <v>9</v>
      </c>
      <c r="AC951">
        <v>18</v>
      </c>
    </row>
    <row r="952" spans="1:29" x14ac:dyDescent="0.35">
      <c r="A952">
        <v>956</v>
      </c>
      <c r="B952" t="s">
        <v>1318</v>
      </c>
      <c r="C952" t="s">
        <v>2293</v>
      </c>
      <c r="G952" t="s">
        <v>1419</v>
      </c>
      <c r="I952" t="s">
        <v>178</v>
      </c>
      <c r="J952" t="s">
        <v>272</v>
      </c>
      <c r="K952">
        <v>0</v>
      </c>
      <c r="N952" t="b">
        <v>1</v>
      </c>
      <c r="O952" t="b">
        <v>1</v>
      </c>
      <c r="P952" t="b">
        <v>0</v>
      </c>
      <c r="Q952">
        <v>12</v>
      </c>
      <c r="R952">
        <v>0</v>
      </c>
      <c r="S952">
        <v>1</v>
      </c>
      <c r="T952">
        <v>0</v>
      </c>
      <c r="U952" t="b">
        <v>1</v>
      </c>
      <c r="V952" t="s">
        <v>326</v>
      </c>
      <c r="W952" t="s">
        <v>327</v>
      </c>
      <c r="X952" t="s">
        <v>5564</v>
      </c>
      <c r="Y952">
        <v>45</v>
      </c>
      <c r="Z952">
        <v>45</v>
      </c>
      <c r="AA952">
        <v>10</v>
      </c>
      <c r="AB952">
        <v>10</v>
      </c>
      <c r="AC952">
        <v>18</v>
      </c>
    </row>
    <row r="953" spans="1:29" x14ac:dyDescent="0.35">
      <c r="A953">
        <v>957</v>
      </c>
      <c r="B953" t="s">
        <v>1318</v>
      </c>
      <c r="C953" t="s">
        <v>2294</v>
      </c>
      <c r="G953" t="s">
        <v>118</v>
      </c>
      <c r="I953" t="s">
        <v>216</v>
      </c>
      <c r="J953" t="s">
        <v>272</v>
      </c>
      <c r="K953">
        <v>0</v>
      </c>
      <c r="N953" t="b">
        <v>1</v>
      </c>
      <c r="O953" t="b">
        <v>1</v>
      </c>
      <c r="P953" t="b">
        <v>0</v>
      </c>
      <c r="Q953">
        <v>12</v>
      </c>
      <c r="R953">
        <v>0</v>
      </c>
      <c r="S953">
        <v>1</v>
      </c>
      <c r="T953">
        <v>0</v>
      </c>
      <c r="U953" t="b">
        <v>1</v>
      </c>
      <c r="V953" t="s">
        <v>326</v>
      </c>
      <c r="W953" t="s">
        <v>327</v>
      </c>
      <c r="X953" t="s">
        <v>5452</v>
      </c>
      <c r="Y953">
        <v>46</v>
      </c>
      <c r="Z953">
        <v>46</v>
      </c>
      <c r="AA953">
        <v>6</v>
      </c>
      <c r="AB953">
        <v>6</v>
      </c>
      <c r="AC953">
        <v>18</v>
      </c>
    </row>
    <row r="954" spans="1:29" x14ac:dyDescent="0.35">
      <c r="A954">
        <v>958</v>
      </c>
      <c r="B954" t="s">
        <v>1318</v>
      </c>
      <c r="C954" t="s">
        <v>2295</v>
      </c>
      <c r="G954" t="s">
        <v>118</v>
      </c>
      <c r="I954" t="s">
        <v>102</v>
      </c>
      <c r="J954" t="s">
        <v>272</v>
      </c>
      <c r="K954">
        <v>0</v>
      </c>
      <c r="N954" t="b">
        <v>1</v>
      </c>
      <c r="O954" t="b">
        <v>1</v>
      </c>
      <c r="P954" t="b">
        <v>0</v>
      </c>
      <c r="Q954">
        <v>12</v>
      </c>
      <c r="R954">
        <v>0</v>
      </c>
      <c r="S954">
        <v>1</v>
      </c>
      <c r="T954">
        <v>0</v>
      </c>
      <c r="U954" t="b">
        <v>1</v>
      </c>
      <c r="V954" t="s">
        <v>326</v>
      </c>
      <c r="W954" t="s">
        <v>327</v>
      </c>
      <c r="X954" t="s">
        <v>5565</v>
      </c>
      <c r="Y954">
        <v>46</v>
      </c>
      <c r="Z954">
        <v>46</v>
      </c>
      <c r="AA954">
        <v>7</v>
      </c>
      <c r="AB954">
        <v>7</v>
      </c>
      <c r="AC954">
        <v>18</v>
      </c>
    </row>
    <row r="955" spans="1:29" x14ac:dyDescent="0.35">
      <c r="A955">
        <v>959</v>
      </c>
      <c r="B955" t="s">
        <v>1318</v>
      </c>
      <c r="C955" t="s">
        <v>2296</v>
      </c>
      <c r="G955" t="s">
        <v>118</v>
      </c>
      <c r="I955" t="s">
        <v>134</v>
      </c>
      <c r="J955" t="s">
        <v>272</v>
      </c>
      <c r="K955">
        <v>0</v>
      </c>
      <c r="N955" t="b">
        <v>1</v>
      </c>
      <c r="O955" t="b">
        <v>1</v>
      </c>
      <c r="P955" t="b">
        <v>0</v>
      </c>
      <c r="Q955">
        <v>12</v>
      </c>
      <c r="R955">
        <v>0</v>
      </c>
      <c r="S955">
        <v>1</v>
      </c>
      <c r="T955">
        <v>0</v>
      </c>
      <c r="U955" t="b">
        <v>1</v>
      </c>
      <c r="V955" t="s">
        <v>326</v>
      </c>
      <c r="W955" t="s">
        <v>327</v>
      </c>
      <c r="X955" t="s">
        <v>5566</v>
      </c>
      <c r="Y955">
        <v>46</v>
      </c>
      <c r="Z955">
        <v>46</v>
      </c>
      <c r="AA955">
        <v>8</v>
      </c>
      <c r="AB955">
        <v>8</v>
      </c>
      <c r="AC955">
        <v>18</v>
      </c>
    </row>
    <row r="956" spans="1:29" x14ac:dyDescent="0.35">
      <c r="A956">
        <v>960</v>
      </c>
      <c r="B956" t="s">
        <v>1318</v>
      </c>
      <c r="C956" t="s">
        <v>2297</v>
      </c>
      <c r="G956" t="s">
        <v>118</v>
      </c>
      <c r="I956" t="s">
        <v>135</v>
      </c>
      <c r="J956" t="s">
        <v>272</v>
      </c>
      <c r="K956">
        <v>0</v>
      </c>
      <c r="N956" t="b">
        <v>1</v>
      </c>
      <c r="O956" t="b">
        <v>1</v>
      </c>
      <c r="P956" t="b">
        <v>0</v>
      </c>
      <c r="Q956">
        <v>12</v>
      </c>
      <c r="R956">
        <v>0</v>
      </c>
      <c r="S956">
        <v>1</v>
      </c>
      <c r="T956">
        <v>0</v>
      </c>
      <c r="U956" t="b">
        <v>1</v>
      </c>
      <c r="V956" t="s">
        <v>326</v>
      </c>
      <c r="W956" t="s">
        <v>327</v>
      </c>
      <c r="X956" t="s">
        <v>5567</v>
      </c>
      <c r="Y956">
        <v>46</v>
      </c>
      <c r="Z956">
        <v>46</v>
      </c>
      <c r="AA956">
        <v>9</v>
      </c>
      <c r="AB956">
        <v>9</v>
      </c>
      <c r="AC956">
        <v>18</v>
      </c>
    </row>
    <row r="957" spans="1:29" x14ac:dyDescent="0.35">
      <c r="A957">
        <v>961</v>
      </c>
      <c r="B957" t="s">
        <v>1318</v>
      </c>
      <c r="C957" t="s">
        <v>2298</v>
      </c>
      <c r="G957" t="s">
        <v>118</v>
      </c>
      <c r="I957" t="s">
        <v>178</v>
      </c>
      <c r="J957" t="s">
        <v>272</v>
      </c>
      <c r="K957">
        <v>0</v>
      </c>
      <c r="N957" t="b">
        <v>1</v>
      </c>
      <c r="O957" t="b">
        <v>1</v>
      </c>
      <c r="P957" t="b">
        <v>0</v>
      </c>
      <c r="Q957">
        <v>12</v>
      </c>
      <c r="R957">
        <v>0</v>
      </c>
      <c r="S957">
        <v>1</v>
      </c>
      <c r="T957">
        <v>0</v>
      </c>
      <c r="U957" t="b">
        <v>1</v>
      </c>
      <c r="V957" t="s">
        <v>326</v>
      </c>
      <c r="W957" t="s">
        <v>327</v>
      </c>
      <c r="X957" t="s">
        <v>5568</v>
      </c>
      <c r="Y957">
        <v>46</v>
      </c>
      <c r="Z957">
        <v>46</v>
      </c>
      <c r="AA957">
        <v>10</v>
      </c>
      <c r="AB957">
        <v>10</v>
      </c>
      <c r="AC957">
        <v>18</v>
      </c>
    </row>
    <row r="958" spans="1:29" x14ac:dyDescent="0.35">
      <c r="A958">
        <v>962</v>
      </c>
      <c r="B958" t="s">
        <v>1318</v>
      </c>
      <c r="C958" t="s">
        <v>2299</v>
      </c>
      <c r="G958" t="s">
        <v>1738</v>
      </c>
      <c r="I958" t="s">
        <v>216</v>
      </c>
      <c r="J958" t="s">
        <v>272</v>
      </c>
      <c r="K958">
        <v>0</v>
      </c>
      <c r="N958" t="b">
        <v>1</v>
      </c>
      <c r="O958" t="b">
        <v>1</v>
      </c>
      <c r="P958" t="b">
        <v>0</v>
      </c>
      <c r="Q958">
        <v>12</v>
      </c>
      <c r="R958">
        <v>0</v>
      </c>
      <c r="S958">
        <v>1</v>
      </c>
      <c r="T958">
        <v>0</v>
      </c>
      <c r="U958" t="b">
        <v>1</v>
      </c>
      <c r="V958" t="s">
        <v>326</v>
      </c>
      <c r="W958" t="s">
        <v>327</v>
      </c>
      <c r="X958" t="s">
        <v>5453</v>
      </c>
      <c r="Y958">
        <v>48</v>
      </c>
      <c r="Z958">
        <v>48</v>
      </c>
      <c r="AA958">
        <v>6</v>
      </c>
      <c r="AB958">
        <v>6</v>
      </c>
      <c r="AC958">
        <v>18</v>
      </c>
    </row>
    <row r="959" spans="1:29" x14ac:dyDescent="0.35">
      <c r="A959">
        <v>963</v>
      </c>
      <c r="B959" t="s">
        <v>1318</v>
      </c>
      <c r="C959" t="s">
        <v>2300</v>
      </c>
      <c r="G959" t="s">
        <v>1738</v>
      </c>
      <c r="I959" t="s">
        <v>102</v>
      </c>
      <c r="J959" t="s">
        <v>272</v>
      </c>
      <c r="K959">
        <v>0</v>
      </c>
      <c r="N959" t="b">
        <v>1</v>
      </c>
      <c r="O959" t="b">
        <v>1</v>
      </c>
      <c r="P959" t="b">
        <v>0</v>
      </c>
      <c r="Q959">
        <v>12</v>
      </c>
      <c r="R959">
        <v>0</v>
      </c>
      <c r="S959">
        <v>1</v>
      </c>
      <c r="T959">
        <v>0</v>
      </c>
      <c r="U959" t="b">
        <v>1</v>
      </c>
      <c r="V959" t="s">
        <v>326</v>
      </c>
      <c r="W959" t="s">
        <v>327</v>
      </c>
      <c r="X959" t="s">
        <v>5569</v>
      </c>
      <c r="Y959">
        <v>48</v>
      </c>
      <c r="Z959">
        <v>48</v>
      </c>
      <c r="AA959">
        <v>7</v>
      </c>
      <c r="AB959">
        <v>7</v>
      </c>
      <c r="AC959">
        <v>18</v>
      </c>
    </row>
    <row r="960" spans="1:29" x14ac:dyDescent="0.35">
      <c r="A960">
        <v>964</v>
      </c>
      <c r="B960" t="s">
        <v>1318</v>
      </c>
      <c r="C960" t="s">
        <v>2301</v>
      </c>
      <c r="G960" t="s">
        <v>1738</v>
      </c>
      <c r="I960" t="s">
        <v>134</v>
      </c>
      <c r="J960" t="s">
        <v>272</v>
      </c>
      <c r="K960">
        <v>0</v>
      </c>
      <c r="N960" t="b">
        <v>1</v>
      </c>
      <c r="O960" t="b">
        <v>1</v>
      </c>
      <c r="P960" t="b">
        <v>0</v>
      </c>
      <c r="Q960">
        <v>12</v>
      </c>
      <c r="R960">
        <v>0</v>
      </c>
      <c r="S960">
        <v>1</v>
      </c>
      <c r="T960">
        <v>0</v>
      </c>
      <c r="U960" t="b">
        <v>1</v>
      </c>
      <c r="V960" t="s">
        <v>326</v>
      </c>
      <c r="W960" t="s">
        <v>327</v>
      </c>
      <c r="X960" t="s">
        <v>5570</v>
      </c>
      <c r="Y960">
        <v>48</v>
      </c>
      <c r="Z960">
        <v>48</v>
      </c>
      <c r="AA960">
        <v>8</v>
      </c>
      <c r="AB960">
        <v>8</v>
      </c>
      <c r="AC960">
        <v>18</v>
      </c>
    </row>
    <row r="961" spans="1:29" x14ac:dyDescent="0.35">
      <c r="A961">
        <v>965</v>
      </c>
      <c r="B961" t="s">
        <v>1318</v>
      </c>
      <c r="C961" t="s">
        <v>2302</v>
      </c>
      <c r="G961" t="s">
        <v>1738</v>
      </c>
      <c r="I961" t="s">
        <v>135</v>
      </c>
      <c r="J961" t="s">
        <v>272</v>
      </c>
      <c r="K961">
        <v>0</v>
      </c>
      <c r="N961" t="b">
        <v>1</v>
      </c>
      <c r="O961" t="b">
        <v>1</v>
      </c>
      <c r="P961" t="b">
        <v>0</v>
      </c>
      <c r="Q961">
        <v>12</v>
      </c>
      <c r="R961">
        <v>0</v>
      </c>
      <c r="S961">
        <v>1</v>
      </c>
      <c r="T961">
        <v>0</v>
      </c>
      <c r="U961" t="b">
        <v>1</v>
      </c>
      <c r="V961" t="s">
        <v>326</v>
      </c>
      <c r="W961" t="s">
        <v>327</v>
      </c>
      <c r="X961" t="s">
        <v>5571</v>
      </c>
      <c r="Y961">
        <v>48</v>
      </c>
      <c r="Z961">
        <v>48</v>
      </c>
      <c r="AA961">
        <v>9</v>
      </c>
      <c r="AB961">
        <v>9</v>
      </c>
      <c r="AC961">
        <v>18</v>
      </c>
    </row>
    <row r="962" spans="1:29" x14ac:dyDescent="0.35">
      <c r="A962">
        <v>966</v>
      </c>
      <c r="B962" t="s">
        <v>1318</v>
      </c>
      <c r="C962" t="s">
        <v>2303</v>
      </c>
      <c r="G962" t="s">
        <v>1738</v>
      </c>
      <c r="I962" t="s">
        <v>178</v>
      </c>
      <c r="J962" t="s">
        <v>272</v>
      </c>
      <c r="K962">
        <v>0</v>
      </c>
      <c r="N962" t="b">
        <v>1</v>
      </c>
      <c r="O962" t="b">
        <v>1</v>
      </c>
      <c r="P962" t="b">
        <v>0</v>
      </c>
      <c r="Q962">
        <v>12</v>
      </c>
      <c r="R962">
        <v>0</v>
      </c>
      <c r="S962">
        <v>1</v>
      </c>
      <c r="T962">
        <v>0</v>
      </c>
      <c r="U962" t="b">
        <v>1</v>
      </c>
      <c r="V962" t="s">
        <v>326</v>
      </c>
      <c r="W962" t="s">
        <v>327</v>
      </c>
      <c r="X962" t="s">
        <v>5572</v>
      </c>
      <c r="Y962">
        <v>48</v>
      </c>
      <c r="Z962">
        <v>48</v>
      </c>
      <c r="AA962">
        <v>10</v>
      </c>
      <c r="AB962">
        <v>10</v>
      </c>
      <c r="AC962">
        <v>18</v>
      </c>
    </row>
    <row r="963" spans="1:29" x14ac:dyDescent="0.35">
      <c r="A963">
        <v>967</v>
      </c>
      <c r="B963" t="s">
        <v>1318</v>
      </c>
      <c r="C963" t="s">
        <v>2304</v>
      </c>
      <c r="I963" t="s">
        <v>65</v>
      </c>
      <c r="J963" t="s">
        <v>264</v>
      </c>
      <c r="K963">
        <v>0</v>
      </c>
      <c r="N963" t="b">
        <v>1</v>
      </c>
      <c r="O963" t="b">
        <v>1</v>
      </c>
      <c r="P963" t="b">
        <v>0</v>
      </c>
      <c r="Q963">
        <v>12</v>
      </c>
      <c r="R963">
        <v>4</v>
      </c>
      <c r="S963">
        <v>1</v>
      </c>
      <c r="T963">
        <v>0</v>
      </c>
      <c r="U963" t="b">
        <v>1</v>
      </c>
      <c r="V963" t="s">
        <v>326</v>
      </c>
      <c r="W963" t="s">
        <v>327</v>
      </c>
      <c r="X963" t="s">
        <v>5573</v>
      </c>
      <c r="Y963">
        <v>52</v>
      </c>
      <c r="Z963">
        <v>52</v>
      </c>
      <c r="AA963">
        <v>5</v>
      </c>
      <c r="AB963">
        <v>5</v>
      </c>
      <c r="AC963">
        <v>18</v>
      </c>
    </row>
    <row r="964" spans="1:29" x14ac:dyDescent="0.35">
      <c r="A964">
        <v>968</v>
      </c>
      <c r="B964" t="s">
        <v>1318</v>
      </c>
      <c r="C964" t="s">
        <v>2305</v>
      </c>
      <c r="I964" t="s">
        <v>65</v>
      </c>
      <c r="J964" t="s">
        <v>264</v>
      </c>
      <c r="K964">
        <v>0</v>
      </c>
      <c r="N964" t="b">
        <v>1</v>
      </c>
      <c r="O964" t="b">
        <v>1</v>
      </c>
      <c r="P964" t="b">
        <v>0</v>
      </c>
      <c r="Q964">
        <v>12</v>
      </c>
      <c r="R964">
        <v>4</v>
      </c>
      <c r="S964">
        <v>1</v>
      </c>
      <c r="T964">
        <v>0</v>
      </c>
      <c r="U964" t="b">
        <v>1</v>
      </c>
      <c r="V964" t="s">
        <v>326</v>
      </c>
      <c r="W964" t="s">
        <v>327</v>
      </c>
      <c r="X964" t="s">
        <v>5574</v>
      </c>
      <c r="Y964">
        <v>53</v>
      </c>
      <c r="Z964">
        <v>53</v>
      </c>
      <c r="AA964">
        <v>5</v>
      </c>
      <c r="AB964">
        <v>5</v>
      </c>
      <c r="AC964">
        <v>18</v>
      </c>
    </row>
    <row r="965" spans="1:29" x14ac:dyDescent="0.35">
      <c r="A965">
        <v>969</v>
      </c>
      <c r="B965" t="s">
        <v>1318</v>
      </c>
      <c r="C965" t="s">
        <v>2306</v>
      </c>
      <c r="I965" t="s">
        <v>65</v>
      </c>
      <c r="J965" t="s">
        <v>264</v>
      </c>
      <c r="K965">
        <v>0</v>
      </c>
      <c r="N965" t="b">
        <v>1</v>
      </c>
      <c r="O965" t="b">
        <v>1</v>
      </c>
      <c r="P965" t="b">
        <v>0</v>
      </c>
      <c r="Q965">
        <v>12</v>
      </c>
      <c r="R965">
        <v>4</v>
      </c>
      <c r="S965">
        <v>1</v>
      </c>
      <c r="T965">
        <v>0</v>
      </c>
      <c r="U965" t="b">
        <v>1</v>
      </c>
      <c r="V965" t="s">
        <v>326</v>
      </c>
      <c r="W965" t="s">
        <v>327</v>
      </c>
      <c r="X965" t="s">
        <v>5575</v>
      </c>
      <c r="Y965">
        <v>54</v>
      </c>
      <c r="Z965">
        <v>54</v>
      </c>
      <c r="AA965">
        <v>5</v>
      </c>
      <c r="AB965">
        <v>5</v>
      </c>
      <c r="AC965">
        <v>18</v>
      </c>
    </row>
    <row r="966" spans="1:29" x14ac:dyDescent="0.35">
      <c r="A966">
        <v>970</v>
      </c>
      <c r="B966" t="s">
        <v>1318</v>
      </c>
      <c r="C966" t="s">
        <v>2307</v>
      </c>
      <c r="I966" t="s">
        <v>65</v>
      </c>
      <c r="J966" t="s">
        <v>264</v>
      </c>
      <c r="K966">
        <v>0</v>
      </c>
      <c r="N966" t="b">
        <v>1</v>
      </c>
      <c r="O966" t="b">
        <v>1</v>
      </c>
      <c r="P966" t="b">
        <v>0</v>
      </c>
      <c r="Q966">
        <v>12</v>
      </c>
      <c r="R966">
        <v>4</v>
      </c>
      <c r="S966">
        <v>1</v>
      </c>
      <c r="T966">
        <v>0</v>
      </c>
      <c r="U966" t="b">
        <v>1</v>
      </c>
      <c r="V966" t="s">
        <v>326</v>
      </c>
      <c r="W966" t="s">
        <v>327</v>
      </c>
      <c r="X966" t="s">
        <v>5576</v>
      </c>
      <c r="Y966">
        <v>55</v>
      </c>
      <c r="Z966">
        <v>55</v>
      </c>
      <c r="AA966">
        <v>5</v>
      </c>
      <c r="AB966">
        <v>5</v>
      </c>
      <c r="AC966">
        <v>18</v>
      </c>
    </row>
    <row r="967" spans="1:29" x14ac:dyDescent="0.35">
      <c r="A967">
        <v>971</v>
      </c>
      <c r="B967" t="s">
        <v>1318</v>
      </c>
      <c r="C967" t="s">
        <v>2308</v>
      </c>
      <c r="I967" t="s">
        <v>65</v>
      </c>
      <c r="J967" t="s">
        <v>264</v>
      </c>
      <c r="K967">
        <v>0</v>
      </c>
      <c r="N967" t="b">
        <v>1</v>
      </c>
      <c r="O967" t="b">
        <v>1</v>
      </c>
      <c r="P967" t="b">
        <v>0</v>
      </c>
      <c r="Q967">
        <v>12</v>
      </c>
      <c r="R967">
        <v>4</v>
      </c>
      <c r="S967">
        <v>1</v>
      </c>
      <c r="T967">
        <v>0</v>
      </c>
      <c r="U967" t="b">
        <v>1</v>
      </c>
      <c r="V967" t="s">
        <v>326</v>
      </c>
      <c r="W967" t="s">
        <v>327</v>
      </c>
      <c r="X967" t="s">
        <v>5577</v>
      </c>
      <c r="Y967">
        <v>56</v>
      </c>
      <c r="Z967">
        <v>56</v>
      </c>
      <c r="AA967">
        <v>5</v>
      </c>
      <c r="AB967">
        <v>5</v>
      </c>
      <c r="AC967">
        <v>18</v>
      </c>
    </row>
    <row r="968" spans="1:29" x14ac:dyDescent="0.35">
      <c r="A968">
        <v>972</v>
      </c>
      <c r="B968" t="s">
        <v>1318</v>
      </c>
      <c r="C968" t="s">
        <v>2309</v>
      </c>
      <c r="I968" t="s">
        <v>65</v>
      </c>
      <c r="J968" t="s">
        <v>264</v>
      </c>
      <c r="K968">
        <v>0</v>
      </c>
      <c r="N968" t="b">
        <v>1</v>
      </c>
      <c r="O968" t="b">
        <v>1</v>
      </c>
      <c r="P968" t="b">
        <v>0</v>
      </c>
      <c r="Q968">
        <v>12</v>
      </c>
      <c r="R968">
        <v>4</v>
      </c>
      <c r="S968">
        <v>1</v>
      </c>
      <c r="T968">
        <v>0</v>
      </c>
      <c r="U968" t="b">
        <v>1</v>
      </c>
      <c r="V968" t="s">
        <v>326</v>
      </c>
      <c r="W968" t="s">
        <v>327</v>
      </c>
      <c r="X968" t="s">
        <v>5578</v>
      </c>
      <c r="Y968">
        <v>57</v>
      </c>
      <c r="Z968">
        <v>57</v>
      </c>
      <c r="AA968">
        <v>5</v>
      </c>
      <c r="AB968">
        <v>5</v>
      </c>
      <c r="AC968">
        <v>18</v>
      </c>
    </row>
    <row r="969" spans="1:29" x14ac:dyDescent="0.35">
      <c r="A969">
        <v>973</v>
      </c>
      <c r="B969" t="s">
        <v>1318</v>
      </c>
      <c r="C969" t="s">
        <v>2310</v>
      </c>
      <c r="I969" t="s">
        <v>65</v>
      </c>
      <c r="J969" t="s">
        <v>264</v>
      </c>
      <c r="K969">
        <v>0</v>
      </c>
      <c r="N969" t="b">
        <v>1</v>
      </c>
      <c r="O969" t="b">
        <v>1</v>
      </c>
      <c r="P969" t="b">
        <v>0</v>
      </c>
      <c r="Q969">
        <v>12</v>
      </c>
      <c r="R969">
        <v>4</v>
      </c>
      <c r="S969">
        <v>1</v>
      </c>
      <c r="T969">
        <v>0</v>
      </c>
      <c r="U969" t="b">
        <v>1</v>
      </c>
      <c r="V969" t="s">
        <v>326</v>
      </c>
      <c r="W969" t="s">
        <v>327</v>
      </c>
      <c r="X969" t="s">
        <v>5579</v>
      </c>
      <c r="Y969">
        <v>58</v>
      </c>
      <c r="Z969">
        <v>58</v>
      </c>
      <c r="AA969">
        <v>5</v>
      </c>
      <c r="AB969">
        <v>5</v>
      </c>
      <c r="AC969">
        <v>18</v>
      </c>
    </row>
    <row r="970" spans="1:29" x14ac:dyDescent="0.35">
      <c r="A970">
        <v>974</v>
      </c>
      <c r="B970" t="s">
        <v>1318</v>
      </c>
      <c r="C970" t="s">
        <v>2311</v>
      </c>
      <c r="I970" t="s">
        <v>65</v>
      </c>
      <c r="J970" t="s">
        <v>264</v>
      </c>
      <c r="K970">
        <v>0</v>
      </c>
      <c r="N970" t="b">
        <v>1</v>
      </c>
      <c r="O970" t="b">
        <v>1</v>
      </c>
      <c r="P970" t="b">
        <v>0</v>
      </c>
      <c r="Q970">
        <v>12</v>
      </c>
      <c r="R970">
        <v>4</v>
      </c>
      <c r="S970">
        <v>1</v>
      </c>
      <c r="T970">
        <v>0</v>
      </c>
      <c r="U970" t="b">
        <v>1</v>
      </c>
      <c r="V970" t="s">
        <v>326</v>
      </c>
      <c r="W970" t="s">
        <v>327</v>
      </c>
      <c r="X970" t="s">
        <v>5580</v>
      </c>
      <c r="Y970">
        <v>59</v>
      </c>
      <c r="Z970">
        <v>59</v>
      </c>
      <c r="AA970">
        <v>5</v>
      </c>
      <c r="AB970">
        <v>5</v>
      </c>
      <c r="AC970">
        <v>18</v>
      </c>
    </row>
    <row r="971" spans="1:29" x14ac:dyDescent="0.35">
      <c r="A971">
        <v>975</v>
      </c>
      <c r="B971" t="s">
        <v>1318</v>
      </c>
      <c r="C971" t="s">
        <v>2312</v>
      </c>
      <c r="I971" t="s">
        <v>65</v>
      </c>
      <c r="J971" t="s">
        <v>264</v>
      </c>
      <c r="K971">
        <v>0</v>
      </c>
      <c r="N971" t="b">
        <v>1</v>
      </c>
      <c r="O971" t="b">
        <v>1</v>
      </c>
      <c r="P971" t="b">
        <v>0</v>
      </c>
      <c r="Q971">
        <v>12</v>
      </c>
      <c r="R971">
        <v>4</v>
      </c>
      <c r="S971">
        <v>1</v>
      </c>
      <c r="T971">
        <v>0</v>
      </c>
      <c r="U971" t="b">
        <v>1</v>
      </c>
      <c r="V971" t="s">
        <v>326</v>
      </c>
      <c r="W971" t="s">
        <v>327</v>
      </c>
      <c r="X971" t="s">
        <v>5581</v>
      </c>
      <c r="Y971">
        <v>60</v>
      </c>
      <c r="Z971">
        <v>60</v>
      </c>
      <c r="AA971">
        <v>5</v>
      </c>
      <c r="AB971">
        <v>5</v>
      </c>
      <c r="AC971">
        <v>18</v>
      </c>
    </row>
    <row r="972" spans="1:29" x14ac:dyDescent="0.35">
      <c r="A972">
        <v>976</v>
      </c>
      <c r="B972" t="s">
        <v>1318</v>
      </c>
      <c r="C972" t="s">
        <v>2313</v>
      </c>
      <c r="I972" t="s">
        <v>65</v>
      </c>
      <c r="J972" t="s">
        <v>264</v>
      </c>
      <c r="K972">
        <v>0</v>
      </c>
      <c r="N972" t="b">
        <v>1</v>
      </c>
      <c r="O972" t="b">
        <v>1</v>
      </c>
      <c r="P972" t="b">
        <v>0</v>
      </c>
      <c r="Q972">
        <v>12</v>
      </c>
      <c r="R972">
        <v>4</v>
      </c>
      <c r="S972">
        <v>1</v>
      </c>
      <c r="T972">
        <v>0</v>
      </c>
      <c r="U972" t="b">
        <v>1</v>
      </c>
      <c r="V972" t="s">
        <v>326</v>
      </c>
      <c r="W972" t="s">
        <v>327</v>
      </c>
      <c r="X972" t="s">
        <v>5582</v>
      </c>
      <c r="Y972">
        <v>61</v>
      </c>
      <c r="Z972">
        <v>61</v>
      </c>
      <c r="AA972">
        <v>5</v>
      </c>
      <c r="AB972">
        <v>5</v>
      </c>
      <c r="AC972">
        <v>18</v>
      </c>
    </row>
    <row r="973" spans="1:29" x14ac:dyDescent="0.35">
      <c r="A973">
        <v>977</v>
      </c>
      <c r="B973" t="s">
        <v>1318</v>
      </c>
      <c r="C973" t="s">
        <v>2314</v>
      </c>
      <c r="I973" t="s">
        <v>65</v>
      </c>
      <c r="J973" t="s">
        <v>264</v>
      </c>
      <c r="K973">
        <v>0</v>
      </c>
      <c r="N973" t="b">
        <v>1</v>
      </c>
      <c r="O973" t="b">
        <v>1</v>
      </c>
      <c r="P973" t="b">
        <v>0</v>
      </c>
      <c r="Q973">
        <v>12</v>
      </c>
      <c r="R973">
        <v>4</v>
      </c>
      <c r="S973">
        <v>1</v>
      </c>
      <c r="T973">
        <v>0</v>
      </c>
      <c r="U973" t="b">
        <v>1</v>
      </c>
      <c r="V973" t="s">
        <v>326</v>
      </c>
      <c r="W973" t="s">
        <v>327</v>
      </c>
      <c r="X973" t="s">
        <v>5583</v>
      </c>
      <c r="Y973">
        <v>62</v>
      </c>
      <c r="Z973">
        <v>62</v>
      </c>
      <c r="AA973">
        <v>5</v>
      </c>
      <c r="AB973">
        <v>5</v>
      </c>
      <c r="AC973">
        <v>18</v>
      </c>
    </row>
    <row r="974" spans="1:29" x14ac:dyDescent="0.35">
      <c r="A974">
        <v>978</v>
      </c>
      <c r="B974" t="s">
        <v>1318</v>
      </c>
      <c r="C974" t="s">
        <v>2315</v>
      </c>
      <c r="I974" t="s">
        <v>65</v>
      </c>
      <c r="J974" t="s">
        <v>264</v>
      </c>
      <c r="K974">
        <v>0</v>
      </c>
      <c r="N974" t="b">
        <v>1</v>
      </c>
      <c r="O974" t="b">
        <v>1</v>
      </c>
      <c r="P974" t="b">
        <v>0</v>
      </c>
      <c r="Q974">
        <v>12</v>
      </c>
      <c r="R974">
        <v>4</v>
      </c>
      <c r="S974">
        <v>1</v>
      </c>
      <c r="T974">
        <v>0</v>
      </c>
      <c r="U974" t="b">
        <v>1</v>
      </c>
      <c r="V974" t="s">
        <v>326</v>
      </c>
      <c r="W974" t="s">
        <v>327</v>
      </c>
      <c r="X974" t="s">
        <v>5584</v>
      </c>
      <c r="Y974">
        <v>63</v>
      </c>
      <c r="Z974">
        <v>63</v>
      </c>
      <c r="AA974">
        <v>5</v>
      </c>
      <c r="AB974">
        <v>5</v>
      </c>
      <c r="AC974">
        <v>18</v>
      </c>
    </row>
    <row r="975" spans="1:29" x14ac:dyDescent="0.35">
      <c r="A975">
        <v>979</v>
      </c>
      <c r="B975" t="s">
        <v>1318</v>
      </c>
      <c r="C975" t="s">
        <v>2316</v>
      </c>
      <c r="I975" t="s">
        <v>65</v>
      </c>
      <c r="J975" t="s">
        <v>264</v>
      </c>
      <c r="K975">
        <v>0</v>
      </c>
      <c r="N975" t="b">
        <v>1</v>
      </c>
      <c r="O975" t="b">
        <v>1</v>
      </c>
      <c r="P975" t="b">
        <v>0</v>
      </c>
      <c r="Q975">
        <v>12</v>
      </c>
      <c r="R975">
        <v>4</v>
      </c>
      <c r="S975">
        <v>1</v>
      </c>
      <c r="T975">
        <v>0</v>
      </c>
      <c r="U975" t="b">
        <v>1</v>
      </c>
      <c r="V975" t="s">
        <v>326</v>
      </c>
      <c r="W975" t="s">
        <v>327</v>
      </c>
      <c r="X975" t="s">
        <v>5585</v>
      </c>
      <c r="Y975">
        <v>64</v>
      </c>
      <c r="Z975">
        <v>64</v>
      </c>
      <c r="AA975">
        <v>5</v>
      </c>
      <c r="AB975">
        <v>5</v>
      </c>
      <c r="AC975">
        <v>18</v>
      </c>
    </row>
    <row r="976" spans="1:29" x14ac:dyDescent="0.35">
      <c r="A976">
        <v>980</v>
      </c>
      <c r="B976" t="s">
        <v>1318</v>
      </c>
      <c r="C976" t="s">
        <v>2317</v>
      </c>
      <c r="I976" t="s">
        <v>65</v>
      </c>
      <c r="J976" t="s">
        <v>264</v>
      </c>
      <c r="K976">
        <v>0</v>
      </c>
      <c r="N976" t="b">
        <v>1</v>
      </c>
      <c r="O976" t="b">
        <v>1</v>
      </c>
      <c r="P976" t="b">
        <v>0</v>
      </c>
      <c r="Q976">
        <v>12</v>
      </c>
      <c r="R976">
        <v>4</v>
      </c>
      <c r="S976">
        <v>1</v>
      </c>
      <c r="T976">
        <v>0</v>
      </c>
      <c r="U976" t="b">
        <v>1</v>
      </c>
      <c r="V976" t="s">
        <v>326</v>
      </c>
      <c r="W976" t="s">
        <v>327</v>
      </c>
      <c r="X976" t="s">
        <v>5403</v>
      </c>
      <c r="Y976">
        <v>65</v>
      </c>
      <c r="Z976">
        <v>65</v>
      </c>
      <c r="AA976">
        <v>5</v>
      </c>
      <c r="AB976">
        <v>5</v>
      </c>
      <c r="AC976">
        <v>18</v>
      </c>
    </row>
    <row r="977" spans="1:29" x14ac:dyDescent="0.35">
      <c r="A977">
        <v>981</v>
      </c>
      <c r="B977" t="s">
        <v>1318</v>
      </c>
      <c r="C977" t="s">
        <v>2318</v>
      </c>
      <c r="I977" t="s">
        <v>65</v>
      </c>
      <c r="J977" t="s">
        <v>264</v>
      </c>
      <c r="K977">
        <v>0</v>
      </c>
      <c r="N977" t="b">
        <v>1</v>
      </c>
      <c r="O977" t="b">
        <v>1</v>
      </c>
      <c r="P977" t="b">
        <v>0</v>
      </c>
      <c r="Q977">
        <v>12</v>
      </c>
      <c r="R977">
        <v>4</v>
      </c>
      <c r="S977">
        <v>1</v>
      </c>
      <c r="T977">
        <v>0</v>
      </c>
      <c r="U977" t="b">
        <v>1</v>
      </c>
      <c r="V977" t="s">
        <v>326</v>
      </c>
      <c r="W977" t="s">
        <v>327</v>
      </c>
      <c r="X977" t="s">
        <v>5404</v>
      </c>
      <c r="Y977">
        <v>66</v>
      </c>
      <c r="Z977">
        <v>66</v>
      </c>
      <c r="AA977">
        <v>5</v>
      </c>
      <c r="AB977">
        <v>5</v>
      </c>
      <c r="AC977">
        <v>18</v>
      </c>
    </row>
    <row r="978" spans="1:29" x14ac:dyDescent="0.35">
      <c r="A978">
        <v>982</v>
      </c>
      <c r="B978" t="s">
        <v>1318</v>
      </c>
      <c r="C978" t="s">
        <v>2319</v>
      </c>
      <c r="I978" t="s">
        <v>65</v>
      </c>
      <c r="J978" t="s">
        <v>264</v>
      </c>
      <c r="K978">
        <v>0</v>
      </c>
      <c r="N978" t="b">
        <v>1</v>
      </c>
      <c r="O978" t="b">
        <v>1</v>
      </c>
      <c r="P978" t="b">
        <v>0</v>
      </c>
      <c r="Q978">
        <v>12</v>
      </c>
      <c r="R978">
        <v>4</v>
      </c>
      <c r="S978">
        <v>1</v>
      </c>
      <c r="T978">
        <v>0</v>
      </c>
      <c r="U978" t="b">
        <v>1</v>
      </c>
      <c r="V978" t="s">
        <v>326</v>
      </c>
      <c r="W978" t="s">
        <v>327</v>
      </c>
      <c r="X978" t="s">
        <v>5405</v>
      </c>
      <c r="Y978">
        <v>67</v>
      </c>
      <c r="Z978">
        <v>67</v>
      </c>
      <c r="AA978">
        <v>5</v>
      </c>
      <c r="AB978">
        <v>5</v>
      </c>
      <c r="AC978">
        <v>18</v>
      </c>
    </row>
    <row r="979" spans="1:29" x14ac:dyDescent="0.35">
      <c r="A979">
        <v>983</v>
      </c>
      <c r="B979" t="s">
        <v>1318</v>
      </c>
      <c r="C979" t="s">
        <v>2320</v>
      </c>
      <c r="I979" t="s">
        <v>65</v>
      </c>
      <c r="J979" t="s">
        <v>264</v>
      </c>
      <c r="K979">
        <v>0</v>
      </c>
      <c r="N979" t="b">
        <v>1</v>
      </c>
      <c r="O979" t="b">
        <v>1</v>
      </c>
      <c r="P979" t="b">
        <v>0</v>
      </c>
      <c r="Q979">
        <v>12</v>
      </c>
      <c r="R979">
        <v>4</v>
      </c>
      <c r="S979">
        <v>1</v>
      </c>
      <c r="T979">
        <v>0</v>
      </c>
      <c r="U979" t="b">
        <v>1</v>
      </c>
      <c r="V979" t="s">
        <v>326</v>
      </c>
      <c r="W979" t="s">
        <v>327</v>
      </c>
      <c r="X979" t="s">
        <v>5586</v>
      </c>
      <c r="Y979">
        <v>68</v>
      </c>
      <c r="Z979">
        <v>68</v>
      </c>
      <c r="AA979">
        <v>5</v>
      </c>
      <c r="AB979">
        <v>5</v>
      </c>
      <c r="AC979">
        <v>18</v>
      </c>
    </row>
    <row r="980" spans="1:29" x14ac:dyDescent="0.35">
      <c r="A980">
        <v>984</v>
      </c>
      <c r="B980" t="s">
        <v>1318</v>
      </c>
      <c r="C980" t="s">
        <v>2321</v>
      </c>
      <c r="I980" t="s">
        <v>65</v>
      </c>
      <c r="J980" t="s">
        <v>264</v>
      </c>
      <c r="K980">
        <v>0</v>
      </c>
      <c r="N980" t="b">
        <v>1</v>
      </c>
      <c r="O980" t="b">
        <v>1</v>
      </c>
      <c r="P980" t="b">
        <v>0</v>
      </c>
      <c r="Q980">
        <v>12</v>
      </c>
      <c r="R980">
        <v>4</v>
      </c>
      <c r="S980">
        <v>1</v>
      </c>
      <c r="T980">
        <v>0</v>
      </c>
      <c r="U980" t="b">
        <v>1</v>
      </c>
      <c r="V980" t="s">
        <v>326</v>
      </c>
      <c r="W980" t="s">
        <v>327</v>
      </c>
      <c r="X980" t="s">
        <v>5587</v>
      </c>
      <c r="Y980">
        <v>69</v>
      </c>
      <c r="Z980">
        <v>69</v>
      </c>
      <c r="AA980">
        <v>5</v>
      </c>
      <c r="AB980">
        <v>5</v>
      </c>
      <c r="AC980">
        <v>18</v>
      </c>
    </row>
    <row r="981" spans="1:29" x14ac:dyDescent="0.35">
      <c r="A981">
        <v>985</v>
      </c>
      <c r="B981" t="s">
        <v>1318</v>
      </c>
      <c r="C981" t="s">
        <v>2322</v>
      </c>
      <c r="I981" t="s">
        <v>65</v>
      </c>
      <c r="J981" t="s">
        <v>264</v>
      </c>
      <c r="K981">
        <v>0</v>
      </c>
      <c r="N981" t="b">
        <v>1</v>
      </c>
      <c r="O981" t="b">
        <v>1</v>
      </c>
      <c r="P981" t="b">
        <v>0</v>
      </c>
      <c r="Q981">
        <v>12</v>
      </c>
      <c r="R981">
        <v>4</v>
      </c>
      <c r="S981">
        <v>1</v>
      </c>
      <c r="T981">
        <v>0</v>
      </c>
      <c r="U981" t="b">
        <v>1</v>
      </c>
      <c r="V981" t="s">
        <v>326</v>
      </c>
      <c r="W981" t="s">
        <v>327</v>
      </c>
      <c r="X981" t="s">
        <v>5588</v>
      </c>
      <c r="Y981">
        <v>70</v>
      </c>
      <c r="Z981">
        <v>70</v>
      </c>
      <c r="AA981">
        <v>5</v>
      </c>
      <c r="AB981">
        <v>5</v>
      </c>
      <c r="AC981">
        <v>18</v>
      </c>
    </row>
    <row r="982" spans="1:29" x14ac:dyDescent="0.35">
      <c r="A982">
        <v>986</v>
      </c>
      <c r="B982" t="s">
        <v>1318</v>
      </c>
      <c r="C982" t="s">
        <v>2323</v>
      </c>
      <c r="I982" t="s">
        <v>65</v>
      </c>
      <c r="J982" t="s">
        <v>264</v>
      </c>
      <c r="K982">
        <v>0</v>
      </c>
      <c r="N982" t="b">
        <v>1</v>
      </c>
      <c r="O982" t="b">
        <v>1</v>
      </c>
      <c r="P982" t="b">
        <v>0</v>
      </c>
      <c r="Q982">
        <v>12</v>
      </c>
      <c r="R982">
        <v>4</v>
      </c>
      <c r="S982">
        <v>1</v>
      </c>
      <c r="T982">
        <v>0</v>
      </c>
      <c r="U982" t="b">
        <v>1</v>
      </c>
      <c r="V982" t="s">
        <v>326</v>
      </c>
      <c r="W982" t="s">
        <v>327</v>
      </c>
      <c r="X982" t="s">
        <v>5589</v>
      </c>
      <c r="Y982">
        <v>71</v>
      </c>
      <c r="Z982">
        <v>71</v>
      </c>
      <c r="AA982">
        <v>5</v>
      </c>
      <c r="AB982">
        <v>5</v>
      </c>
      <c r="AC982">
        <v>18</v>
      </c>
    </row>
    <row r="983" spans="1:29" x14ac:dyDescent="0.35">
      <c r="A983">
        <v>987</v>
      </c>
      <c r="B983" t="s">
        <v>1318</v>
      </c>
      <c r="C983" t="s">
        <v>2324</v>
      </c>
      <c r="I983" t="s">
        <v>65</v>
      </c>
      <c r="J983" t="s">
        <v>264</v>
      </c>
      <c r="K983">
        <v>0</v>
      </c>
      <c r="N983" t="b">
        <v>1</v>
      </c>
      <c r="O983" t="b">
        <v>1</v>
      </c>
      <c r="P983" t="b">
        <v>0</v>
      </c>
      <c r="Q983">
        <v>12</v>
      </c>
      <c r="R983">
        <v>4</v>
      </c>
      <c r="S983">
        <v>1</v>
      </c>
      <c r="T983">
        <v>0</v>
      </c>
      <c r="U983" t="b">
        <v>1</v>
      </c>
      <c r="V983" t="s">
        <v>326</v>
      </c>
      <c r="W983" t="s">
        <v>327</v>
      </c>
      <c r="X983" t="s">
        <v>5590</v>
      </c>
      <c r="Y983">
        <v>72</v>
      </c>
      <c r="Z983">
        <v>72</v>
      </c>
      <c r="AA983">
        <v>5</v>
      </c>
      <c r="AB983">
        <v>5</v>
      </c>
      <c r="AC983">
        <v>18</v>
      </c>
    </row>
    <row r="984" spans="1:29" x14ac:dyDescent="0.35">
      <c r="A984">
        <v>988</v>
      </c>
      <c r="B984" t="s">
        <v>1318</v>
      </c>
      <c r="C984" t="s">
        <v>2325</v>
      </c>
      <c r="I984" t="s">
        <v>65</v>
      </c>
      <c r="J984" t="s">
        <v>264</v>
      </c>
      <c r="K984">
        <v>0</v>
      </c>
      <c r="N984" t="b">
        <v>1</v>
      </c>
      <c r="O984" t="b">
        <v>1</v>
      </c>
      <c r="P984" t="b">
        <v>0</v>
      </c>
      <c r="Q984">
        <v>12</v>
      </c>
      <c r="R984">
        <v>4</v>
      </c>
      <c r="S984">
        <v>1</v>
      </c>
      <c r="T984">
        <v>0</v>
      </c>
      <c r="U984" t="b">
        <v>1</v>
      </c>
      <c r="V984" t="s">
        <v>326</v>
      </c>
      <c r="W984" t="s">
        <v>327</v>
      </c>
      <c r="X984" t="s">
        <v>5591</v>
      </c>
      <c r="Y984">
        <v>73</v>
      </c>
      <c r="Z984">
        <v>73</v>
      </c>
      <c r="AA984">
        <v>5</v>
      </c>
      <c r="AB984">
        <v>5</v>
      </c>
      <c r="AC984">
        <v>18</v>
      </c>
    </row>
    <row r="985" spans="1:29" x14ac:dyDescent="0.35">
      <c r="A985">
        <v>989</v>
      </c>
      <c r="B985" t="s">
        <v>1318</v>
      </c>
      <c r="C985" t="s">
        <v>2326</v>
      </c>
      <c r="I985" t="s">
        <v>65</v>
      </c>
      <c r="J985" t="s">
        <v>264</v>
      </c>
      <c r="K985">
        <v>0</v>
      </c>
      <c r="N985" t="b">
        <v>1</v>
      </c>
      <c r="O985" t="b">
        <v>1</v>
      </c>
      <c r="P985" t="b">
        <v>0</v>
      </c>
      <c r="Q985">
        <v>12</v>
      </c>
      <c r="R985">
        <v>4</v>
      </c>
      <c r="S985">
        <v>1</v>
      </c>
      <c r="T985">
        <v>0</v>
      </c>
      <c r="U985" t="b">
        <v>1</v>
      </c>
      <c r="V985" t="s">
        <v>326</v>
      </c>
      <c r="W985" t="s">
        <v>327</v>
      </c>
      <c r="X985" t="s">
        <v>5592</v>
      </c>
      <c r="Y985">
        <v>74</v>
      </c>
      <c r="Z985">
        <v>74</v>
      </c>
      <c r="AA985">
        <v>5</v>
      </c>
      <c r="AB985">
        <v>5</v>
      </c>
      <c r="AC985">
        <v>18</v>
      </c>
    </row>
    <row r="986" spans="1:29" x14ac:dyDescent="0.35">
      <c r="A986">
        <v>990</v>
      </c>
      <c r="B986" t="s">
        <v>1318</v>
      </c>
      <c r="C986" t="s">
        <v>2327</v>
      </c>
      <c r="I986" t="s">
        <v>65</v>
      </c>
      <c r="J986" t="s">
        <v>264</v>
      </c>
      <c r="K986">
        <v>0</v>
      </c>
      <c r="N986" t="b">
        <v>1</v>
      </c>
      <c r="O986" t="b">
        <v>1</v>
      </c>
      <c r="P986" t="b">
        <v>0</v>
      </c>
      <c r="Q986">
        <v>12</v>
      </c>
      <c r="R986">
        <v>4</v>
      </c>
      <c r="S986">
        <v>1</v>
      </c>
      <c r="T986">
        <v>0</v>
      </c>
      <c r="U986" t="b">
        <v>1</v>
      </c>
      <c r="V986" t="s">
        <v>326</v>
      </c>
      <c r="W986" t="s">
        <v>327</v>
      </c>
      <c r="X986" t="s">
        <v>5593</v>
      </c>
      <c r="Y986">
        <v>75</v>
      </c>
      <c r="Z986">
        <v>75</v>
      </c>
      <c r="AA986">
        <v>5</v>
      </c>
      <c r="AB986">
        <v>5</v>
      </c>
      <c r="AC986">
        <v>18</v>
      </c>
    </row>
    <row r="987" spans="1:29" x14ac:dyDescent="0.35">
      <c r="A987">
        <v>991</v>
      </c>
      <c r="B987" t="s">
        <v>1318</v>
      </c>
      <c r="C987" t="s">
        <v>2328</v>
      </c>
      <c r="I987" t="s">
        <v>65</v>
      </c>
      <c r="J987" t="s">
        <v>264</v>
      </c>
      <c r="K987">
        <v>0</v>
      </c>
      <c r="N987" t="b">
        <v>1</v>
      </c>
      <c r="O987" t="b">
        <v>1</v>
      </c>
      <c r="P987" t="b">
        <v>0</v>
      </c>
      <c r="Q987">
        <v>12</v>
      </c>
      <c r="R987">
        <v>4</v>
      </c>
      <c r="S987">
        <v>1</v>
      </c>
      <c r="T987">
        <v>0</v>
      </c>
      <c r="U987" t="b">
        <v>1</v>
      </c>
      <c r="V987" t="s">
        <v>326</v>
      </c>
      <c r="W987" t="s">
        <v>327</v>
      </c>
      <c r="X987" t="s">
        <v>5594</v>
      </c>
      <c r="Y987">
        <v>76</v>
      </c>
      <c r="Z987">
        <v>76</v>
      </c>
      <c r="AA987">
        <v>5</v>
      </c>
      <c r="AB987">
        <v>5</v>
      </c>
      <c r="AC987">
        <v>18</v>
      </c>
    </row>
    <row r="988" spans="1:29" x14ac:dyDescent="0.35">
      <c r="A988">
        <v>992</v>
      </c>
      <c r="B988" t="s">
        <v>1318</v>
      </c>
      <c r="C988" t="s">
        <v>2329</v>
      </c>
      <c r="I988" t="s">
        <v>65</v>
      </c>
      <c r="J988" t="s">
        <v>264</v>
      </c>
      <c r="K988">
        <v>0</v>
      </c>
      <c r="N988" t="b">
        <v>1</v>
      </c>
      <c r="O988" t="b">
        <v>1</v>
      </c>
      <c r="P988" t="b">
        <v>0</v>
      </c>
      <c r="Q988">
        <v>12</v>
      </c>
      <c r="R988">
        <v>4</v>
      </c>
      <c r="S988">
        <v>1</v>
      </c>
      <c r="T988">
        <v>0</v>
      </c>
      <c r="U988" t="b">
        <v>1</v>
      </c>
      <c r="V988" t="s">
        <v>326</v>
      </c>
      <c r="W988" t="s">
        <v>327</v>
      </c>
      <c r="X988" t="s">
        <v>5595</v>
      </c>
      <c r="Y988">
        <v>77</v>
      </c>
      <c r="Z988">
        <v>77</v>
      </c>
      <c r="AA988">
        <v>5</v>
      </c>
      <c r="AB988">
        <v>5</v>
      </c>
      <c r="AC988">
        <v>18</v>
      </c>
    </row>
    <row r="989" spans="1:29" x14ac:dyDescent="0.35">
      <c r="A989">
        <v>993</v>
      </c>
      <c r="B989" t="s">
        <v>1318</v>
      </c>
      <c r="C989" t="s">
        <v>2330</v>
      </c>
      <c r="I989" t="s">
        <v>65</v>
      </c>
      <c r="J989" t="s">
        <v>264</v>
      </c>
      <c r="K989">
        <v>0</v>
      </c>
      <c r="N989" t="b">
        <v>1</v>
      </c>
      <c r="O989" t="b">
        <v>1</v>
      </c>
      <c r="P989" t="b">
        <v>0</v>
      </c>
      <c r="Q989">
        <v>12</v>
      </c>
      <c r="R989">
        <v>4</v>
      </c>
      <c r="S989">
        <v>1</v>
      </c>
      <c r="T989">
        <v>0</v>
      </c>
      <c r="U989" t="b">
        <v>1</v>
      </c>
      <c r="V989" t="s">
        <v>326</v>
      </c>
      <c r="W989" t="s">
        <v>327</v>
      </c>
      <c r="X989" t="s">
        <v>5596</v>
      </c>
      <c r="Y989">
        <v>78</v>
      </c>
      <c r="Z989">
        <v>78</v>
      </c>
      <c r="AA989">
        <v>5</v>
      </c>
      <c r="AB989">
        <v>5</v>
      </c>
      <c r="AC989">
        <v>18</v>
      </c>
    </row>
    <row r="990" spans="1:29" x14ac:dyDescent="0.35">
      <c r="A990">
        <v>994</v>
      </c>
      <c r="B990" t="s">
        <v>1318</v>
      </c>
      <c r="C990" t="s">
        <v>2331</v>
      </c>
      <c r="I990" t="s">
        <v>65</v>
      </c>
      <c r="J990" t="s">
        <v>264</v>
      </c>
      <c r="K990">
        <v>0</v>
      </c>
      <c r="N990" t="b">
        <v>1</v>
      </c>
      <c r="O990" t="b">
        <v>1</v>
      </c>
      <c r="P990" t="b">
        <v>0</v>
      </c>
      <c r="Q990">
        <v>12</v>
      </c>
      <c r="R990">
        <v>4</v>
      </c>
      <c r="S990">
        <v>1</v>
      </c>
      <c r="T990">
        <v>0</v>
      </c>
      <c r="U990" t="b">
        <v>1</v>
      </c>
      <c r="V990" t="s">
        <v>326</v>
      </c>
      <c r="W990" t="s">
        <v>327</v>
      </c>
      <c r="X990" t="s">
        <v>5597</v>
      </c>
      <c r="Y990">
        <v>79</v>
      </c>
      <c r="Z990">
        <v>79</v>
      </c>
      <c r="AA990">
        <v>5</v>
      </c>
      <c r="AB990">
        <v>5</v>
      </c>
      <c r="AC990">
        <v>18</v>
      </c>
    </row>
    <row r="991" spans="1:29" x14ac:dyDescent="0.35">
      <c r="A991">
        <v>995</v>
      </c>
      <c r="B991" t="s">
        <v>1318</v>
      </c>
      <c r="C991" t="s">
        <v>2332</v>
      </c>
      <c r="I991" t="s">
        <v>65</v>
      </c>
      <c r="J991" t="s">
        <v>264</v>
      </c>
      <c r="K991">
        <v>0</v>
      </c>
      <c r="N991" t="b">
        <v>1</v>
      </c>
      <c r="O991" t="b">
        <v>1</v>
      </c>
      <c r="P991" t="b">
        <v>0</v>
      </c>
      <c r="Q991">
        <v>12</v>
      </c>
      <c r="R991">
        <v>4</v>
      </c>
      <c r="S991">
        <v>1</v>
      </c>
      <c r="T991">
        <v>0</v>
      </c>
      <c r="U991" t="b">
        <v>1</v>
      </c>
      <c r="V991" t="s">
        <v>326</v>
      </c>
      <c r="W991" t="s">
        <v>327</v>
      </c>
      <c r="X991" t="s">
        <v>5598</v>
      </c>
      <c r="Y991">
        <v>80</v>
      </c>
      <c r="Z991">
        <v>80</v>
      </c>
      <c r="AA991">
        <v>5</v>
      </c>
      <c r="AB991">
        <v>5</v>
      </c>
      <c r="AC991">
        <v>18</v>
      </c>
    </row>
    <row r="992" spans="1:29" x14ac:dyDescent="0.35">
      <c r="A992">
        <v>996</v>
      </c>
      <c r="B992" t="s">
        <v>1318</v>
      </c>
      <c r="C992" t="s">
        <v>2333</v>
      </c>
      <c r="I992" t="s">
        <v>65</v>
      </c>
      <c r="J992" t="s">
        <v>264</v>
      </c>
      <c r="K992">
        <v>0</v>
      </c>
      <c r="N992" t="b">
        <v>1</v>
      </c>
      <c r="O992" t="b">
        <v>1</v>
      </c>
      <c r="P992" t="b">
        <v>0</v>
      </c>
      <c r="Q992">
        <v>12</v>
      </c>
      <c r="R992">
        <v>4</v>
      </c>
      <c r="S992">
        <v>1</v>
      </c>
      <c r="T992">
        <v>0</v>
      </c>
      <c r="U992" t="b">
        <v>1</v>
      </c>
      <c r="V992" t="s">
        <v>326</v>
      </c>
      <c r="W992" t="s">
        <v>327</v>
      </c>
      <c r="X992" t="s">
        <v>5599</v>
      </c>
      <c r="Y992">
        <v>81</v>
      </c>
      <c r="Z992">
        <v>81</v>
      </c>
      <c r="AA992">
        <v>5</v>
      </c>
      <c r="AB992">
        <v>5</v>
      </c>
      <c r="AC992">
        <v>18</v>
      </c>
    </row>
    <row r="993" spans="1:29" x14ac:dyDescent="0.35">
      <c r="A993">
        <v>997</v>
      </c>
      <c r="B993" t="s">
        <v>1318</v>
      </c>
      <c r="C993" t="s">
        <v>2334</v>
      </c>
      <c r="I993" t="s">
        <v>65</v>
      </c>
      <c r="J993" t="s">
        <v>264</v>
      </c>
      <c r="K993">
        <v>0</v>
      </c>
      <c r="N993" t="b">
        <v>1</v>
      </c>
      <c r="O993" t="b">
        <v>1</v>
      </c>
      <c r="P993" t="b">
        <v>0</v>
      </c>
      <c r="Q993">
        <v>12</v>
      </c>
      <c r="R993">
        <v>4</v>
      </c>
      <c r="S993">
        <v>1</v>
      </c>
      <c r="T993">
        <v>0</v>
      </c>
      <c r="U993" t="b">
        <v>1</v>
      </c>
      <c r="V993" t="s">
        <v>326</v>
      </c>
      <c r="W993" t="s">
        <v>327</v>
      </c>
      <c r="X993" t="s">
        <v>5600</v>
      </c>
      <c r="Y993">
        <v>82</v>
      </c>
      <c r="Z993">
        <v>82</v>
      </c>
      <c r="AA993">
        <v>5</v>
      </c>
      <c r="AB993">
        <v>5</v>
      </c>
      <c r="AC993">
        <v>18</v>
      </c>
    </row>
    <row r="994" spans="1:29" x14ac:dyDescent="0.35">
      <c r="A994">
        <v>998</v>
      </c>
      <c r="B994" t="s">
        <v>1318</v>
      </c>
      <c r="C994" t="s">
        <v>2335</v>
      </c>
      <c r="I994" t="s">
        <v>216</v>
      </c>
      <c r="J994" t="s">
        <v>272</v>
      </c>
      <c r="K994">
        <v>0</v>
      </c>
      <c r="N994" t="b">
        <v>1</v>
      </c>
      <c r="O994" t="b">
        <v>1</v>
      </c>
      <c r="P994" t="b">
        <v>0</v>
      </c>
      <c r="Q994">
        <v>12</v>
      </c>
      <c r="R994">
        <v>4</v>
      </c>
      <c r="S994">
        <v>1</v>
      </c>
      <c r="T994">
        <v>0</v>
      </c>
      <c r="U994" t="b">
        <v>1</v>
      </c>
      <c r="V994" t="s">
        <v>326</v>
      </c>
      <c r="W994" t="s">
        <v>327</v>
      </c>
      <c r="X994" t="s">
        <v>5454</v>
      </c>
      <c r="Y994">
        <v>52</v>
      </c>
      <c r="Z994">
        <v>52</v>
      </c>
      <c r="AA994">
        <v>6</v>
      </c>
      <c r="AB994">
        <v>6</v>
      </c>
      <c r="AC994">
        <v>18</v>
      </c>
    </row>
    <row r="995" spans="1:29" x14ac:dyDescent="0.35">
      <c r="A995">
        <v>999</v>
      </c>
      <c r="B995" t="s">
        <v>1318</v>
      </c>
      <c r="C995" t="s">
        <v>2336</v>
      </c>
      <c r="I995" t="s">
        <v>216</v>
      </c>
      <c r="J995" t="s">
        <v>272</v>
      </c>
      <c r="K995">
        <v>0</v>
      </c>
      <c r="N995" t="b">
        <v>1</v>
      </c>
      <c r="O995" t="b">
        <v>1</v>
      </c>
      <c r="P995" t="b">
        <v>0</v>
      </c>
      <c r="Q995">
        <v>12</v>
      </c>
      <c r="R995">
        <v>4</v>
      </c>
      <c r="S995">
        <v>1</v>
      </c>
      <c r="T995">
        <v>0</v>
      </c>
      <c r="U995" t="b">
        <v>1</v>
      </c>
      <c r="V995" t="s">
        <v>326</v>
      </c>
      <c r="W995" t="s">
        <v>327</v>
      </c>
      <c r="X995" t="s">
        <v>5455</v>
      </c>
      <c r="Y995">
        <v>53</v>
      </c>
      <c r="Z995">
        <v>53</v>
      </c>
      <c r="AA995">
        <v>6</v>
      </c>
      <c r="AB995">
        <v>6</v>
      </c>
      <c r="AC995">
        <v>18</v>
      </c>
    </row>
    <row r="996" spans="1:29" x14ac:dyDescent="0.35">
      <c r="A996">
        <v>1000</v>
      </c>
      <c r="B996" t="s">
        <v>1318</v>
      </c>
      <c r="C996" t="s">
        <v>2337</v>
      </c>
      <c r="I996" t="s">
        <v>216</v>
      </c>
      <c r="J996" t="s">
        <v>272</v>
      </c>
      <c r="K996">
        <v>0</v>
      </c>
      <c r="N996" t="b">
        <v>1</v>
      </c>
      <c r="O996" t="b">
        <v>1</v>
      </c>
      <c r="P996" t="b">
        <v>0</v>
      </c>
      <c r="Q996">
        <v>12</v>
      </c>
      <c r="R996">
        <v>4</v>
      </c>
      <c r="S996">
        <v>1</v>
      </c>
      <c r="T996">
        <v>0</v>
      </c>
      <c r="U996" t="b">
        <v>1</v>
      </c>
      <c r="V996" t="s">
        <v>326</v>
      </c>
      <c r="W996" t="s">
        <v>327</v>
      </c>
      <c r="X996" t="s">
        <v>5456</v>
      </c>
      <c r="Y996">
        <v>54</v>
      </c>
      <c r="Z996">
        <v>54</v>
      </c>
      <c r="AA996">
        <v>6</v>
      </c>
      <c r="AB996">
        <v>6</v>
      </c>
      <c r="AC996">
        <v>18</v>
      </c>
    </row>
    <row r="997" spans="1:29" x14ac:dyDescent="0.35">
      <c r="A997">
        <v>1001</v>
      </c>
      <c r="B997" t="s">
        <v>1318</v>
      </c>
      <c r="C997" t="s">
        <v>2338</v>
      </c>
      <c r="I997" t="s">
        <v>216</v>
      </c>
      <c r="J997" t="s">
        <v>272</v>
      </c>
      <c r="K997">
        <v>0</v>
      </c>
      <c r="N997" t="b">
        <v>1</v>
      </c>
      <c r="O997" t="b">
        <v>1</v>
      </c>
      <c r="P997" t="b">
        <v>0</v>
      </c>
      <c r="Q997">
        <v>12</v>
      </c>
      <c r="R997">
        <v>4</v>
      </c>
      <c r="S997">
        <v>1</v>
      </c>
      <c r="T997">
        <v>0</v>
      </c>
      <c r="U997" t="b">
        <v>1</v>
      </c>
      <c r="V997" t="s">
        <v>326</v>
      </c>
      <c r="W997" t="s">
        <v>327</v>
      </c>
      <c r="X997" t="s">
        <v>5457</v>
      </c>
      <c r="Y997">
        <v>55</v>
      </c>
      <c r="Z997">
        <v>55</v>
      </c>
      <c r="AA997">
        <v>6</v>
      </c>
      <c r="AB997">
        <v>6</v>
      </c>
      <c r="AC997">
        <v>18</v>
      </c>
    </row>
    <row r="998" spans="1:29" x14ac:dyDescent="0.35">
      <c r="A998">
        <v>1002</v>
      </c>
      <c r="B998" t="s">
        <v>1318</v>
      </c>
      <c r="C998" t="s">
        <v>2339</v>
      </c>
      <c r="I998" t="s">
        <v>216</v>
      </c>
      <c r="J998" t="s">
        <v>272</v>
      </c>
      <c r="K998">
        <v>0</v>
      </c>
      <c r="N998" t="b">
        <v>1</v>
      </c>
      <c r="O998" t="b">
        <v>1</v>
      </c>
      <c r="P998" t="b">
        <v>0</v>
      </c>
      <c r="Q998">
        <v>12</v>
      </c>
      <c r="R998">
        <v>4</v>
      </c>
      <c r="S998">
        <v>1</v>
      </c>
      <c r="T998">
        <v>0</v>
      </c>
      <c r="U998" t="b">
        <v>1</v>
      </c>
      <c r="V998" t="s">
        <v>326</v>
      </c>
      <c r="W998" t="s">
        <v>327</v>
      </c>
      <c r="X998" t="s">
        <v>5458</v>
      </c>
      <c r="Y998">
        <v>56</v>
      </c>
      <c r="Z998">
        <v>56</v>
      </c>
      <c r="AA998">
        <v>6</v>
      </c>
      <c r="AB998">
        <v>6</v>
      </c>
      <c r="AC998">
        <v>18</v>
      </c>
    </row>
    <row r="999" spans="1:29" x14ac:dyDescent="0.35">
      <c r="A999">
        <v>1003</v>
      </c>
      <c r="B999" t="s">
        <v>1318</v>
      </c>
      <c r="C999" t="s">
        <v>2340</v>
      </c>
      <c r="I999" t="s">
        <v>216</v>
      </c>
      <c r="J999" t="s">
        <v>272</v>
      </c>
      <c r="K999">
        <v>0</v>
      </c>
      <c r="N999" t="b">
        <v>1</v>
      </c>
      <c r="O999" t="b">
        <v>1</v>
      </c>
      <c r="P999" t="b">
        <v>0</v>
      </c>
      <c r="Q999">
        <v>12</v>
      </c>
      <c r="R999">
        <v>4</v>
      </c>
      <c r="S999">
        <v>1</v>
      </c>
      <c r="T999">
        <v>0</v>
      </c>
      <c r="U999" t="b">
        <v>1</v>
      </c>
      <c r="V999" t="s">
        <v>326</v>
      </c>
      <c r="W999" t="s">
        <v>327</v>
      </c>
      <c r="X999" t="s">
        <v>5459</v>
      </c>
      <c r="Y999">
        <v>57</v>
      </c>
      <c r="Z999">
        <v>57</v>
      </c>
      <c r="AA999">
        <v>6</v>
      </c>
      <c r="AB999">
        <v>6</v>
      </c>
      <c r="AC999">
        <v>18</v>
      </c>
    </row>
    <row r="1000" spans="1:29" x14ac:dyDescent="0.35">
      <c r="A1000">
        <v>1004</v>
      </c>
      <c r="B1000" t="s">
        <v>1318</v>
      </c>
      <c r="C1000" t="s">
        <v>2341</v>
      </c>
      <c r="I1000" t="s">
        <v>216</v>
      </c>
      <c r="J1000" t="s">
        <v>272</v>
      </c>
      <c r="K1000">
        <v>0</v>
      </c>
      <c r="N1000" t="b">
        <v>1</v>
      </c>
      <c r="O1000" t="b">
        <v>1</v>
      </c>
      <c r="P1000" t="b">
        <v>0</v>
      </c>
      <c r="Q1000">
        <v>12</v>
      </c>
      <c r="R1000">
        <v>4</v>
      </c>
      <c r="S1000">
        <v>1</v>
      </c>
      <c r="T1000">
        <v>0</v>
      </c>
      <c r="U1000" t="b">
        <v>1</v>
      </c>
      <c r="V1000" t="s">
        <v>326</v>
      </c>
      <c r="W1000" t="s">
        <v>327</v>
      </c>
      <c r="X1000" t="s">
        <v>5460</v>
      </c>
      <c r="Y1000">
        <v>58</v>
      </c>
      <c r="Z1000">
        <v>58</v>
      </c>
      <c r="AA1000">
        <v>6</v>
      </c>
      <c r="AB1000">
        <v>6</v>
      </c>
      <c r="AC1000">
        <v>18</v>
      </c>
    </row>
    <row r="1001" spans="1:29" x14ac:dyDescent="0.35">
      <c r="A1001">
        <v>1005</v>
      </c>
      <c r="B1001" t="s">
        <v>1318</v>
      </c>
      <c r="C1001" t="s">
        <v>2342</v>
      </c>
      <c r="I1001" t="s">
        <v>216</v>
      </c>
      <c r="J1001" t="s">
        <v>272</v>
      </c>
      <c r="K1001">
        <v>0</v>
      </c>
      <c r="N1001" t="b">
        <v>1</v>
      </c>
      <c r="O1001" t="b">
        <v>1</v>
      </c>
      <c r="P1001" t="b">
        <v>0</v>
      </c>
      <c r="Q1001">
        <v>12</v>
      </c>
      <c r="R1001">
        <v>4</v>
      </c>
      <c r="S1001">
        <v>1</v>
      </c>
      <c r="T1001">
        <v>0</v>
      </c>
      <c r="U1001" t="b">
        <v>1</v>
      </c>
      <c r="V1001" t="s">
        <v>326</v>
      </c>
      <c r="W1001" t="s">
        <v>327</v>
      </c>
      <c r="X1001" t="s">
        <v>5461</v>
      </c>
      <c r="Y1001">
        <v>59</v>
      </c>
      <c r="Z1001">
        <v>59</v>
      </c>
      <c r="AA1001">
        <v>6</v>
      </c>
      <c r="AB1001">
        <v>6</v>
      </c>
      <c r="AC1001">
        <v>18</v>
      </c>
    </row>
    <row r="1002" spans="1:29" x14ac:dyDescent="0.35">
      <c r="A1002">
        <v>1006</v>
      </c>
      <c r="B1002" t="s">
        <v>1318</v>
      </c>
      <c r="C1002" t="s">
        <v>2343</v>
      </c>
      <c r="I1002" t="s">
        <v>216</v>
      </c>
      <c r="J1002" t="s">
        <v>272</v>
      </c>
      <c r="K1002">
        <v>0</v>
      </c>
      <c r="N1002" t="b">
        <v>1</v>
      </c>
      <c r="O1002" t="b">
        <v>1</v>
      </c>
      <c r="P1002" t="b">
        <v>0</v>
      </c>
      <c r="Q1002">
        <v>12</v>
      </c>
      <c r="R1002">
        <v>4</v>
      </c>
      <c r="S1002">
        <v>1</v>
      </c>
      <c r="T1002">
        <v>0</v>
      </c>
      <c r="U1002" t="b">
        <v>1</v>
      </c>
      <c r="V1002" t="s">
        <v>326</v>
      </c>
      <c r="W1002" t="s">
        <v>327</v>
      </c>
      <c r="X1002" t="s">
        <v>5462</v>
      </c>
      <c r="Y1002">
        <v>60</v>
      </c>
      <c r="Z1002">
        <v>60</v>
      </c>
      <c r="AA1002">
        <v>6</v>
      </c>
      <c r="AB1002">
        <v>6</v>
      </c>
      <c r="AC1002">
        <v>18</v>
      </c>
    </row>
    <row r="1003" spans="1:29" x14ac:dyDescent="0.35">
      <c r="A1003">
        <v>1007</v>
      </c>
      <c r="B1003" t="s">
        <v>1318</v>
      </c>
      <c r="C1003" t="s">
        <v>2344</v>
      </c>
      <c r="I1003" t="s">
        <v>216</v>
      </c>
      <c r="J1003" t="s">
        <v>272</v>
      </c>
      <c r="K1003">
        <v>0</v>
      </c>
      <c r="N1003" t="b">
        <v>1</v>
      </c>
      <c r="O1003" t="b">
        <v>1</v>
      </c>
      <c r="P1003" t="b">
        <v>0</v>
      </c>
      <c r="Q1003">
        <v>12</v>
      </c>
      <c r="R1003">
        <v>4</v>
      </c>
      <c r="S1003">
        <v>1</v>
      </c>
      <c r="T1003">
        <v>0</v>
      </c>
      <c r="U1003" t="b">
        <v>1</v>
      </c>
      <c r="V1003" t="s">
        <v>326</v>
      </c>
      <c r="W1003" t="s">
        <v>327</v>
      </c>
      <c r="X1003" t="s">
        <v>5463</v>
      </c>
      <c r="Y1003">
        <v>61</v>
      </c>
      <c r="Z1003">
        <v>61</v>
      </c>
      <c r="AA1003">
        <v>6</v>
      </c>
      <c r="AB1003">
        <v>6</v>
      </c>
      <c r="AC1003">
        <v>18</v>
      </c>
    </row>
    <row r="1004" spans="1:29" x14ac:dyDescent="0.35">
      <c r="A1004">
        <v>1008</v>
      </c>
      <c r="B1004" t="s">
        <v>1318</v>
      </c>
      <c r="C1004" t="s">
        <v>2345</v>
      </c>
      <c r="I1004" t="s">
        <v>216</v>
      </c>
      <c r="J1004" t="s">
        <v>272</v>
      </c>
      <c r="K1004">
        <v>0</v>
      </c>
      <c r="N1004" t="b">
        <v>1</v>
      </c>
      <c r="O1004" t="b">
        <v>1</v>
      </c>
      <c r="P1004" t="b">
        <v>0</v>
      </c>
      <c r="Q1004">
        <v>12</v>
      </c>
      <c r="R1004">
        <v>4</v>
      </c>
      <c r="S1004">
        <v>1</v>
      </c>
      <c r="T1004">
        <v>0</v>
      </c>
      <c r="U1004" t="b">
        <v>1</v>
      </c>
      <c r="V1004" t="s">
        <v>326</v>
      </c>
      <c r="W1004" t="s">
        <v>327</v>
      </c>
      <c r="X1004" t="s">
        <v>5464</v>
      </c>
      <c r="Y1004">
        <v>62</v>
      </c>
      <c r="Z1004">
        <v>62</v>
      </c>
      <c r="AA1004">
        <v>6</v>
      </c>
      <c r="AB1004">
        <v>6</v>
      </c>
      <c r="AC1004">
        <v>18</v>
      </c>
    </row>
    <row r="1005" spans="1:29" x14ac:dyDescent="0.35">
      <c r="A1005">
        <v>1009</v>
      </c>
      <c r="B1005" t="s">
        <v>1318</v>
      </c>
      <c r="C1005" t="s">
        <v>2346</v>
      </c>
      <c r="I1005" t="s">
        <v>216</v>
      </c>
      <c r="J1005" t="s">
        <v>272</v>
      </c>
      <c r="K1005">
        <v>0</v>
      </c>
      <c r="N1005" t="b">
        <v>1</v>
      </c>
      <c r="O1005" t="b">
        <v>1</v>
      </c>
      <c r="P1005" t="b">
        <v>0</v>
      </c>
      <c r="Q1005">
        <v>12</v>
      </c>
      <c r="R1005">
        <v>4</v>
      </c>
      <c r="S1005">
        <v>1</v>
      </c>
      <c r="T1005">
        <v>0</v>
      </c>
      <c r="U1005" t="b">
        <v>1</v>
      </c>
      <c r="V1005" t="s">
        <v>326</v>
      </c>
      <c r="W1005" t="s">
        <v>327</v>
      </c>
      <c r="X1005" t="s">
        <v>5465</v>
      </c>
      <c r="Y1005">
        <v>63</v>
      </c>
      <c r="Z1005">
        <v>63</v>
      </c>
      <c r="AA1005">
        <v>6</v>
      </c>
      <c r="AB1005">
        <v>6</v>
      </c>
      <c r="AC1005">
        <v>18</v>
      </c>
    </row>
    <row r="1006" spans="1:29" x14ac:dyDescent="0.35">
      <c r="A1006">
        <v>1010</v>
      </c>
      <c r="B1006" t="s">
        <v>1318</v>
      </c>
      <c r="C1006" t="s">
        <v>2347</v>
      </c>
      <c r="I1006" t="s">
        <v>216</v>
      </c>
      <c r="J1006" t="s">
        <v>272</v>
      </c>
      <c r="K1006">
        <v>0</v>
      </c>
      <c r="N1006" t="b">
        <v>1</v>
      </c>
      <c r="O1006" t="b">
        <v>1</v>
      </c>
      <c r="P1006" t="b">
        <v>0</v>
      </c>
      <c r="Q1006">
        <v>12</v>
      </c>
      <c r="R1006">
        <v>4</v>
      </c>
      <c r="S1006">
        <v>1</v>
      </c>
      <c r="T1006">
        <v>0</v>
      </c>
      <c r="U1006" t="b">
        <v>1</v>
      </c>
      <c r="V1006" t="s">
        <v>326</v>
      </c>
      <c r="W1006" t="s">
        <v>327</v>
      </c>
      <c r="X1006" t="s">
        <v>5466</v>
      </c>
      <c r="Y1006">
        <v>64</v>
      </c>
      <c r="Z1006">
        <v>64</v>
      </c>
      <c r="AA1006">
        <v>6</v>
      </c>
      <c r="AB1006">
        <v>6</v>
      </c>
      <c r="AC1006">
        <v>18</v>
      </c>
    </row>
    <row r="1007" spans="1:29" x14ac:dyDescent="0.35">
      <c r="A1007">
        <v>1011</v>
      </c>
      <c r="B1007" t="s">
        <v>1318</v>
      </c>
      <c r="C1007" t="s">
        <v>2348</v>
      </c>
      <c r="I1007" t="s">
        <v>216</v>
      </c>
      <c r="J1007" t="s">
        <v>272</v>
      </c>
      <c r="K1007">
        <v>0</v>
      </c>
      <c r="N1007" t="b">
        <v>1</v>
      </c>
      <c r="O1007" t="b">
        <v>1</v>
      </c>
      <c r="P1007" t="b">
        <v>0</v>
      </c>
      <c r="Q1007">
        <v>12</v>
      </c>
      <c r="R1007">
        <v>4</v>
      </c>
      <c r="S1007">
        <v>1</v>
      </c>
      <c r="T1007">
        <v>0</v>
      </c>
      <c r="U1007" t="b">
        <v>1</v>
      </c>
      <c r="V1007" t="s">
        <v>326</v>
      </c>
      <c r="W1007" t="s">
        <v>327</v>
      </c>
      <c r="X1007" t="s">
        <v>5467</v>
      </c>
      <c r="Y1007">
        <v>65</v>
      </c>
      <c r="Z1007">
        <v>65</v>
      </c>
      <c r="AA1007">
        <v>6</v>
      </c>
      <c r="AB1007">
        <v>6</v>
      </c>
      <c r="AC1007">
        <v>18</v>
      </c>
    </row>
    <row r="1008" spans="1:29" x14ac:dyDescent="0.35">
      <c r="A1008">
        <v>1012</v>
      </c>
      <c r="B1008" t="s">
        <v>1318</v>
      </c>
      <c r="C1008" t="s">
        <v>2349</v>
      </c>
      <c r="I1008" t="s">
        <v>216</v>
      </c>
      <c r="J1008" t="s">
        <v>272</v>
      </c>
      <c r="K1008">
        <v>0</v>
      </c>
      <c r="N1008" t="b">
        <v>1</v>
      </c>
      <c r="O1008" t="b">
        <v>1</v>
      </c>
      <c r="P1008" t="b">
        <v>0</v>
      </c>
      <c r="Q1008">
        <v>12</v>
      </c>
      <c r="R1008">
        <v>4</v>
      </c>
      <c r="S1008">
        <v>1</v>
      </c>
      <c r="T1008">
        <v>0</v>
      </c>
      <c r="U1008" t="b">
        <v>1</v>
      </c>
      <c r="V1008" t="s">
        <v>326</v>
      </c>
      <c r="W1008" t="s">
        <v>327</v>
      </c>
      <c r="X1008" t="s">
        <v>5468</v>
      </c>
      <c r="Y1008">
        <v>66</v>
      </c>
      <c r="Z1008">
        <v>66</v>
      </c>
      <c r="AA1008">
        <v>6</v>
      </c>
      <c r="AB1008">
        <v>6</v>
      </c>
      <c r="AC1008">
        <v>18</v>
      </c>
    </row>
    <row r="1009" spans="1:29" x14ac:dyDescent="0.35">
      <c r="A1009">
        <v>1013</v>
      </c>
      <c r="B1009" t="s">
        <v>1318</v>
      </c>
      <c r="C1009" t="s">
        <v>2350</v>
      </c>
      <c r="I1009" t="s">
        <v>216</v>
      </c>
      <c r="J1009" t="s">
        <v>272</v>
      </c>
      <c r="K1009">
        <v>0</v>
      </c>
      <c r="N1009" t="b">
        <v>1</v>
      </c>
      <c r="O1009" t="b">
        <v>1</v>
      </c>
      <c r="P1009" t="b">
        <v>0</v>
      </c>
      <c r="Q1009">
        <v>12</v>
      </c>
      <c r="R1009">
        <v>4</v>
      </c>
      <c r="S1009">
        <v>1</v>
      </c>
      <c r="T1009">
        <v>0</v>
      </c>
      <c r="U1009" t="b">
        <v>1</v>
      </c>
      <c r="V1009" t="s">
        <v>326</v>
      </c>
      <c r="W1009" t="s">
        <v>327</v>
      </c>
      <c r="X1009" t="s">
        <v>5469</v>
      </c>
      <c r="Y1009">
        <v>67</v>
      </c>
      <c r="Z1009">
        <v>67</v>
      </c>
      <c r="AA1009">
        <v>6</v>
      </c>
      <c r="AB1009">
        <v>6</v>
      </c>
      <c r="AC1009">
        <v>18</v>
      </c>
    </row>
    <row r="1010" spans="1:29" x14ac:dyDescent="0.35">
      <c r="A1010">
        <v>1014</v>
      </c>
      <c r="B1010" t="s">
        <v>1318</v>
      </c>
      <c r="C1010" t="s">
        <v>2351</v>
      </c>
      <c r="I1010" t="s">
        <v>216</v>
      </c>
      <c r="J1010" t="s">
        <v>272</v>
      </c>
      <c r="K1010">
        <v>0</v>
      </c>
      <c r="N1010" t="b">
        <v>1</v>
      </c>
      <c r="O1010" t="b">
        <v>1</v>
      </c>
      <c r="P1010" t="b">
        <v>0</v>
      </c>
      <c r="Q1010">
        <v>12</v>
      </c>
      <c r="R1010">
        <v>4</v>
      </c>
      <c r="S1010">
        <v>1</v>
      </c>
      <c r="T1010">
        <v>0</v>
      </c>
      <c r="U1010" t="b">
        <v>1</v>
      </c>
      <c r="V1010" t="s">
        <v>326</v>
      </c>
      <c r="W1010" t="s">
        <v>327</v>
      </c>
      <c r="X1010" t="s">
        <v>5470</v>
      </c>
      <c r="Y1010">
        <v>68</v>
      </c>
      <c r="Z1010">
        <v>68</v>
      </c>
      <c r="AA1010">
        <v>6</v>
      </c>
      <c r="AB1010">
        <v>6</v>
      </c>
      <c r="AC1010">
        <v>18</v>
      </c>
    </row>
    <row r="1011" spans="1:29" x14ac:dyDescent="0.35">
      <c r="A1011">
        <v>1015</v>
      </c>
      <c r="B1011" t="s">
        <v>1318</v>
      </c>
      <c r="C1011" t="s">
        <v>2352</v>
      </c>
      <c r="I1011" t="s">
        <v>216</v>
      </c>
      <c r="J1011" t="s">
        <v>272</v>
      </c>
      <c r="K1011">
        <v>0</v>
      </c>
      <c r="N1011" t="b">
        <v>1</v>
      </c>
      <c r="O1011" t="b">
        <v>1</v>
      </c>
      <c r="P1011" t="b">
        <v>0</v>
      </c>
      <c r="Q1011">
        <v>12</v>
      </c>
      <c r="R1011">
        <v>4</v>
      </c>
      <c r="S1011">
        <v>1</v>
      </c>
      <c r="T1011">
        <v>0</v>
      </c>
      <c r="U1011" t="b">
        <v>1</v>
      </c>
      <c r="V1011" t="s">
        <v>326</v>
      </c>
      <c r="W1011" t="s">
        <v>327</v>
      </c>
      <c r="X1011" t="s">
        <v>5471</v>
      </c>
      <c r="Y1011">
        <v>69</v>
      </c>
      <c r="Z1011">
        <v>69</v>
      </c>
      <c r="AA1011">
        <v>6</v>
      </c>
      <c r="AB1011">
        <v>6</v>
      </c>
      <c r="AC1011">
        <v>18</v>
      </c>
    </row>
    <row r="1012" spans="1:29" x14ac:dyDescent="0.35">
      <c r="A1012">
        <v>1016</v>
      </c>
      <c r="B1012" t="s">
        <v>1318</v>
      </c>
      <c r="C1012" t="s">
        <v>2353</v>
      </c>
      <c r="I1012" t="s">
        <v>216</v>
      </c>
      <c r="J1012" t="s">
        <v>272</v>
      </c>
      <c r="K1012">
        <v>0</v>
      </c>
      <c r="N1012" t="b">
        <v>1</v>
      </c>
      <c r="O1012" t="b">
        <v>1</v>
      </c>
      <c r="P1012" t="b">
        <v>0</v>
      </c>
      <c r="Q1012">
        <v>12</v>
      </c>
      <c r="R1012">
        <v>4</v>
      </c>
      <c r="S1012">
        <v>1</v>
      </c>
      <c r="T1012">
        <v>0</v>
      </c>
      <c r="U1012" t="b">
        <v>1</v>
      </c>
      <c r="V1012" t="s">
        <v>326</v>
      </c>
      <c r="W1012" t="s">
        <v>327</v>
      </c>
      <c r="X1012" t="s">
        <v>5472</v>
      </c>
      <c r="Y1012">
        <v>70</v>
      </c>
      <c r="Z1012">
        <v>70</v>
      </c>
      <c r="AA1012">
        <v>6</v>
      </c>
      <c r="AB1012">
        <v>6</v>
      </c>
      <c r="AC1012">
        <v>18</v>
      </c>
    </row>
    <row r="1013" spans="1:29" x14ac:dyDescent="0.35">
      <c r="A1013">
        <v>1017</v>
      </c>
      <c r="B1013" t="s">
        <v>1318</v>
      </c>
      <c r="C1013" t="s">
        <v>2354</v>
      </c>
      <c r="I1013" t="s">
        <v>216</v>
      </c>
      <c r="J1013" t="s">
        <v>272</v>
      </c>
      <c r="K1013">
        <v>0</v>
      </c>
      <c r="N1013" t="b">
        <v>1</v>
      </c>
      <c r="O1013" t="b">
        <v>1</v>
      </c>
      <c r="P1013" t="b">
        <v>0</v>
      </c>
      <c r="Q1013">
        <v>12</v>
      </c>
      <c r="R1013">
        <v>4</v>
      </c>
      <c r="S1013">
        <v>1</v>
      </c>
      <c r="T1013">
        <v>0</v>
      </c>
      <c r="U1013" t="b">
        <v>1</v>
      </c>
      <c r="V1013" t="s">
        <v>326</v>
      </c>
      <c r="W1013" t="s">
        <v>327</v>
      </c>
      <c r="X1013" t="s">
        <v>5473</v>
      </c>
      <c r="Y1013">
        <v>71</v>
      </c>
      <c r="Z1013">
        <v>71</v>
      </c>
      <c r="AA1013">
        <v>6</v>
      </c>
      <c r="AB1013">
        <v>6</v>
      </c>
      <c r="AC1013">
        <v>18</v>
      </c>
    </row>
    <row r="1014" spans="1:29" x14ac:dyDescent="0.35">
      <c r="A1014">
        <v>1018</v>
      </c>
      <c r="B1014" t="s">
        <v>1318</v>
      </c>
      <c r="C1014" t="s">
        <v>2355</v>
      </c>
      <c r="I1014" t="s">
        <v>216</v>
      </c>
      <c r="J1014" t="s">
        <v>272</v>
      </c>
      <c r="K1014">
        <v>0</v>
      </c>
      <c r="N1014" t="b">
        <v>1</v>
      </c>
      <c r="O1014" t="b">
        <v>1</v>
      </c>
      <c r="P1014" t="b">
        <v>0</v>
      </c>
      <c r="Q1014">
        <v>12</v>
      </c>
      <c r="R1014">
        <v>4</v>
      </c>
      <c r="S1014">
        <v>1</v>
      </c>
      <c r="T1014">
        <v>0</v>
      </c>
      <c r="U1014" t="b">
        <v>1</v>
      </c>
      <c r="V1014" t="s">
        <v>326</v>
      </c>
      <c r="W1014" t="s">
        <v>327</v>
      </c>
      <c r="X1014" t="s">
        <v>5474</v>
      </c>
      <c r="Y1014">
        <v>72</v>
      </c>
      <c r="Z1014">
        <v>72</v>
      </c>
      <c r="AA1014">
        <v>6</v>
      </c>
      <c r="AB1014">
        <v>6</v>
      </c>
      <c r="AC1014">
        <v>18</v>
      </c>
    </row>
    <row r="1015" spans="1:29" x14ac:dyDescent="0.35">
      <c r="A1015">
        <v>1019</v>
      </c>
      <c r="B1015" t="s">
        <v>1318</v>
      </c>
      <c r="C1015" t="s">
        <v>2356</v>
      </c>
      <c r="I1015" t="s">
        <v>216</v>
      </c>
      <c r="J1015" t="s">
        <v>272</v>
      </c>
      <c r="K1015">
        <v>0</v>
      </c>
      <c r="N1015" t="b">
        <v>1</v>
      </c>
      <c r="O1015" t="b">
        <v>1</v>
      </c>
      <c r="P1015" t="b">
        <v>0</v>
      </c>
      <c r="Q1015">
        <v>12</v>
      </c>
      <c r="R1015">
        <v>4</v>
      </c>
      <c r="S1015">
        <v>1</v>
      </c>
      <c r="T1015">
        <v>0</v>
      </c>
      <c r="U1015" t="b">
        <v>1</v>
      </c>
      <c r="V1015" t="s">
        <v>326</v>
      </c>
      <c r="W1015" t="s">
        <v>327</v>
      </c>
      <c r="X1015" t="s">
        <v>5475</v>
      </c>
      <c r="Y1015">
        <v>73</v>
      </c>
      <c r="Z1015">
        <v>73</v>
      </c>
      <c r="AA1015">
        <v>6</v>
      </c>
      <c r="AB1015">
        <v>6</v>
      </c>
      <c r="AC1015">
        <v>18</v>
      </c>
    </row>
    <row r="1016" spans="1:29" x14ac:dyDescent="0.35">
      <c r="A1016">
        <v>1020</v>
      </c>
      <c r="B1016" t="s">
        <v>1318</v>
      </c>
      <c r="C1016" t="s">
        <v>2357</v>
      </c>
      <c r="I1016" t="s">
        <v>216</v>
      </c>
      <c r="J1016" t="s">
        <v>272</v>
      </c>
      <c r="K1016">
        <v>0</v>
      </c>
      <c r="N1016" t="b">
        <v>1</v>
      </c>
      <c r="O1016" t="b">
        <v>1</v>
      </c>
      <c r="P1016" t="b">
        <v>0</v>
      </c>
      <c r="Q1016">
        <v>12</v>
      </c>
      <c r="R1016">
        <v>4</v>
      </c>
      <c r="S1016">
        <v>1</v>
      </c>
      <c r="T1016">
        <v>0</v>
      </c>
      <c r="U1016" t="b">
        <v>1</v>
      </c>
      <c r="V1016" t="s">
        <v>326</v>
      </c>
      <c r="W1016" t="s">
        <v>327</v>
      </c>
      <c r="X1016" t="s">
        <v>5476</v>
      </c>
      <c r="Y1016">
        <v>74</v>
      </c>
      <c r="Z1016">
        <v>74</v>
      </c>
      <c r="AA1016">
        <v>6</v>
      </c>
      <c r="AB1016">
        <v>6</v>
      </c>
      <c r="AC1016">
        <v>18</v>
      </c>
    </row>
    <row r="1017" spans="1:29" x14ac:dyDescent="0.35">
      <c r="A1017">
        <v>1021</v>
      </c>
      <c r="B1017" t="s">
        <v>1318</v>
      </c>
      <c r="C1017" t="s">
        <v>2358</v>
      </c>
      <c r="I1017" t="s">
        <v>216</v>
      </c>
      <c r="J1017" t="s">
        <v>272</v>
      </c>
      <c r="K1017">
        <v>0</v>
      </c>
      <c r="N1017" t="b">
        <v>1</v>
      </c>
      <c r="O1017" t="b">
        <v>1</v>
      </c>
      <c r="P1017" t="b">
        <v>0</v>
      </c>
      <c r="Q1017">
        <v>12</v>
      </c>
      <c r="R1017">
        <v>4</v>
      </c>
      <c r="S1017">
        <v>1</v>
      </c>
      <c r="T1017">
        <v>0</v>
      </c>
      <c r="U1017" t="b">
        <v>1</v>
      </c>
      <c r="V1017" t="s">
        <v>326</v>
      </c>
      <c r="W1017" t="s">
        <v>327</v>
      </c>
      <c r="X1017" t="s">
        <v>5477</v>
      </c>
      <c r="Y1017">
        <v>75</v>
      </c>
      <c r="Z1017">
        <v>75</v>
      </c>
      <c r="AA1017">
        <v>6</v>
      </c>
      <c r="AB1017">
        <v>6</v>
      </c>
      <c r="AC1017">
        <v>18</v>
      </c>
    </row>
    <row r="1018" spans="1:29" x14ac:dyDescent="0.35">
      <c r="A1018">
        <v>1022</v>
      </c>
      <c r="B1018" t="s">
        <v>1318</v>
      </c>
      <c r="C1018" t="s">
        <v>2359</v>
      </c>
      <c r="I1018" t="s">
        <v>216</v>
      </c>
      <c r="J1018" t="s">
        <v>272</v>
      </c>
      <c r="K1018">
        <v>0</v>
      </c>
      <c r="N1018" t="b">
        <v>1</v>
      </c>
      <c r="O1018" t="b">
        <v>1</v>
      </c>
      <c r="P1018" t="b">
        <v>0</v>
      </c>
      <c r="Q1018">
        <v>12</v>
      </c>
      <c r="R1018">
        <v>4</v>
      </c>
      <c r="S1018">
        <v>1</v>
      </c>
      <c r="T1018">
        <v>0</v>
      </c>
      <c r="U1018" t="b">
        <v>1</v>
      </c>
      <c r="V1018" t="s">
        <v>326</v>
      </c>
      <c r="W1018" t="s">
        <v>327</v>
      </c>
      <c r="X1018" t="s">
        <v>5478</v>
      </c>
      <c r="Y1018">
        <v>76</v>
      </c>
      <c r="Z1018">
        <v>76</v>
      </c>
      <c r="AA1018">
        <v>6</v>
      </c>
      <c r="AB1018">
        <v>6</v>
      </c>
      <c r="AC1018">
        <v>18</v>
      </c>
    </row>
    <row r="1019" spans="1:29" x14ac:dyDescent="0.35">
      <c r="A1019">
        <v>1023</v>
      </c>
      <c r="B1019" t="s">
        <v>1318</v>
      </c>
      <c r="C1019" t="s">
        <v>2360</v>
      </c>
      <c r="I1019" t="s">
        <v>216</v>
      </c>
      <c r="J1019" t="s">
        <v>272</v>
      </c>
      <c r="K1019">
        <v>0</v>
      </c>
      <c r="N1019" t="b">
        <v>1</v>
      </c>
      <c r="O1019" t="b">
        <v>1</v>
      </c>
      <c r="P1019" t="b">
        <v>0</v>
      </c>
      <c r="Q1019">
        <v>12</v>
      </c>
      <c r="R1019">
        <v>4</v>
      </c>
      <c r="S1019">
        <v>1</v>
      </c>
      <c r="T1019">
        <v>0</v>
      </c>
      <c r="U1019" t="b">
        <v>1</v>
      </c>
      <c r="V1019" t="s">
        <v>326</v>
      </c>
      <c r="W1019" t="s">
        <v>327</v>
      </c>
      <c r="X1019" t="s">
        <v>5479</v>
      </c>
      <c r="Y1019">
        <v>77</v>
      </c>
      <c r="Z1019">
        <v>77</v>
      </c>
      <c r="AA1019">
        <v>6</v>
      </c>
      <c r="AB1019">
        <v>6</v>
      </c>
      <c r="AC1019">
        <v>18</v>
      </c>
    </row>
    <row r="1020" spans="1:29" x14ac:dyDescent="0.35">
      <c r="A1020">
        <v>1024</v>
      </c>
      <c r="B1020" t="s">
        <v>1318</v>
      </c>
      <c r="C1020" t="s">
        <v>2361</v>
      </c>
      <c r="I1020" t="s">
        <v>216</v>
      </c>
      <c r="J1020" t="s">
        <v>272</v>
      </c>
      <c r="K1020">
        <v>0</v>
      </c>
      <c r="N1020" t="b">
        <v>1</v>
      </c>
      <c r="O1020" t="b">
        <v>1</v>
      </c>
      <c r="P1020" t="b">
        <v>0</v>
      </c>
      <c r="Q1020">
        <v>12</v>
      </c>
      <c r="R1020">
        <v>4</v>
      </c>
      <c r="S1020">
        <v>1</v>
      </c>
      <c r="T1020">
        <v>0</v>
      </c>
      <c r="U1020" t="b">
        <v>1</v>
      </c>
      <c r="V1020" t="s">
        <v>326</v>
      </c>
      <c r="W1020" t="s">
        <v>327</v>
      </c>
      <c r="X1020" t="s">
        <v>5480</v>
      </c>
      <c r="Y1020">
        <v>78</v>
      </c>
      <c r="Z1020">
        <v>78</v>
      </c>
      <c r="AA1020">
        <v>6</v>
      </c>
      <c r="AB1020">
        <v>6</v>
      </c>
      <c r="AC1020">
        <v>18</v>
      </c>
    </row>
    <row r="1021" spans="1:29" x14ac:dyDescent="0.35">
      <c r="A1021">
        <v>1025</v>
      </c>
      <c r="B1021" t="s">
        <v>1318</v>
      </c>
      <c r="C1021" t="s">
        <v>2362</v>
      </c>
      <c r="I1021" t="s">
        <v>216</v>
      </c>
      <c r="J1021" t="s">
        <v>272</v>
      </c>
      <c r="K1021">
        <v>0</v>
      </c>
      <c r="N1021" t="b">
        <v>1</v>
      </c>
      <c r="O1021" t="b">
        <v>1</v>
      </c>
      <c r="P1021" t="b">
        <v>0</v>
      </c>
      <c r="Q1021">
        <v>12</v>
      </c>
      <c r="R1021">
        <v>4</v>
      </c>
      <c r="S1021">
        <v>1</v>
      </c>
      <c r="T1021">
        <v>0</v>
      </c>
      <c r="U1021" t="b">
        <v>1</v>
      </c>
      <c r="V1021" t="s">
        <v>326</v>
      </c>
      <c r="W1021" t="s">
        <v>327</v>
      </c>
      <c r="X1021" t="s">
        <v>5481</v>
      </c>
      <c r="Y1021">
        <v>79</v>
      </c>
      <c r="Z1021">
        <v>79</v>
      </c>
      <c r="AA1021">
        <v>6</v>
      </c>
      <c r="AB1021">
        <v>6</v>
      </c>
      <c r="AC1021">
        <v>18</v>
      </c>
    </row>
    <row r="1022" spans="1:29" x14ac:dyDescent="0.35">
      <c r="A1022">
        <v>1026</v>
      </c>
      <c r="B1022" t="s">
        <v>1318</v>
      </c>
      <c r="C1022" t="s">
        <v>2363</v>
      </c>
      <c r="I1022" t="s">
        <v>216</v>
      </c>
      <c r="J1022" t="s">
        <v>272</v>
      </c>
      <c r="K1022">
        <v>0</v>
      </c>
      <c r="N1022" t="b">
        <v>1</v>
      </c>
      <c r="O1022" t="b">
        <v>1</v>
      </c>
      <c r="P1022" t="b">
        <v>0</v>
      </c>
      <c r="Q1022">
        <v>12</v>
      </c>
      <c r="R1022">
        <v>4</v>
      </c>
      <c r="S1022">
        <v>1</v>
      </c>
      <c r="T1022">
        <v>0</v>
      </c>
      <c r="U1022" t="b">
        <v>1</v>
      </c>
      <c r="V1022" t="s">
        <v>326</v>
      </c>
      <c r="W1022" t="s">
        <v>327</v>
      </c>
      <c r="X1022" t="s">
        <v>5482</v>
      </c>
      <c r="Y1022">
        <v>80</v>
      </c>
      <c r="Z1022">
        <v>80</v>
      </c>
      <c r="AA1022">
        <v>6</v>
      </c>
      <c r="AB1022">
        <v>6</v>
      </c>
      <c r="AC1022">
        <v>18</v>
      </c>
    </row>
    <row r="1023" spans="1:29" x14ac:dyDescent="0.35">
      <c r="A1023">
        <v>1027</v>
      </c>
      <c r="B1023" t="s">
        <v>1318</v>
      </c>
      <c r="C1023" t="s">
        <v>2364</v>
      </c>
      <c r="I1023" t="s">
        <v>216</v>
      </c>
      <c r="J1023" t="s">
        <v>272</v>
      </c>
      <c r="K1023">
        <v>0</v>
      </c>
      <c r="N1023" t="b">
        <v>1</v>
      </c>
      <c r="O1023" t="b">
        <v>1</v>
      </c>
      <c r="P1023" t="b">
        <v>0</v>
      </c>
      <c r="Q1023">
        <v>12</v>
      </c>
      <c r="R1023">
        <v>4</v>
      </c>
      <c r="S1023">
        <v>1</v>
      </c>
      <c r="T1023">
        <v>0</v>
      </c>
      <c r="U1023" t="b">
        <v>1</v>
      </c>
      <c r="V1023" t="s">
        <v>326</v>
      </c>
      <c r="W1023" t="s">
        <v>327</v>
      </c>
      <c r="X1023" t="s">
        <v>5483</v>
      </c>
      <c r="Y1023">
        <v>81</v>
      </c>
      <c r="Z1023">
        <v>81</v>
      </c>
      <c r="AA1023">
        <v>6</v>
      </c>
      <c r="AB1023">
        <v>6</v>
      </c>
      <c r="AC1023">
        <v>18</v>
      </c>
    </row>
    <row r="1024" spans="1:29" x14ac:dyDescent="0.35">
      <c r="A1024">
        <v>1028</v>
      </c>
      <c r="B1024" t="s">
        <v>1318</v>
      </c>
      <c r="C1024" t="s">
        <v>2365</v>
      </c>
      <c r="I1024" t="s">
        <v>216</v>
      </c>
      <c r="J1024" t="s">
        <v>272</v>
      </c>
      <c r="K1024">
        <v>0</v>
      </c>
      <c r="N1024" t="b">
        <v>1</v>
      </c>
      <c r="O1024" t="b">
        <v>1</v>
      </c>
      <c r="P1024" t="b">
        <v>0</v>
      </c>
      <c r="Q1024">
        <v>12</v>
      </c>
      <c r="R1024">
        <v>4</v>
      </c>
      <c r="S1024">
        <v>1</v>
      </c>
      <c r="T1024">
        <v>0</v>
      </c>
      <c r="U1024" t="b">
        <v>1</v>
      </c>
      <c r="V1024" t="s">
        <v>326</v>
      </c>
      <c r="W1024" t="s">
        <v>327</v>
      </c>
      <c r="X1024" t="s">
        <v>5484</v>
      </c>
      <c r="Y1024">
        <v>82</v>
      </c>
      <c r="Z1024">
        <v>82</v>
      </c>
      <c r="AA1024">
        <v>6</v>
      </c>
      <c r="AB1024">
        <v>6</v>
      </c>
      <c r="AC1024">
        <v>18</v>
      </c>
    </row>
    <row r="1025" spans="1:29" x14ac:dyDescent="0.35">
      <c r="A1025">
        <v>1029</v>
      </c>
      <c r="B1025" t="s">
        <v>1318</v>
      </c>
      <c r="C1025" t="s">
        <v>2366</v>
      </c>
      <c r="G1025" t="s">
        <v>2367</v>
      </c>
      <c r="I1025" t="s">
        <v>216</v>
      </c>
      <c r="J1025" t="s">
        <v>272</v>
      </c>
      <c r="K1025">
        <v>0</v>
      </c>
      <c r="N1025" t="b">
        <v>1</v>
      </c>
      <c r="O1025" t="b">
        <v>1</v>
      </c>
      <c r="P1025" t="b">
        <v>0</v>
      </c>
      <c r="Q1025">
        <v>12</v>
      </c>
      <c r="R1025">
        <v>0</v>
      </c>
      <c r="S1025">
        <v>1</v>
      </c>
      <c r="T1025">
        <v>0</v>
      </c>
      <c r="U1025" t="b">
        <v>1</v>
      </c>
      <c r="V1025" t="s">
        <v>326</v>
      </c>
      <c r="W1025" t="s">
        <v>327</v>
      </c>
      <c r="X1025" t="s">
        <v>5485</v>
      </c>
      <c r="Y1025">
        <v>83</v>
      </c>
      <c r="Z1025">
        <v>83</v>
      </c>
      <c r="AA1025">
        <v>6</v>
      </c>
      <c r="AB1025">
        <v>6</v>
      </c>
      <c r="AC1025">
        <v>18</v>
      </c>
    </row>
    <row r="1026" spans="1:29" x14ac:dyDescent="0.35">
      <c r="A1026">
        <v>1030</v>
      </c>
      <c r="B1026" t="s">
        <v>1318</v>
      </c>
      <c r="C1026" t="s">
        <v>2368</v>
      </c>
      <c r="G1026" t="s">
        <v>2367</v>
      </c>
      <c r="I1026" t="s">
        <v>102</v>
      </c>
      <c r="J1026" t="s">
        <v>272</v>
      </c>
      <c r="K1026">
        <v>0</v>
      </c>
      <c r="N1026" t="b">
        <v>1</v>
      </c>
      <c r="O1026" t="b">
        <v>1</v>
      </c>
      <c r="P1026" t="b">
        <v>0</v>
      </c>
      <c r="Q1026">
        <v>12</v>
      </c>
      <c r="R1026">
        <v>0</v>
      </c>
      <c r="S1026">
        <v>1</v>
      </c>
      <c r="T1026">
        <v>0</v>
      </c>
      <c r="U1026" t="b">
        <v>1</v>
      </c>
      <c r="V1026" t="s">
        <v>326</v>
      </c>
      <c r="W1026" t="s">
        <v>327</v>
      </c>
      <c r="X1026" t="s">
        <v>5611</v>
      </c>
      <c r="Y1026">
        <v>83</v>
      </c>
      <c r="Z1026">
        <v>83</v>
      </c>
      <c r="AA1026">
        <v>7</v>
      </c>
      <c r="AB1026">
        <v>7</v>
      </c>
      <c r="AC1026">
        <v>18</v>
      </c>
    </row>
    <row r="1027" spans="1:29" x14ac:dyDescent="0.35">
      <c r="A1027">
        <v>1031</v>
      </c>
      <c r="B1027" t="s">
        <v>1318</v>
      </c>
      <c r="C1027" t="s">
        <v>2369</v>
      </c>
      <c r="G1027" t="s">
        <v>2367</v>
      </c>
      <c r="I1027" t="s">
        <v>134</v>
      </c>
      <c r="J1027" t="s">
        <v>272</v>
      </c>
      <c r="K1027">
        <v>0</v>
      </c>
      <c r="N1027" t="b">
        <v>1</v>
      </c>
      <c r="O1027" t="b">
        <v>1</v>
      </c>
      <c r="P1027" t="b">
        <v>0</v>
      </c>
      <c r="Q1027">
        <v>12</v>
      </c>
      <c r="R1027">
        <v>0</v>
      </c>
      <c r="S1027">
        <v>1</v>
      </c>
      <c r="T1027">
        <v>0</v>
      </c>
      <c r="U1027" t="b">
        <v>1</v>
      </c>
      <c r="V1027" t="s">
        <v>326</v>
      </c>
      <c r="W1027" t="s">
        <v>327</v>
      </c>
      <c r="X1027" t="s">
        <v>5601</v>
      </c>
      <c r="Y1027">
        <v>83</v>
      </c>
      <c r="Z1027">
        <v>83</v>
      </c>
      <c r="AA1027">
        <v>8</v>
      </c>
      <c r="AB1027">
        <v>8</v>
      </c>
      <c r="AC1027">
        <v>18</v>
      </c>
    </row>
    <row r="1028" spans="1:29" x14ac:dyDescent="0.35">
      <c r="A1028">
        <v>1032</v>
      </c>
      <c r="B1028" t="s">
        <v>1318</v>
      </c>
      <c r="C1028" t="s">
        <v>2370</v>
      </c>
      <c r="G1028" t="s">
        <v>2367</v>
      </c>
      <c r="I1028" t="s">
        <v>135</v>
      </c>
      <c r="J1028" t="s">
        <v>272</v>
      </c>
      <c r="K1028">
        <v>0</v>
      </c>
      <c r="N1028" t="b">
        <v>1</v>
      </c>
      <c r="O1028" t="b">
        <v>1</v>
      </c>
      <c r="P1028" t="b">
        <v>0</v>
      </c>
      <c r="Q1028">
        <v>12</v>
      </c>
      <c r="R1028">
        <v>0</v>
      </c>
      <c r="S1028">
        <v>1</v>
      </c>
      <c r="T1028">
        <v>0</v>
      </c>
      <c r="U1028" t="b">
        <v>1</v>
      </c>
      <c r="V1028" t="s">
        <v>326</v>
      </c>
      <c r="W1028" t="s">
        <v>327</v>
      </c>
      <c r="X1028" t="s">
        <v>5602</v>
      </c>
      <c r="Y1028">
        <v>83</v>
      </c>
      <c r="Z1028">
        <v>83</v>
      </c>
      <c r="AA1028">
        <v>9</v>
      </c>
      <c r="AB1028">
        <v>9</v>
      </c>
      <c r="AC1028">
        <v>18</v>
      </c>
    </row>
    <row r="1029" spans="1:29" x14ac:dyDescent="0.35">
      <c r="A1029">
        <v>1033</v>
      </c>
      <c r="B1029" t="s">
        <v>1318</v>
      </c>
      <c r="C1029" t="s">
        <v>2371</v>
      </c>
      <c r="G1029" t="s">
        <v>2367</v>
      </c>
      <c r="I1029" t="s">
        <v>178</v>
      </c>
      <c r="J1029" t="s">
        <v>272</v>
      </c>
      <c r="K1029">
        <v>0</v>
      </c>
      <c r="N1029" t="b">
        <v>1</v>
      </c>
      <c r="O1029" t="b">
        <v>1</v>
      </c>
      <c r="P1029" t="b">
        <v>0</v>
      </c>
      <c r="Q1029">
        <v>12</v>
      </c>
      <c r="R1029">
        <v>0</v>
      </c>
      <c r="S1029">
        <v>1</v>
      </c>
      <c r="T1029">
        <v>0</v>
      </c>
      <c r="U1029" t="b">
        <v>1</v>
      </c>
      <c r="V1029" t="s">
        <v>326</v>
      </c>
      <c r="W1029" t="s">
        <v>327</v>
      </c>
      <c r="X1029" t="s">
        <v>5603</v>
      </c>
      <c r="Y1029">
        <v>83</v>
      </c>
      <c r="Z1029">
        <v>83</v>
      </c>
      <c r="AA1029">
        <v>10</v>
      </c>
      <c r="AB1029">
        <v>10</v>
      </c>
      <c r="AC1029">
        <v>18</v>
      </c>
    </row>
    <row r="1030" spans="1:29" x14ac:dyDescent="0.35">
      <c r="A1030">
        <v>1034</v>
      </c>
      <c r="B1030" t="s">
        <v>1318</v>
      </c>
      <c r="C1030" t="s">
        <v>2372</v>
      </c>
      <c r="G1030" t="s">
        <v>1456</v>
      </c>
      <c r="I1030" t="s">
        <v>216</v>
      </c>
      <c r="J1030" t="s">
        <v>272</v>
      </c>
      <c r="K1030">
        <v>0</v>
      </c>
      <c r="N1030" t="b">
        <v>1</v>
      </c>
      <c r="O1030" t="b">
        <v>1</v>
      </c>
      <c r="P1030" t="b">
        <v>0</v>
      </c>
      <c r="Q1030">
        <v>12</v>
      </c>
      <c r="R1030">
        <v>0</v>
      </c>
      <c r="S1030">
        <v>1</v>
      </c>
      <c r="T1030">
        <v>0</v>
      </c>
      <c r="U1030" t="b">
        <v>1</v>
      </c>
      <c r="V1030" t="s">
        <v>326</v>
      </c>
      <c r="W1030" t="s">
        <v>327</v>
      </c>
      <c r="X1030" t="s">
        <v>5486</v>
      </c>
      <c r="Y1030">
        <v>85</v>
      </c>
      <c r="Z1030">
        <v>85</v>
      </c>
      <c r="AA1030">
        <v>6</v>
      </c>
      <c r="AB1030">
        <v>6</v>
      </c>
      <c r="AC1030">
        <v>18</v>
      </c>
    </row>
    <row r="1031" spans="1:29" x14ac:dyDescent="0.35">
      <c r="A1031">
        <v>1035</v>
      </c>
      <c r="B1031" t="s">
        <v>1318</v>
      </c>
      <c r="C1031" t="s">
        <v>2373</v>
      </c>
      <c r="G1031" t="s">
        <v>1456</v>
      </c>
      <c r="I1031" t="s">
        <v>102</v>
      </c>
      <c r="J1031" t="s">
        <v>272</v>
      </c>
      <c r="K1031">
        <v>0</v>
      </c>
      <c r="N1031" t="b">
        <v>1</v>
      </c>
      <c r="O1031" t="b">
        <v>1</v>
      </c>
      <c r="P1031" t="b">
        <v>0</v>
      </c>
      <c r="Q1031">
        <v>12</v>
      </c>
      <c r="R1031">
        <v>0</v>
      </c>
      <c r="S1031">
        <v>1</v>
      </c>
      <c r="T1031">
        <v>0</v>
      </c>
      <c r="U1031" t="b">
        <v>1</v>
      </c>
      <c r="V1031" t="s">
        <v>326</v>
      </c>
      <c r="W1031" t="s">
        <v>327</v>
      </c>
      <c r="X1031" t="s">
        <v>5604</v>
      </c>
      <c r="Y1031">
        <v>85</v>
      </c>
      <c r="Z1031">
        <v>85</v>
      </c>
      <c r="AA1031">
        <v>7</v>
      </c>
      <c r="AB1031">
        <v>7</v>
      </c>
      <c r="AC1031">
        <v>18</v>
      </c>
    </row>
    <row r="1032" spans="1:29" x14ac:dyDescent="0.35">
      <c r="A1032">
        <v>1036</v>
      </c>
      <c r="B1032" t="s">
        <v>1318</v>
      </c>
      <c r="C1032" t="s">
        <v>2374</v>
      </c>
      <c r="G1032" t="s">
        <v>1456</v>
      </c>
      <c r="I1032" t="s">
        <v>134</v>
      </c>
      <c r="J1032" t="s">
        <v>272</v>
      </c>
      <c r="K1032">
        <v>0</v>
      </c>
      <c r="N1032" t="b">
        <v>1</v>
      </c>
      <c r="O1032" t="b">
        <v>1</v>
      </c>
      <c r="P1032" t="b">
        <v>0</v>
      </c>
      <c r="Q1032">
        <v>12</v>
      </c>
      <c r="R1032">
        <v>0</v>
      </c>
      <c r="S1032">
        <v>1</v>
      </c>
      <c r="T1032">
        <v>0</v>
      </c>
      <c r="U1032" t="b">
        <v>1</v>
      </c>
      <c r="V1032" t="s">
        <v>326</v>
      </c>
      <c r="W1032" t="s">
        <v>327</v>
      </c>
      <c r="X1032" t="s">
        <v>5605</v>
      </c>
      <c r="Y1032">
        <v>85</v>
      </c>
      <c r="Z1032">
        <v>85</v>
      </c>
      <c r="AA1032">
        <v>8</v>
      </c>
      <c r="AB1032">
        <v>8</v>
      </c>
      <c r="AC1032">
        <v>18</v>
      </c>
    </row>
    <row r="1033" spans="1:29" x14ac:dyDescent="0.35">
      <c r="A1033">
        <v>1037</v>
      </c>
      <c r="B1033" t="s">
        <v>1318</v>
      </c>
      <c r="C1033" t="s">
        <v>2375</v>
      </c>
      <c r="G1033" t="s">
        <v>1456</v>
      </c>
      <c r="I1033" t="s">
        <v>135</v>
      </c>
      <c r="J1033" t="s">
        <v>272</v>
      </c>
      <c r="K1033">
        <v>0</v>
      </c>
      <c r="N1033" t="b">
        <v>1</v>
      </c>
      <c r="O1033" t="b">
        <v>1</v>
      </c>
      <c r="P1033" t="b">
        <v>0</v>
      </c>
      <c r="Q1033">
        <v>12</v>
      </c>
      <c r="R1033">
        <v>0</v>
      </c>
      <c r="S1033">
        <v>1</v>
      </c>
      <c r="T1033">
        <v>0</v>
      </c>
      <c r="U1033" t="b">
        <v>1</v>
      </c>
      <c r="V1033" t="s">
        <v>326</v>
      </c>
      <c r="W1033" t="s">
        <v>327</v>
      </c>
      <c r="X1033" t="s">
        <v>5606</v>
      </c>
      <c r="Y1033">
        <v>85</v>
      </c>
      <c r="Z1033">
        <v>85</v>
      </c>
      <c r="AA1033">
        <v>9</v>
      </c>
      <c r="AB1033">
        <v>9</v>
      </c>
      <c r="AC1033">
        <v>18</v>
      </c>
    </row>
    <row r="1034" spans="1:29" x14ac:dyDescent="0.35">
      <c r="A1034">
        <v>1038</v>
      </c>
      <c r="B1034" t="s">
        <v>1318</v>
      </c>
      <c r="C1034" t="s">
        <v>2376</v>
      </c>
      <c r="G1034" t="s">
        <v>1456</v>
      </c>
      <c r="I1034" t="s">
        <v>178</v>
      </c>
      <c r="J1034" t="s">
        <v>272</v>
      </c>
      <c r="K1034">
        <v>0</v>
      </c>
      <c r="N1034" t="b">
        <v>1</v>
      </c>
      <c r="O1034" t="b">
        <v>1</v>
      </c>
      <c r="P1034" t="b">
        <v>0</v>
      </c>
      <c r="Q1034">
        <v>12</v>
      </c>
      <c r="R1034">
        <v>0</v>
      </c>
      <c r="S1034">
        <v>1</v>
      </c>
      <c r="T1034">
        <v>0</v>
      </c>
      <c r="U1034" t="b">
        <v>1</v>
      </c>
      <c r="V1034" t="s">
        <v>326</v>
      </c>
      <c r="W1034" t="s">
        <v>327</v>
      </c>
      <c r="X1034" t="s">
        <v>5607</v>
      </c>
      <c r="Y1034">
        <v>85</v>
      </c>
      <c r="Z1034">
        <v>85</v>
      </c>
      <c r="AA1034">
        <v>10</v>
      </c>
      <c r="AB1034">
        <v>10</v>
      </c>
      <c r="AC1034">
        <v>18</v>
      </c>
    </row>
    <row r="1035" spans="1:29" x14ac:dyDescent="0.35">
      <c r="A1035">
        <v>1039</v>
      </c>
      <c r="B1035" t="s">
        <v>1287</v>
      </c>
      <c r="C1035" t="s">
        <v>2377</v>
      </c>
      <c r="D1035" t="s">
        <v>565</v>
      </c>
      <c r="E1035" t="s">
        <v>2378</v>
      </c>
      <c r="U1035" t="b">
        <v>1</v>
      </c>
      <c r="V1035" t="s">
        <v>217</v>
      </c>
      <c r="W1035" t="s">
        <v>313</v>
      </c>
      <c r="X1035" t="s">
        <v>5612</v>
      </c>
      <c r="Y1035">
        <v>1</v>
      </c>
      <c r="Z1035">
        <v>22</v>
      </c>
      <c r="AA1035">
        <v>1</v>
      </c>
      <c r="AB1035">
        <v>13</v>
      </c>
      <c r="AC1035">
        <v>8</v>
      </c>
    </row>
    <row r="1036" spans="1:29" x14ac:dyDescent="0.35">
      <c r="A1036">
        <v>1040</v>
      </c>
      <c r="B1036" t="s">
        <v>1290</v>
      </c>
      <c r="C1036" t="s">
        <v>2379</v>
      </c>
      <c r="U1036" t="b">
        <v>1</v>
      </c>
      <c r="V1036" t="s">
        <v>217</v>
      </c>
      <c r="W1036" t="s">
        <v>313</v>
      </c>
      <c r="X1036" t="s">
        <v>5613</v>
      </c>
      <c r="Y1036">
        <v>5</v>
      </c>
      <c r="Z1036">
        <v>22</v>
      </c>
      <c r="AA1036">
        <v>1</v>
      </c>
      <c r="AB1036">
        <v>13</v>
      </c>
      <c r="AC1036">
        <v>8</v>
      </c>
    </row>
    <row r="1037" spans="1:29" x14ac:dyDescent="0.35">
      <c r="A1037">
        <v>1041</v>
      </c>
      <c r="B1037" t="s">
        <v>147</v>
      </c>
      <c r="C1037" t="s">
        <v>2380</v>
      </c>
      <c r="U1037" t="b">
        <v>1</v>
      </c>
      <c r="V1037" t="s">
        <v>217</v>
      </c>
      <c r="W1037" t="s">
        <v>313</v>
      </c>
      <c r="X1037" t="s">
        <v>5608</v>
      </c>
      <c r="Y1037">
        <v>5</v>
      </c>
      <c r="Z1037">
        <v>21</v>
      </c>
      <c r="AA1037">
        <v>5</v>
      </c>
      <c r="AB1037">
        <v>5</v>
      </c>
      <c r="AC1037">
        <v>8</v>
      </c>
    </row>
    <row r="1038" spans="1:29" x14ac:dyDescent="0.35">
      <c r="A1038">
        <v>1042</v>
      </c>
      <c r="B1038" t="s">
        <v>147</v>
      </c>
      <c r="C1038" t="s">
        <v>2381</v>
      </c>
      <c r="U1038" t="b">
        <v>1</v>
      </c>
      <c r="V1038" t="s">
        <v>217</v>
      </c>
      <c r="W1038" t="s">
        <v>313</v>
      </c>
      <c r="X1038" t="s">
        <v>5409</v>
      </c>
      <c r="Y1038">
        <v>5</v>
      </c>
      <c r="Z1038">
        <v>21</v>
      </c>
      <c r="AA1038">
        <v>6</v>
      </c>
      <c r="AB1038">
        <v>6</v>
      </c>
      <c r="AC1038">
        <v>8</v>
      </c>
    </row>
    <row r="1039" spans="1:29" x14ac:dyDescent="0.35">
      <c r="A1039">
        <v>1043</v>
      </c>
      <c r="B1039" t="s">
        <v>147</v>
      </c>
      <c r="C1039" t="s">
        <v>2382</v>
      </c>
      <c r="U1039" t="b">
        <v>1</v>
      </c>
      <c r="V1039" t="s">
        <v>217</v>
      </c>
      <c r="W1039" t="s">
        <v>313</v>
      </c>
      <c r="X1039" t="s">
        <v>5502</v>
      </c>
      <c r="Y1039">
        <v>5</v>
      </c>
      <c r="Z1039">
        <v>21</v>
      </c>
      <c r="AA1039">
        <v>7</v>
      </c>
      <c r="AB1039">
        <v>7</v>
      </c>
      <c r="AC1039">
        <v>8</v>
      </c>
    </row>
    <row r="1040" spans="1:29" x14ac:dyDescent="0.35">
      <c r="A1040">
        <v>1044</v>
      </c>
      <c r="B1040" t="s">
        <v>147</v>
      </c>
      <c r="C1040" t="s">
        <v>2383</v>
      </c>
      <c r="U1040" t="b">
        <v>1</v>
      </c>
      <c r="V1040" t="s">
        <v>217</v>
      </c>
      <c r="W1040" t="s">
        <v>313</v>
      </c>
      <c r="X1040" t="s">
        <v>5503</v>
      </c>
      <c r="Y1040">
        <v>5</v>
      </c>
      <c r="Z1040">
        <v>21</v>
      </c>
      <c r="AA1040">
        <v>8</v>
      </c>
      <c r="AB1040">
        <v>8</v>
      </c>
      <c r="AC1040">
        <v>8</v>
      </c>
    </row>
    <row r="1041" spans="1:29" x14ac:dyDescent="0.35">
      <c r="A1041">
        <v>1045</v>
      </c>
      <c r="B1041" t="s">
        <v>147</v>
      </c>
      <c r="C1041" t="s">
        <v>2384</v>
      </c>
      <c r="U1041" t="b">
        <v>1</v>
      </c>
      <c r="V1041" t="s">
        <v>217</v>
      </c>
      <c r="W1041" t="s">
        <v>313</v>
      </c>
      <c r="X1041" t="s">
        <v>5504</v>
      </c>
      <c r="Y1041">
        <v>5</v>
      </c>
      <c r="Z1041">
        <v>21</v>
      </c>
      <c r="AA1041">
        <v>9</v>
      </c>
      <c r="AB1041">
        <v>9</v>
      </c>
      <c r="AC1041">
        <v>8</v>
      </c>
    </row>
    <row r="1042" spans="1:29" x14ac:dyDescent="0.35">
      <c r="A1042">
        <v>1046</v>
      </c>
      <c r="B1042" t="s">
        <v>147</v>
      </c>
      <c r="C1042" t="s">
        <v>2385</v>
      </c>
      <c r="U1042" t="b">
        <v>1</v>
      </c>
      <c r="V1042" t="s">
        <v>217</v>
      </c>
      <c r="W1042" t="s">
        <v>313</v>
      </c>
      <c r="X1042" t="s">
        <v>5505</v>
      </c>
      <c r="Y1042">
        <v>5</v>
      </c>
      <c r="Z1042">
        <v>21</v>
      </c>
      <c r="AA1042">
        <v>10</v>
      </c>
      <c r="AB1042">
        <v>10</v>
      </c>
      <c r="AC1042">
        <v>8</v>
      </c>
    </row>
    <row r="1043" spans="1:29" x14ac:dyDescent="0.35">
      <c r="A1043">
        <v>1047</v>
      </c>
      <c r="B1043" t="s">
        <v>147</v>
      </c>
      <c r="C1043" t="s">
        <v>2386</v>
      </c>
      <c r="U1043" t="b">
        <v>1</v>
      </c>
      <c r="V1043" t="s">
        <v>217</v>
      </c>
      <c r="W1043" t="s">
        <v>313</v>
      </c>
      <c r="X1043" t="s">
        <v>5614</v>
      </c>
      <c r="Y1043">
        <v>5</v>
      </c>
      <c r="Z1043">
        <v>21</v>
      </c>
      <c r="AA1043">
        <v>11</v>
      </c>
      <c r="AB1043">
        <v>11</v>
      </c>
      <c r="AC1043">
        <v>8</v>
      </c>
    </row>
    <row r="1044" spans="1:29" x14ac:dyDescent="0.35">
      <c r="A1044">
        <v>1048</v>
      </c>
      <c r="B1044" t="s">
        <v>1287</v>
      </c>
      <c r="C1044" t="s">
        <v>2387</v>
      </c>
      <c r="D1044" t="s">
        <v>566</v>
      </c>
      <c r="E1044" t="s">
        <v>2388</v>
      </c>
      <c r="U1044" t="b">
        <v>1</v>
      </c>
      <c r="V1044" t="s">
        <v>217</v>
      </c>
      <c r="W1044" t="s">
        <v>313</v>
      </c>
      <c r="X1044" t="s">
        <v>5615</v>
      </c>
      <c r="Y1044">
        <v>23</v>
      </c>
      <c r="Z1044">
        <v>30</v>
      </c>
      <c r="AA1044">
        <v>1</v>
      </c>
      <c r="AB1044">
        <v>13</v>
      </c>
      <c r="AC1044">
        <v>8</v>
      </c>
    </row>
    <row r="1045" spans="1:29" x14ac:dyDescent="0.35">
      <c r="A1045">
        <v>1049</v>
      </c>
      <c r="B1045" t="s">
        <v>1290</v>
      </c>
      <c r="C1045" t="s">
        <v>2389</v>
      </c>
      <c r="U1045" t="b">
        <v>1</v>
      </c>
      <c r="V1045" t="s">
        <v>217</v>
      </c>
      <c r="W1045" t="s">
        <v>313</v>
      </c>
      <c r="X1045" t="s">
        <v>5616</v>
      </c>
      <c r="Y1045">
        <v>24</v>
      </c>
      <c r="Z1045">
        <v>30</v>
      </c>
      <c r="AA1045">
        <v>1</v>
      </c>
      <c r="AB1045">
        <v>13</v>
      </c>
      <c r="AC1045">
        <v>8</v>
      </c>
    </row>
    <row r="1046" spans="1:29" x14ac:dyDescent="0.35">
      <c r="A1046">
        <v>1050</v>
      </c>
      <c r="B1046" t="s">
        <v>147</v>
      </c>
      <c r="C1046" t="s">
        <v>2390</v>
      </c>
      <c r="U1046" t="b">
        <v>1</v>
      </c>
      <c r="V1046" t="s">
        <v>217</v>
      </c>
      <c r="W1046" t="s">
        <v>313</v>
      </c>
      <c r="X1046" t="s">
        <v>5617</v>
      </c>
      <c r="Y1046">
        <v>24</v>
      </c>
      <c r="Z1046">
        <v>29</v>
      </c>
      <c r="AA1046">
        <v>5</v>
      </c>
      <c r="AB1046">
        <v>5</v>
      </c>
      <c r="AC1046">
        <v>8</v>
      </c>
    </row>
    <row r="1047" spans="1:29" x14ac:dyDescent="0.35">
      <c r="A1047">
        <v>1051</v>
      </c>
      <c r="B1047" t="s">
        <v>147</v>
      </c>
      <c r="C1047" t="s">
        <v>2391</v>
      </c>
      <c r="U1047" t="b">
        <v>1</v>
      </c>
      <c r="V1047" t="s">
        <v>217</v>
      </c>
      <c r="W1047" t="s">
        <v>313</v>
      </c>
      <c r="X1047" t="s">
        <v>5618</v>
      </c>
      <c r="Y1047">
        <v>24</v>
      </c>
      <c r="Z1047">
        <v>30</v>
      </c>
      <c r="AA1047">
        <v>6</v>
      </c>
      <c r="AB1047">
        <v>6</v>
      </c>
      <c r="AC1047">
        <v>8</v>
      </c>
    </row>
    <row r="1048" spans="1:29" x14ac:dyDescent="0.35">
      <c r="A1048">
        <v>1052</v>
      </c>
      <c r="B1048" t="s">
        <v>1287</v>
      </c>
      <c r="C1048" t="s">
        <v>2392</v>
      </c>
      <c r="D1048" t="s">
        <v>567</v>
      </c>
      <c r="E1048" t="s">
        <v>2393</v>
      </c>
      <c r="U1048" t="b">
        <v>1</v>
      </c>
      <c r="V1048" t="s">
        <v>217</v>
      </c>
      <c r="W1048" t="s">
        <v>313</v>
      </c>
      <c r="X1048" t="s">
        <v>5619</v>
      </c>
      <c r="Y1048">
        <v>31</v>
      </c>
      <c r="Z1048">
        <v>46</v>
      </c>
      <c r="AA1048">
        <v>1</v>
      </c>
      <c r="AB1048">
        <v>13</v>
      </c>
      <c r="AC1048">
        <v>8</v>
      </c>
    </row>
    <row r="1049" spans="1:29" x14ac:dyDescent="0.35">
      <c r="A1049">
        <v>1053</v>
      </c>
      <c r="B1049" t="s">
        <v>1290</v>
      </c>
      <c r="C1049" t="s">
        <v>2394</v>
      </c>
      <c r="U1049" t="b">
        <v>1</v>
      </c>
      <c r="V1049" t="s">
        <v>217</v>
      </c>
      <c r="W1049" t="s">
        <v>313</v>
      </c>
      <c r="X1049" t="s">
        <v>5620</v>
      </c>
      <c r="Y1049">
        <v>32</v>
      </c>
      <c r="Z1049">
        <v>46</v>
      </c>
      <c r="AA1049">
        <v>1</v>
      </c>
      <c r="AB1049">
        <v>13</v>
      </c>
      <c r="AC1049">
        <v>8</v>
      </c>
    </row>
    <row r="1050" spans="1:29" x14ac:dyDescent="0.35">
      <c r="A1050">
        <v>1054</v>
      </c>
      <c r="B1050" t="s">
        <v>147</v>
      </c>
      <c r="C1050" t="s">
        <v>2395</v>
      </c>
      <c r="U1050" t="b">
        <v>1</v>
      </c>
      <c r="V1050" t="s">
        <v>217</v>
      </c>
      <c r="W1050" t="s">
        <v>313</v>
      </c>
      <c r="X1050" t="s">
        <v>5621</v>
      </c>
      <c r="Y1050">
        <v>32</v>
      </c>
      <c r="Z1050">
        <v>46</v>
      </c>
      <c r="AA1050">
        <v>5</v>
      </c>
      <c r="AB1050">
        <v>5</v>
      </c>
      <c r="AC1050">
        <v>8</v>
      </c>
    </row>
    <row r="1051" spans="1:29" x14ac:dyDescent="0.35">
      <c r="A1051">
        <v>1055</v>
      </c>
      <c r="B1051" t="s">
        <v>147</v>
      </c>
      <c r="C1051" t="s">
        <v>2396</v>
      </c>
      <c r="U1051" t="b">
        <v>1</v>
      </c>
      <c r="V1051" t="s">
        <v>217</v>
      </c>
      <c r="W1051" t="s">
        <v>313</v>
      </c>
      <c r="X1051" t="s">
        <v>5622</v>
      </c>
      <c r="Y1051">
        <v>32</v>
      </c>
      <c r="Z1051">
        <v>46</v>
      </c>
      <c r="AA1051">
        <v>6</v>
      </c>
      <c r="AB1051">
        <v>6</v>
      </c>
      <c r="AC1051">
        <v>8</v>
      </c>
    </row>
    <row r="1052" spans="1:29" x14ac:dyDescent="0.35">
      <c r="A1052">
        <v>1056</v>
      </c>
      <c r="B1052" t="s">
        <v>147</v>
      </c>
      <c r="C1052" t="s">
        <v>2397</v>
      </c>
      <c r="U1052" t="b">
        <v>1</v>
      </c>
      <c r="V1052" t="s">
        <v>217</v>
      </c>
      <c r="W1052" t="s">
        <v>313</v>
      </c>
      <c r="X1052" t="s">
        <v>5623</v>
      </c>
      <c r="Y1052">
        <v>32</v>
      </c>
      <c r="Z1052">
        <v>46</v>
      </c>
      <c r="AA1052">
        <v>7</v>
      </c>
      <c r="AB1052">
        <v>7</v>
      </c>
      <c r="AC1052">
        <v>8</v>
      </c>
    </row>
    <row r="1053" spans="1:29" x14ac:dyDescent="0.35">
      <c r="A1053">
        <v>1057</v>
      </c>
      <c r="B1053" t="s">
        <v>147</v>
      </c>
      <c r="C1053" t="s">
        <v>2398</v>
      </c>
      <c r="U1053" t="b">
        <v>1</v>
      </c>
      <c r="V1053" t="s">
        <v>217</v>
      </c>
      <c r="W1053" t="s">
        <v>313</v>
      </c>
      <c r="X1053" t="s">
        <v>5624</v>
      </c>
      <c r="Y1053">
        <v>32</v>
      </c>
      <c r="Z1053">
        <v>46</v>
      </c>
      <c r="AA1053">
        <v>8</v>
      </c>
      <c r="AB1053">
        <v>8</v>
      </c>
      <c r="AC1053">
        <v>8</v>
      </c>
    </row>
    <row r="1054" spans="1:29" x14ac:dyDescent="0.35">
      <c r="A1054">
        <v>1058</v>
      </c>
      <c r="B1054" t="s">
        <v>147</v>
      </c>
      <c r="C1054" t="s">
        <v>2399</v>
      </c>
      <c r="U1054" t="b">
        <v>1</v>
      </c>
      <c r="V1054" t="s">
        <v>217</v>
      </c>
      <c r="W1054" t="s">
        <v>313</v>
      </c>
      <c r="X1054" t="s">
        <v>5625</v>
      </c>
      <c r="Y1054">
        <v>32</v>
      </c>
      <c r="Z1054">
        <v>46</v>
      </c>
      <c r="AA1054">
        <v>9</v>
      </c>
      <c r="AB1054">
        <v>9</v>
      </c>
      <c r="AC1054">
        <v>8</v>
      </c>
    </row>
    <row r="1055" spans="1:29" x14ac:dyDescent="0.35">
      <c r="A1055">
        <v>1059</v>
      </c>
      <c r="B1055" t="s">
        <v>147</v>
      </c>
      <c r="C1055" t="s">
        <v>2400</v>
      </c>
      <c r="U1055" t="b">
        <v>1</v>
      </c>
      <c r="V1055" t="s">
        <v>217</v>
      </c>
      <c r="W1055" t="s">
        <v>313</v>
      </c>
      <c r="X1055" t="s">
        <v>5626</v>
      </c>
      <c r="Y1055">
        <v>32</v>
      </c>
      <c r="Z1055">
        <v>46</v>
      </c>
      <c r="AA1055">
        <v>10</v>
      </c>
      <c r="AB1055">
        <v>10</v>
      </c>
      <c r="AC1055">
        <v>8</v>
      </c>
    </row>
    <row r="1056" spans="1:29" x14ac:dyDescent="0.35">
      <c r="A1056">
        <v>1060</v>
      </c>
      <c r="B1056" t="s">
        <v>147</v>
      </c>
      <c r="C1056" t="s">
        <v>2401</v>
      </c>
      <c r="U1056" t="b">
        <v>1</v>
      </c>
      <c r="V1056" t="s">
        <v>217</v>
      </c>
      <c r="W1056" t="s">
        <v>313</v>
      </c>
      <c r="X1056" t="s">
        <v>5627</v>
      </c>
      <c r="Y1056">
        <v>32</v>
      </c>
      <c r="Z1056">
        <v>46</v>
      </c>
      <c r="AA1056">
        <v>11</v>
      </c>
      <c r="AB1056">
        <v>11</v>
      </c>
      <c r="AC1056">
        <v>8</v>
      </c>
    </row>
    <row r="1057" spans="1:29" x14ac:dyDescent="0.35">
      <c r="A1057">
        <v>1061</v>
      </c>
      <c r="B1057" t="s">
        <v>1287</v>
      </c>
      <c r="C1057" t="s">
        <v>2402</v>
      </c>
      <c r="D1057" t="s">
        <v>568</v>
      </c>
      <c r="E1057" t="s">
        <v>2403</v>
      </c>
      <c r="U1057" t="b">
        <v>1</v>
      </c>
      <c r="V1057" t="s">
        <v>217</v>
      </c>
      <c r="W1057" t="s">
        <v>313</v>
      </c>
      <c r="X1057" t="s">
        <v>5628</v>
      </c>
      <c r="Y1057">
        <v>47</v>
      </c>
      <c r="Z1057">
        <v>60</v>
      </c>
      <c r="AA1057">
        <v>1</v>
      </c>
      <c r="AB1057">
        <v>13</v>
      </c>
      <c r="AC1057">
        <v>8</v>
      </c>
    </row>
    <row r="1058" spans="1:29" x14ac:dyDescent="0.35">
      <c r="A1058">
        <v>1062</v>
      </c>
      <c r="B1058" t="s">
        <v>1290</v>
      </c>
      <c r="C1058" t="s">
        <v>2404</v>
      </c>
      <c r="U1058" t="b">
        <v>1</v>
      </c>
      <c r="V1058" t="s">
        <v>217</v>
      </c>
      <c r="W1058" t="s">
        <v>313</v>
      </c>
      <c r="X1058" t="s">
        <v>5629</v>
      </c>
      <c r="Y1058">
        <v>48</v>
      </c>
      <c r="Z1058">
        <v>59</v>
      </c>
      <c r="AA1058">
        <v>1</v>
      </c>
      <c r="AB1058">
        <v>13</v>
      </c>
      <c r="AC1058">
        <v>8</v>
      </c>
    </row>
    <row r="1059" spans="1:29" x14ac:dyDescent="0.35">
      <c r="A1059">
        <v>1063</v>
      </c>
      <c r="B1059" t="s">
        <v>147</v>
      </c>
      <c r="C1059" t="s">
        <v>2405</v>
      </c>
      <c r="U1059" t="b">
        <v>1</v>
      </c>
      <c r="V1059" t="s">
        <v>217</v>
      </c>
      <c r="W1059" t="s">
        <v>313</v>
      </c>
      <c r="X1059" t="s">
        <v>5630</v>
      </c>
      <c r="Y1059">
        <v>48</v>
      </c>
      <c r="Z1059">
        <v>59</v>
      </c>
      <c r="AA1059">
        <v>5</v>
      </c>
      <c r="AB1059">
        <v>5</v>
      </c>
      <c r="AC1059">
        <v>8</v>
      </c>
    </row>
    <row r="1060" spans="1:29" x14ac:dyDescent="0.35">
      <c r="A1060">
        <v>1064</v>
      </c>
      <c r="B1060" t="s">
        <v>147</v>
      </c>
      <c r="C1060" t="s">
        <v>2406</v>
      </c>
      <c r="U1060" t="b">
        <v>1</v>
      </c>
      <c r="V1060" t="s">
        <v>217</v>
      </c>
      <c r="W1060" t="s">
        <v>313</v>
      </c>
      <c r="X1060" t="s">
        <v>5631</v>
      </c>
      <c r="Y1060">
        <v>48</v>
      </c>
      <c r="Z1060">
        <v>59</v>
      </c>
      <c r="AA1060">
        <v>6</v>
      </c>
      <c r="AB1060">
        <v>6</v>
      </c>
      <c r="AC1060">
        <v>8</v>
      </c>
    </row>
    <row r="1061" spans="1:29" x14ac:dyDescent="0.35">
      <c r="A1061">
        <v>1065</v>
      </c>
      <c r="B1061" t="s">
        <v>147</v>
      </c>
      <c r="C1061" t="s">
        <v>2407</v>
      </c>
      <c r="U1061" t="b">
        <v>1</v>
      </c>
      <c r="V1061" t="s">
        <v>217</v>
      </c>
      <c r="W1061" t="s">
        <v>313</v>
      </c>
      <c r="X1061" t="s">
        <v>5632</v>
      </c>
      <c r="Y1061">
        <v>48</v>
      </c>
      <c r="Z1061">
        <v>59</v>
      </c>
      <c r="AA1061">
        <v>7</v>
      </c>
      <c r="AB1061">
        <v>7</v>
      </c>
      <c r="AC1061">
        <v>8</v>
      </c>
    </row>
    <row r="1062" spans="1:29" x14ac:dyDescent="0.35">
      <c r="A1062">
        <v>1066</v>
      </c>
      <c r="B1062" t="s">
        <v>147</v>
      </c>
      <c r="C1062" t="s">
        <v>2408</v>
      </c>
      <c r="U1062" t="b">
        <v>1</v>
      </c>
      <c r="V1062" t="s">
        <v>217</v>
      </c>
      <c r="W1062" t="s">
        <v>313</v>
      </c>
      <c r="X1062" t="s">
        <v>5633</v>
      </c>
      <c r="Y1062">
        <v>48</v>
      </c>
      <c r="Z1062">
        <v>59</v>
      </c>
      <c r="AA1062">
        <v>8</v>
      </c>
      <c r="AB1062">
        <v>8</v>
      </c>
      <c r="AC1062">
        <v>8</v>
      </c>
    </row>
    <row r="1063" spans="1:29" x14ac:dyDescent="0.35">
      <c r="A1063">
        <v>1067</v>
      </c>
      <c r="B1063" t="s">
        <v>147</v>
      </c>
      <c r="C1063" t="s">
        <v>2409</v>
      </c>
      <c r="U1063" t="b">
        <v>1</v>
      </c>
      <c r="V1063" t="s">
        <v>217</v>
      </c>
      <c r="W1063" t="s">
        <v>313</v>
      </c>
      <c r="X1063" t="s">
        <v>5634</v>
      </c>
      <c r="Y1063">
        <v>48</v>
      </c>
      <c r="Z1063">
        <v>59</v>
      </c>
      <c r="AA1063">
        <v>9</v>
      </c>
      <c r="AB1063">
        <v>9</v>
      </c>
      <c r="AC1063">
        <v>8</v>
      </c>
    </row>
    <row r="1064" spans="1:29" x14ac:dyDescent="0.35">
      <c r="A1064">
        <v>1068</v>
      </c>
      <c r="B1064" t="s">
        <v>147</v>
      </c>
      <c r="C1064" t="s">
        <v>2410</v>
      </c>
      <c r="U1064" t="b">
        <v>1</v>
      </c>
      <c r="V1064" t="s">
        <v>217</v>
      </c>
      <c r="W1064" t="s">
        <v>313</v>
      </c>
      <c r="X1064" t="s">
        <v>5635</v>
      </c>
      <c r="Y1064">
        <v>48</v>
      </c>
      <c r="Z1064">
        <v>59</v>
      </c>
      <c r="AA1064">
        <v>10</v>
      </c>
      <c r="AB1064">
        <v>10</v>
      </c>
      <c r="AC1064">
        <v>8</v>
      </c>
    </row>
    <row r="1065" spans="1:29" x14ac:dyDescent="0.35">
      <c r="A1065">
        <v>1069</v>
      </c>
      <c r="B1065" t="s">
        <v>147</v>
      </c>
      <c r="C1065" t="s">
        <v>2411</v>
      </c>
      <c r="U1065" t="b">
        <v>1</v>
      </c>
      <c r="V1065" t="s">
        <v>217</v>
      </c>
      <c r="W1065" t="s">
        <v>313</v>
      </c>
      <c r="X1065" t="s">
        <v>5636</v>
      </c>
      <c r="Y1065">
        <v>48</v>
      </c>
      <c r="Z1065">
        <v>59</v>
      </c>
      <c r="AA1065">
        <v>11</v>
      </c>
      <c r="AB1065">
        <v>11</v>
      </c>
      <c r="AC1065">
        <v>8</v>
      </c>
    </row>
    <row r="1066" spans="1:29" x14ac:dyDescent="0.35">
      <c r="A1066">
        <v>1070</v>
      </c>
      <c r="B1066" t="s">
        <v>1287</v>
      </c>
      <c r="C1066" t="s">
        <v>2412</v>
      </c>
      <c r="D1066" t="s">
        <v>569</v>
      </c>
      <c r="E1066" t="s">
        <v>2413</v>
      </c>
      <c r="U1066" t="b">
        <v>1</v>
      </c>
      <c r="V1066" t="s">
        <v>217</v>
      </c>
      <c r="W1066" t="s">
        <v>313</v>
      </c>
      <c r="X1066" t="s">
        <v>5637</v>
      </c>
      <c r="Y1066">
        <v>61</v>
      </c>
      <c r="Z1066">
        <v>67</v>
      </c>
      <c r="AA1066">
        <v>1</v>
      </c>
      <c r="AB1066">
        <v>13</v>
      </c>
      <c r="AC1066">
        <v>8</v>
      </c>
    </row>
    <row r="1067" spans="1:29" x14ac:dyDescent="0.35">
      <c r="A1067">
        <v>1071</v>
      </c>
      <c r="B1067" t="s">
        <v>1290</v>
      </c>
      <c r="C1067" t="s">
        <v>2414</v>
      </c>
      <c r="U1067" t="b">
        <v>1</v>
      </c>
      <c r="V1067" t="s">
        <v>217</v>
      </c>
      <c r="W1067" t="s">
        <v>313</v>
      </c>
      <c r="X1067" t="s">
        <v>5638</v>
      </c>
      <c r="Y1067">
        <v>62</v>
      </c>
      <c r="Z1067">
        <v>67</v>
      </c>
      <c r="AA1067">
        <v>1</v>
      </c>
      <c r="AB1067">
        <v>13</v>
      </c>
      <c r="AC1067">
        <v>8</v>
      </c>
    </row>
    <row r="1068" spans="1:29" x14ac:dyDescent="0.35">
      <c r="A1068">
        <v>1072</v>
      </c>
      <c r="B1068" t="s">
        <v>147</v>
      </c>
      <c r="C1068" t="s">
        <v>2415</v>
      </c>
      <c r="U1068" t="b">
        <v>1</v>
      </c>
      <c r="V1068" t="s">
        <v>217</v>
      </c>
      <c r="W1068" t="s">
        <v>313</v>
      </c>
      <c r="X1068" t="s">
        <v>5639</v>
      </c>
      <c r="Y1068">
        <v>62</v>
      </c>
      <c r="Z1068">
        <v>67</v>
      </c>
      <c r="AA1068">
        <v>5</v>
      </c>
      <c r="AB1068">
        <v>5</v>
      </c>
      <c r="AC1068">
        <v>8</v>
      </c>
    </row>
    <row r="1069" spans="1:29" x14ac:dyDescent="0.35">
      <c r="A1069">
        <v>1073</v>
      </c>
      <c r="B1069" t="s">
        <v>147</v>
      </c>
      <c r="C1069" t="s">
        <v>2416</v>
      </c>
      <c r="U1069" t="b">
        <v>1</v>
      </c>
      <c r="V1069" t="s">
        <v>217</v>
      </c>
      <c r="W1069" t="s">
        <v>313</v>
      </c>
      <c r="X1069" t="s">
        <v>5640</v>
      </c>
      <c r="Y1069">
        <v>62</v>
      </c>
      <c r="Z1069">
        <v>67</v>
      </c>
      <c r="AA1069">
        <v>6</v>
      </c>
      <c r="AB1069">
        <v>6</v>
      </c>
      <c r="AC1069">
        <v>8</v>
      </c>
    </row>
    <row r="1070" spans="1:29" x14ac:dyDescent="0.35">
      <c r="A1070">
        <v>1074</v>
      </c>
      <c r="B1070" t="s">
        <v>1318</v>
      </c>
      <c r="C1070" t="s">
        <v>2417</v>
      </c>
      <c r="I1070" t="s">
        <v>65</v>
      </c>
      <c r="J1070" t="s">
        <v>264</v>
      </c>
      <c r="K1070">
        <v>0</v>
      </c>
      <c r="N1070" t="b">
        <v>1</v>
      </c>
      <c r="O1070" t="b">
        <v>0</v>
      </c>
      <c r="P1070" t="b">
        <v>0</v>
      </c>
      <c r="Q1070">
        <v>13</v>
      </c>
      <c r="R1070">
        <v>4</v>
      </c>
      <c r="S1070">
        <v>1</v>
      </c>
      <c r="T1070">
        <v>0</v>
      </c>
      <c r="U1070" t="b">
        <v>1</v>
      </c>
      <c r="V1070" t="s">
        <v>217</v>
      </c>
      <c r="W1070" t="s">
        <v>313</v>
      </c>
      <c r="X1070" t="s">
        <v>5526</v>
      </c>
      <c r="Y1070">
        <v>11</v>
      </c>
      <c r="Z1070">
        <v>11</v>
      </c>
      <c r="AA1070">
        <v>5</v>
      </c>
      <c r="AB1070">
        <v>5</v>
      </c>
      <c r="AC1070">
        <v>8</v>
      </c>
    </row>
    <row r="1071" spans="1:29" x14ac:dyDescent="0.35">
      <c r="A1071">
        <v>1075</v>
      </c>
      <c r="B1071" t="s">
        <v>1318</v>
      </c>
      <c r="C1071" t="s">
        <v>2418</v>
      </c>
      <c r="I1071" t="s">
        <v>65</v>
      </c>
      <c r="J1071" t="s">
        <v>264</v>
      </c>
      <c r="K1071">
        <v>0</v>
      </c>
      <c r="N1071" t="b">
        <v>1</v>
      </c>
      <c r="O1071" t="b">
        <v>0</v>
      </c>
      <c r="P1071" t="b">
        <v>0</v>
      </c>
      <c r="Q1071">
        <v>13</v>
      </c>
      <c r="R1071">
        <v>4</v>
      </c>
      <c r="S1071">
        <v>1</v>
      </c>
      <c r="T1071">
        <v>0</v>
      </c>
      <c r="U1071" t="b">
        <v>1</v>
      </c>
      <c r="V1071" t="s">
        <v>217</v>
      </c>
      <c r="W1071" t="s">
        <v>313</v>
      </c>
      <c r="X1071" t="s">
        <v>5527</v>
      </c>
      <c r="Y1071">
        <v>12</v>
      </c>
      <c r="Z1071">
        <v>12</v>
      </c>
      <c r="AA1071">
        <v>5</v>
      </c>
      <c r="AB1071">
        <v>5</v>
      </c>
      <c r="AC1071">
        <v>8</v>
      </c>
    </row>
    <row r="1072" spans="1:29" x14ac:dyDescent="0.35">
      <c r="A1072">
        <v>1076</v>
      </c>
      <c r="B1072" t="s">
        <v>1318</v>
      </c>
      <c r="C1072" t="s">
        <v>2419</v>
      </c>
      <c r="I1072" t="s">
        <v>65</v>
      </c>
      <c r="J1072" t="s">
        <v>264</v>
      </c>
      <c r="K1072">
        <v>0</v>
      </c>
      <c r="N1072" t="b">
        <v>1</v>
      </c>
      <c r="O1072" t="b">
        <v>0</v>
      </c>
      <c r="P1072" t="b">
        <v>0</v>
      </c>
      <c r="Q1072">
        <v>13</v>
      </c>
      <c r="R1072">
        <v>4</v>
      </c>
      <c r="S1072">
        <v>1</v>
      </c>
      <c r="T1072">
        <v>0</v>
      </c>
      <c r="U1072" t="b">
        <v>1</v>
      </c>
      <c r="V1072" t="s">
        <v>217</v>
      </c>
      <c r="W1072" t="s">
        <v>313</v>
      </c>
      <c r="X1072" t="s">
        <v>5528</v>
      </c>
      <c r="Y1072">
        <v>13</v>
      </c>
      <c r="Z1072">
        <v>13</v>
      </c>
      <c r="AA1072">
        <v>5</v>
      </c>
      <c r="AB1072">
        <v>5</v>
      </c>
      <c r="AC1072">
        <v>8</v>
      </c>
    </row>
    <row r="1073" spans="1:29" x14ac:dyDescent="0.35">
      <c r="A1073">
        <v>1077</v>
      </c>
      <c r="B1073" t="s">
        <v>1318</v>
      </c>
      <c r="C1073" t="s">
        <v>2420</v>
      </c>
      <c r="I1073" t="s">
        <v>65</v>
      </c>
      <c r="J1073" t="s">
        <v>264</v>
      </c>
      <c r="K1073">
        <v>0</v>
      </c>
      <c r="N1073" t="b">
        <v>1</v>
      </c>
      <c r="O1073" t="b">
        <v>0</v>
      </c>
      <c r="P1073" t="b">
        <v>0</v>
      </c>
      <c r="Q1073">
        <v>13</v>
      </c>
      <c r="R1073">
        <v>4</v>
      </c>
      <c r="S1073">
        <v>1</v>
      </c>
      <c r="T1073">
        <v>0</v>
      </c>
      <c r="U1073" t="b">
        <v>1</v>
      </c>
      <c r="V1073" t="s">
        <v>217</v>
      </c>
      <c r="W1073" t="s">
        <v>313</v>
      </c>
      <c r="X1073" t="s">
        <v>5529</v>
      </c>
      <c r="Y1073">
        <v>14</v>
      </c>
      <c r="Z1073">
        <v>14</v>
      </c>
      <c r="AA1073">
        <v>5</v>
      </c>
      <c r="AB1073">
        <v>5</v>
      </c>
      <c r="AC1073">
        <v>8</v>
      </c>
    </row>
    <row r="1074" spans="1:29" x14ac:dyDescent="0.35">
      <c r="A1074">
        <v>1078</v>
      </c>
      <c r="B1074" t="s">
        <v>1318</v>
      </c>
      <c r="C1074" t="s">
        <v>2421</v>
      </c>
      <c r="I1074" t="s">
        <v>65</v>
      </c>
      <c r="J1074" t="s">
        <v>264</v>
      </c>
      <c r="K1074">
        <v>0</v>
      </c>
      <c r="N1074" t="b">
        <v>1</v>
      </c>
      <c r="O1074" t="b">
        <v>0</v>
      </c>
      <c r="P1074" t="b">
        <v>0</v>
      </c>
      <c r="Q1074">
        <v>13</v>
      </c>
      <c r="R1074">
        <v>4</v>
      </c>
      <c r="S1074">
        <v>1</v>
      </c>
      <c r="T1074">
        <v>0</v>
      </c>
      <c r="U1074" t="b">
        <v>1</v>
      </c>
      <c r="V1074" t="s">
        <v>217</v>
      </c>
      <c r="W1074" t="s">
        <v>313</v>
      </c>
      <c r="X1074" t="s">
        <v>5530</v>
      </c>
      <c r="Y1074">
        <v>15</v>
      </c>
      <c r="Z1074">
        <v>15</v>
      </c>
      <c r="AA1074">
        <v>5</v>
      </c>
      <c r="AB1074">
        <v>5</v>
      </c>
      <c r="AC1074">
        <v>8</v>
      </c>
    </row>
    <row r="1075" spans="1:29" x14ac:dyDescent="0.35">
      <c r="A1075">
        <v>1079</v>
      </c>
      <c r="B1075" t="s">
        <v>1318</v>
      </c>
      <c r="C1075" t="s">
        <v>2422</v>
      </c>
      <c r="I1075" t="s">
        <v>65</v>
      </c>
      <c r="J1075" t="s">
        <v>264</v>
      </c>
      <c r="K1075">
        <v>0</v>
      </c>
      <c r="N1075" t="b">
        <v>1</v>
      </c>
      <c r="O1075" t="b">
        <v>0</v>
      </c>
      <c r="P1075" t="b">
        <v>0</v>
      </c>
      <c r="Q1075">
        <v>13</v>
      </c>
      <c r="R1075">
        <v>4</v>
      </c>
      <c r="S1075">
        <v>1</v>
      </c>
      <c r="T1075">
        <v>0</v>
      </c>
      <c r="U1075" t="b">
        <v>1</v>
      </c>
      <c r="V1075" t="s">
        <v>217</v>
      </c>
      <c r="W1075" t="s">
        <v>313</v>
      </c>
      <c r="X1075" t="s">
        <v>5531</v>
      </c>
      <c r="Y1075">
        <v>16</v>
      </c>
      <c r="Z1075">
        <v>16</v>
      </c>
      <c r="AA1075">
        <v>5</v>
      </c>
      <c r="AB1075">
        <v>5</v>
      </c>
      <c r="AC1075">
        <v>8</v>
      </c>
    </row>
    <row r="1076" spans="1:29" x14ac:dyDescent="0.35">
      <c r="A1076">
        <v>1080</v>
      </c>
      <c r="B1076" t="s">
        <v>1318</v>
      </c>
      <c r="C1076" t="s">
        <v>2423</v>
      </c>
      <c r="I1076" t="s">
        <v>65</v>
      </c>
      <c r="J1076" t="s">
        <v>264</v>
      </c>
      <c r="K1076">
        <v>0</v>
      </c>
      <c r="N1076" t="b">
        <v>1</v>
      </c>
      <c r="O1076" t="b">
        <v>0</v>
      </c>
      <c r="P1076" t="b">
        <v>0</v>
      </c>
      <c r="Q1076">
        <v>13</v>
      </c>
      <c r="R1076">
        <v>4</v>
      </c>
      <c r="S1076">
        <v>1</v>
      </c>
      <c r="T1076">
        <v>0</v>
      </c>
      <c r="U1076" t="b">
        <v>1</v>
      </c>
      <c r="V1076" t="s">
        <v>217</v>
      </c>
      <c r="W1076" t="s">
        <v>313</v>
      </c>
      <c r="X1076" t="s">
        <v>5532</v>
      </c>
      <c r="Y1076">
        <v>17</v>
      </c>
      <c r="Z1076">
        <v>17</v>
      </c>
      <c r="AA1076">
        <v>5</v>
      </c>
      <c r="AB1076">
        <v>5</v>
      </c>
      <c r="AC1076">
        <v>8</v>
      </c>
    </row>
    <row r="1077" spans="1:29" x14ac:dyDescent="0.35">
      <c r="A1077">
        <v>1081</v>
      </c>
      <c r="B1077" t="s">
        <v>1318</v>
      </c>
      <c r="C1077" t="s">
        <v>2424</v>
      </c>
      <c r="I1077" t="s">
        <v>65</v>
      </c>
      <c r="J1077" t="s">
        <v>264</v>
      </c>
      <c r="K1077">
        <v>0</v>
      </c>
      <c r="N1077" t="b">
        <v>1</v>
      </c>
      <c r="O1077" t="b">
        <v>0</v>
      </c>
      <c r="P1077" t="b">
        <v>0</v>
      </c>
      <c r="Q1077">
        <v>13</v>
      </c>
      <c r="R1077">
        <v>4</v>
      </c>
      <c r="S1077">
        <v>1</v>
      </c>
      <c r="T1077">
        <v>0</v>
      </c>
      <c r="U1077" t="b">
        <v>1</v>
      </c>
      <c r="V1077" t="s">
        <v>217</v>
      </c>
      <c r="W1077" t="s">
        <v>313</v>
      </c>
      <c r="X1077" t="s">
        <v>5533</v>
      </c>
      <c r="Y1077">
        <v>18</v>
      </c>
      <c r="Z1077">
        <v>18</v>
      </c>
      <c r="AA1077">
        <v>5</v>
      </c>
      <c r="AB1077">
        <v>5</v>
      </c>
      <c r="AC1077">
        <v>8</v>
      </c>
    </row>
    <row r="1078" spans="1:29" x14ac:dyDescent="0.35">
      <c r="A1078">
        <v>1082</v>
      </c>
      <c r="B1078" t="s">
        <v>1318</v>
      </c>
      <c r="C1078" t="s">
        <v>2425</v>
      </c>
      <c r="I1078" t="s">
        <v>65</v>
      </c>
      <c r="J1078" t="s">
        <v>264</v>
      </c>
      <c r="K1078">
        <v>0</v>
      </c>
      <c r="N1078" t="b">
        <v>1</v>
      </c>
      <c r="O1078" t="b">
        <v>0</v>
      </c>
      <c r="P1078" t="b">
        <v>0</v>
      </c>
      <c r="Q1078">
        <v>13</v>
      </c>
      <c r="R1078">
        <v>4</v>
      </c>
      <c r="S1078">
        <v>1</v>
      </c>
      <c r="T1078">
        <v>0</v>
      </c>
      <c r="U1078" t="b">
        <v>1</v>
      </c>
      <c r="V1078" t="s">
        <v>217</v>
      </c>
      <c r="W1078" t="s">
        <v>313</v>
      </c>
      <c r="X1078" t="s">
        <v>5534</v>
      </c>
      <c r="Y1078">
        <v>19</v>
      </c>
      <c r="Z1078">
        <v>19</v>
      </c>
      <c r="AA1078">
        <v>5</v>
      </c>
      <c r="AB1078">
        <v>5</v>
      </c>
      <c r="AC1078">
        <v>8</v>
      </c>
    </row>
    <row r="1079" spans="1:29" x14ac:dyDescent="0.35">
      <c r="A1079">
        <v>1083</v>
      </c>
      <c r="B1079" t="s">
        <v>1318</v>
      </c>
      <c r="C1079" t="s">
        <v>2426</v>
      </c>
      <c r="I1079" t="s">
        <v>65</v>
      </c>
      <c r="J1079" t="s">
        <v>264</v>
      </c>
      <c r="K1079">
        <v>0</v>
      </c>
      <c r="N1079" t="b">
        <v>1</v>
      </c>
      <c r="O1079" t="b">
        <v>0</v>
      </c>
      <c r="P1079" t="b">
        <v>0</v>
      </c>
      <c r="Q1079">
        <v>13</v>
      </c>
      <c r="R1079">
        <v>4</v>
      </c>
      <c r="S1079">
        <v>1</v>
      </c>
      <c r="T1079">
        <v>0</v>
      </c>
      <c r="U1079" t="b">
        <v>1</v>
      </c>
      <c r="V1079" t="s">
        <v>217</v>
      </c>
      <c r="W1079" t="s">
        <v>313</v>
      </c>
      <c r="X1079" t="s">
        <v>5535</v>
      </c>
      <c r="Y1079">
        <v>20</v>
      </c>
      <c r="Z1079">
        <v>20</v>
      </c>
      <c r="AA1079">
        <v>5</v>
      </c>
      <c r="AB1079">
        <v>5</v>
      </c>
      <c r="AC1079">
        <v>8</v>
      </c>
    </row>
    <row r="1080" spans="1:29" x14ac:dyDescent="0.35">
      <c r="A1080">
        <v>1084</v>
      </c>
      <c r="B1080" t="s">
        <v>1318</v>
      </c>
      <c r="C1080" t="s">
        <v>2427</v>
      </c>
      <c r="I1080" t="s">
        <v>72</v>
      </c>
      <c r="J1080" t="s">
        <v>272</v>
      </c>
      <c r="K1080">
        <v>0</v>
      </c>
      <c r="N1080" t="b">
        <v>1</v>
      </c>
      <c r="O1080" t="b">
        <v>0</v>
      </c>
      <c r="P1080" t="b">
        <v>0</v>
      </c>
      <c r="Q1080">
        <v>13</v>
      </c>
      <c r="R1080">
        <v>4</v>
      </c>
      <c r="S1080">
        <v>1</v>
      </c>
      <c r="T1080">
        <v>0</v>
      </c>
      <c r="U1080" t="b">
        <v>1</v>
      </c>
      <c r="V1080" t="s">
        <v>217</v>
      </c>
      <c r="W1080" t="s">
        <v>313</v>
      </c>
      <c r="X1080" t="s">
        <v>5375</v>
      </c>
      <c r="Y1080">
        <v>11</v>
      </c>
      <c r="Z1080">
        <v>11</v>
      </c>
      <c r="AA1080">
        <v>6</v>
      </c>
      <c r="AB1080">
        <v>6</v>
      </c>
      <c r="AC1080">
        <v>8</v>
      </c>
    </row>
    <row r="1081" spans="1:29" x14ac:dyDescent="0.35">
      <c r="A1081">
        <v>1085</v>
      </c>
      <c r="B1081" t="s">
        <v>1318</v>
      </c>
      <c r="C1081" t="s">
        <v>2428</v>
      </c>
      <c r="I1081" t="s">
        <v>72</v>
      </c>
      <c r="J1081" t="s">
        <v>272</v>
      </c>
      <c r="K1081">
        <v>0</v>
      </c>
      <c r="N1081" t="b">
        <v>1</v>
      </c>
      <c r="O1081" t="b">
        <v>0</v>
      </c>
      <c r="P1081" t="b">
        <v>0</v>
      </c>
      <c r="Q1081">
        <v>13</v>
      </c>
      <c r="R1081">
        <v>4</v>
      </c>
      <c r="S1081">
        <v>1</v>
      </c>
      <c r="T1081">
        <v>0</v>
      </c>
      <c r="U1081" t="b">
        <v>1</v>
      </c>
      <c r="V1081" t="s">
        <v>217</v>
      </c>
      <c r="W1081" t="s">
        <v>313</v>
      </c>
      <c r="X1081" t="s">
        <v>5424</v>
      </c>
      <c r="Y1081">
        <v>12</v>
      </c>
      <c r="Z1081">
        <v>12</v>
      </c>
      <c r="AA1081">
        <v>6</v>
      </c>
      <c r="AB1081">
        <v>6</v>
      </c>
      <c r="AC1081">
        <v>8</v>
      </c>
    </row>
    <row r="1082" spans="1:29" x14ac:dyDescent="0.35">
      <c r="A1082">
        <v>1086</v>
      </c>
      <c r="B1082" t="s">
        <v>1318</v>
      </c>
      <c r="C1082" t="s">
        <v>2429</v>
      </c>
      <c r="I1082" t="s">
        <v>72</v>
      </c>
      <c r="J1082" t="s">
        <v>272</v>
      </c>
      <c r="K1082">
        <v>0</v>
      </c>
      <c r="N1082" t="b">
        <v>1</v>
      </c>
      <c r="O1082" t="b">
        <v>0</v>
      </c>
      <c r="P1082" t="b">
        <v>0</v>
      </c>
      <c r="Q1082">
        <v>13</v>
      </c>
      <c r="R1082">
        <v>4</v>
      </c>
      <c r="S1082">
        <v>1</v>
      </c>
      <c r="T1082">
        <v>0</v>
      </c>
      <c r="U1082" t="b">
        <v>1</v>
      </c>
      <c r="V1082" t="s">
        <v>217</v>
      </c>
      <c r="W1082" t="s">
        <v>313</v>
      </c>
      <c r="X1082" t="s">
        <v>5425</v>
      </c>
      <c r="Y1082">
        <v>13</v>
      </c>
      <c r="Z1082">
        <v>13</v>
      </c>
      <c r="AA1082">
        <v>6</v>
      </c>
      <c r="AB1082">
        <v>6</v>
      </c>
      <c r="AC1082">
        <v>8</v>
      </c>
    </row>
    <row r="1083" spans="1:29" x14ac:dyDescent="0.35">
      <c r="A1083">
        <v>1087</v>
      </c>
      <c r="B1083" t="s">
        <v>1318</v>
      </c>
      <c r="C1083" t="s">
        <v>2430</v>
      </c>
      <c r="I1083" t="s">
        <v>72</v>
      </c>
      <c r="J1083" t="s">
        <v>272</v>
      </c>
      <c r="K1083">
        <v>0</v>
      </c>
      <c r="N1083" t="b">
        <v>1</v>
      </c>
      <c r="O1083" t="b">
        <v>0</v>
      </c>
      <c r="P1083" t="b">
        <v>0</v>
      </c>
      <c r="Q1083">
        <v>13</v>
      </c>
      <c r="R1083">
        <v>4</v>
      </c>
      <c r="S1083">
        <v>1</v>
      </c>
      <c r="T1083">
        <v>0</v>
      </c>
      <c r="U1083" t="b">
        <v>1</v>
      </c>
      <c r="V1083" t="s">
        <v>217</v>
      </c>
      <c r="W1083" t="s">
        <v>313</v>
      </c>
      <c r="X1083" t="s">
        <v>5377</v>
      </c>
      <c r="Y1083">
        <v>14</v>
      </c>
      <c r="Z1083">
        <v>14</v>
      </c>
      <c r="AA1083">
        <v>6</v>
      </c>
      <c r="AB1083">
        <v>6</v>
      </c>
      <c r="AC1083">
        <v>8</v>
      </c>
    </row>
    <row r="1084" spans="1:29" x14ac:dyDescent="0.35">
      <c r="A1084">
        <v>1088</v>
      </c>
      <c r="B1084" t="s">
        <v>1318</v>
      </c>
      <c r="C1084" t="s">
        <v>2431</v>
      </c>
      <c r="I1084" t="s">
        <v>72</v>
      </c>
      <c r="J1084" t="s">
        <v>272</v>
      </c>
      <c r="K1084">
        <v>0</v>
      </c>
      <c r="N1084" t="b">
        <v>1</v>
      </c>
      <c r="O1084" t="b">
        <v>0</v>
      </c>
      <c r="P1084" t="b">
        <v>0</v>
      </c>
      <c r="Q1084">
        <v>13</v>
      </c>
      <c r="R1084">
        <v>4</v>
      </c>
      <c r="S1084">
        <v>1</v>
      </c>
      <c r="T1084">
        <v>0</v>
      </c>
      <c r="U1084" t="b">
        <v>1</v>
      </c>
      <c r="V1084" t="s">
        <v>217</v>
      </c>
      <c r="W1084" t="s">
        <v>313</v>
      </c>
      <c r="X1084" t="s">
        <v>5426</v>
      </c>
      <c r="Y1084">
        <v>15</v>
      </c>
      <c r="Z1084">
        <v>15</v>
      </c>
      <c r="AA1084">
        <v>6</v>
      </c>
      <c r="AB1084">
        <v>6</v>
      </c>
      <c r="AC1084">
        <v>8</v>
      </c>
    </row>
    <row r="1085" spans="1:29" x14ac:dyDescent="0.35">
      <c r="A1085">
        <v>1089</v>
      </c>
      <c r="B1085" t="s">
        <v>1318</v>
      </c>
      <c r="C1085" t="s">
        <v>2432</v>
      </c>
      <c r="I1085" t="s">
        <v>72</v>
      </c>
      <c r="J1085" t="s">
        <v>272</v>
      </c>
      <c r="K1085">
        <v>0</v>
      </c>
      <c r="N1085" t="b">
        <v>1</v>
      </c>
      <c r="O1085" t="b">
        <v>0</v>
      </c>
      <c r="P1085" t="b">
        <v>0</v>
      </c>
      <c r="Q1085">
        <v>13</v>
      </c>
      <c r="R1085">
        <v>4</v>
      </c>
      <c r="S1085">
        <v>1</v>
      </c>
      <c r="T1085">
        <v>0</v>
      </c>
      <c r="U1085" t="b">
        <v>1</v>
      </c>
      <c r="V1085" t="s">
        <v>217</v>
      </c>
      <c r="W1085" t="s">
        <v>313</v>
      </c>
      <c r="X1085" t="s">
        <v>5380</v>
      </c>
      <c r="Y1085">
        <v>16</v>
      </c>
      <c r="Z1085">
        <v>16</v>
      </c>
      <c r="AA1085">
        <v>6</v>
      </c>
      <c r="AB1085">
        <v>6</v>
      </c>
      <c r="AC1085">
        <v>8</v>
      </c>
    </row>
    <row r="1086" spans="1:29" x14ac:dyDescent="0.35">
      <c r="A1086">
        <v>1090</v>
      </c>
      <c r="B1086" t="s">
        <v>1318</v>
      </c>
      <c r="C1086" t="s">
        <v>2433</v>
      </c>
      <c r="I1086" t="s">
        <v>72</v>
      </c>
      <c r="J1086" t="s">
        <v>272</v>
      </c>
      <c r="K1086">
        <v>0</v>
      </c>
      <c r="N1086" t="b">
        <v>1</v>
      </c>
      <c r="O1086" t="b">
        <v>0</v>
      </c>
      <c r="P1086" t="b">
        <v>0</v>
      </c>
      <c r="Q1086">
        <v>13</v>
      </c>
      <c r="R1086">
        <v>4</v>
      </c>
      <c r="S1086">
        <v>1</v>
      </c>
      <c r="T1086">
        <v>0</v>
      </c>
      <c r="U1086" t="b">
        <v>1</v>
      </c>
      <c r="V1086" t="s">
        <v>217</v>
      </c>
      <c r="W1086" t="s">
        <v>313</v>
      </c>
      <c r="X1086" t="s">
        <v>5427</v>
      </c>
      <c r="Y1086">
        <v>17</v>
      </c>
      <c r="Z1086">
        <v>17</v>
      </c>
      <c r="AA1086">
        <v>6</v>
      </c>
      <c r="AB1086">
        <v>6</v>
      </c>
      <c r="AC1086">
        <v>8</v>
      </c>
    </row>
    <row r="1087" spans="1:29" x14ac:dyDescent="0.35">
      <c r="A1087">
        <v>1091</v>
      </c>
      <c r="B1087" t="s">
        <v>1318</v>
      </c>
      <c r="C1087" t="s">
        <v>2434</v>
      </c>
      <c r="I1087" t="s">
        <v>72</v>
      </c>
      <c r="J1087" t="s">
        <v>272</v>
      </c>
      <c r="K1087">
        <v>0</v>
      </c>
      <c r="N1087" t="b">
        <v>1</v>
      </c>
      <c r="O1087" t="b">
        <v>0</v>
      </c>
      <c r="P1087" t="b">
        <v>0</v>
      </c>
      <c r="Q1087">
        <v>13</v>
      </c>
      <c r="R1087">
        <v>4</v>
      </c>
      <c r="S1087">
        <v>1</v>
      </c>
      <c r="T1087">
        <v>0</v>
      </c>
      <c r="U1087" t="b">
        <v>1</v>
      </c>
      <c r="V1087" t="s">
        <v>217</v>
      </c>
      <c r="W1087" t="s">
        <v>313</v>
      </c>
      <c r="X1087" t="s">
        <v>5428</v>
      </c>
      <c r="Y1087">
        <v>18</v>
      </c>
      <c r="Z1087">
        <v>18</v>
      </c>
      <c r="AA1087">
        <v>6</v>
      </c>
      <c r="AB1087">
        <v>6</v>
      </c>
      <c r="AC1087">
        <v>8</v>
      </c>
    </row>
    <row r="1088" spans="1:29" x14ac:dyDescent="0.35">
      <c r="A1088">
        <v>1092</v>
      </c>
      <c r="B1088" t="s">
        <v>1318</v>
      </c>
      <c r="C1088" t="s">
        <v>2435</v>
      </c>
      <c r="I1088" t="s">
        <v>72</v>
      </c>
      <c r="J1088" t="s">
        <v>272</v>
      </c>
      <c r="K1088">
        <v>0</v>
      </c>
      <c r="N1088" t="b">
        <v>1</v>
      </c>
      <c r="O1088" t="b">
        <v>0</v>
      </c>
      <c r="P1088" t="b">
        <v>0</v>
      </c>
      <c r="Q1088">
        <v>13</v>
      </c>
      <c r="R1088">
        <v>4</v>
      </c>
      <c r="S1088">
        <v>1</v>
      </c>
      <c r="T1088">
        <v>0</v>
      </c>
      <c r="U1088" t="b">
        <v>1</v>
      </c>
      <c r="V1088" t="s">
        <v>217</v>
      </c>
      <c r="W1088" t="s">
        <v>313</v>
      </c>
      <c r="X1088" t="s">
        <v>5429</v>
      </c>
      <c r="Y1088">
        <v>19</v>
      </c>
      <c r="Z1088">
        <v>19</v>
      </c>
      <c r="AA1088">
        <v>6</v>
      </c>
      <c r="AB1088">
        <v>6</v>
      </c>
      <c r="AC1088">
        <v>8</v>
      </c>
    </row>
    <row r="1089" spans="1:29" x14ac:dyDescent="0.35">
      <c r="A1089">
        <v>1093</v>
      </c>
      <c r="B1089" t="s">
        <v>1318</v>
      </c>
      <c r="C1089" t="s">
        <v>2436</v>
      </c>
      <c r="I1089" t="s">
        <v>72</v>
      </c>
      <c r="J1089" t="s">
        <v>272</v>
      </c>
      <c r="K1089">
        <v>0</v>
      </c>
      <c r="N1089" t="b">
        <v>1</v>
      </c>
      <c r="O1089" t="b">
        <v>0</v>
      </c>
      <c r="P1089" t="b">
        <v>0</v>
      </c>
      <c r="Q1089">
        <v>13</v>
      </c>
      <c r="R1089">
        <v>4</v>
      </c>
      <c r="S1089">
        <v>1</v>
      </c>
      <c r="T1089">
        <v>0</v>
      </c>
      <c r="U1089" t="b">
        <v>1</v>
      </c>
      <c r="V1089" t="s">
        <v>217</v>
      </c>
      <c r="W1089" t="s">
        <v>313</v>
      </c>
      <c r="X1089" t="s">
        <v>5430</v>
      </c>
      <c r="Y1089">
        <v>20</v>
      </c>
      <c r="Z1089">
        <v>20</v>
      </c>
      <c r="AA1089">
        <v>6</v>
      </c>
      <c r="AB1089">
        <v>6</v>
      </c>
      <c r="AC1089">
        <v>8</v>
      </c>
    </row>
    <row r="1090" spans="1:29" x14ac:dyDescent="0.35">
      <c r="A1090">
        <v>1094</v>
      </c>
      <c r="B1090" t="s">
        <v>1318</v>
      </c>
      <c r="C1090" t="s">
        <v>2437</v>
      </c>
      <c r="G1090" t="s">
        <v>1683</v>
      </c>
      <c r="I1090" t="s">
        <v>72</v>
      </c>
      <c r="J1090" t="s">
        <v>272</v>
      </c>
      <c r="K1090">
        <v>0</v>
      </c>
      <c r="N1090" t="b">
        <v>0</v>
      </c>
      <c r="O1090" t="b">
        <v>1</v>
      </c>
      <c r="P1090" t="b">
        <v>0</v>
      </c>
      <c r="Q1090">
        <v>13</v>
      </c>
      <c r="R1090">
        <v>0</v>
      </c>
      <c r="S1090">
        <v>1</v>
      </c>
      <c r="T1090">
        <v>0</v>
      </c>
      <c r="U1090" t="b">
        <v>1</v>
      </c>
      <c r="V1090" t="s">
        <v>217</v>
      </c>
      <c r="W1090" t="s">
        <v>313</v>
      </c>
      <c r="X1090" t="s">
        <v>5431</v>
      </c>
      <c r="Y1090">
        <v>21</v>
      </c>
      <c r="Z1090">
        <v>21</v>
      </c>
      <c r="AA1090">
        <v>6</v>
      </c>
      <c r="AB1090">
        <v>6</v>
      </c>
      <c r="AC1090">
        <v>8</v>
      </c>
    </row>
    <row r="1091" spans="1:29" x14ac:dyDescent="0.35">
      <c r="A1091">
        <v>1095</v>
      </c>
      <c r="B1091" t="s">
        <v>1318</v>
      </c>
      <c r="C1091" t="s">
        <v>2438</v>
      </c>
      <c r="G1091" t="s">
        <v>1683</v>
      </c>
      <c r="I1091" t="s">
        <v>2439</v>
      </c>
      <c r="J1091" t="s">
        <v>272</v>
      </c>
      <c r="K1091">
        <v>0</v>
      </c>
      <c r="N1091" t="b">
        <v>0</v>
      </c>
      <c r="O1091" t="b">
        <v>1</v>
      </c>
      <c r="P1091" t="b">
        <v>0</v>
      </c>
      <c r="Q1091">
        <v>13</v>
      </c>
      <c r="R1091">
        <v>0</v>
      </c>
      <c r="S1091">
        <v>1</v>
      </c>
      <c r="T1091">
        <v>0</v>
      </c>
      <c r="U1091" t="b">
        <v>1</v>
      </c>
      <c r="V1091" t="s">
        <v>217</v>
      </c>
      <c r="W1091" t="s">
        <v>313</v>
      </c>
      <c r="X1091" t="s">
        <v>5536</v>
      </c>
      <c r="Y1091">
        <v>21</v>
      </c>
      <c r="Z1091">
        <v>21</v>
      </c>
      <c r="AA1091">
        <v>7</v>
      </c>
      <c r="AB1091">
        <v>7</v>
      </c>
      <c r="AC1091">
        <v>8</v>
      </c>
    </row>
    <row r="1092" spans="1:29" x14ac:dyDescent="0.35">
      <c r="A1092">
        <v>1096</v>
      </c>
      <c r="B1092" t="s">
        <v>1318</v>
      </c>
      <c r="C1092" t="s">
        <v>2440</v>
      </c>
      <c r="G1092" t="s">
        <v>1683</v>
      </c>
      <c r="I1092" t="s">
        <v>88</v>
      </c>
      <c r="J1092" t="s">
        <v>272</v>
      </c>
      <c r="K1092">
        <v>0</v>
      </c>
      <c r="N1092" t="b">
        <v>0</v>
      </c>
      <c r="O1092" t="b">
        <v>1</v>
      </c>
      <c r="P1092" t="b">
        <v>0</v>
      </c>
      <c r="Q1092">
        <v>13</v>
      </c>
      <c r="R1092">
        <v>0</v>
      </c>
      <c r="S1092">
        <v>1</v>
      </c>
      <c r="T1092">
        <v>0</v>
      </c>
      <c r="U1092" t="b">
        <v>1</v>
      </c>
      <c r="V1092" t="s">
        <v>217</v>
      </c>
      <c r="W1092" t="s">
        <v>313</v>
      </c>
      <c r="X1092" t="s">
        <v>5537</v>
      </c>
      <c r="Y1092">
        <v>21</v>
      </c>
      <c r="Z1092">
        <v>21</v>
      </c>
      <c r="AA1092">
        <v>8</v>
      </c>
      <c r="AB1092">
        <v>8</v>
      </c>
      <c r="AC1092">
        <v>8</v>
      </c>
    </row>
    <row r="1093" spans="1:29" x14ac:dyDescent="0.35">
      <c r="A1093">
        <v>1097</v>
      </c>
      <c r="B1093" t="s">
        <v>1318</v>
      </c>
      <c r="C1093" t="s">
        <v>2441</v>
      </c>
      <c r="G1093" t="s">
        <v>1683</v>
      </c>
      <c r="I1093" t="s">
        <v>73</v>
      </c>
      <c r="J1093" t="s">
        <v>272</v>
      </c>
      <c r="K1093">
        <v>0</v>
      </c>
      <c r="N1093" t="b">
        <v>0</v>
      </c>
      <c r="O1093" t="b">
        <v>1</v>
      </c>
      <c r="P1093" t="b">
        <v>0</v>
      </c>
      <c r="Q1093">
        <v>13</v>
      </c>
      <c r="R1093">
        <v>0</v>
      </c>
      <c r="S1093">
        <v>1</v>
      </c>
      <c r="T1093">
        <v>0</v>
      </c>
      <c r="U1093" t="b">
        <v>1</v>
      </c>
      <c r="V1093" t="s">
        <v>217</v>
      </c>
      <c r="W1093" t="s">
        <v>313</v>
      </c>
      <c r="X1093" t="s">
        <v>5538</v>
      </c>
      <c r="Y1093">
        <v>21</v>
      </c>
      <c r="Z1093">
        <v>21</v>
      </c>
      <c r="AA1093">
        <v>9</v>
      </c>
      <c r="AB1093">
        <v>9</v>
      </c>
      <c r="AC1093">
        <v>8</v>
      </c>
    </row>
    <row r="1094" spans="1:29" x14ac:dyDescent="0.35">
      <c r="A1094">
        <v>1098</v>
      </c>
      <c r="B1094" t="s">
        <v>1318</v>
      </c>
      <c r="C1094" t="s">
        <v>2442</v>
      </c>
      <c r="G1094" t="s">
        <v>1683</v>
      </c>
      <c r="I1094" t="s">
        <v>180</v>
      </c>
      <c r="J1094" t="s">
        <v>272</v>
      </c>
      <c r="K1094">
        <v>0</v>
      </c>
      <c r="N1094" t="b">
        <v>0</v>
      </c>
      <c r="O1094" t="b">
        <v>1</v>
      </c>
      <c r="P1094" t="b">
        <v>0</v>
      </c>
      <c r="Q1094">
        <v>13</v>
      </c>
      <c r="R1094">
        <v>0</v>
      </c>
      <c r="S1094">
        <v>1</v>
      </c>
      <c r="T1094">
        <v>0</v>
      </c>
      <c r="U1094" t="b">
        <v>1</v>
      </c>
      <c r="V1094" t="s">
        <v>217</v>
      </c>
      <c r="W1094" t="s">
        <v>313</v>
      </c>
      <c r="X1094" t="s">
        <v>5539</v>
      </c>
      <c r="Y1094">
        <v>21</v>
      </c>
      <c r="Z1094">
        <v>21</v>
      </c>
      <c r="AA1094">
        <v>10</v>
      </c>
      <c r="AB1094">
        <v>10</v>
      </c>
      <c r="AC1094">
        <v>8</v>
      </c>
    </row>
    <row r="1095" spans="1:29" x14ac:dyDescent="0.35">
      <c r="A1095">
        <v>1099</v>
      </c>
      <c r="B1095" t="s">
        <v>1318</v>
      </c>
      <c r="C1095" t="s">
        <v>2443</v>
      </c>
      <c r="G1095" t="s">
        <v>1683</v>
      </c>
      <c r="I1095" t="s">
        <v>181</v>
      </c>
      <c r="J1095" t="s">
        <v>272</v>
      </c>
      <c r="K1095">
        <v>0</v>
      </c>
      <c r="N1095" t="b">
        <v>0</v>
      </c>
      <c r="O1095" t="b">
        <v>1</v>
      </c>
      <c r="P1095" t="b">
        <v>0</v>
      </c>
      <c r="Q1095">
        <v>13</v>
      </c>
      <c r="R1095">
        <v>0</v>
      </c>
      <c r="S1095">
        <v>1</v>
      </c>
      <c r="T1095">
        <v>0</v>
      </c>
      <c r="U1095" t="b">
        <v>1</v>
      </c>
      <c r="V1095" t="s">
        <v>217</v>
      </c>
      <c r="W1095" t="s">
        <v>313</v>
      </c>
      <c r="X1095" t="s">
        <v>5641</v>
      </c>
      <c r="Y1095">
        <v>21</v>
      </c>
      <c r="Z1095">
        <v>21</v>
      </c>
      <c r="AA1095">
        <v>11</v>
      </c>
      <c r="AB1095">
        <v>11</v>
      </c>
      <c r="AC1095">
        <v>8</v>
      </c>
    </row>
    <row r="1096" spans="1:29" x14ac:dyDescent="0.35">
      <c r="A1096">
        <v>1100</v>
      </c>
      <c r="B1096" t="s">
        <v>1318</v>
      </c>
      <c r="C1096" t="s">
        <v>2444</v>
      </c>
      <c r="I1096" t="s">
        <v>100</v>
      </c>
      <c r="J1096" t="s">
        <v>272</v>
      </c>
      <c r="K1096">
        <v>0</v>
      </c>
      <c r="N1096" t="b">
        <v>1</v>
      </c>
      <c r="O1096" t="b">
        <v>0</v>
      </c>
      <c r="P1096" t="b">
        <v>0</v>
      </c>
      <c r="Q1096">
        <v>13</v>
      </c>
      <c r="R1096">
        <v>4</v>
      </c>
      <c r="S1096">
        <v>1</v>
      </c>
      <c r="T1096">
        <v>0</v>
      </c>
      <c r="U1096" t="b">
        <v>1</v>
      </c>
      <c r="V1096" t="s">
        <v>217</v>
      </c>
      <c r="W1096" t="s">
        <v>313</v>
      </c>
      <c r="X1096" t="s">
        <v>5542</v>
      </c>
      <c r="Y1096">
        <v>27</v>
      </c>
      <c r="Z1096">
        <v>27</v>
      </c>
      <c r="AA1096">
        <v>5</v>
      </c>
      <c r="AB1096">
        <v>5</v>
      </c>
      <c r="AC1096">
        <v>8</v>
      </c>
    </row>
    <row r="1097" spans="1:29" x14ac:dyDescent="0.35">
      <c r="A1097">
        <v>1101</v>
      </c>
      <c r="B1097" t="s">
        <v>1318</v>
      </c>
      <c r="C1097" t="s">
        <v>2445</v>
      </c>
      <c r="I1097" t="s">
        <v>100</v>
      </c>
      <c r="J1097" t="s">
        <v>272</v>
      </c>
      <c r="K1097">
        <v>0</v>
      </c>
      <c r="N1097" t="b">
        <v>1</v>
      </c>
      <c r="O1097" t="b">
        <v>0</v>
      </c>
      <c r="P1097" t="b">
        <v>0</v>
      </c>
      <c r="Q1097">
        <v>13</v>
      </c>
      <c r="R1097">
        <v>4</v>
      </c>
      <c r="S1097">
        <v>1</v>
      </c>
      <c r="T1097">
        <v>0</v>
      </c>
      <c r="U1097" t="b">
        <v>1</v>
      </c>
      <c r="V1097" t="s">
        <v>217</v>
      </c>
      <c r="W1097" t="s">
        <v>313</v>
      </c>
      <c r="X1097" t="s">
        <v>5543</v>
      </c>
      <c r="Y1097">
        <v>28</v>
      </c>
      <c r="Z1097">
        <v>28</v>
      </c>
      <c r="AA1097">
        <v>5</v>
      </c>
      <c r="AB1097">
        <v>5</v>
      </c>
      <c r="AC1097">
        <v>8</v>
      </c>
    </row>
    <row r="1098" spans="1:29" x14ac:dyDescent="0.35">
      <c r="A1098">
        <v>1102</v>
      </c>
      <c r="B1098" t="s">
        <v>1318</v>
      </c>
      <c r="C1098" t="s">
        <v>2446</v>
      </c>
      <c r="I1098" t="s">
        <v>100</v>
      </c>
      <c r="J1098" t="s">
        <v>272</v>
      </c>
      <c r="K1098">
        <v>0</v>
      </c>
      <c r="N1098" t="b">
        <v>0</v>
      </c>
      <c r="O1098" t="b">
        <v>1</v>
      </c>
      <c r="P1098" t="b">
        <v>0</v>
      </c>
      <c r="Q1098">
        <v>13</v>
      </c>
      <c r="R1098">
        <v>4</v>
      </c>
      <c r="S1098">
        <v>1</v>
      </c>
      <c r="T1098">
        <v>0</v>
      </c>
      <c r="U1098" t="b">
        <v>1</v>
      </c>
      <c r="V1098" t="s">
        <v>217</v>
      </c>
      <c r="W1098" t="s">
        <v>313</v>
      </c>
      <c r="X1098" t="s">
        <v>5544</v>
      </c>
      <c r="Y1098">
        <v>29</v>
      </c>
      <c r="Z1098">
        <v>29</v>
      </c>
      <c r="AA1098">
        <v>5</v>
      </c>
      <c r="AB1098">
        <v>5</v>
      </c>
      <c r="AC1098">
        <v>8</v>
      </c>
    </row>
    <row r="1099" spans="1:29" x14ac:dyDescent="0.35">
      <c r="A1099">
        <v>1103</v>
      </c>
      <c r="B1099" t="s">
        <v>1318</v>
      </c>
      <c r="C1099" t="s">
        <v>2447</v>
      </c>
      <c r="I1099" t="s">
        <v>75</v>
      </c>
      <c r="J1099" t="s">
        <v>286</v>
      </c>
      <c r="K1099">
        <v>0</v>
      </c>
      <c r="N1099" t="b">
        <v>0</v>
      </c>
      <c r="O1099" t="b">
        <v>1</v>
      </c>
      <c r="P1099" t="b">
        <v>0</v>
      </c>
      <c r="Q1099">
        <v>13</v>
      </c>
      <c r="R1099">
        <v>1</v>
      </c>
      <c r="S1099">
        <v>1</v>
      </c>
      <c r="T1099">
        <v>0</v>
      </c>
      <c r="U1099" t="b">
        <v>1</v>
      </c>
      <c r="V1099" t="s">
        <v>217</v>
      </c>
      <c r="W1099" t="s">
        <v>313</v>
      </c>
      <c r="X1099" t="s">
        <v>5436</v>
      </c>
      <c r="Y1099">
        <v>27</v>
      </c>
      <c r="Z1099">
        <v>27</v>
      </c>
      <c r="AA1099">
        <v>6</v>
      </c>
      <c r="AB1099">
        <v>6</v>
      </c>
      <c r="AC1099">
        <v>8</v>
      </c>
    </row>
    <row r="1100" spans="1:29" x14ac:dyDescent="0.35">
      <c r="A1100">
        <v>1104</v>
      </c>
      <c r="B1100" t="s">
        <v>1318</v>
      </c>
      <c r="C1100" t="s">
        <v>2448</v>
      </c>
      <c r="I1100" t="s">
        <v>75</v>
      </c>
      <c r="J1100" t="s">
        <v>286</v>
      </c>
      <c r="K1100">
        <v>0</v>
      </c>
      <c r="N1100" t="b">
        <v>0</v>
      </c>
      <c r="O1100" t="b">
        <v>1</v>
      </c>
      <c r="P1100" t="b">
        <v>0</v>
      </c>
      <c r="Q1100">
        <v>13</v>
      </c>
      <c r="R1100">
        <v>1</v>
      </c>
      <c r="S1100">
        <v>1</v>
      </c>
      <c r="T1100">
        <v>0</v>
      </c>
      <c r="U1100" t="b">
        <v>1</v>
      </c>
      <c r="V1100" t="s">
        <v>217</v>
      </c>
      <c r="W1100" t="s">
        <v>313</v>
      </c>
      <c r="X1100" t="s">
        <v>5437</v>
      </c>
      <c r="Y1100">
        <v>28</v>
      </c>
      <c r="Z1100">
        <v>28</v>
      </c>
      <c r="AA1100">
        <v>6</v>
      </c>
      <c r="AB1100">
        <v>6</v>
      </c>
      <c r="AC1100">
        <v>8</v>
      </c>
    </row>
    <row r="1101" spans="1:29" x14ac:dyDescent="0.35">
      <c r="A1101">
        <v>1105</v>
      </c>
      <c r="B1101" t="s">
        <v>1318</v>
      </c>
      <c r="C1101" t="s">
        <v>2449</v>
      </c>
      <c r="I1101" t="s">
        <v>75</v>
      </c>
      <c r="J1101" t="s">
        <v>286</v>
      </c>
      <c r="K1101">
        <v>0</v>
      </c>
      <c r="N1101" t="b">
        <v>0</v>
      </c>
      <c r="O1101" t="b">
        <v>1</v>
      </c>
      <c r="P1101" t="b">
        <v>0</v>
      </c>
      <c r="Q1101">
        <v>13</v>
      </c>
      <c r="R1101">
        <v>1</v>
      </c>
      <c r="S1101">
        <v>1</v>
      </c>
      <c r="T1101">
        <v>0</v>
      </c>
      <c r="U1101" t="b">
        <v>1</v>
      </c>
      <c r="V1101" t="s">
        <v>217</v>
      </c>
      <c r="W1101" t="s">
        <v>313</v>
      </c>
      <c r="X1101" t="s">
        <v>5438</v>
      </c>
      <c r="Y1101">
        <v>29</v>
      </c>
      <c r="Z1101">
        <v>29</v>
      </c>
      <c r="AA1101">
        <v>6</v>
      </c>
      <c r="AB1101">
        <v>6</v>
      </c>
      <c r="AC1101">
        <v>8</v>
      </c>
    </row>
    <row r="1102" spans="1:29" x14ac:dyDescent="0.35">
      <c r="A1102">
        <v>1106</v>
      </c>
      <c r="B1102" t="s">
        <v>1318</v>
      </c>
      <c r="C1102" t="s">
        <v>2450</v>
      </c>
      <c r="I1102" t="s">
        <v>65</v>
      </c>
      <c r="J1102" t="s">
        <v>264</v>
      </c>
      <c r="K1102">
        <v>0</v>
      </c>
      <c r="N1102" t="b">
        <v>1</v>
      </c>
      <c r="O1102" t="b">
        <v>0</v>
      </c>
      <c r="P1102" t="b">
        <v>0</v>
      </c>
      <c r="Q1102">
        <v>13</v>
      </c>
      <c r="R1102">
        <v>4</v>
      </c>
      <c r="S1102">
        <v>1</v>
      </c>
      <c r="T1102">
        <v>0</v>
      </c>
      <c r="U1102" t="b">
        <v>1</v>
      </c>
      <c r="V1102" t="s">
        <v>217</v>
      </c>
      <c r="W1102" t="s">
        <v>313</v>
      </c>
      <c r="X1102" t="s">
        <v>5554</v>
      </c>
      <c r="Y1102">
        <v>38</v>
      </c>
      <c r="Z1102">
        <v>38</v>
      </c>
      <c r="AA1102">
        <v>5</v>
      </c>
      <c r="AB1102">
        <v>5</v>
      </c>
      <c r="AC1102">
        <v>8</v>
      </c>
    </row>
    <row r="1103" spans="1:29" x14ac:dyDescent="0.35">
      <c r="A1103">
        <v>1107</v>
      </c>
      <c r="B1103" t="s">
        <v>1318</v>
      </c>
      <c r="C1103" t="s">
        <v>2451</v>
      </c>
      <c r="I1103" t="s">
        <v>65</v>
      </c>
      <c r="J1103" t="s">
        <v>264</v>
      </c>
      <c r="K1103">
        <v>0</v>
      </c>
      <c r="N1103" t="b">
        <v>1</v>
      </c>
      <c r="O1103" t="b">
        <v>0</v>
      </c>
      <c r="P1103" t="b">
        <v>0</v>
      </c>
      <c r="Q1103">
        <v>13</v>
      </c>
      <c r="R1103">
        <v>4</v>
      </c>
      <c r="S1103">
        <v>1</v>
      </c>
      <c r="T1103">
        <v>0</v>
      </c>
      <c r="U1103" t="b">
        <v>1</v>
      </c>
      <c r="V1103" t="s">
        <v>217</v>
      </c>
      <c r="W1103" t="s">
        <v>313</v>
      </c>
      <c r="X1103" t="s">
        <v>5555</v>
      </c>
      <c r="Y1103">
        <v>39</v>
      </c>
      <c r="Z1103">
        <v>39</v>
      </c>
      <c r="AA1103">
        <v>5</v>
      </c>
      <c r="AB1103">
        <v>5</v>
      </c>
      <c r="AC1103">
        <v>8</v>
      </c>
    </row>
    <row r="1104" spans="1:29" x14ac:dyDescent="0.35">
      <c r="A1104">
        <v>1108</v>
      </c>
      <c r="B1104" t="s">
        <v>1318</v>
      </c>
      <c r="C1104" t="s">
        <v>2452</v>
      </c>
      <c r="I1104" t="s">
        <v>65</v>
      </c>
      <c r="J1104" t="s">
        <v>264</v>
      </c>
      <c r="K1104">
        <v>0</v>
      </c>
      <c r="N1104" t="b">
        <v>1</v>
      </c>
      <c r="O1104" t="b">
        <v>0</v>
      </c>
      <c r="P1104" t="b">
        <v>0</v>
      </c>
      <c r="Q1104">
        <v>13</v>
      </c>
      <c r="R1104">
        <v>4</v>
      </c>
      <c r="S1104">
        <v>1</v>
      </c>
      <c r="T1104">
        <v>0</v>
      </c>
      <c r="U1104" t="b">
        <v>1</v>
      </c>
      <c r="V1104" t="s">
        <v>217</v>
      </c>
      <c r="W1104" t="s">
        <v>313</v>
      </c>
      <c r="X1104" t="s">
        <v>5556</v>
      </c>
      <c r="Y1104">
        <v>40</v>
      </c>
      <c r="Z1104">
        <v>40</v>
      </c>
      <c r="AA1104">
        <v>5</v>
      </c>
      <c r="AB1104">
        <v>5</v>
      </c>
      <c r="AC1104">
        <v>8</v>
      </c>
    </row>
    <row r="1105" spans="1:29" x14ac:dyDescent="0.35">
      <c r="A1105">
        <v>1109</v>
      </c>
      <c r="B1105" t="s">
        <v>1318</v>
      </c>
      <c r="C1105" t="s">
        <v>2453</v>
      </c>
      <c r="I1105" t="s">
        <v>65</v>
      </c>
      <c r="J1105" t="s">
        <v>264</v>
      </c>
      <c r="K1105">
        <v>0</v>
      </c>
      <c r="N1105" t="b">
        <v>1</v>
      </c>
      <c r="O1105" t="b">
        <v>0</v>
      </c>
      <c r="P1105" t="b">
        <v>0</v>
      </c>
      <c r="Q1105">
        <v>13</v>
      </c>
      <c r="R1105">
        <v>4</v>
      </c>
      <c r="S1105">
        <v>1</v>
      </c>
      <c r="T1105">
        <v>0</v>
      </c>
      <c r="U1105" t="b">
        <v>1</v>
      </c>
      <c r="V1105" t="s">
        <v>217</v>
      </c>
      <c r="W1105" t="s">
        <v>313</v>
      </c>
      <c r="X1105" t="s">
        <v>5557</v>
      </c>
      <c r="Y1105">
        <v>41</v>
      </c>
      <c r="Z1105">
        <v>41</v>
      </c>
      <c r="AA1105">
        <v>5</v>
      </c>
      <c r="AB1105">
        <v>5</v>
      </c>
      <c r="AC1105">
        <v>8</v>
      </c>
    </row>
    <row r="1106" spans="1:29" x14ac:dyDescent="0.35">
      <c r="A1106">
        <v>1110</v>
      </c>
      <c r="B1106" t="s">
        <v>1318</v>
      </c>
      <c r="C1106" t="s">
        <v>2454</v>
      </c>
      <c r="I1106" t="s">
        <v>65</v>
      </c>
      <c r="J1106" t="s">
        <v>264</v>
      </c>
      <c r="K1106">
        <v>0</v>
      </c>
      <c r="N1106" t="b">
        <v>1</v>
      </c>
      <c r="O1106" t="b">
        <v>0</v>
      </c>
      <c r="P1106" t="b">
        <v>0</v>
      </c>
      <c r="Q1106">
        <v>13</v>
      </c>
      <c r="R1106">
        <v>4</v>
      </c>
      <c r="S1106">
        <v>1</v>
      </c>
      <c r="T1106">
        <v>0</v>
      </c>
      <c r="U1106" t="b">
        <v>1</v>
      </c>
      <c r="V1106" t="s">
        <v>217</v>
      </c>
      <c r="W1106" t="s">
        <v>313</v>
      </c>
      <c r="X1106" t="s">
        <v>5558</v>
      </c>
      <c r="Y1106">
        <v>42</v>
      </c>
      <c r="Z1106">
        <v>42</v>
      </c>
      <c r="AA1106">
        <v>5</v>
      </c>
      <c r="AB1106">
        <v>5</v>
      </c>
      <c r="AC1106">
        <v>8</v>
      </c>
    </row>
    <row r="1107" spans="1:29" x14ac:dyDescent="0.35">
      <c r="A1107">
        <v>1111</v>
      </c>
      <c r="B1107" t="s">
        <v>1318</v>
      </c>
      <c r="C1107" t="s">
        <v>2455</v>
      </c>
      <c r="I1107" t="s">
        <v>65</v>
      </c>
      <c r="J1107" t="s">
        <v>264</v>
      </c>
      <c r="K1107">
        <v>0</v>
      </c>
      <c r="N1107" t="b">
        <v>1</v>
      </c>
      <c r="O1107" t="b">
        <v>0</v>
      </c>
      <c r="P1107" t="b">
        <v>0</v>
      </c>
      <c r="Q1107">
        <v>13</v>
      </c>
      <c r="R1107">
        <v>4</v>
      </c>
      <c r="S1107">
        <v>1</v>
      </c>
      <c r="T1107">
        <v>0</v>
      </c>
      <c r="U1107" t="b">
        <v>1</v>
      </c>
      <c r="V1107" t="s">
        <v>217</v>
      </c>
      <c r="W1107" t="s">
        <v>313</v>
      </c>
      <c r="X1107" t="s">
        <v>5559</v>
      </c>
      <c r="Y1107">
        <v>43</v>
      </c>
      <c r="Z1107">
        <v>43</v>
      </c>
      <c r="AA1107">
        <v>5</v>
      </c>
      <c r="AB1107">
        <v>5</v>
      </c>
      <c r="AC1107">
        <v>8</v>
      </c>
    </row>
    <row r="1108" spans="1:29" x14ac:dyDescent="0.35">
      <c r="A1108">
        <v>1112</v>
      </c>
      <c r="B1108" t="s">
        <v>1318</v>
      </c>
      <c r="C1108" t="s">
        <v>2456</v>
      </c>
      <c r="I1108" t="s">
        <v>65</v>
      </c>
      <c r="J1108" t="s">
        <v>264</v>
      </c>
      <c r="K1108">
        <v>0</v>
      </c>
      <c r="N1108" t="b">
        <v>1</v>
      </c>
      <c r="O1108" t="b">
        <v>0</v>
      </c>
      <c r="P1108" t="b">
        <v>0</v>
      </c>
      <c r="Q1108">
        <v>13</v>
      </c>
      <c r="R1108">
        <v>4</v>
      </c>
      <c r="S1108">
        <v>1</v>
      </c>
      <c r="T1108">
        <v>0</v>
      </c>
      <c r="U1108" t="b">
        <v>1</v>
      </c>
      <c r="V1108" t="s">
        <v>217</v>
      </c>
      <c r="W1108" t="s">
        <v>313</v>
      </c>
      <c r="X1108" t="s">
        <v>5560</v>
      </c>
      <c r="Y1108">
        <v>44</v>
      </c>
      <c r="Z1108">
        <v>44</v>
      </c>
      <c r="AA1108">
        <v>5</v>
      </c>
      <c r="AB1108">
        <v>5</v>
      </c>
      <c r="AC1108">
        <v>8</v>
      </c>
    </row>
    <row r="1109" spans="1:29" x14ac:dyDescent="0.35">
      <c r="A1109">
        <v>1113</v>
      </c>
      <c r="B1109" t="s">
        <v>1318</v>
      </c>
      <c r="C1109" t="s">
        <v>2457</v>
      </c>
      <c r="I1109" t="s">
        <v>65</v>
      </c>
      <c r="J1109" t="s">
        <v>264</v>
      </c>
      <c r="K1109">
        <v>0</v>
      </c>
      <c r="N1109" t="b">
        <v>1</v>
      </c>
      <c r="O1109" t="b">
        <v>0</v>
      </c>
      <c r="P1109" t="b">
        <v>0</v>
      </c>
      <c r="Q1109">
        <v>13</v>
      </c>
      <c r="R1109">
        <v>4</v>
      </c>
      <c r="S1109">
        <v>1</v>
      </c>
      <c r="T1109">
        <v>0</v>
      </c>
      <c r="U1109" t="b">
        <v>1</v>
      </c>
      <c r="V1109" t="s">
        <v>217</v>
      </c>
      <c r="W1109" t="s">
        <v>313</v>
      </c>
      <c r="X1109" t="s">
        <v>5642</v>
      </c>
      <c r="Y1109">
        <v>45</v>
      </c>
      <c r="Z1109">
        <v>45</v>
      </c>
      <c r="AA1109">
        <v>5</v>
      </c>
      <c r="AB1109">
        <v>5</v>
      </c>
      <c r="AC1109">
        <v>8</v>
      </c>
    </row>
    <row r="1110" spans="1:29" x14ac:dyDescent="0.35">
      <c r="A1110">
        <v>1114</v>
      </c>
      <c r="B1110" t="s">
        <v>1318</v>
      </c>
      <c r="C1110" t="s">
        <v>2458</v>
      </c>
      <c r="I1110" t="s">
        <v>72</v>
      </c>
      <c r="J1110" t="s">
        <v>272</v>
      </c>
      <c r="K1110">
        <v>0</v>
      </c>
      <c r="N1110" t="b">
        <v>1</v>
      </c>
      <c r="O1110" t="b">
        <v>0</v>
      </c>
      <c r="P1110" t="b">
        <v>0</v>
      </c>
      <c r="Q1110">
        <v>13</v>
      </c>
      <c r="R1110">
        <v>4</v>
      </c>
      <c r="S1110">
        <v>1</v>
      </c>
      <c r="T1110">
        <v>0</v>
      </c>
      <c r="U1110" t="b">
        <v>1</v>
      </c>
      <c r="V1110" t="s">
        <v>217</v>
      </c>
      <c r="W1110" t="s">
        <v>313</v>
      </c>
      <c r="X1110" t="s">
        <v>5444</v>
      </c>
      <c r="Y1110">
        <v>38</v>
      </c>
      <c r="Z1110">
        <v>38</v>
      </c>
      <c r="AA1110">
        <v>6</v>
      </c>
      <c r="AB1110">
        <v>6</v>
      </c>
      <c r="AC1110">
        <v>8</v>
      </c>
    </row>
    <row r="1111" spans="1:29" x14ac:dyDescent="0.35">
      <c r="A1111">
        <v>1115</v>
      </c>
      <c r="B1111" t="s">
        <v>1318</v>
      </c>
      <c r="C1111" t="s">
        <v>2459</v>
      </c>
      <c r="I1111" t="s">
        <v>72</v>
      </c>
      <c r="J1111" t="s">
        <v>272</v>
      </c>
      <c r="K1111">
        <v>0</v>
      </c>
      <c r="N1111" t="b">
        <v>1</v>
      </c>
      <c r="O1111" t="b">
        <v>0</v>
      </c>
      <c r="P1111" t="b">
        <v>0</v>
      </c>
      <c r="Q1111">
        <v>13</v>
      </c>
      <c r="R1111">
        <v>4</v>
      </c>
      <c r="S1111">
        <v>1</v>
      </c>
      <c r="T1111">
        <v>0</v>
      </c>
      <c r="U1111" t="b">
        <v>1</v>
      </c>
      <c r="V1111" t="s">
        <v>217</v>
      </c>
      <c r="W1111" t="s">
        <v>313</v>
      </c>
      <c r="X1111" t="s">
        <v>5445</v>
      </c>
      <c r="Y1111">
        <v>39</v>
      </c>
      <c r="Z1111">
        <v>39</v>
      </c>
      <c r="AA1111">
        <v>6</v>
      </c>
      <c r="AB1111">
        <v>6</v>
      </c>
      <c r="AC1111">
        <v>8</v>
      </c>
    </row>
    <row r="1112" spans="1:29" x14ac:dyDescent="0.35">
      <c r="A1112">
        <v>1116</v>
      </c>
      <c r="B1112" t="s">
        <v>1318</v>
      </c>
      <c r="C1112" t="s">
        <v>2460</v>
      </c>
      <c r="I1112" t="s">
        <v>72</v>
      </c>
      <c r="J1112" t="s">
        <v>272</v>
      </c>
      <c r="K1112">
        <v>0</v>
      </c>
      <c r="N1112" t="b">
        <v>1</v>
      </c>
      <c r="O1112" t="b">
        <v>0</v>
      </c>
      <c r="P1112" t="b">
        <v>0</v>
      </c>
      <c r="Q1112">
        <v>13</v>
      </c>
      <c r="R1112">
        <v>4</v>
      </c>
      <c r="S1112">
        <v>1</v>
      </c>
      <c r="T1112">
        <v>0</v>
      </c>
      <c r="U1112" t="b">
        <v>1</v>
      </c>
      <c r="V1112" t="s">
        <v>217</v>
      </c>
      <c r="W1112" t="s">
        <v>313</v>
      </c>
      <c r="X1112" t="s">
        <v>5446</v>
      </c>
      <c r="Y1112">
        <v>40</v>
      </c>
      <c r="Z1112">
        <v>40</v>
      </c>
      <c r="AA1112">
        <v>6</v>
      </c>
      <c r="AB1112">
        <v>6</v>
      </c>
      <c r="AC1112">
        <v>8</v>
      </c>
    </row>
    <row r="1113" spans="1:29" x14ac:dyDescent="0.35">
      <c r="A1113">
        <v>1117</v>
      </c>
      <c r="B1113" t="s">
        <v>1318</v>
      </c>
      <c r="C1113" t="s">
        <v>2461</v>
      </c>
      <c r="I1113" t="s">
        <v>72</v>
      </c>
      <c r="J1113" t="s">
        <v>272</v>
      </c>
      <c r="K1113">
        <v>0</v>
      </c>
      <c r="N1113" t="b">
        <v>1</v>
      </c>
      <c r="O1113" t="b">
        <v>0</v>
      </c>
      <c r="P1113" t="b">
        <v>0</v>
      </c>
      <c r="Q1113">
        <v>13</v>
      </c>
      <c r="R1113">
        <v>4</v>
      </c>
      <c r="S1113">
        <v>1</v>
      </c>
      <c r="T1113">
        <v>0</v>
      </c>
      <c r="U1113" t="b">
        <v>1</v>
      </c>
      <c r="V1113" t="s">
        <v>217</v>
      </c>
      <c r="W1113" t="s">
        <v>313</v>
      </c>
      <c r="X1113" t="s">
        <v>5447</v>
      </c>
      <c r="Y1113">
        <v>41</v>
      </c>
      <c r="Z1113">
        <v>41</v>
      </c>
      <c r="AA1113">
        <v>6</v>
      </c>
      <c r="AB1113">
        <v>6</v>
      </c>
      <c r="AC1113">
        <v>8</v>
      </c>
    </row>
    <row r="1114" spans="1:29" x14ac:dyDescent="0.35">
      <c r="A1114">
        <v>1118</v>
      </c>
      <c r="B1114" t="s">
        <v>1318</v>
      </c>
      <c r="C1114" t="s">
        <v>2462</v>
      </c>
      <c r="I1114" t="s">
        <v>72</v>
      </c>
      <c r="J1114" t="s">
        <v>272</v>
      </c>
      <c r="K1114">
        <v>0</v>
      </c>
      <c r="N1114" t="b">
        <v>1</v>
      </c>
      <c r="O1114" t="b">
        <v>0</v>
      </c>
      <c r="P1114" t="b">
        <v>0</v>
      </c>
      <c r="Q1114">
        <v>13</v>
      </c>
      <c r="R1114">
        <v>4</v>
      </c>
      <c r="S1114">
        <v>1</v>
      </c>
      <c r="T1114">
        <v>0</v>
      </c>
      <c r="U1114" t="b">
        <v>1</v>
      </c>
      <c r="V1114" t="s">
        <v>217</v>
      </c>
      <c r="W1114" t="s">
        <v>313</v>
      </c>
      <c r="X1114" t="s">
        <v>5448</v>
      </c>
      <c r="Y1114">
        <v>42</v>
      </c>
      <c r="Z1114">
        <v>42</v>
      </c>
      <c r="AA1114">
        <v>6</v>
      </c>
      <c r="AB1114">
        <v>6</v>
      </c>
      <c r="AC1114">
        <v>8</v>
      </c>
    </row>
    <row r="1115" spans="1:29" x14ac:dyDescent="0.35">
      <c r="A1115">
        <v>1119</v>
      </c>
      <c r="B1115" t="s">
        <v>1318</v>
      </c>
      <c r="C1115" t="s">
        <v>2463</v>
      </c>
      <c r="I1115" t="s">
        <v>72</v>
      </c>
      <c r="J1115" t="s">
        <v>272</v>
      </c>
      <c r="K1115">
        <v>0</v>
      </c>
      <c r="N1115" t="b">
        <v>1</v>
      </c>
      <c r="O1115" t="b">
        <v>0</v>
      </c>
      <c r="P1115" t="b">
        <v>0</v>
      </c>
      <c r="Q1115">
        <v>13</v>
      </c>
      <c r="R1115">
        <v>4</v>
      </c>
      <c r="S1115">
        <v>1</v>
      </c>
      <c r="T1115">
        <v>0</v>
      </c>
      <c r="U1115" t="b">
        <v>1</v>
      </c>
      <c r="V1115" t="s">
        <v>217</v>
      </c>
      <c r="W1115" t="s">
        <v>313</v>
      </c>
      <c r="X1115" t="s">
        <v>5449</v>
      </c>
      <c r="Y1115">
        <v>43</v>
      </c>
      <c r="Z1115">
        <v>43</v>
      </c>
      <c r="AA1115">
        <v>6</v>
      </c>
      <c r="AB1115">
        <v>6</v>
      </c>
      <c r="AC1115">
        <v>8</v>
      </c>
    </row>
    <row r="1116" spans="1:29" x14ac:dyDescent="0.35">
      <c r="A1116">
        <v>1120</v>
      </c>
      <c r="B1116" t="s">
        <v>1318</v>
      </c>
      <c r="C1116" t="s">
        <v>2464</v>
      </c>
      <c r="I1116" t="s">
        <v>72</v>
      </c>
      <c r="J1116" t="s">
        <v>272</v>
      </c>
      <c r="K1116">
        <v>0</v>
      </c>
      <c r="N1116" t="b">
        <v>1</v>
      </c>
      <c r="O1116" t="b">
        <v>0</v>
      </c>
      <c r="P1116" t="b">
        <v>0</v>
      </c>
      <c r="Q1116">
        <v>13</v>
      </c>
      <c r="R1116">
        <v>4</v>
      </c>
      <c r="S1116">
        <v>1</v>
      </c>
      <c r="T1116">
        <v>0</v>
      </c>
      <c r="U1116" t="b">
        <v>1</v>
      </c>
      <c r="V1116" t="s">
        <v>217</v>
      </c>
      <c r="W1116" t="s">
        <v>313</v>
      </c>
      <c r="X1116" t="s">
        <v>5450</v>
      </c>
      <c r="Y1116">
        <v>44</v>
      </c>
      <c r="Z1116">
        <v>44</v>
      </c>
      <c r="AA1116">
        <v>6</v>
      </c>
      <c r="AB1116">
        <v>6</v>
      </c>
      <c r="AC1116">
        <v>8</v>
      </c>
    </row>
    <row r="1117" spans="1:29" x14ac:dyDescent="0.35">
      <c r="A1117">
        <v>1121</v>
      </c>
      <c r="B1117" t="s">
        <v>1318</v>
      </c>
      <c r="C1117" t="s">
        <v>2465</v>
      </c>
      <c r="I1117" t="s">
        <v>72</v>
      </c>
      <c r="J1117" t="s">
        <v>272</v>
      </c>
      <c r="K1117">
        <v>0</v>
      </c>
      <c r="N1117" t="b">
        <v>1</v>
      </c>
      <c r="O1117" t="b">
        <v>0</v>
      </c>
      <c r="P1117" t="b">
        <v>0</v>
      </c>
      <c r="Q1117">
        <v>13</v>
      </c>
      <c r="R1117">
        <v>4</v>
      </c>
      <c r="S1117">
        <v>1</v>
      </c>
      <c r="T1117">
        <v>0</v>
      </c>
      <c r="U1117" t="b">
        <v>1</v>
      </c>
      <c r="V1117" t="s">
        <v>217</v>
      </c>
      <c r="W1117" t="s">
        <v>313</v>
      </c>
      <c r="X1117" t="s">
        <v>5451</v>
      </c>
      <c r="Y1117">
        <v>45</v>
      </c>
      <c r="Z1117">
        <v>45</v>
      </c>
      <c r="AA1117">
        <v>6</v>
      </c>
      <c r="AB1117">
        <v>6</v>
      </c>
      <c r="AC1117">
        <v>8</v>
      </c>
    </row>
    <row r="1118" spans="1:29" x14ac:dyDescent="0.35">
      <c r="A1118">
        <v>1122</v>
      </c>
      <c r="B1118" t="s">
        <v>1318</v>
      </c>
      <c r="C1118" t="s">
        <v>2466</v>
      </c>
      <c r="G1118" t="s">
        <v>1408</v>
      </c>
      <c r="I1118" t="s">
        <v>72</v>
      </c>
      <c r="J1118" t="s">
        <v>272</v>
      </c>
      <c r="K1118">
        <v>0</v>
      </c>
      <c r="N1118" t="b">
        <v>0</v>
      </c>
      <c r="O1118" t="b">
        <v>1</v>
      </c>
      <c r="P1118" t="b">
        <v>0</v>
      </c>
      <c r="Q1118">
        <v>13</v>
      </c>
      <c r="R1118">
        <v>0</v>
      </c>
      <c r="S1118">
        <v>1</v>
      </c>
      <c r="T1118">
        <v>0</v>
      </c>
      <c r="U1118" t="b">
        <v>1</v>
      </c>
      <c r="V1118" t="s">
        <v>217</v>
      </c>
      <c r="W1118" t="s">
        <v>313</v>
      </c>
      <c r="X1118" t="s">
        <v>5452</v>
      </c>
      <c r="Y1118">
        <v>46</v>
      </c>
      <c r="Z1118">
        <v>46</v>
      </c>
      <c r="AA1118">
        <v>6</v>
      </c>
      <c r="AB1118">
        <v>6</v>
      </c>
      <c r="AC1118">
        <v>8</v>
      </c>
    </row>
    <row r="1119" spans="1:29" x14ac:dyDescent="0.35">
      <c r="A1119">
        <v>1123</v>
      </c>
      <c r="B1119" t="s">
        <v>1318</v>
      </c>
      <c r="C1119" t="s">
        <v>2467</v>
      </c>
      <c r="G1119" t="s">
        <v>1408</v>
      </c>
      <c r="I1119" t="s">
        <v>134</v>
      </c>
      <c r="J1119" t="s">
        <v>272</v>
      </c>
      <c r="K1119">
        <v>0</v>
      </c>
      <c r="N1119" t="b">
        <v>0</v>
      </c>
      <c r="O1119" t="b">
        <v>1</v>
      </c>
      <c r="P1119" t="b">
        <v>0</v>
      </c>
      <c r="Q1119">
        <v>13</v>
      </c>
      <c r="R1119">
        <v>0</v>
      </c>
      <c r="S1119">
        <v>1</v>
      </c>
      <c r="T1119">
        <v>0</v>
      </c>
      <c r="U1119" t="b">
        <v>1</v>
      </c>
      <c r="V1119" t="s">
        <v>217</v>
      </c>
      <c r="W1119" t="s">
        <v>313</v>
      </c>
      <c r="X1119" t="s">
        <v>5565</v>
      </c>
      <c r="Y1119">
        <v>46</v>
      </c>
      <c r="Z1119">
        <v>46</v>
      </c>
      <c r="AA1119">
        <v>7</v>
      </c>
      <c r="AB1119">
        <v>7</v>
      </c>
      <c r="AC1119">
        <v>8</v>
      </c>
    </row>
    <row r="1120" spans="1:29" x14ac:dyDescent="0.35">
      <c r="A1120">
        <v>1124</v>
      </c>
      <c r="B1120" t="s">
        <v>1318</v>
      </c>
      <c r="C1120" t="s">
        <v>2468</v>
      </c>
      <c r="G1120" t="s">
        <v>1408</v>
      </c>
      <c r="I1120" t="s">
        <v>135</v>
      </c>
      <c r="J1120" t="s">
        <v>272</v>
      </c>
      <c r="K1120">
        <v>0</v>
      </c>
      <c r="N1120" t="b">
        <v>0</v>
      </c>
      <c r="O1120" t="b">
        <v>1</v>
      </c>
      <c r="P1120" t="b">
        <v>0</v>
      </c>
      <c r="Q1120">
        <v>13</v>
      </c>
      <c r="R1120">
        <v>0</v>
      </c>
      <c r="S1120">
        <v>1</v>
      </c>
      <c r="T1120">
        <v>0</v>
      </c>
      <c r="U1120" t="b">
        <v>1</v>
      </c>
      <c r="V1120" t="s">
        <v>217</v>
      </c>
      <c r="W1120" t="s">
        <v>313</v>
      </c>
      <c r="X1120" t="s">
        <v>5566</v>
      </c>
      <c r="Y1120">
        <v>46</v>
      </c>
      <c r="Z1120">
        <v>46</v>
      </c>
      <c r="AA1120">
        <v>8</v>
      </c>
      <c r="AB1120">
        <v>8</v>
      </c>
      <c r="AC1120">
        <v>8</v>
      </c>
    </row>
    <row r="1121" spans="1:29" x14ac:dyDescent="0.35">
      <c r="A1121">
        <v>1125</v>
      </c>
      <c r="B1121" t="s">
        <v>1318</v>
      </c>
      <c r="C1121" t="s">
        <v>2469</v>
      </c>
      <c r="G1121" t="s">
        <v>1408</v>
      </c>
      <c r="I1121" t="s">
        <v>73</v>
      </c>
      <c r="J1121" t="s">
        <v>272</v>
      </c>
      <c r="K1121">
        <v>0</v>
      </c>
      <c r="N1121" t="b">
        <v>0</v>
      </c>
      <c r="O1121" t="b">
        <v>1</v>
      </c>
      <c r="P1121" t="b">
        <v>0</v>
      </c>
      <c r="Q1121">
        <v>13</v>
      </c>
      <c r="R1121">
        <v>0</v>
      </c>
      <c r="S1121">
        <v>1</v>
      </c>
      <c r="T1121">
        <v>0</v>
      </c>
      <c r="U1121" t="b">
        <v>1</v>
      </c>
      <c r="V1121" t="s">
        <v>217</v>
      </c>
      <c r="W1121" t="s">
        <v>313</v>
      </c>
      <c r="X1121" t="s">
        <v>5567</v>
      </c>
      <c r="Y1121">
        <v>46</v>
      </c>
      <c r="Z1121">
        <v>46</v>
      </c>
      <c r="AA1121">
        <v>9</v>
      </c>
      <c r="AB1121">
        <v>9</v>
      </c>
      <c r="AC1121">
        <v>8</v>
      </c>
    </row>
    <row r="1122" spans="1:29" x14ac:dyDescent="0.35">
      <c r="A1122">
        <v>1126</v>
      </c>
      <c r="B1122" t="s">
        <v>1318</v>
      </c>
      <c r="C1122" t="s">
        <v>2470</v>
      </c>
      <c r="G1122" t="s">
        <v>1408</v>
      </c>
      <c r="I1122" t="s">
        <v>180</v>
      </c>
      <c r="J1122" t="s">
        <v>272</v>
      </c>
      <c r="K1122">
        <v>0</v>
      </c>
      <c r="N1122" t="b">
        <v>0</v>
      </c>
      <c r="O1122" t="b">
        <v>1</v>
      </c>
      <c r="P1122" t="b">
        <v>0</v>
      </c>
      <c r="Q1122">
        <v>13</v>
      </c>
      <c r="R1122">
        <v>0</v>
      </c>
      <c r="S1122">
        <v>1</v>
      </c>
      <c r="T1122">
        <v>0</v>
      </c>
      <c r="U1122" t="b">
        <v>1</v>
      </c>
      <c r="V1122" t="s">
        <v>217</v>
      </c>
      <c r="W1122" t="s">
        <v>313</v>
      </c>
      <c r="X1122" t="s">
        <v>5568</v>
      </c>
      <c r="Y1122">
        <v>46</v>
      </c>
      <c r="Z1122">
        <v>46</v>
      </c>
      <c r="AA1122">
        <v>10</v>
      </c>
      <c r="AB1122">
        <v>10</v>
      </c>
      <c r="AC1122">
        <v>8</v>
      </c>
    </row>
    <row r="1123" spans="1:29" x14ac:dyDescent="0.35">
      <c r="A1123">
        <v>1127</v>
      </c>
      <c r="B1123" t="s">
        <v>1318</v>
      </c>
      <c r="C1123" t="s">
        <v>2471</v>
      </c>
      <c r="G1123" t="s">
        <v>1408</v>
      </c>
      <c r="I1123" t="s">
        <v>181</v>
      </c>
      <c r="J1123" t="s">
        <v>272</v>
      </c>
      <c r="K1123">
        <v>0</v>
      </c>
      <c r="N1123" t="b">
        <v>0</v>
      </c>
      <c r="O1123" t="b">
        <v>1</v>
      </c>
      <c r="P1123" t="b">
        <v>0</v>
      </c>
      <c r="Q1123">
        <v>13</v>
      </c>
      <c r="R1123">
        <v>0</v>
      </c>
      <c r="S1123">
        <v>1</v>
      </c>
      <c r="T1123">
        <v>0</v>
      </c>
      <c r="U1123" t="b">
        <v>1</v>
      </c>
      <c r="V1123" t="s">
        <v>217</v>
      </c>
      <c r="W1123" t="s">
        <v>313</v>
      </c>
      <c r="X1123" t="s">
        <v>5643</v>
      </c>
      <c r="Y1123">
        <v>46</v>
      </c>
      <c r="Z1123">
        <v>46</v>
      </c>
      <c r="AA1123">
        <v>11</v>
      </c>
      <c r="AB1123">
        <v>11</v>
      </c>
      <c r="AC1123">
        <v>8</v>
      </c>
    </row>
    <row r="1124" spans="1:29" x14ac:dyDescent="0.35">
      <c r="A1124">
        <v>1128</v>
      </c>
      <c r="B1124" t="s">
        <v>1318</v>
      </c>
      <c r="C1124" t="s">
        <v>2472</v>
      </c>
      <c r="I1124" t="s">
        <v>65</v>
      </c>
      <c r="J1124" t="s">
        <v>264</v>
      </c>
      <c r="K1124">
        <v>0</v>
      </c>
      <c r="N1124" t="b">
        <v>1</v>
      </c>
      <c r="O1124" t="b">
        <v>0</v>
      </c>
      <c r="P1124" t="b">
        <v>0</v>
      </c>
      <c r="Q1124">
        <v>13</v>
      </c>
      <c r="R1124">
        <v>4</v>
      </c>
      <c r="S1124">
        <v>1</v>
      </c>
      <c r="T1124">
        <v>0</v>
      </c>
      <c r="U1124" t="b">
        <v>1</v>
      </c>
      <c r="V1124" t="s">
        <v>217</v>
      </c>
      <c r="W1124" t="s">
        <v>313</v>
      </c>
      <c r="X1124" t="s">
        <v>5644</v>
      </c>
      <c r="Y1124">
        <v>50</v>
      </c>
      <c r="Z1124">
        <v>50</v>
      </c>
      <c r="AA1124">
        <v>5</v>
      </c>
      <c r="AB1124">
        <v>5</v>
      </c>
      <c r="AC1124">
        <v>8</v>
      </c>
    </row>
    <row r="1125" spans="1:29" x14ac:dyDescent="0.35">
      <c r="A1125">
        <v>1129</v>
      </c>
      <c r="B1125" t="s">
        <v>1318</v>
      </c>
      <c r="C1125" t="s">
        <v>2473</v>
      </c>
      <c r="I1125" t="s">
        <v>65</v>
      </c>
      <c r="J1125" t="s">
        <v>264</v>
      </c>
      <c r="K1125">
        <v>0</v>
      </c>
      <c r="N1125" t="b">
        <v>1</v>
      </c>
      <c r="O1125" t="b">
        <v>0</v>
      </c>
      <c r="P1125" t="b">
        <v>0</v>
      </c>
      <c r="Q1125">
        <v>13</v>
      </c>
      <c r="R1125">
        <v>4</v>
      </c>
      <c r="S1125">
        <v>1</v>
      </c>
      <c r="T1125">
        <v>0</v>
      </c>
      <c r="U1125" t="b">
        <v>1</v>
      </c>
      <c r="V1125" t="s">
        <v>217</v>
      </c>
      <c r="W1125" t="s">
        <v>313</v>
      </c>
      <c r="X1125" t="s">
        <v>5645</v>
      </c>
      <c r="Y1125">
        <v>51</v>
      </c>
      <c r="Z1125">
        <v>51</v>
      </c>
      <c r="AA1125">
        <v>5</v>
      </c>
      <c r="AB1125">
        <v>5</v>
      </c>
      <c r="AC1125">
        <v>8</v>
      </c>
    </row>
    <row r="1126" spans="1:29" x14ac:dyDescent="0.35">
      <c r="A1126">
        <v>1130</v>
      </c>
      <c r="B1126" t="s">
        <v>1318</v>
      </c>
      <c r="C1126" t="s">
        <v>2474</v>
      </c>
      <c r="I1126" t="s">
        <v>65</v>
      </c>
      <c r="J1126" t="s">
        <v>264</v>
      </c>
      <c r="K1126">
        <v>0</v>
      </c>
      <c r="N1126" t="b">
        <v>1</v>
      </c>
      <c r="O1126" t="b">
        <v>0</v>
      </c>
      <c r="P1126" t="b">
        <v>0</v>
      </c>
      <c r="Q1126">
        <v>13</v>
      </c>
      <c r="R1126">
        <v>4</v>
      </c>
      <c r="S1126">
        <v>1</v>
      </c>
      <c r="T1126">
        <v>0</v>
      </c>
      <c r="U1126" t="b">
        <v>1</v>
      </c>
      <c r="V1126" t="s">
        <v>217</v>
      </c>
      <c r="W1126" t="s">
        <v>313</v>
      </c>
      <c r="X1126" t="s">
        <v>5573</v>
      </c>
      <c r="Y1126">
        <v>52</v>
      </c>
      <c r="Z1126">
        <v>52</v>
      </c>
      <c r="AA1126">
        <v>5</v>
      </c>
      <c r="AB1126">
        <v>5</v>
      </c>
      <c r="AC1126">
        <v>8</v>
      </c>
    </row>
    <row r="1127" spans="1:29" x14ac:dyDescent="0.35">
      <c r="A1127">
        <v>1131</v>
      </c>
      <c r="B1127" t="s">
        <v>1318</v>
      </c>
      <c r="C1127" t="s">
        <v>2475</v>
      </c>
      <c r="I1127" t="s">
        <v>65</v>
      </c>
      <c r="J1127" t="s">
        <v>264</v>
      </c>
      <c r="K1127">
        <v>0</v>
      </c>
      <c r="N1127" t="b">
        <v>1</v>
      </c>
      <c r="O1127" t="b">
        <v>0</v>
      </c>
      <c r="P1127" t="b">
        <v>0</v>
      </c>
      <c r="Q1127">
        <v>13</v>
      </c>
      <c r="R1127">
        <v>4</v>
      </c>
      <c r="S1127">
        <v>1</v>
      </c>
      <c r="T1127">
        <v>0</v>
      </c>
      <c r="U1127" t="b">
        <v>1</v>
      </c>
      <c r="V1127" t="s">
        <v>217</v>
      </c>
      <c r="W1127" t="s">
        <v>313</v>
      </c>
      <c r="X1127" t="s">
        <v>5574</v>
      </c>
      <c r="Y1127">
        <v>53</v>
      </c>
      <c r="Z1127">
        <v>53</v>
      </c>
      <c r="AA1127">
        <v>5</v>
      </c>
      <c r="AB1127">
        <v>5</v>
      </c>
      <c r="AC1127">
        <v>8</v>
      </c>
    </row>
    <row r="1128" spans="1:29" x14ac:dyDescent="0.35">
      <c r="A1128">
        <v>1132</v>
      </c>
      <c r="B1128" t="s">
        <v>1318</v>
      </c>
      <c r="C1128" t="s">
        <v>2476</v>
      </c>
      <c r="I1128" t="s">
        <v>65</v>
      </c>
      <c r="J1128" t="s">
        <v>264</v>
      </c>
      <c r="K1128">
        <v>0</v>
      </c>
      <c r="N1128" t="b">
        <v>1</v>
      </c>
      <c r="O1128" t="b">
        <v>0</v>
      </c>
      <c r="P1128" t="b">
        <v>0</v>
      </c>
      <c r="Q1128">
        <v>13</v>
      </c>
      <c r="R1128">
        <v>4</v>
      </c>
      <c r="S1128">
        <v>1</v>
      </c>
      <c r="T1128">
        <v>0</v>
      </c>
      <c r="U1128" t="b">
        <v>1</v>
      </c>
      <c r="V1128" t="s">
        <v>217</v>
      </c>
      <c r="W1128" t="s">
        <v>313</v>
      </c>
      <c r="X1128" t="s">
        <v>5575</v>
      </c>
      <c r="Y1128">
        <v>54</v>
      </c>
      <c r="Z1128">
        <v>54</v>
      </c>
      <c r="AA1128">
        <v>5</v>
      </c>
      <c r="AB1128">
        <v>5</v>
      </c>
      <c r="AC1128">
        <v>8</v>
      </c>
    </row>
    <row r="1129" spans="1:29" x14ac:dyDescent="0.35">
      <c r="A1129">
        <v>1133</v>
      </c>
      <c r="B1129" t="s">
        <v>1318</v>
      </c>
      <c r="C1129" t="s">
        <v>2477</v>
      </c>
      <c r="I1129" t="s">
        <v>65</v>
      </c>
      <c r="J1129" t="s">
        <v>264</v>
      </c>
      <c r="K1129">
        <v>0</v>
      </c>
      <c r="N1129" t="b">
        <v>1</v>
      </c>
      <c r="O1129" t="b">
        <v>0</v>
      </c>
      <c r="P1129" t="b">
        <v>0</v>
      </c>
      <c r="Q1129">
        <v>13</v>
      </c>
      <c r="R1129">
        <v>4</v>
      </c>
      <c r="S1129">
        <v>1</v>
      </c>
      <c r="T1129">
        <v>0</v>
      </c>
      <c r="U1129" t="b">
        <v>1</v>
      </c>
      <c r="V1129" t="s">
        <v>217</v>
      </c>
      <c r="W1129" t="s">
        <v>313</v>
      </c>
      <c r="X1129" t="s">
        <v>5576</v>
      </c>
      <c r="Y1129">
        <v>55</v>
      </c>
      <c r="Z1129">
        <v>55</v>
      </c>
      <c r="AA1129">
        <v>5</v>
      </c>
      <c r="AB1129">
        <v>5</v>
      </c>
      <c r="AC1129">
        <v>8</v>
      </c>
    </row>
    <row r="1130" spans="1:29" x14ac:dyDescent="0.35">
      <c r="A1130">
        <v>1134</v>
      </c>
      <c r="B1130" t="s">
        <v>1318</v>
      </c>
      <c r="C1130" t="s">
        <v>2478</v>
      </c>
      <c r="I1130" t="s">
        <v>65</v>
      </c>
      <c r="J1130" t="s">
        <v>264</v>
      </c>
      <c r="K1130">
        <v>0</v>
      </c>
      <c r="N1130" t="b">
        <v>1</v>
      </c>
      <c r="O1130" t="b">
        <v>0</v>
      </c>
      <c r="P1130" t="b">
        <v>0</v>
      </c>
      <c r="Q1130">
        <v>13</v>
      </c>
      <c r="R1130">
        <v>4</v>
      </c>
      <c r="S1130">
        <v>1</v>
      </c>
      <c r="T1130">
        <v>0</v>
      </c>
      <c r="U1130" t="b">
        <v>1</v>
      </c>
      <c r="V1130" t="s">
        <v>217</v>
      </c>
      <c r="W1130" t="s">
        <v>313</v>
      </c>
      <c r="X1130" t="s">
        <v>5577</v>
      </c>
      <c r="Y1130">
        <v>56</v>
      </c>
      <c r="Z1130">
        <v>56</v>
      </c>
      <c r="AA1130">
        <v>5</v>
      </c>
      <c r="AB1130">
        <v>5</v>
      </c>
      <c r="AC1130">
        <v>8</v>
      </c>
    </row>
    <row r="1131" spans="1:29" x14ac:dyDescent="0.35">
      <c r="A1131">
        <v>1135</v>
      </c>
      <c r="B1131" t="s">
        <v>1318</v>
      </c>
      <c r="C1131" t="s">
        <v>2479</v>
      </c>
      <c r="I1131" t="s">
        <v>65</v>
      </c>
      <c r="J1131" t="s">
        <v>264</v>
      </c>
      <c r="K1131">
        <v>0</v>
      </c>
      <c r="N1131" t="b">
        <v>1</v>
      </c>
      <c r="O1131" t="b">
        <v>0</v>
      </c>
      <c r="P1131" t="b">
        <v>0</v>
      </c>
      <c r="Q1131">
        <v>13</v>
      </c>
      <c r="R1131">
        <v>4</v>
      </c>
      <c r="S1131">
        <v>1</v>
      </c>
      <c r="T1131">
        <v>0</v>
      </c>
      <c r="U1131" t="b">
        <v>1</v>
      </c>
      <c r="V1131" t="s">
        <v>217</v>
      </c>
      <c r="W1131" t="s">
        <v>313</v>
      </c>
      <c r="X1131" t="s">
        <v>5578</v>
      </c>
      <c r="Y1131">
        <v>57</v>
      </c>
      <c r="Z1131">
        <v>57</v>
      </c>
      <c r="AA1131">
        <v>5</v>
      </c>
      <c r="AB1131">
        <v>5</v>
      </c>
      <c r="AC1131">
        <v>8</v>
      </c>
    </row>
    <row r="1132" spans="1:29" x14ac:dyDescent="0.35">
      <c r="A1132">
        <v>1136</v>
      </c>
      <c r="B1132" t="s">
        <v>1318</v>
      </c>
      <c r="C1132" t="s">
        <v>2480</v>
      </c>
      <c r="I1132" t="s">
        <v>72</v>
      </c>
      <c r="J1132" t="s">
        <v>272</v>
      </c>
      <c r="K1132">
        <v>0</v>
      </c>
      <c r="N1132" t="b">
        <v>1</v>
      </c>
      <c r="O1132" t="b">
        <v>0</v>
      </c>
      <c r="P1132" t="b">
        <v>0</v>
      </c>
      <c r="Q1132">
        <v>13</v>
      </c>
      <c r="R1132">
        <v>4</v>
      </c>
      <c r="S1132">
        <v>1</v>
      </c>
      <c r="T1132">
        <v>0</v>
      </c>
      <c r="U1132" t="b">
        <v>1</v>
      </c>
      <c r="V1132" t="s">
        <v>217</v>
      </c>
      <c r="W1132" t="s">
        <v>313</v>
      </c>
      <c r="X1132" t="s">
        <v>5646</v>
      </c>
      <c r="Y1132">
        <v>50</v>
      </c>
      <c r="Z1132">
        <v>50</v>
      </c>
      <c r="AA1132">
        <v>6</v>
      </c>
      <c r="AB1132">
        <v>6</v>
      </c>
      <c r="AC1132">
        <v>8</v>
      </c>
    </row>
    <row r="1133" spans="1:29" x14ac:dyDescent="0.35">
      <c r="A1133">
        <v>1137</v>
      </c>
      <c r="B1133" t="s">
        <v>1318</v>
      </c>
      <c r="C1133" t="s">
        <v>2481</v>
      </c>
      <c r="I1133" t="s">
        <v>72</v>
      </c>
      <c r="J1133" t="s">
        <v>272</v>
      </c>
      <c r="K1133">
        <v>0</v>
      </c>
      <c r="N1133" t="b">
        <v>1</v>
      </c>
      <c r="O1133" t="b">
        <v>0</v>
      </c>
      <c r="P1133" t="b">
        <v>0</v>
      </c>
      <c r="Q1133">
        <v>13</v>
      </c>
      <c r="R1133">
        <v>4</v>
      </c>
      <c r="S1133">
        <v>1</v>
      </c>
      <c r="T1133">
        <v>0</v>
      </c>
      <c r="U1133" t="b">
        <v>1</v>
      </c>
      <c r="V1133" t="s">
        <v>217</v>
      </c>
      <c r="W1133" t="s">
        <v>313</v>
      </c>
      <c r="X1133" t="s">
        <v>5647</v>
      </c>
      <c r="Y1133">
        <v>51</v>
      </c>
      <c r="Z1133">
        <v>51</v>
      </c>
      <c r="AA1133">
        <v>6</v>
      </c>
      <c r="AB1133">
        <v>6</v>
      </c>
      <c r="AC1133">
        <v>8</v>
      </c>
    </row>
    <row r="1134" spans="1:29" x14ac:dyDescent="0.35">
      <c r="A1134">
        <v>1138</v>
      </c>
      <c r="B1134" t="s">
        <v>1318</v>
      </c>
      <c r="C1134" t="s">
        <v>2482</v>
      </c>
      <c r="I1134" t="s">
        <v>72</v>
      </c>
      <c r="J1134" t="s">
        <v>272</v>
      </c>
      <c r="K1134">
        <v>0</v>
      </c>
      <c r="N1134" t="b">
        <v>1</v>
      </c>
      <c r="O1134" t="b">
        <v>0</v>
      </c>
      <c r="P1134" t="b">
        <v>0</v>
      </c>
      <c r="Q1134">
        <v>13</v>
      </c>
      <c r="R1134">
        <v>4</v>
      </c>
      <c r="S1134">
        <v>1</v>
      </c>
      <c r="T1134">
        <v>0</v>
      </c>
      <c r="U1134" t="b">
        <v>1</v>
      </c>
      <c r="V1134" t="s">
        <v>217</v>
      </c>
      <c r="W1134" t="s">
        <v>313</v>
      </c>
      <c r="X1134" t="s">
        <v>5454</v>
      </c>
      <c r="Y1134">
        <v>52</v>
      </c>
      <c r="Z1134">
        <v>52</v>
      </c>
      <c r="AA1134">
        <v>6</v>
      </c>
      <c r="AB1134">
        <v>6</v>
      </c>
      <c r="AC1134">
        <v>8</v>
      </c>
    </row>
    <row r="1135" spans="1:29" x14ac:dyDescent="0.35">
      <c r="A1135">
        <v>1139</v>
      </c>
      <c r="B1135" t="s">
        <v>1318</v>
      </c>
      <c r="C1135" t="s">
        <v>2483</v>
      </c>
      <c r="I1135" t="s">
        <v>72</v>
      </c>
      <c r="J1135" t="s">
        <v>272</v>
      </c>
      <c r="K1135">
        <v>0</v>
      </c>
      <c r="N1135" t="b">
        <v>1</v>
      </c>
      <c r="O1135" t="b">
        <v>0</v>
      </c>
      <c r="P1135" t="b">
        <v>0</v>
      </c>
      <c r="Q1135">
        <v>13</v>
      </c>
      <c r="R1135">
        <v>4</v>
      </c>
      <c r="S1135">
        <v>1</v>
      </c>
      <c r="T1135">
        <v>0</v>
      </c>
      <c r="U1135" t="b">
        <v>1</v>
      </c>
      <c r="V1135" t="s">
        <v>217</v>
      </c>
      <c r="W1135" t="s">
        <v>313</v>
      </c>
      <c r="X1135" t="s">
        <v>5455</v>
      </c>
      <c r="Y1135">
        <v>53</v>
      </c>
      <c r="Z1135">
        <v>53</v>
      </c>
      <c r="AA1135">
        <v>6</v>
      </c>
      <c r="AB1135">
        <v>6</v>
      </c>
      <c r="AC1135">
        <v>8</v>
      </c>
    </row>
    <row r="1136" spans="1:29" x14ac:dyDescent="0.35">
      <c r="A1136">
        <v>1140</v>
      </c>
      <c r="B1136" t="s">
        <v>1318</v>
      </c>
      <c r="C1136" t="s">
        <v>2484</v>
      </c>
      <c r="I1136" t="s">
        <v>72</v>
      </c>
      <c r="J1136" t="s">
        <v>272</v>
      </c>
      <c r="K1136">
        <v>0</v>
      </c>
      <c r="N1136" t="b">
        <v>1</v>
      </c>
      <c r="O1136" t="b">
        <v>0</v>
      </c>
      <c r="P1136" t="b">
        <v>0</v>
      </c>
      <c r="Q1136">
        <v>13</v>
      </c>
      <c r="R1136">
        <v>4</v>
      </c>
      <c r="S1136">
        <v>1</v>
      </c>
      <c r="T1136">
        <v>0</v>
      </c>
      <c r="U1136" t="b">
        <v>1</v>
      </c>
      <c r="V1136" t="s">
        <v>217</v>
      </c>
      <c r="W1136" t="s">
        <v>313</v>
      </c>
      <c r="X1136" t="s">
        <v>5456</v>
      </c>
      <c r="Y1136">
        <v>54</v>
      </c>
      <c r="Z1136">
        <v>54</v>
      </c>
      <c r="AA1136">
        <v>6</v>
      </c>
      <c r="AB1136">
        <v>6</v>
      </c>
      <c r="AC1136">
        <v>8</v>
      </c>
    </row>
    <row r="1137" spans="1:29" x14ac:dyDescent="0.35">
      <c r="A1137">
        <v>1141</v>
      </c>
      <c r="B1137" t="s">
        <v>1318</v>
      </c>
      <c r="C1137" t="s">
        <v>2485</v>
      </c>
      <c r="I1137" t="s">
        <v>72</v>
      </c>
      <c r="J1137" t="s">
        <v>272</v>
      </c>
      <c r="K1137">
        <v>0</v>
      </c>
      <c r="N1137" t="b">
        <v>1</v>
      </c>
      <c r="O1137" t="b">
        <v>0</v>
      </c>
      <c r="P1137" t="b">
        <v>0</v>
      </c>
      <c r="Q1137">
        <v>13</v>
      </c>
      <c r="R1137">
        <v>4</v>
      </c>
      <c r="S1137">
        <v>1</v>
      </c>
      <c r="T1137">
        <v>0</v>
      </c>
      <c r="U1137" t="b">
        <v>1</v>
      </c>
      <c r="V1137" t="s">
        <v>217</v>
      </c>
      <c r="W1137" t="s">
        <v>313</v>
      </c>
      <c r="X1137" t="s">
        <v>5457</v>
      </c>
      <c r="Y1137">
        <v>55</v>
      </c>
      <c r="Z1137">
        <v>55</v>
      </c>
      <c r="AA1137">
        <v>6</v>
      </c>
      <c r="AB1137">
        <v>6</v>
      </c>
      <c r="AC1137">
        <v>8</v>
      </c>
    </row>
    <row r="1138" spans="1:29" x14ac:dyDescent="0.35">
      <c r="A1138">
        <v>1142</v>
      </c>
      <c r="B1138" t="s">
        <v>1318</v>
      </c>
      <c r="C1138" t="s">
        <v>2486</v>
      </c>
      <c r="I1138" t="s">
        <v>72</v>
      </c>
      <c r="J1138" t="s">
        <v>272</v>
      </c>
      <c r="K1138">
        <v>0</v>
      </c>
      <c r="N1138" t="b">
        <v>1</v>
      </c>
      <c r="O1138" t="b">
        <v>0</v>
      </c>
      <c r="P1138" t="b">
        <v>0</v>
      </c>
      <c r="Q1138">
        <v>13</v>
      </c>
      <c r="R1138">
        <v>4</v>
      </c>
      <c r="S1138">
        <v>1</v>
      </c>
      <c r="T1138">
        <v>0</v>
      </c>
      <c r="U1138" t="b">
        <v>1</v>
      </c>
      <c r="V1138" t="s">
        <v>217</v>
      </c>
      <c r="W1138" t="s">
        <v>313</v>
      </c>
      <c r="X1138" t="s">
        <v>5458</v>
      </c>
      <c r="Y1138">
        <v>56</v>
      </c>
      <c r="Z1138">
        <v>56</v>
      </c>
      <c r="AA1138">
        <v>6</v>
      </c>
      <c r="AB1138">
        <v>6</v>
      </c>
      <c r="AC1138">
        <v>8</v>
      </c>
    </row>
    <row r="1139" spans="1:29" x14ac:dyDescent="0.35">
      <c r="A1139">
        <v>1143</v>
      </c>
      <c r="B1139" t="s">
        <v>1318</v>
      </c>
      <c r="C1139" t="s">
        <v>2487</v>
      </c>
      <c r="I1139" t="s">
        <v>72</v>
      </c>
      <c r="J1139" t="s">
        <v>272</v>
      </c>
      <c r="K1139">
        <v>0</v>
      </c>
      <c r="N1139" t="b">
        <v>1</v>
      </c>
      <c r="O1139" t="b">
        <v>0</v>
      </c>
      <c r="P1139" t="b">
        <v>0</v>
      </c>
      <c r="Q1139">
        <v>13</v>
      </c>
      <c r="R1139">
        <v>4</v>
      </c>
      <c r="S1139">
        <v>1</v>
      </c>
      <c r="T1139">
        <v>0</v>
      </c>
      <c r="U1139" t="b">
        <v>1</v>
      </c>
      <c r="V1139" t="s">
        <v>217</v>
      </c>
      <c r="W1139" t="s">
        <v>313</v>
      </c>
      <c r="X1139" t="s">
        <v>5459</v>
      </c>
      <c r="Y1139">
        <v>57</v>
      </c>
      <c r="Z1139">
        <v>57</v>
      </c>
      <c r="AA1139">
        <v>6</v>
      </c>
      <c r="AB1139">
        <v>6</v>
      </c>
      <c r="AC1139">
        <v>8</v>
      </c>
    </row>
    <row r="1140" spans="1:29" x14ac:dyDescent="0.35">
      <c r="A1140">
        <v>1144</v>
      </c>
      <c r="B1140" t="s">
        <v>1318</v>
      </c>
      <c r="C1140" t="s">
        <v>2488</v>
      </c>
      <c r="G1140" t="s">
        <v>1419</v>
      </c>
      <c r="I1140" t="s">
        <v>72</v>
      </c>
      <c r="J1140" t="s">
        <v>272</v>
      </c>
      <c r="K1140">
        <v>0</v>
      </c>
      <c r="N1140" t="b">
        <v>0</v>
      </c>
      <c r="O1140" t="b">
        <v>1</v>
      </c>
      <c r="P1140" t="b">
        <v>0</v>
      </c>
      <c r="Q1140">
        <v>13</v>
      </c>
      <c r="R1140">
        <v>0</v>
      </c>
      <c r="S1140">
        <v>1</v>
      </c>
      <c r="T1140">
        <v>0</v>
      </c>
      <c r="U1140" t="b">
        <v>1</v>
      </c>
      <c r="V1140" t="s">
        <v>217</v>
      </c>
      <c r="W1140" t="s">
        <v>313</v>
      </c>
      <c r="X1140" t="s">
        <v>5460</v>
      </c>
      <c r="Y1140">
        <v>58</v>
      </c>
      <c r="Z1140">
        <v>58</v>
      </c>
      <c r="AA1140">
        <v>6</v>
      </c>
      <c r="AB1140">
        <v>6</v>
      </c>
      <c r="AC1140">
        <v>8</v>
      </c>
    </row>
    <row r="1141" spans="1:29" x14ac:dyDescent="0.35">
      <c r="A1141">
        <v>1145</v>
      </c>
      <c r="B1141" t="s">
        <v>1318</v>
      </c>
      <c r="C1141" t="s">
        <v>2489</v>
      </c>
      <c r="G1141" t="s">
        <v>1419</v>
      </c>
      <c r="I1141" t="s">
        <v>2439</v>
      </c>
      <c r="J1141" t="s">
        <v>272</v>
      </c>
      <c r="K1141">
        <v>0</v>
      </c>
      <c r="N1141" t="b">
        <v>0</v>
      </c>
      <c r="O1141" t="b">
        <v>1</v>
      </c>
      <c r="P1141" t="b">
        <v>0</v>
      </c>
      <c r="Q1141">
        <v>13</v>
      </c>
      <c r="R1141">
        <v>0</v>
      </c>
      <c r="S1141">
        <v>1</v>
      </c>
      <c r="T1141">
        <v>0</v>
      </c>
      <c r="U1141" t="b">
        <v>1</v>
      </c>
      <c r="V1141" t="s">
        <v>217</v>
      </c>
      <c r="W1141" t="s">
        <v>313</v>
      </c>
      <c r="X1141" t="s">
        <v>5648</v>
      </c>
      <c r="Y1141">
        <v>58</v>
      </c>
      <c r="Z1141">
        <v>58</v>
      </c>
      <c r="AA1141">
        <v>7</v>
      </c>
      <c r="AB1141">
        <v>7</v>
      </c>
      <c r="AC1141">
        <v>8</v>
      </c>
    </row>
    <row r="1142" spans="1:29" x14ac:dyDescent="0.35">
      <c r="A1142">
        <v>1146</v>
      </c>
      <c r="B1142" t="s">
        <v>1318</v>
      </c>
      <c r="C1142" t="s">
        <v>2490</v>
      </c>
      <c r="G1142" t="s">
        <v>1419</v>
      </c>
      <c r="I1142" t="s">
        <v>88</v>
      </c>
      <c r="J1142" t="s">
        <v>272</v>
      </c>
      <c r="K1142">
        <v>0</v>
      </c>
      <c r="N1142" t="b">
        <v>0</v>
      </c>
      <c r="O1142" t="b">
        <v>1</v>
      </c>
      <c r="P1142" t="b">
        <v>0</v>
      </c>
      <c r="Q1142">
        <v>13</v>
      </c>
      <c r="R1142">
        <v>0</v>
      </c>
      <c r="S1142">
        <v>1</v>
      </c>
      <c r="T1142">
        <v>0</v>
      </c>
      <c r="U1142" t="b">
        <v>1</v>
      </c>
      <c r="V1142" t="s">
        <v>217</v>
      </c>
      <c r="W1142" t="s">
        <v>313</v>
      </c>
      <c r="X1142" t="s">
        <v>5649</v>
      </c>
      <c r="Y1142">
        <v>58</v>
      </c>
      <c r="Z1142">
        <v>58</v>
      </c>
      <c r="AA1142">
        <v>8</v>
      </c>
      <c r="AB1142">
        <v>8</v>
      </c>
      <c r="AC1142">
        <v>8</v>
      </c>
    </row>
    <row r="1143" spans="1:29" x14ac:dyDescent="0.35">
      <c r="A1143">
        <v>1147</v>
      </c>
      <c r="B1143" t="s">
        <v>1318</v>
      </c>
      <c r="C1143" t="s">
        <v>2491</v>
      </c>
      <c r="G1143" t="s">
        <v>1419</v>
      </c>
      <c r="I1143" t="s">
        <v>73</v>
      </c>
      <c r="J1143" t="s">
        <v>272</v>
      </c>
      <c r="K1143">
        <v>0</v>
      </c>
      <c r="N1143" t="b">
        <v>0</v>
      </c>
      <c r="O1143" t="b">
        <v>1</v>
      </c>
      <c r="P1143" t="b">
        <v>0</v>
      </c>
      <c r="Q1143">
        <v>13</v>
      </c>
      <c r="R1143">
        <v>0</v>
      </c>
      <c r="S1143">
        <v>1</v>
      </c>
      <c r="T1143">
        <v>0</v>
      </c>
      <c r="U1143" t="b">
        <v>1</v>
      </c>
      <c r="V1143" t="s">
        <v>217</v>
      </c>
      <c r="W1143" t="s">
        <v>313</v>
      </c>
      <c r="X1143" t="s">
        <v>5650</v>
      </c>
      <c r="Y1143">
        <v>58</v>
      </c>
      <c r="Z1143">
        <v>58</v>
      </c>
      <c r="AA1143">
        <v>9</v>
      </c>
      <c r="AB1143">
        <v>9</v>
      </c>
      <c r="AC1143">
        <v>8</v>
      </c>
    </row>
    <row r="1144" spans="1:29" x14ac:dyDescent="0.35">
      <c r="A1144">
        <v>1148</v>
      </c>
      <c r="B1144" t="s">
        <v>1318</v>
      </c>
      <c r="C1144" t="s">
        <v>2492</v>
      </c>
      <c r="G1144" t="s">
        <v>1419</v>
      </c>
      <c r="I1144" t="s">
        <v>180</v>
      </c>
      <c r="J1144" t="s">
        <v>272</v>
      </c>
      <c r="K1144">
        <v>0</v>
      </c>
      <c r="N1144" t="b">
        <v>0</v>
      </c>
      <c r="O1144" t="b">
        <v>1</v>
      </c>
      <c r="P1144" t="b">
        <v>0</v>
      </c>
      <c r="Q1144">
        <v>13</v>
      </c>
      <c r="R1144">
        <v>0</v>
      </c>
      <c r="S1144">
        <v>1</v>
      </c>
      <c r="T1144">
        <v>0</v>
      </c>
      <c r="U1144" t="b">
        <v>1</v>
      </c>
      <c r="V1144" t="s">
        <v>217</v>
      </c>
      <c r="W1144" t="s">
        <v>313</v>
      </c>
      <c r="X1144" t="s">
        <v>5651</v>
      </c>
      <c r="Y1144">
        <v>58</v>
      </c>
      <c r="Z1144">
        <v>58</v>
      </c>
      <c r="AA1144">
        <v>10</v>
      </c>
      <c r="AB1144">
        <v>10</v>
      </c>
      <c r="AC1144">
        <v>8</v>
      </c>
    </row>
    <row r="1145" spans="1:29" x14ac:dyDescent="0.35">
      <c r="A1145">
        <v>1149</v>
      </c>
      <c r="B1145" t="s">
        <v>1318</v>
      </c>
      <c r="C1145" t="s">
        <v>2493</v>
      </c>
      <c r="G1145" t="s">
        <v>1419</v>
      </c>
      <c r="I1145" t="s">
        <v>181</v>
      </c>
      <c r="J1145" t="s">
        <v>272</v>
      </c>
      <c r="K1145">
        <v>0</v>
      </c>
      <c r="N1145" t="b">
        <v>0</v>
      </c>
      <c r="O1145" t="b">
        <v>1</v>
      </c>
      <c r="P1145" t="b">
        <v>0</v>
      </c>
      <c r="Q1145">
        <v>13</v>
      </c>
      <c r="R1145">
        <v>0</v>
      </c>
      <c r="S1145">
        <v>1</v>
      </c>
      <c r="T1145">
        <v>0</v>
      </c>
      <c r="U1145" t="b">
        <v>1</v>
      </c>
      <c r="V1145" t="s">
        <v>217</v>
      </c>
      <c r="W1145" t="s">
        <v>313</v>
      </c>
      <c r="X1145" t="s">
        <v>5652</v>
      </c>
      <c r="Y1145">
        <v>58</v>
      </c>
      <c r="Z1145">
        <v>58</v>
      </c>
      <c r="AA1145">
        <v>11</v>
      </c>
      <c r="AB1145">
        <v>11</v>
      </c>
      <c r="AC1145">
        <v>8</v>
      </c>
    </row>
    <row r="1146" spans="1:29" x14ac:dyDescent="0.35">
      <c r="A1146">
        <v>1150</v>
      </c>
      <c r="B1146" t="s">
        <v>1318</v>
      </c>
      <c r="C1146" t="s">
        <v>2494</v>
      </c>
      <c r="G1146" t="s">
        <v>118</v>
      </c>
      <c r="I1146" t="s">
        <v>72</v>
      </c>
      <c r="J1146" t="s">
        <v>272</v>
      </c>
      <c r="K1146">
        <v>0</v>
      </c>
      <c r="N1146" t="b">
        <v>0</v>
      </c>
      <c r="O1146" t="b">
        <v>1</v>
      </c>
      <c r="P1146" t="b">
        <v>0</v>
      </c>
      <c r="Q1146">
        <v>13</v>
      </c>
      <c r="R1146">
        <v>0</v>
      </c>
      <c r="S1146">
        <v>1</v>
      </c>
      <c r="T1146">
        <v>0</v>
      </c>
      <c r="U1146" t="b">
        <v>1</v>
      </c>
      <c r="V1146" t="s">
        <v>217</v>
      </c>
      <c r="W1146" t="s">
        <v>313</v>
      </c>
      <c r="X1146" t="s">
        <v>5461</v>
      </c>
      <c r="Y1146">
        <v>59</v>
      </c>
      <c r="Z1146">
        <v>59</v>
      </c>
      <c r="AA1146">
        <v>6</v>
      </c>
      <c r="AB1146">
        <v>6</v>
      </c>
      <c r="AC1146">
        <v>8</v>
      </c>
    </row>
    <row r="1147" spans="1:29" x14ac:dyDescent="0.35">
      <c r="A1147">
        <v>1151</v>
      </c>
      <c r="B1147" t="s">
        <v>1318</v>
      </c>
      <c r="C1147" t="s">
        <v>2495</v>
      </c>
      <c r="G1147" t="s">
        <v>118</v>
      </c>
      <c r="I1147" t="s">
        <v>2439</v>
      </c>
      <c r="J1147" t="s">
        <v>272</v>
      </c>
      <c r="K1147">
        <v>0</v>
      </c>
      <c r="N1147" t="b">
        <v>0</v>
      </c>
      <c r="O1147" t="b">
        <v>1</v>
      </c>
      <c r="P1147" t="b">
        <v>0</v>
      </c>
      <c r="Q1147">
        <v>13</v>
      </c>
      <c r="R1147">
        <v>0</v>
      </c>
      <c r="S1147">
        <v>1</v>
      </c>
      <c r="T1147">
        <v>0</v>
      </c>
      <c r="U1147" t="b">
        <v>1</v>
      </c>
      <c r="V1147" t="s">
        <v>217</v>
      </c>
      <c r="W1147" t="s">
        <v>313</v>
      </c>
      <c r="X1147" t="s">
        <v>5653</v>
      </c>
      <c r="Y1147">
        <v>59</v>
      </c>
      <c r="Z1147">
        <v>59</v>
      </c>
      <c r="AA1147">
        <v>7</v>
      </c>
      <c r="AB1147">
        <v>7</v>
      </c>
      <c r="AC1147">
        <v>8</v>
      </c>
    </row>
    <row r="1148" spans="1:29" x14ac:dyDescent="0.35">
      <c r="A1148">
        <v>1152</v>
      </c>
      <c r="B1148" t="s">
        <v>1318</v>
      </c>
      <c r="C1148" t="s">
        <v>2496</v>
      </c>
      <c r="G1148" t="s">
        <v>118</v>
      </c>
      <c r="I1148" t="s">
        <v>88</v>
      </c>
      <c r="J1148" t="s">
        <v>272</v>
      </c>
      <c r="K1148">
        <v>0</v>
      </c>
      <c r="N1148" t="b">
        <v>0</v>
      </c>
      <c r="O1148" t="b">
        <v>1</v>
      </c>
      <c r="P1148" t="b">
        <v>0</v>
      </c>
      <c r="Q1148">
        <v>13</v>
      </c>
      <c r="R1148">
        <v>0</v>
      </c>
      <c r="S1148">
        <v>1</v>
      </c>
      <c r="T1148">
        <v>0</v>
      </c>
      <c r="U1148" t="b">
        <v>1</v>
      </c>
      <c r="V1148" t="s">
        <v>217</v>
      </c>
      <c r="W1148" t="s">
        <v>313</v>
      </c>
      <c r="X1148" t="s">
        <v>5654</v>
      </c>
      <c r="Y1148">
        <v>59</v>
      </c>
      <c r="Z1148">
        <v>59</v>
      </c>
      <c r="AA1148">
        <v>8</v>
      </c>
      <c r="AB1148">
        <v>8</v>
      </c>
      <c r="AC1148">
        <v>8</v>
      </c>
    </row>
    <row r="1149" spans="1:29" x14ac:dyDescent="0.35">
      <c r="A1149">
        <v>1153</v>
      </c>
      <c r="B1149" t="s">
        <v>1318</v>
      </c>
      <c r="C1149" t="s">
        <v>2497</v>
      </c>
      <c r="G1149" t="s">
        <v>118</v>
      </c>
      <c r="I1149" t="s">
        <v>73</v>
      </c>
      <c r="J1149" t="s">
        <v>272</v>
      </c>
      <c r="K1149">
        <v>0</v>
      </c>
      <c r="N1149" t="b">
        <v>0</v>
      </c>
      <c r="O1149" t="b">
        <v>1</v>
      </c>
      <c r="P1149" t="b">
        <v>0</v>
      </c>
      <c r="Q1149">
        <v>13</v>
      </c>
      <c r="R1149">
        <v>0</v>
      </c>
      <c r="S1149">
        <v>1</v>
      </c>
      <c r="T1149">
        <v>0</v>
      </c>
      <c r="U1149" t="b">
        <v>1</v>
      </c>
      <c r="V1149" t="s">
        <v>217</v>
      </c>
      <c r="W1149" t="s">
        <v>313</v>
      </c>
      <c r="X1149" t="s">
        <v>5655</v>
      </c>
      <c r="Y1149">
        <v>59</v>
      </c>
      <c r="Z1149">
        <v>59</v>
      </c>
      <c r="AA1149">
        <v>9</v>
      </c>
      <c r="AB1149">
        <v>9</v>
      </c>
      <c r="AC1149">
        <v>8</v>
      </c>
    </row>
    <row r="1150" spans="1:29" x14ac:dyDescent="0.35">
      <c r="A1150">
        <v>1154</v>
      </c>
      <c r="B1150" t="s">
        <v>1318</v>
      </c>
      <c r="C1150" t="s">
        <v>2498</v>
      </c>
      <c r="G1150" t="s">
        <v>118</v>
      </c>
      <c r="I1150" t="s">
        <v>180</v>
      </c>
      <c r="J1150" t="s">
        <v>272</v>
      </c>
      <c r="K1150">
        <v>0</v>
      </c>
      <c r="N1150" t="b">
        <v>0</v>
      </c>
      <c r="O1150" t="b">
        <v>1</v>
      </c>
      <c r="P1150" t="b">
        <v>0</v>
      </c>
      <c r="Q1150">
        <v>13</v>
      </c>
      <c r="R1150">
        <v>0</v>
      </c>
      <c r="S1150">
        <v>1</v>
      </c>
      <c r="T1150">
        <v>0</v>
      </c>
      <c r="U1150" t="b">
        <v>1</v>
      </c>
      <c r="V1150" t="s">
        <v>217</v>
      </c>
      <c r="W1150" t="s">
        <v>313</v>
      </c>
      <c r="X1150" t="s">
        <v>5656</v>
      </c>
      <c r="Y1150">
        <v>59</v>
      </c>
      <c r="Z1150">
        <v>59</v>
      </c>
      <c r="AA1150">
        <v>10</v>
      </c>
      <c r="AB1150">
        <v>10</v>
      </c>
      <c r="AC1150">
        <v>8</v>
      </c>
    </row>
    <row r="1151" spans="1:29" x14ac:dyDescent="0.35">
      <c r="A1151">
        <v>1155</v>
      </c>
      <c r="B1151" t="s">
        <v>1318</v>
      </c>
      <c r="C1151" t="s">
        <v>2499</v>
      </c>
      <c r="G1151" t="s">
        <v>118</v>
      </c>
      <c r="I1151" t="s">
        <v>181</v>
      </c>
      <c r="J1151" t="s">
        <v>272</v>
      </c>
      <c r="K1151">
        <v>0</v>
      </c>
      <c r="N1151" t="b">
        <v>0</v>
      </c>
      <c r="O1151" t="b">
        <v>1</v>
      </c>
      <c r="P1151" t="b">
        <v>0</v>
      </c>
      <c r="Q1151">
        <v>13</v>
      </c>
      <c r="R1151">
        <v>0</v>
      </c>
      <c r="S1151">
        <v>1</v>
      </c>
      <c r="T1151">
        <v>0</v>
      </c>
      <c r="U1151" t="b">
        <v>1</v>
      </c>
      <c r="V1151" t="s">
        <v>217</v>
      </c>
      <c r="W1151" t="s">
        <v>313</v>
      </c>
      <c r="X1151" t="s">
        <v>5657</v>
      </c>
      <c r="Y1151">
        <v>59</v>
      </c>
      <c r="Z1151">
        <v>59</v>
      </c>
      <c r="AA1151">
        <v>11</v>
      </c>
      <c r="AB1151">
        <v>11</v>
      </c>
      <c r="AC1151">
        <v>8</v>
      </c>
    </row>
    <row r="1152" spans="1:29" x14ac:dyDescent="0.35">
      <c r="A1152">
        <v>1156</v>
      </c>
      <c r="B1152" t="s">
        <v>1318</v>
      </c>
      <c r="C1152" t="s">
        <v>2500</v>
      </c>
      <c r="I1152" t="s">
        <v>5312</v>
      </c>
      <c r="J1152" t="s">
        <v>272</v>
      </c>
      <c r="K1152">
        <v>0</v>
      </c>
      <c r="N1152" t="b">
        <v>1</v>
      </c>
      <c r="O1152" t="b">
        <v>0</v>
      </c>
      <c r="P1152" t="b">
        <v>0</v>
      </c>
      <c r="Q1152">
        <v>13</v>
      </c>
      <c r="R1152">
        <v>4</v>
      </c>
      <c r="S1152">
        <v>1</v>
      </c>
      <c r="T1152">
        <v>0</v>
      </c>
      <c r="U1152" t="b">
        <v>1</v>
      </c>
      <c r="V1152" t="s">
        <v>217</v>
      </c>
      <c r="W1152" t="s">
        <v>313</v>
      </c>
      <c r="X1152" t="s">
        <v>5403</v>
      </c>
      <c r="Y1152">
        <v>65</v>
      </c>
      <c r="Z1152">
        <v>65</v>
      </c>
      <c r="AA1152">
        <v>5</v>
      </c>
      <c r="AB1152">
        <v>5</v>
      </c>
      <c r="AC1152">
        <v>8</v>
      </c>
    </row>
    <row r="1153" spans="1:29" x14ac:dyDescent="0.35">
      <c r="A1153">
        <v>1157</v>
      </c>
      <c r="B1153" t="s">
        <v>1318</v>
      </c>
      <c r="C1153" t="s">
        <v>2501</v>
      </c>
      <c r="I1153" t="s">
        <v>5312</v>
      </c>
      <c r="J1153" t="s">
        <v>272</v>
      </c>
      <c r="K1153">
        <v>0</v>
      </c>
      <c r="N1153" t="b">
        <v>1</v>
      </c>
      <c r="O1153" t="b">
        <v>0</v>
      </c>
      <c r="P1153" t="b">
        <v>0</v>
      </c>
      <c r="Q1153">
        <v>13</v>
      </c>
      <c r="R1153">
        <v>4</v>
      </c>
      <c r="S1153">
        <v>1</v>
      </c>
      <c r="T1153">
        <v>0</v>
      </c>
      <c r="U1153" t="b">
        <v>1</v>
      </c>
      <c r="V1153" t="s">
        <v>217</v>
      </c>
      <c r="W1153" t="s">
        <v>313</v>
      </c>
      <c r="X1153" t="s">
        <v>5404</v>
      </c>
      <c r="Y1153">
        <v>66</v>
      </c>
      <c r="Z1153">
        <v>66</v>
      </c>
      <c r="AA1153">
        <v>5</v>
      </c>
      <c r="AB1153">
        <v>5</v>
      </c>
      <c r="AC1153">
        <v>8</v>
      </c>
    </row>
    <row r="1154" spans="1:29" x14ac:dyDescent="0.35">
      <c r="A1154">
        <v>1158</v>
      </c>
      <c r="B1154" t="s">
        <v>1318</v>
      </c>
      <c r="C1154" t="s">
        <v>2502</v>
      </c>
      <c r="I1154" t="s">
        <v>5312</v>
      </c>
      <c r="J1154" t="s">
        <v>272</v>
      </c>
      <c r="K1154">
        <v>0</v>
      </c>
      <c r="N1154" t="b">
        <v>0</v>
      </c>
      <c r="O1154" t="b">
        <v>1</v>
      </c>
      <c r="P1154" t="b">
        <v>0</v>
      </c>
      <c r="Q1154">
        <v>13</v>
      </c>
      <c r="R1154">
        <v>4</v>
      </c>
      <c r="S1154">
        <v>1</v>
      </c>
      <c r="T1154">
        <v>0</v>
      </c>
      <c r="U1154" t="b">
        <v>1</v>
      </c>
      <c r="V1154" t="s">
        <v>217</v>
      </c>
      <c r="W1154" t="s">
        <v>313</v>
      </c>
      <c r="X1154" t="s">
        <v>5405</v>
      </c>
      <c r="Y1154">
        <v>67</v>
      </c>
      <c r="Z1154">
        <v>67</v>
      </c>
      <c r="AA1154">
        <v>5</v>
      </c>
      <c r="AB1154">
        <v>5</v>
      </c>
      <c r="AC1154">
        <v>8</v>
      </c>
    </row>
    <row r="1155" spans="1:29" x14ac:dyDescent="0.35">
      <c r="A1155">
        <v>1159</v>
      </c>
      <c r="B1155" t="s">
        <v>1318</v>
      </c>
      <c r="C1155" t="s">
        <v>2503</v>
      </c>
      <c r="J1155" t="s">
        <v>286</v>
      </c>
      <c r="K1155">
        <v>0</v>
      </c>
      <c r="N1155" t="b">
        <v>0</v>
      </c>
      <c r="O1155" t="b">
        <v>1</v>
      </c>
      <c r="P1155" t="b">
        <v>0</v>
      </c>
      <c r="Q1155">
        <v>13</v>
      </c>
      <c r="R1155">
        <v>1</v>
      </c>
      <c r="S1155">
        <v>1</v>
      </c>
      <c r="T1155">
        <v>3</v>
      </c>
      <c r="U1155" t="b">
        <v>1</v>
      </c>
      <c r="V1155" t="s">
        <v>217</v>
      </c>
      <c r="W1155" t="s">
        <v>313</v>
      </c>
      <c r="X1155" t="s">
        <v>5467</v>
      </c>
      <c r="Y1155">
        <v>65</v>
      </c>
      <c r="Z1155">
        <v>65</v>
      </c>
      <c r="AA1155">
        <v>6</v>
      </c>
      <c r="AB1155">
        <v>6</v>
      </c>
      <c r="AC1155">
        <v>8</v>
      </c>
    </row>
    <row r="1156" spans="1:29" x14ac:dyDescent="0.35">
      <c r="A1156">
        <v>1160</v>
      </c>
      <c r="B1156" t="s">
        <v>1318</v>
      </c>
      <c r="C1156" t="s">
        <v>2504</v>
      </c>
      <c r="J1156" t="s">
        <v>286</v>
      </c>
      <c r="K1156">
        <v>0</v>
      </c>
      <c r="N1156" t="b">
        <v>0</v>
      </c>
      <c r="O1156" t="b">
        <v>1</v>
      </c>
      <c r="P1156" t="b">
        <v>0</v>
      </c>
      <c r="Q1156">
        <v>13</v>
      </c>
      <c r="R1156">
        <v>1</v>
      </c>
      <c r="S1156">
        <v>1</v>
      </c>
      <c r="T1156">
        <v>3</v>
      </c>
      <c r="U1156" t="b">
        <v>1</v>
      </c>
      <c r="V1156" t="s">
        <v>217</v>
      </c>
      <c r="W1156" t="s">
        <v>313</v>
      </c>
      <c r="X1156" t="s">
        <v>5468</v>
      </c>
      <c r="Y1156">
        <v>66</v>
      </c>
      <c r="Z1156">
        <v>66</v>
      </c>
      <c r="AA1156">
        <v>6</v>
      </c>
      <c r="AB1156">
        <v>6</v>
      </c>
      <c r="AC1156">
        <v>8</v>
      </c>
    </row>
    <row r="1157" spans="1:29" x14ac:dyDescent="0.35">
      <c r="A1157">
        <v>1161</v>
      </c>
      <c r="B1157" t="s">
        <v>1318</v>
      </c>
      <c r="C1157" t="s">
        <v>2505</v>
      </c>
      <c r="J1157" t="s">
        <v>286</v>
      </c>
      <c r="K1157">
        <v>0</v>
      </c>
      <c r="N1157" t="b">
        <v>0</v>
      </c>
      <c r="O1157" t="b">
        <v>1</v>
      </c>
      <c r="P1157" t="b">
        <v>0</v>
      </c>
      <c r="Q1157">
        <v>13</v>
      </c>
      <c r="R1157">
        <v>1</v>
      </c>
      <c r="S1157">
        <v>1</v>
      </c>
      <c r="T1157">
        <v>3</v>
      </c>
      <c r="U1157" t="b">
        <v>1</v>
      </c>
      <c r="V1157" t="s">
        <v>217</v>
      </c>
      <c r="W1157" t="s">
        <v>313</v>
      </c>
      <c r="X1157" t="s">
        <v>5469</v>
      </c>
      <c r="Y1157">
        <v>67</v>
      </c>
      <c r="Z1157">
        <v>67</v>
      </c>
      <c r="AA1157">
        <v>6</v>
      </c>
      <c r="AB1157">
        <v>6</v>
      </c>
      <c r="AC1157">
        <v>8</v>
      </c>
    </row>
    <row r="1158" spans="1:29" x14ac:dyDescent="0.35">
      <c r="A1158">
        <v>1162</v>
      </c>
      <c r="B1158" t="s">
        <v>1287</v>
      </c>
      <c r="C1158" t="s">
        <v>2506</v>
      </c>
      <c r="D1158" t="s">
        <v>2507</v>
      </c>
      <c r="E1158" t="s">
        <v>2508</v>
      </c>
      <c r="U1158" t="b">
        <v>1</v>
      </c>
      <c r="V1158" t="s">
        <v>328</v>
      </c>
      <c r="W1158" t="s">
        <v>329</v>
      </c>
      <c r="X1158" t="s">
        <v>5612</v>
      </c>
      <c r="Y1158">
        <v>1</v>
      </c>
      <c r="Z1158">
        <v>22</v>
      </c>
      <c r="AA1158">
        <v>1</v>
      </c>
      <c r="AB1158">
        <v>13</v>
      </c>
      <c r="AC1158">
        <v>19</v>
      </c>
    </row>
    <row r="1159" spans="1:29" x14ac:dyDescent="0.35">
      <c r="A1159">
        <v>1163</v>
      </c>
      <c r="B1159" t="s">
        <v>1290</v>
      </c>
      <c r="C1159" t="s">
        <v>2509</v>
      </c>
      <c r="U1159" t="b">
        <v>1</v>
      </c>
      <c r="V1159" t="s">
        <v>328</v>
      </c>
      <c r="W1159" t="s">
        <v>329</v>
      </c>
      <c r="X1159" t="s">
        <v>5613</v>
      </c>
      <c r="Y1159">
        <v>5</v>
      </c>
      <c r="Z1159">
        <v>22</v>
      </c>
      <c r="AA1159">
        <v>1</v>
      </c>
      <c r="AB1159">
        <v>13</v>
      </c>
      <c r="AC1159">
        <v>19</v>
      </c>
    </row>
    <row r="1160" spans="1:29" x14ac:dyDescent="0.35">
      <c r="A1160">
        <v>1164</v>
      </c>
      <c r="B1160" t="s">
        <v>147</v>
      </c>
      <c r="C1160" t="s">
        <v>2510</v>
      </c>
      <c r="U1160" t="b">
        <v>1</v>
      </c>
      <c r="V1160" t="s">
        <v>328</v>
      </c>
      <c r="W1160" t="s">
        <v>329</v>
      </c>
      <c r="X1160" t="s">
        <v>5608</v>
      </c>
      <c r="Y1160">
        <v>5</v>
      </c>
      <c r="Z1160">
        <v>21</v>
      </c>
      <c r="AA1160">
        <v>5</v>
      </c>
      <c r="AB1160">
        <v>5</v>
      </c>
      <c r="AC1160">
        <v>19</v>
      </c>
    </row>
    <row r="1161" spans="1:29" x14ac:dyDescent="0.35">
      <c r="A1161">
        <v>1165</v>
      </c>
      <c r="B1161" t="s">
        <v>147</v>
      </c>
      <c r="C1161" t="s">
        <v>2511</v>
      </c>
      <c r="U1161" t="b">
        <v>1</v>
      </c>
      <c r="V1161" t="s">
        <v>328</v>
      </c>
      <c r="W1161" t="s">
        <v>329</v>
      </c>
      <c r="X1161" t="s">
        <v>5409</v>
      </c>
      <c r="Y1161">
        <v>5</v>
      </c>
      <c r="Z1161">
        <v>21</v>
      </c>
      <c r="AA1161">
        <v>6</v>
      </c>
      <c r="AB1161">
        <v>6</v>
      </c>
      <c r="AC1161">
        <v>19</v>
      </c>
    </row>
    <row r="1162" spans="1:29" x14ac:dyDescent="0.35">
      <c r="A1162">
        <v>1166</v>
      </c>
      <c r="B1162" t="s">
        <v>147</v>
      </c>
      <c r="C1162" t="s">
        <v>2512</v>
      </c>
      <c r="U1162" t="b">
        <v>1</v>
      </c>
      <c r="V1162" t="s">
        <v>328</v>
      </c>
      <c r="W1162" t="s">
        <v>329</v>
      </c>
      <c r="X1162" t="s">
        <v>5502</v>
      </c>
      <c r="Y1162">
        <v>5</v>
      </c>
      <c r="Z1162">
        <v>21</v>
      </c>
      <c r="AA1162">
        <v>7</v>
      </c>
      <c r="AB1162">
        <v>7</v>
      </c>
      <c r="AC1162">
        <v>19</v>
      </c>
    </row>
    <row r="1163" spans="1:29" x14ac:dyDescent="0.35">
      <c r="A1163">
        <v>1167</v>
      </c>
      <c r="B1163" t="s">
        <v>147</v>
      </c>
      <c r="C1163" t="s">
        <v>2513</v>
      </c>
      <c r="U1163" t="b">
        <v>1</v>
      </c>
      <c r="V1163" t="s">
        <v>328</v>
      </c>
      <c r="W1163" t="s">
        <v>329</v>
      </c>
      <c r="X1163" t="s">
        <v>5503</v>
      </c>
      <c r="Y1163">
        <v>5</v>
      </c>
      <c r="Z1163">
        <v>21</v>
      </c>
      <c r="AA1163">
        <v>8</v>
      </c>
      <c r="AB1163">
        <v>8</v>
      </c>
      <c r="AC1163">
        <v>19</v>
      </c>
    </row>
    <row r="1164" spans="1:29" x14ac:dyDescent="0.35">
      <c r="A1164">
        <v>1168</v>
      </c>
      <c r="B1164" t="s">
        <v>147</v>
      </c>
      <c r="C1164" t="s">
        <v>2514</v>
      </c>
      <c r="U1164" t="b">
        <v>1</v>
      </c>
      <c r="V1164" t="s">
        <v>328</v>
      </c>
      <c r="W1164" t="s">
        <v>329</v>
      </c>
      <c r="X1164" t="s">
        <v>5504</v>
      </c>
      <c r="Y1164">
        <v>5</v>
      </c>
      <c r="Z1164">
        <v>21</v>
      </c>
      <c r="AA1164">
        <v>9</v>
      </c>
      <c r="AB1164">
        <v>9</v>
      </c>
      <c r="AC1164">
        <v>19</v>
      </c>
    </row>
    <row r="1165" spans="1:29" x14ac:dyDescent="0.35">
      <c r="A1165">
        <v>1169</v>
      </c>
      <c r="B1165" t="s">
        <v>147</v>
      </c>
      <c r="C1165" t="s">
        <v>2515</v>
      </c>
      <c r="U1165" t="b">
        <v>1</v>
      </c>
      <c r="V1165" t="s">
        <v>328</v>
      </c>
      <c r="W1165" t="s">
        <v>329</v>
      </c>
      <c r="X1165" t="s">
        <v>5505</v>
      </c>
      <c r="Y1165">
        <v>5</v>
      </c>
      <c r="Z1165">
        <v>21</v>
      </c>
      <c r="AA1165">
        <v>10</v>
      </c>
      <c r="AB1165">
        <v>10</v>
      </c>
      <c r="AC1165">
        <v>19</v>
      </c>
    </row>
    <row r="1166" spans="1:29" x14ac:dyDescent="0.35">
      <c r="A1166">
        <v>1170</v>
      </c>
      <c r="B1166" t="s">
        <v>147</v>
      </c>
      <c r="C1166" t="s">
        <v>2516</v>
      </c>
      <c r="U1166" t="b">
        <v>1</v>
      </c>
      <c r="V1166" t="s">
        <v>328</v>
      </c>
      <c r="W1166" t="s">
        <v>329</v>
      </c>
      <c r="X1166" t="s">
        <v>5614</v>
      </c>
      <c r="Y1166">
        <v>5</v>
      </c>
      <c r="Z1166">
        <v>21</v>
      </c>
      <c r="AA1166">
        <v>11</v>
      </c>
      <c r="AB1166">
        <v>11</v>
      </c>
      <c r="AC1166">
        <v>19</v>
      </c>
    </row>
    <row r="1167" spans="1:29" x14ac:dyDescent="0.35">
      <c r="A1167">
        <v>1171</v>
      </c>
      <c r="B1167" t="s">
        <v>1287</v>
      </c>
      <c r="C1167" t="s">
        <v>2517</v>
      </c>
      <c r="D1167" t="s">
        <v>2518</v>
      </c>
      <c r="E1167" t="s">
        <v>2519</v>
      </c>
      <c r="U1167" t="b">
        <v>1</v>
      </c>
      <c r="V1167" t="s">
        <v>328</v>
      </c>
      <c r="W1167" t="s">
        <v>329</v>
      </c>
      <c r="X1167" t="s">
        <v>5615</v>
      </c>
      <c r="Y1167">
        <v>23</v>
      </c>
      <c r="Z1167">
        <v>30</v>
      </c>
      <c r="AA1167">
        <v>1</v>
      </c>
      <c r="AB1167">
        <v>13</v>
      </c>
      <c r="AC1167">
        <v>19</v>
      </c>
    </row>
    <row r="1168" spans="1:29" x14ac:dyDescent="0.35">
      <c r="A1168">
        <v>1172</v>
      </c>
      <c r="B1168" t="s">
        <v>1290</v>
      </c>
      <c r="C1168" t="s">
        <v>2520</v>
      </c>
      <c r="U1168" t="b">
        <v>1</v>
      </c>
      <c r="V1168" t="s">
        <v>328</v>
      </c>
      <c r="W1168" t="s">
        <v>329</v>
      </c>
      <c r="X1168" t="s">
        <v>5616</v>
      </c>
      <c r="Y1168">
        <v>24</v>
      </c>
      <c r="Z1168">
        <v>30</v>
      </c>
      <c r="AA1168">
        <v>1</v>
      </c>
      <c r="AB1168">
        <v>13</v>
      </c>
      <c r="AC1168">
        <v>19</v>
      </c>
    </row>
    <row r="1169" spans="1:29" x14ac:dyDescent="0.35">
      <c r="A1169">
        <v>1173</v>
      </c>
      <c r="B1169" t="s">
        <v>147</v>
      </c>
      <c r="C1169" t="s">
        <v>2521</v>
      </c>
      <c r="U1169" t="b">
        <v>1</v>
      </c>
      <c r="V1169" t="s">
        <v>328</v>
      </c>
      <c r="W1169" t="s">
        <v>329</v>
      </c>
      <c r="X1169" t="s">
        <v>5658</v>
      </c>
      <c r="Y1169">
        <v>24</v>
      </c>
      <c r="Z1169">
        <v>30</v>
      </c>
      <c r="AA1169">
        <v>5</v>
      </c>
      <c r="AB1169">
        <v>5</v>
      </c>
      <c r="AC1169">
        <v>19</v>
      </c>
    </row>
    <row r="1170" spans="1:29" x14ac:dyDescent="0.35">
      <c r="A1170">
        <v>1174</v>
      </c>
      <c r="B1170" t="s">
        <v>147</v>
      </c>
      <c r="C1170" t="s">
        <v>2522</v>
      </c>
      <c r="U1170" t="b">
        <v>1</v>
      </c>
      <c r="V1170" t="s">
        <v>328</v>
      </c>
      <c r="W1170" t="s">
        <v>329</v>
      </c>
      <c r="X1170" t="s">
        <v>5618</v>
      </c>
      <c r="Y1170">
        <v>24</v>
      </c>
      <c r="Z1170">
        <v>30</v>
      </c>
      <c r="AA1170">
        <v>6</v>
      </c>
      <c r="AB1170">
        <v>6</v>
      </c>
      <c r="AC1170">
        <v>19</v>
      </c>
    </row>
    <row r="1171" spans="1:29" x14ac:dyDescent="0.35">
      <c r="A1171">
        <v>1175</v>
      </c>
      <c r="B1171" t="s">
        <v>1287</v>
      </c>
      <c r="C1171" t="s">
        <v>2523</v>
      </c>
      <c r="D1171" t="s">
        <v>2524</v>
      </c>
      <c r="E1171" t="s">
        <v>2525</v>
      </c>
      <c r="U1171" t="b">
        <v>1</v>
      </c>
      <c r="V1171" t="s">
        <v>328</v>
      </c>
      <c r="W1171" t="s">
        <v>329</v>
      </c>
      <c r="X1171" t="s">
        <v>5619</v>
      </c>
      <c r="Y1171">
        <v>31</v>
      </c>
      <c r="Z1171">
        <v>46</v>
      </c>
      <c r="AA1171">
        <v>1</v>
      </c>
      <c r="AB1171">
        <v>13</v>
      </c>
      <c r="AC1171">
        <v>19</v>
      </c>
    </row>
    <row r="1172" spans="1:29" x14ac:dyDescent="0.35">
      <c r="A1172">
        <v>1176</v>
      </c>
      <c r="B1172" t="s">
        <v>1290</v>
      </c>
      <c r="C1172" t="s">
        <v>2526</v>
      </c>
      <c r="U1172" t="b">
        <v>1</v>
      </c>
      <c r="V1172" t="s">
        <v>328</v>
      </c>
      <c r="W1172" t="s">
        <v>329</v>
      </c>
      <c r="X1172" t="s">
        <v>5620</v>
      </c>
      <c r="Y1172">
        <v>32</v>
      </c>
      <c r="Z1172">
        <v>46</v>
      </c>
      <c r="AA1172">
        <v>1</v>
      </c>
      <c r="AB1172">
        <v>13</v>
      </c>
      <c r="AC1172">
        <v>19</v>
      </c>
    </row>
    <row r="1173" spans="1:29" x14ac:dyDescent="0.35">
      <c r="A1173">
        <v>1177</v>
      </c>
      <c r="B1173" t="s">
        <v>147</v>
      </c>
      <c r="C1173" t="s">
        <v>2527</v>
      </c>
      <c r="U1173" t="b">
        <v>1</v>
      </c>
      <c r="V1173" t="s">
        <v>328</v>
      </c>
      <c r="W1173" t="s">
        <v>329</v>
      </c>
      <c r="X1173" t="s">
        <v>5621</v>
      </c>
      <c r="Y1173">
        <v>32</v>
      </c>
      <c r="Z1173">
        <v>46</v>
      </c>
      <c r="AA1173">
        <v>5</v>
      </c>
      <c r="AB1173">
        <v>5</v>
      </c>
      <c r="AC1173">
        <v>19</v>
      </c>
    </row>
    <row r="1174" spans="1:29" x14ac:dyDescent="0.35">
      <c r="A1174">
        <v>1178</v>
      </c>
      <c r="B1174" t="s">
        <v>147</v>
      </c>
      <c r="C1174" t="s">
        <v>2528</v>
      </c>
      <c r="U1174" t="b">
        <v>1</v>
      </c>
      <c r="V1174" t="s">
        <v>328</v>
      </c>
      <c r="W1174" t="s">
        <v>329</v>
      </c>
      <c r="X1174" t="s">
        <v>5622</v>
      </c>
      <c r="Y1174">
        <v>32</v>
      </c>
      <c r="Z1174">
        <v>46</v>
      </c>
      <c r="AA1174">
        <v>6</v>
      </c>
      <c r="AB1174">
        <v>6</v>
      </c>
      <c r="AC1174">
        <v>19</v>
      </c>
    </row>
    <row r="1175" spans="1:29" x14ac:dyDescent="0.35">
      <c r="A1175">
        <v>1179</v>
      </c>
      <c r="B1175" t="s">
        <v>147</v>
      </c>
      <c r="C1175" t="s">
        <v>2529</v>
      </c>
      <c r="U1175" t="b">
        <v>1</v>
      </c>
      <c r="V1175" t="s">
        <v>328</v>
      </c>
      <c r="W1175" t="s">
        <v>329</v>
      </c>
      <c r="X1175" t="s">
        <v>5623</v>
      </c>
      <c r="Y1175">
        <v>32</v>
      </c>
      <c r="Z1175">
        <v>46</v>
      </c>
      <c r="AA1175">
        <v>7</v>
      </c>
      <c r="AB1175">
        <v>7</v>
      </c>
      <c r="AC1175">
        <v>19</v>
      </c>
    </row>
    <row r="1176" spans="1:29" x14ac:dyDescent="0.35">
      <c r="A1176">
        <v>1180</v>
      </c>
      <c r="B1176" t="s">
        <v>147</v>
      </c>
      <c r="C1176" t="s">
        <v>2530</v>
      </c>
      <c r="U1176" t="b">
        <v>1</v>
      </c>
      <c r="V1176" t="s">
        <v>328</v>
      </c>
      <c r="W1176" t="s">
        <v>329</v>
      </c>
      <c r="X1176" t="s">
        <v>5624</v>
      </c>
      <c r="Y1176">
        <v>32</v>
      </c>
      <c r="Z1176">
        <v>46</v>
      </c>
      <c r="AA1176">
        <v>8</v>
      </c>
      <c r="AB1176">
        <v>8</v>
      </c>
      <c r="AC1176">
        <v>19</v>
      </c>
    </row>
    <row r="1177" spans="1:29" x14ac:dyDescent="0.35">
      <c r="A1177">
        <v>1181</v>
      </c>
      <c r="B1177" t="s">
        <v>147</v>
      </c>
      <c r="C1177" t="s">
        <v>2531</v>
      </c>
      <c r="U1177" t="b">
        <v>1</v>
      </c>
      <c r="V1177" t="s">
        <v>328</v>
      </c>
      <c r="W1177" t="s">
        <v>329</v>
      </c>
      <c r="X1177" t="s">
        <v>5625</v>
      </c>
      <c r="Y1177">
        <v>32</v>
      </c>
      <c r="Z1177">
        <v>46</v>
      </c>
      <c r="AA1177">
        <v>9</v>
      </c>
      <c r="AB1177">
        <v>9</v>
      </c>
      <c r="AC1177">
        <v>19</v>
      </c>
    </row>
    <row r="1178" spans="1:29" x14ac:dyDescent="0.35">
      <c r="A1178">
        <v>1182</v>
      </c>
      <c r="B1178" t="s">
        <v>147</v>
      </c>
      <c r="C1178" t="s">
        <v>2532</v>
      </c>
      <c r="U1178" t="b">
        <v>1</v>
      </c>
      <c r="V1178" t="s">
        <v>328</v>
      </c>
      <c r="W1178" t="s">
        <v>329</v>
      </c>
      <c r="X1178" t="s">
        <v>5626</v>
      </c>
      <c r="Y1178">
        <v>32</v>
      </c>
      <c r="Z1178">
        <v>46</v>
      </c>
      <c r="AA1178">
        <v>10</v>
      </c>
      <c r="AB1178">
        <v>10</v>
      </c>
      <c r="AC1178">
        <v>19</v>
      </c>
    </row>
    <row r="1179" spans="1:29" x14ac:dyDescent="0.35">
      <c r="A1179">
        <v>1183</v>
      </c>
      <c r="B1179" t="s">
        <v>147</v>
      </c>
      <c r="C1179" t="s">
        <v>2533</v>
      </c>
      <c r="U1179" t="b">
        <v>1</v>
      </c>
      <c r="V1179" t="s">
        <v>328</v>
      </c>
      <c r="W1179" t="s">
        <v>329</v>
      </c>
      <c r="X1179" t="s">
        <v>5627</v>
      </c>
      <c r="Y1179">
        <v>32</v>
      </c>
      <c r="Z1179">
        <v>46</v>
      </c>
      <c r="AA1179">
        <v>11</v>
      </c>
      <c r="AB1179">
        <v>11</v>
      </c>
      <c r="AC1179">
        <v>19</v>
      </c>
    </row>
    <row r="1180" spans="1:29" x14ac:dyDescent="0.35">
      <c r="A1180">
        <v>1184</v>
      </c>
      <c r="B1180" t="s">
        <v>1287</v>
      </c>
      <c r="C1180" t="s">
        <v>2534</v>
      </c>
      <c r="D1180" t="s">
        <v>2535</v>
      </c>
      <c r="E1180" t="s">
        <v>2536</v>
      </c>
      <c r="U1180" t="b">
        <v>1</v>
      </c>
      <c r="V1180" t="s">
        <v>328</v>
      </c>
      <c r="W1180" t="s">
        <v>329</v>
      </c>
      <c r="X1180" t="s">
        <v>5628</v>
      </c>
      <c r="Y1180">
        <v>47</v>
      </c>
      <c r="Z1180">
        <v>60</v>
      </c>
      <c r="AA1180">
        <v>1</v>
      </c>
      <c r="AB1180">
        <v>13</v>
      </c>
      <c r="AC1180">
        <v>19</v>
      </c>
    </row>
    <row r="1181" spans="1:29" x14ac:dyDescent="0.35">
      <c r="A1181">
        <v>1185</v>
      </c>
      <c r="B1181" t="s">
        <v>1290</v>
      </c>
      <c r="C1181" t="s">
        <v>2537</v>
      </c>
      <c r="U1181" t="b">
        <v>1</v>
      </c>
      <c r="V1181" t="s">
        <v>328</v>
      </c>
      <c r="W1181" t="s">
        <v>329</v>
      </c>
      <c r="X1181" t="s">
        <v>5659</v>
      </c>
      <c r="Y1181">
        <v>48</v>
      </c>
      <c r="Z1181">
        <v>60</v>
      </c>
      <c r="AA1181">
        <v>1</v>
      </c>
      <c r="AB1181">
        <v>13</v>
      </c>
      <c r="AC1181">
        <v>19</v>
      </c>
    </row>
    <row r="1182" spans="1:29" x14ac:dyDescent="0.35">
      <c r="A1182">
        <v>1186</v>
      </c>
      <c r="B1182" t="s">
        <v>147</v>
      </c>
      <c r="C1182" t="s">
        <v>2538</v>
      </c>
      <c r="U1182" t="b">
        <v>1</v>
      </c>
      <c r="V1182" t="s">
        <v>328</v>
      </c>
      <c r="W1182" t="s">
        <v>329</v>
      </c>
      <c r="X1182" t="s">
        <v>5630</v>
      </c>
      <c r="Y1182">
        <v>48</v>
      </c>
      <c r="Z1182">
        <v>59</v>
      </c>
      <c r="AA1182">
        <v>5</v>
      </c>
      <c r="AB1182">
        <v>5</v>
      </c>
      <c r="AC1182">
        <v>19</v>
      </c>
    </row>
    <row r="1183" spans="1:29" x14ac:dyDescent="0.35">
      <c r="A1183">
        <v>1187</v>
      </c>
      <c r="B1183" t="s">
        <v>147</v>
      </c>
      <c r="C1183" t="s">
        <v>2539</v>
      </c>
      <c r="U1183" t="b">
        <v>1</v>
      </c>
      <c r="V1183" t="s">
        <v>328</v>
      </c>
      <c r="W1183" t="s">
        <v>329</v>
      </c>
      <c r="X1183" t="s">
        <v>5631</v>
      </c>
      <c r="Y1183">
        <v>48</v>
      </c>
      <c r="Z1183">
        <v>59</v>
      </c>
      <c r="AA1183">
        <v>6</v>
      </c>
      <c r="AB1183">
        <v>6</v>
      </c>
      <c r="AC1183">
        <v>19</v>
      </c>
    </row>
    <row r="1184" spans="1:29" x14ac:dyDescent="0.35">
      <c r="A1184">
        <v>1188</v>
      </c>
      <c r="B1184" t="s">
        <v>147</v>
      </c>
      <c r="C1184" t="s">
        <v>2540</v>
      </c>
      <c r="U1184" t="b">
        <v>1</v>
      </c>
      <c r="V1184" t="s">
        <v>328</v>
      </c>
      <c r="W1184" t="s">
        <v>329</v>
      </c>
      <c r="X1184" t="s">
        <v>5632</v>
      </c>
      <c r="Y1184">
        <v>48</v>
      </c>
      <c r="Z1184">
        <v>59</v>
      </c>
      <c r="AA1184">
        <v>7</v>
      </c>
      <c r="AB1184">
        <v>7</v>
      </c>
      <c r="AC1184">
        <v>19</v>
      </c>
    </row>
    <row r="1185" spans="1:29" x14ac:dyDescent="0.35">
      <c r="A1185">
        <v>1189</v>
      </c>
      <c r="B1185" t="s">
        <v>147</v>
      </c>
      <c r="C1185" t="s">
        <v>2541</v>
      </c>
      <c r="U1185" t="b">
        <v>1</v>
      </c>
      <c r="V1185" t="s">
        <v>328</v>
      </c>
      <c r="W1185" t="s">
        <v>329</v>
      </c>
      <c r="X1185" t="s">
        <v>5633</v>
      </c>
      <c r="Y1185">
        <v>48</v>
      </c>
      <c r="Z1185">
        <v>59</v>
      </c>
      <c r="AA1185">
        <v>8</v>
      </c>
      <c r="AB1185">
        <v>8</v>
      </c>
      <c r="AC1185">
        <v>19</v>
      </c>
    </row>
    <row r="1186" spans="1:29" x14ac:dyDescent="0.35">
      <c r="A1186">
        <v>1190</v>
      </c>
      <c r="B1186" t="s">
        <v>147</v>
      </c>
      <c r="C1186" t="s">
        <v>2542</v>
      </c>
      <c r="U1186" t="b">
        <v>1</v>
      </c>
      <c r="V1186" t="s">
        <v>328</v>
      </c>
      <c r="W1186" t="s">
        <v>329</v>
      </c>
      <c r="X1186" t="s">
        <v>5634</v>
      </c>
      <c r="Y1186">
        <v>48</v>
      </c>
      <c r="Z1186">
        <v>59</v>
      </c>
      <c r="AA1186">
        <v>9</v>
      </c>
      <c r="AB1186">
        <v>9</v>
      </c>
      <c r="AC1186">
        <v>19</v>
      </c>
    </row>
    <row r="1187" spans="1:29" x14ac:dyDescent="0.35">
      <c r="A1187">
        <v>1191</v>
      </c>
      <c r="B1187" t="s">
        <v>147</v>
      </c>
      <c r="C1187" t="s">
        <v>2543</v>
      </c>
      <c r="U1187" t="b">
        <v>1</v>
      </c>
      <c r="V1187" t="s">
        <v>328</v>
      </c>
      <c r="W1187" t="s">
        <v>329</v>
      </c>
      <c r="X1187" t="s">
        <v>5635</v>
      </c>
      <c r="Y1187">
        <v>48</v>
      </c>
      <c r="Z1187">
        <v>59</v>
      </c>
      <c r="AA1187">
        <v>10</v>
      </c>
      <c r="AB1187">
        <v>10</v>
      </c>
      <c r="AC1187">
        <v>19</v>
      </c>
    </row>
    <row r="1188" spans="1:29" x14ac:dyDescent="0.35">
      <c r="A1188">
        <v>1192</v>
      </c>
      <c r="B1188" t="s">
        <v>147</v>
      </c>
      <c r="C1188" t="s">
        <v>2544</v>
      </c>
      <c r="U1188" t="b">
        <v>1</v>
      </c>
      <c r="V1188" t="s">
        <v>328</v>
      </c>
      <c r="W1188" t="s">
        <v>329</v>
      </c>
      <c r="X1188" t="s">
        <v>5636</v>
      </c>
      <c r="Y1188">
        <v>48</v>
      </c>
      <c r="Z1188">
        <v>59</v>
      </c>
      <c r="AA1188">
        <v>11</v>
      </c>
      <c r="AB1188">
        <v>11</v>
      </c>
      <c r="AC1188">
        <v>19</v>
      </c>
    </row>
    <row r="1189" spans="1:29" x14ac:dyDescent="0.35">
      <c r="A1189">
        <v>1193</v>
      </c>
      <c r="B1189" t="s">
        <v>1287</v>
      </c>
      <c r="C1189" t="s">
        <v>2545</v>
      </c>
      <c r="D1189" t="s">
        <v>2546</v>
      </c>
      <c r="E1189" t="s">
        <v>2547</v>
      </c>
      <c r="U1189" t="b">
        <v>1</v>
      </c>
      <c r="V1189" t="s">
        <v>328</v>
      </c>
      <c r="W1189" t="s">
        <v>329</v>
      </c>
      <c r="X1189" t="s">
        <v>5637</v>
      </c>
      <c r="Y1189">
        <v>61</v>
      </c>
      <c r="Z1189">
        <v>67</v>
      </c>
      <c r="AA1189">
        <v>1</v>
      </c>
      <c r="AB1189">
        <v>13</v>
      </c>
      <c r="AC1189">
        <v>19</v>
      </c>
    </row>
    <row r="1190" spans="1:29" x14ac:dyDescent="0.35">
      <c r="A1190">
        <v>1194</v>
      </c>
      <c r="B1190" t="s">
        <v>1290</v>
      </c>
      <c r="C1190" t="s">
        <v>2548</v>
      </c>
      <c r="U1190" t="b">
        <v>1</v>
      </c>
      <c r="V1190" t="s">
        <v>328</v>
      </c>
      <c r="W1190" t="s">
        <v>329</v>
      </c>
      <c r="X1190" t="s">
        <v>5638</v>
      </c>
      <c r="Y1190">
        <v>62</v>
      </c>
      <c r="Z1190">
        <v>67</v>
      </c>
      <c r="AA1190">
        <v>1</v>
      </c>
      <c r="AB1190">
        <v>13</v>
      </c>
      <c r="AC1190">
        <v>19</v>
      </c>
    </row>
    <row r="1191" spans="1:29" x14ac:dyDescent="0.35">
      <c r="A1191">
        <v>1195</v>
      </c>
      <c r="B1191" t="s">
        <v>147</v>
      </c>
      <c r="C1191" t="s">
        <v>2549</v>
      </c>
      <c r="U1191" t="b">
        <v>1</v>
      </c>
      <c r="V1191" t="s">
        <v>328</v>
      </c>
      <c r="W1191" t="s">
        <v>329</v>
      </c>
      <c r="X1191" t="s">
        <v>5639</v>
      </c>
      <c r="Y1191">
        <v>62</v>
      </c>
      <c r="Z1191">
        <v>67</v>
      </c>
      <c r="AA1191">
        <v>5</v>
      </c>
      <c r="AB1191">
        <v>5</v>
      </c>
      <c r="AC1191">
        <v>19</v>
      </c>
    </row>
    <row r="1192" spans="1:29" x14ac:dyDescent="0.35">
      <c r="A1192">
        <v>1196</v>
      </c>
      <c r="B1192" t="s">
        <v>147</v>
      </c>
      <c r="C1192" t="s">
        <v>2550</v>
      </c>
      <c r="U1192" t="b">
        <v>1</v>
      </c>
      <c r="V1192" t="s">
        <v>328</v>
      </c>
      <c r="W1192" t="s">
        <v>329</v>
      </c>
      <c r="X1192" t="s">
        <v>5640</v>
      </c>
      <c r="Y1192">
        <v>62</v>
      </c>
      <c r="Z1192">
        <v>67</v>
      </c>
      <c r="AA1192">
        <v>6</v>
      </c>
      <c r="AB1192">
        <v>6</v>
      </c>
      <c r="AC1192">
        <v>19</v>
      </c>
    </row>
    <row r="1193" spans="1:29" x14ac:dyDescent="0.35">
      <c r="A1193">
        <v>1197</v>
      </c>
      <c r="B1193" t="s">
        <v>1318</v>
      </c>
      <c r="C1193" t="s">
        <v>2551</v>
      </c>
      <c r="I1193" t="s">
        <v>65</v>
      </c>
      <c r="J1193" t="s">
        <v>264</v>
      </c>
      <c r="K1193">
        <v>0</v>
      </c>
      <c r="N1193" t="b">
        <v>1</v>
      </c>
      <c r="O1193" t="b">
        <v>1</v>
      </c>
      <c r="P1193" t="b">
        <v>0</v>
      </c>
      <c r="Q1193">
        <v>13</v>
      </c>
      <c r="R1193">
        <v>4</v>
      </c>
      <c r="S1193">
        <v>1</v>
      </c>
      <c r="T1193">
        <v>0</v>
      </c>
      <c r="U1193" t="b">
        <v>1</v>
      </c>
      <c r="V1193" t="s">
        <v>328</v>
      </c>
      <c r="W1193" t="s">
        <v>329</v>
      </c>
      <c r="X1193" t="s">
        <v>5526</v>
      </c>
      <c r="Y1193">
        <v>11</v>
      </c>
      <c r="Z1193">
        <v>11</v>
      </c>
      <c r="AA1193">
        <v>5</v>
      </c>
      <c r="AB1193">
        <v>5</v>
      </c>
      <c r="AC1193">
        <v>19</v>
      </c>
    </row>
    <row r="1194" spans="1:29" x14ac:dyDescent="0.35">
      <c r="A1194">
        <v>1198</v>
      </c>
      <c r="B1194" t="s">
        <v>1318</v>
      </c>
      <c r="C1194" t="s">
        <v>2552</v>
      </c>
      <c r="I1194" t="s">
        <v>65</v>
      </c>
      <c r="J1194" t="s">
        <v>264</v>
      </c>
      <c r="K1194">
        <v>0</v>
      </c>
      <c r="N1194" t="b">
        <v>1</v>
      </c>
      <c r="O1194" t="b">
        <v>1</v>
      </c>
      <c r="P1194" t="b">
        <v>0</v>
      </c>
      <c r="Q1194">
        <v>13</v>
      </c>
      <c r="R1194">
        <v>4</v>
      </c>
      <c r="S1194">
        <v>1</v>
      </c>
      <c r="T1194">
        <v>0</v>
      </c>
      <c r="U1194" t="b">
        <v>1</v>
      </c>
      <c r="V1194" t="s">
        <v>328</v>
      </c>
      <c r="W1194" t="s">
        <v>329</v>
      </c>
      <c r="X1194" t="s">
        <v>5527</v>
      </c>
      <c r="Y1194">
        <v>12</v>
      </c>
      <c r="Z1194">
        <v>12</v>
      </c>
      <c r="AA1194">
        <v>5</v>
      </c>
      <c r="AB1194">
        <v>5</v>
      </c>
      <c r="AC1194">
        <v>19</v>
      </c>
    </row>
    <row r="1195" spans="1:29" x14ac:dyDescent="0.35">
      <c r="A1195">
        <v>1199</v>
      </c>
      <c r="B1195" t="s">
        <v>1318</v>
      </c>
      <c r="C1195" t="s">
        <v>2553</v>
      </c>
      <c r="I1195" t="s">
        <v>65</v>
      </c>
      <c r="J1195" t="s">
        <v>264</v>
      </c>
      <c r="K1195">
        <v>0</v>
      </c>
      <c r="N1195" t="b">
        <v>1</v>
      </c>
      <c r="O1195" t="b">
        <v>1</v>
      </c>
      <c r="P1195" t="b">
        <v>0</v>
      </c>
      <c r="Q1195">
        <v>13</v>
      </c>
      <c r="R1195">
        <v>4</v>
      </c>
      <c r="S1195">
        <v>1</v>
      </c>
      <c r="T1195">
        <v>0</v>
      </c>
      <c r="U1195" t="b">
        <v>1</v>
      </c>
      <c r="V1195" t="s">
        <v>328</v>
      </c>
      <c r="W1195" t="s">
        <v>329</v>
      </c>
      <c r="X1195" t="s">
        <v>5528</v>
      </c>
      <c r="Y1195">
        <v>13</v>
      </c>
      <c r="Z1195">
        <v>13</v>
      </c>
      <c r="AA1195">
        <v>5</v>
      </c>
      <c r="AB1195">
        <v>5</v>
      </c>
      <c r="AC1195">
        <v>19</v>
      </c>
    </row>
    <row r="1196" spans="1:29" x14ac:dyDescent="0.35">
      <c r="A1196">
        <v>1200</v>
      </c>
      <c r="B1196" t="s">
        <v>1318</v>
      </c>
      <c r="C1196" t="s">
        <v>2554</v>
      </c>
      <c r="I1196" t="s">
        <v>65</v>
      </c>
      <c r="J1196" t="s">
        <v>264</v>
      </c>
      <c r="K1196">
        <v>0</v>
      </c>
      <c r="N1196" t="b">
        <v>1</v>
      </c>
      <c r="O1196" t="b">
        <v>1</v>
      </c>
      <c r="P1196" t="b">
        <v>0</v>
      </c>
      <c r="Q1196">
        <v>13</v>
      </c>
      <c r="R1196">
        <v>4</v>
      </c>
      <c r="S1196">
        <v>1</v>
      </c>
      <c r="T1196">
        <v>0</v>
      </c>
      <c r="U1196" t="b">
        <v>1</v>
      </c>
      <c r="V1196" t="s">
        <v>328</v>
      </c>
      <c r="W1196" t="s">
        <v>329</v>
      </c>
      <c r="X1196" t="s">
        <v>5529</v>
      </c>
      <c r="Y1196">
        <v>14</v>
      </c>
      <c r="Z1196">
        <v>14</v>
      </c>
      <c r="AA1196">
        <v>5</v>
      </c>
      <c r="AB1196">
        <v>5</v>
      </c>
      <c r="AC1196">
        <v>19</v>
      </c>
    </row>
    <row r="1197" spans="1:29" x14ac:dyDescent="0.35">
      <c r="A1197">
        <v>1201</v>
      </c>
      <c r="B1197" t="s">
        <v>1318</v>
      </c>
      <c r="C1197" t="s">
        <v>2555</v>
      </c>
      <c r="I1197" t="s">
        <v>65</v>
      </c>
      <c r="J1197" t="s">
        <v>264</v>
      </c>
      <c r="K1197">
        <v>0</v>
      </c>
      <c r="N1197" t="b">
        <v>1</v>
      </c>
      <c r="O1197" t="b">
        <v>1</v>
      </c>
      <c r="P1197" t="b">
        <v>0</v>
      </c>
      <c r="Q1197">
        <v>13</v>
      </c>
      <c r="R1197">
        <v>4</v>
      </c>
      <c r="S1197">
        <v>1</v>
      </c>
      <c r="T1197">
        <v>0</v>
      </c>
      <c r="U1197" t="b">
        <v>1</v>
      </c>
      <c r="V1197" t="s">
        <v>328</v>
      </c>
      <c r="W1197" t="s">
        <v>329</v>
      </c>
      <c r="X1197" t="s">
        <v>5530</v>
      </c>
      <c r="Y1197">
        <v>15</v>
      </c>
      <c r="Z1197">
        <v>15</v>
      </c>
      <c r="AA1197">
        <v>5</v>
      </c>
      <c r="AB1197">
        <v>5</v>
      </c>
      <c r="AC1197">
        <v>19</v>
      </c>
    </row>
    <row r="1198" spans="1:29" x14ac:dyDescent="0.35">
      <c r="A1198">
        <v>1202</v>
      </c>
      <c r="B1198" t="s">
        <v>1318</v>
      </c>
      <c r="C1198" t="s">
        <v>2556</v>
      </c>
      <c r="I1198" t="s">
        <v>65</v>
      </c>
      <c r="J1198" t="s">
        <v>264</v>
      </c>
      <c r="K1198">
        <v>0</v>
      </c>
      <c r="N1198" t="b">
        <v>1</v>
      </c>
      <c r="O1198" t="b">
        <v>1</v>
      </c>
      <c r="P1198" t="b">
        <v>0</v>
      </c>
      <c r="Q1198">
        <v>13</v>
      </c>
      <c r="R1198">
        <v>4</v>
      </c>
      <c r="S1198">
        <v>1</v>
      </c>
      <c r="T1198">
        <v>0</v>
      </c>
      <c r="U1198" t="b">
        <v>1</v>
      </c>
      <c r="V1198" t="s">
        <v>328</v>
      </c>
      <c r="W1198" t="s">
        <v>329</v>
      </c>
      <c r="X1198" t="s">
        <v>5531</v>
      </c>
      <c r="Y1198">
        <v>16</v>
      </c>
      <c r="Z1198">
        <v>16</v>
      </c>
      <c r="AA1198">
        <v>5</v>
      </c>
      <c r="AB1198">
        <v>5</v>
      </c>
      <c r="AC1198">
        <v>19</v>
      </c>
    </row>
    <row r="1199" spans="1:29" x14ac:dyDescent="0.35">
      <c r="A1199">
        <v>1203</v>
      </c>
      <c r="B1199" t="s">
        <v>1318</v>
      </c>
      <c r="C1199" t="s">
        <v>2557</v>
      </c>
      <c r="I1199" t="s">
        <v>65</v>
      </c>
      <c r="J1199" t="s">
        <v>264</v>
      </c>
      <c r="K1199">
        <v>0</v>
      </c>
      <c r="N1199" t="b">
        <v>1</v>
      </c>
      <c r="O1199" t="b">
        <v>1</v>
      </c>
      <c r="P1199" t="b">
        <v>0</v>
      </c>
      <c r="Q1199">
        <v>13</v>
      </c>
      <c r="R1199">
        <v>4</v>
      </c>
      <c r="S1199">
        <v>1</v>
      </c>
      <c r="T1199">
        <v>0</v>
      </c>
      <c r="U1199" t="b">
        <v>1</v>
      </c>
      <c r="V1199" t="s">
        <v>328</v>
      </c>
      <c r="W1199" t="s">
        <v>329</v>
      </c>
      <c r="X1199" t="s">
        <v>5532</v>
      </c>
      <c r="Y1199">
        <v>17</v>
      </c>
      <c r="Z1199">
        <v>17</v>
      </c>
      <c r="AA1199">
        <v>5</v>
      </c>
      <c r="AB1199">
        <v>5</v>
      </c>
      <c r="AC1199">
        <v>19</v>
      </c>
    </row>
    <row r="1200" spans="1:29" x14ac:dyDescent="0.35">
      <c r="A1200">
        <v>1204</v>
      </c>
      <c r="B1200" t="s">
        <v>1318</v>
      </c>
      <c r="C1200" t="s">
        <v>2558</v>
      </c>
      <c r="I1200" t="s">
        <v>65</v>
      </c>
      <c r="J1200" t="s">
        <v>264</v>
      </c>
      <c r="K1200">
        <v>0</v>
      </c>
      <c r="N1200" t="b">
        <v>1</v>
      </c>
      <c r="O1200" t="b">
        <v>1</v>
      </c>
      <c r="P1200" t="b">
        <v>0</v>
      </c>
      <c r="Q1200">
        <v>13</v>
      </c>
      <c r="R1200">
        <v>4</v>
      </c>
      <c r="S1200">
        <v>1</v>
      </c>
      <c r="T1200">
        <v>0</v>
      </c>
      <c r="U1200" t="b">
        <v>1</v>
      </c>
      <c r="V1200" t="s">
        <v>328</v>
      </c>
      <c r="W1200" t="s">
        <v>329</v>
      </c>
      <c r="X1200" t="s">
        <v>5533</v>
      </c>
      <c r="Y1200">
        <v>18</v>
      </c>
      <c r="Z1200">
        <v>18</v>
      </c>
      <c r="AA1200">
        <v>5</v>
      </c>
      <c r="AB1200">
        <v>5</v>
      </c>
      <c r="AC1200">
        <v>19</v>
      </c>
    </row>
    <row r="1201" spans="1:29" x14ac:dyDescent="0.35">
      <c r="A1201">
        <v>1205</v>
      </c>
      <c r="B1201" t="s">
        <v>1318</v>
      </c>
      <c r="C1201" t="s">
        <v>2559</v>
      </c>
      <c r="I1201" t="s">
        <v>65</v>
      </c>
      <c r="J1201" t="s">
        <v>264</v>
      </c>
      <c r="K1201">
        <v>0</v>
      </c>
      <c r="N1201" t="b">
        <v>1</v>
      </c>
      <c r="O1201" t="b">
        <v>1</v>
      </c>
      <c r="P1201" t="b">
        <v>0</v>
      </c>
      <c r="Q1201">
        <v>13</v>
      </c>
      <c r="R1201">
        <v>4</v>
      </c>
      <c r="S1201">
        <v>1</v>
      </c>
      <c r="T1201">
        <v>0</v>
      </c>
      <c r="U1201" t="b">
        <v>1</v>
      </c>
      <c r="V1201" t="s">
        <v>328</v>
      </c>
      <c r="W1201" t="s">
        <v>329</v>
      </c>
      <c r="X1201" t="s">
        <v>5534</v>
      </c>
      <c r="Y1201">
        <v>19</v>
      </c>
      <c r="Z1201">
        <v>19</v>
      </c>
      <c r="AA1201">
        <v>5</v>
      </c>
      <c r="AB1201">
        <v>5</v>
      </c>
      <c r="AC1201">
        <v>19</v>
      </c>
    </row>
    <row r="1202" spans="1:29" x14ac:dyDescent="0.35">
      <c r="A1202">
        <v>1206</v>
      </c>
      <c r="B1202" t="s">
        <v>1318</v>
      </c>
      <c r="C1202" t="s">
        <v>2560</v>
      </c>
      <c r="I1202" t="s">
        <v>65</v>
      </c>
      <c r="J1202" t="s">
        <v>264</v>
      </c>
      <c r="K1202">
        <v>0</v>
      </c>
      <c r="N1202" t="b">
        <v>1</v>
      </c>
      <c r="O1202" t="b">
        <v>1</v>
      </c>
      <c r="P1202" t="b">
        <v>0</v>
      </c>
      <c r="Q1202">
        <v>13</v>
      </c>
      <c r="R1202">
        <v>4</v>
      </c>
      <c r="S1202">
        <v>1</v>
      </c>
      <c r="T1202">
        <v>0</v>
      </c>
      <c r="U1202" t="b">
        <v>1</v>
      </c>
      <c r="V1202" t="s">
        <v>328</v>
      </c>
      <c r="W1202" t="s">
        <v>329</v>
      </c>
      <c r="X1202" t="s">
        <v>5535</v>
      </c>
      <c r="Y1202">
        <v>20</v>
      </c>
      <c r="Z1202">
        <v>20</v>
      </c>
      <c r="AA1202">
        <v>5</v>
      </c>
      <c r="AB1202">
        <v>5</v>
      </c>
      <c r="AC1202">
        <v>19</v>
      </c>
    </row>
    <row r="1203" spans="1:29" x14ac:dyDescent="0.35">
      <c r="A1203">
        <v>1207</v>
      </c>
      <c r="B1203" t="s">
        <v>1318</v>
      </c>
      <c r="C1203" t="s">
        <v>2561</v>
      </c>
      <c r="I1203" t="s">
        <v>72</v>
      </c>
      <c r="J1203" t="s">
        <v>272</v>
      </c>
      <c r="K1203">
        <v>0</v>
      </c>
      <c r="N1203" t="b">
        <v>1</v>
      </c>
      <c r="O1203" t="b">
        <v>1</v>
      </c>
      <c r="P1203" t="b">
        <v>0</v>
      </c>
      <c r="Q1203">
        <v>13</v>
      </c>
      <c r="R1203">
        <v>4</v>
      </c>
      <c r="S1203">
        <v>1</v>
      </c>
      <c r="T1203">
        <v>0</v>
      </c>
      <c r="U1203" t="b">
        <v>1</v>
      </c>
      <c r="V1203" t="s">
        <v>328</v>
      </c>
      <c r="W1203" t="s">
        <v>329</v>
      </c>
      <c r="X1203" t="s">
        <v>5375</v>
      </c>
      <c r="Y1203">
        <v>11</v>
      </c>
      <c r="Z1203">
        <v>11</v>
      </c>
      <c r="AA1203">
        <v>6</v>
      </c>
      <c r="AB1203">
        <v>6</v>
      </c>
      <c r="AC1203">
        <v>19</v>
      </c>
    </row>
    <row r="1204" spans="1:29" x14ac:dyDescent="0.35">
      <c r="A1204">
        <v>1208</v>
      </c>
      <c r="B1204" t="s">
        <v>1318</v>
      </c>
      <c r="C1204" t="s">
        <v>2562</v>
      </c>
      <c r="I1204" t="s">
        <v>72</v>
      </c>
      <c r="J1204" t="s">
        <v>272</v>
      </c>
      <c r="K1204">
        <v>0</v>
      </c>
      <c r="N1204" t="b">
        <v>1</v>
      </c>
      <c r="O1204" t="b">
        <v>1</v>
      </c>
      <c r="P1204" t="b">
        <v>0</v>
      </c>
      <c r="Q1204">
        <v>13</v>
      </c>
      <c r="R1204">
        <v>4</v>
      </c>
      <c r="S1204">
        <v>1</v>
      </c>
      <c r="T1204">
        <v>0</v>
      </c>
      <c r="U1204" t="b">
        <v>1</v>
      </c>
      <c r="V1204" t="s">
        <v>328</v>
      </c>
      <c r="W1204" t="s">
        <v>329</v>
      </c>
      <c r="X1204" t="s">
        <v>5424</v>
      </c>
      <c r="Y1204">
        <v>12</v>
      </c>
      <c r="Z1204">
        <v>12</v>
      </c>
      <c r="AA1204">
        <v>6</v>
      </c>
      <c r="AB1204">
        <v>6</v>
      </c>
      <c r="AC1204">
        <v>19</v>
      </c>
    </row>
    <row r="1205" spans="1:29" x14ac:dyDescent="0.35">
      <c r="A1205">
        <v>1209</v>
      </c>
      <c r="B1205" t="s">
        <v>1318</v>
      </c>
      <c r="C1205" t="s">
        <v>2563</v>
      </c>
      <c r="I1205" t="s">
        <v>72</v>
      </c>
      <c r="J1205" t="s">
        <v>272</v>
      </c>
      <c r="K1205">
        <v>0</v>
      </c>
      <c r="N1205" t="b">
        <v>1</v>
      </c>
      <c r="O1205" t="b">
        <v>1</v>
      </c>
      <c r="P1205" t="b">
        <v>0</v>
      </c>
      <c r="Q1205">
        <v>13</v>
      </c>
      <c r="R1205">
        <v>4</v>
      </c>
      <c r="S1205">
        <v>1</v>
      </c>
      <c r="T1205">
        <v>0</v>
      </c>
      <c r="U1205" t="b">
        <v>1</v>
      </c>
      <c r="V1205" t="s">
        <v>328</v>
      </c>
      <c r="W1205" t="s">
        <v>329</v>
      </c>
      <c r="X1205" t="s">
        <v>5425</v>
      </c>
      <c r="Y1205">
        <v>13</v>
      </c>
      <c r="Z1205">
        <v>13</v>
      </c>
      <c r="AA1205">
        <v>6</v>
      </c>
      <c r="AB1205">
        <v>6</v>
      </c>
      <c r="AC1205">
        <v>19</v>
      </c>
    </row>
    <row r="1206" spans="1:29" x14ac:dyDescent="0.35">
      <c r="A1206">
        <v>1210</v>
      </c>
      <c r="B1206" t="s">
        <v>1318</v>
      </c>
      <c r="C1206" t="s">
        <v>2564</v>
      </c>
      <c r="I1206" t="s">
        <v>72</v>
      </c>
      <c r="J1206" t="s">
        <v>272</v>
      </c>
      <c r="K1206">
        <v>0</v>
      </c>
      <c r="N1206" t="b">
        <v>1</v>
      </c>
      <c r="O1206" t="b">
        <v>1</v>
      </c>
      <c r="P1206" t="b">
        <v>0</v>
      </c>
      <c r="Q1206">
        <v>13</v>
      </c>
      <c r="R1206">
        <v>4</v>
      </c>
      <c r="S1206">
        <v>1</v>
      </c>
      <c r="T1206">
        <v>0</v>
      </c>
      <c r="U1206" t="b">
        <v>1</v>
      </c>
      <c r="V1206" t="s">
        <v>328</v>
      </c>
      <c r="W1206" t="s">
        <v>329</v>
      </c>
      <c r="X1206" t="s">
        <v>5377</v>
      </c>
      <c r="Y1206">
        <v>14</v>
      </c>
      <c r="Z1206">
        <v>14</v>
      </c>
      <c r="AA1206">
        <v>6</v>
      </c>
      <c r="AB1206">
        <v>6</v>
      </c>
      <c r="AC1206">
        <v>19</v>
      </c>
    </row>
    <row r="1207" spans="1:29" x14ac:dyDescent="0.35">
      <c r="A1207">
        <v>1211</v>
      </c>
      <c r="B1207" t="s">
        <v>1318</v>
      </c>
      <c r="C1207" t="s">
        <v>2565</v>
      </c>
      <c r="I1207" t="s">
        <v>72</v>
      </c>
      <c r="J1207" t="s">
        <v>272</v>
      </c>
      <c r="K1207">
        <v>0</v>
      </c>
      <c r="N1207" t="b">
        <v>1</v>
      </c>
      <c r="O1207" t="b">
        <v>1</v>
      </c>
      <c r="P1207" t="b">
        <v>0</v>
      </c>
      <c r="Q1207">
        <v>13</v>
      </c>
      <c r="R1207">
        <v>4</v>
      </c>
      <c r="S1207">
        <v>1</v>
      </c>
      <c r="T1207">
        <v>0</v>
      </c>
      <c r="U1207" t="b">
        <v>1</v>
      </c>
      <c r="V1207" t="s">
        <v>328</v>
      </c>
      <c r="W1207" t="s">
        <v>329</v>
      </c>
      <c r="X1207" t="s">
        <v>5426</v>
      </c>
      <c r="Y1207">
        <v>15</v>
      </c>
      <c r="Z1207">
        <v>15</v>
      </c>
      <c r="AA1207">
        <v>6</v>
      </c>
      <c r="AB1207">
        <v>6</v>
      </c>
      <c r="AC1207">
        <v>19</v>
      </c>
    </row>
    <row r="1208" spans="1:29" x14ac:dyDescent="0.35">
      <c r="A1208">
        <v>1212</v>
      </c>
      <c r="B1208" t="s">
        <v>1318</v>
      </c>
      <c r="C1208" t="s">
        <v>2566</v>
      </c>
      <c r="I1208" t="s">
        <v>72</v>
      </c>
      <c r="J1208" t="s">
        <v>272</v>
      </c>
      <c r="K1208">
        <v>0</v>
      </c>
      <c r="N1208" t="b">
        <v>1</v>
      </c>
      <c r="O1208" t="b">
        <v>1</v>
      </c>
      <c r="P1208" t="b">
        <v>0</v>
      </c>
      <c r="Q1208">
        <v>13</v>
      </c>
      <c r="R1208">
        <v>4</v>
      </c>
      <c r="S1208">
        <v>1</v>
      </c>
      <c r="T1208">
        <v>0</v>
      </c>
      <c r="U1208" t="b">
        <v>1</v>
      </c>
      <c r="V1208" t="s">
        <v>328</v>
      </c>
      <c r="W1208" t="s">
        <v>329</v>
      </c>
      <c r="X1208" t="s">
        <v>5380</v>
      </c>
      <c r="Y1208">
        <v>16</v>
      </c>
      <c r="Z1208">
        <v>16</v>
      </c>
      <c r="AA1208">
        <v>6</v>
      </c>
      <c r="AB1208">
        <v>6</v>
      </c>
      <c r="AC1208">
        <v>19</v>
      </c>
    </row>
    <row r="1209" spans="1:29" x14ac:dyDescent="0.35">
      <c r="A1209">
        <v>1213</v>
      </c>
      <c r="B1209" t="s">
        <v>1318</v>
      </c>
      <c r="C1209" t="s">
        <v>2567</v>
      </c>
      <c r="I1209" t="s">
        <v>72</v>
      </c>
      <c r="J1209" t="s">
        <v>272</v>
      </c>
      <c r="K1209">
        <v>0</v>
      </c>
      <c r="N1209" t="b">
        <v>1</v>
      </c>
      <c r="O1209" t="b">
        <v>1</v>
      </c>
      <c r="P1209" t="b">
        <v>0</v>
      </c>
      <c r="Q1209">
        <v>13</v>
      </c>
      <c r="R1209">
        <v>4</v>
      </c>
      <c r="S1209">
        <v>1</v>
      </c>
      <c r="T1209">
        <v>0</v>
      </c>
      <c r="U1209" t="b">
        <v>1</v>
      </c>
      <c r="V1209" t="s">
        <v>328</v>
      </c>
      <c r="W1209" t="s">
        <v>329</v>
      </c>
      <c r="X1209" t="s">
        <v>5427</v>
      </c>
      <c r="Y1209">
        <v>17</v>
      </c>
      <c r="Z1209">
        <v>17</v>
      </c>
      <c r="AA1209">
        <v>6</v>
      </c>
      <c r="AB1209">
        <v>6</v>
      </c>
      <c r="AC1209">
        <v>19</v>
      </c>
    </row>
    <row r="1210" spans="1:29" x14ac:dyDescent="0.35">
      <c r="A1210">
        <v>1214</v>
      </c>
      <c r="B1210" t="s">
        <v>1318</v>
      </c>
      <c r="C1210" t="s">
        <v>2568</v>
      </c>
      <c r="I1210" t="s">
        <v>72</v>
      </c>
      <c r="J1210" t="s">
        <v>272</v>
      </c>
      <c r="K1210">
        <v>0</v>
      </c>
      <c r="N1210" t="b">
        <v>1</v>
      </c>
      <c r="O1210" t="b">
        <v>1</v>
      </c>
      <c r="P1210" t="b">
        <v>0</v>
      </c>
      <c r="Q1210">
        <v>13</v>
      </c>
      <c r="R1210">
        <v>4</v>
      </c>
      <c r="S1210">
        <v>1</v>
      </c>
      <c r="T1210">
        <v>0</v>
      </c>
      <c r="U1210" t="b">
        <v>1</v>
      </c>
      <c r="V1210" t="s">
        <v>328</v>
      </c>
      <c r="W1210" t="s">
        <v>329</v>
      </c>
      <c r="X1210" t="s">
        <v>5428</v>
      </c>
      <c r="Y1210">
        <v>18</v>
      </c>
      <c r="Z1210">
        <v>18</v>
      </c>
      <c r="AA1210">
        <v>6</v>
      </c>
      <c r="AB1210">
        <v>6</v>
      </c>
      <c r="AC1210">
        <v>19</v>
      </c>
    </row>
    <row r="1211" spans="1:29" x14ac:dyDescent="0.35">
      <c r="A1211">
        <v>1215</v>
      </c>
      <c r="B1211" t="s">
        <v>1318</v>
      </c>
      <c r="C1211" t="s">
        <v>2569</v>
      </c>
      <c r="I1211" t="s">
        <v>72</v>
      </c>
      <c r="J1211" t="s">
        <v>272</v>
      </c>
      <c r="K1211">
        <v>0</v>
      </c>
      <c r="N1211" t="b">
        <v>1</v>
      </c>
      <c r="O1211" t="b">
        <v>1</v>
      </c>
      <c r="P1211" t="b">
        <v>0</v>
      </c>
      <c r="Q1211">
        <v>13</v>
      </c>
      <c r="R1211">
        <v>4</v>
      </c>
      <c r="S1211">
        <v>1</v>
      </c>
      <c r="T1211">
        <v>0</v>
      </c>
      <c r="U1211" t="b">
        <v>1</v>
      </c>
      <c r="V1211" t="s">
        <v>328</v>
      </c>
      <c r="W1211" t="s">
        <v>329</v>
      </c>
      <c r="X1211" t="s">
        <v>5429</v>
      </c>
      <c r="Y1211">
        <v>19</v>
      </c>
      <c r="Z1211">
        <v>19</v>
      </c>
      <c r="AA1211">
        <v>6</v>
      </c>
      <c r="AB1211">
        <v>6</v>
      </c>
      <c r="AC1211">
        <v>19</v>
      </c>
    </row>
    <row r="1212" spans="1:29" x14ac:dyDescent="0.35">
      <c r="A1212">
        <v>1216</v>
      </c>
      <c r="B1212" t="s">
        <v>1318</v>
      </c>
      <c r="C1212" t="s">
        <v>2570</v>
      </c>
      <c r="I1212" t="s">
        <v>72</v>
      </c>
      <c r="J1212" t="s">
        <v>272</v>
      </c>
      <c r="K1212">
        <v>0</v>
      </c>
      <c r="N1212" t="b">
        <v>1</v>
      </c>
      <c r="O1212" t="b">
        <v>1</v>
      </c>
      <c r="P1212" t="b">
        <v>0</v>
      </c>
      <c r="Q1212">
        <v>13</v>
      </c>
      <c r="R1212">
        <v>4</v>
      </c>
      <c r="S1212">
        <v>1</v>
      </c>
      <c r="T1212">
        <v>0</v>
      </c>
      <c r="U1212" t="b">
        <v>1</v>
      </c>
      <c r="V1212" t="s">
        <v>328</v>
      </c>
      <c r="W1212" t="s">
        <v>329</v>
      </c>
      <c r="X1212" t="s">
        <v>5430</v>
      </c>
      <c r="Y1212">
        <v>20</v>
      </c>
      <c r="Z1212">
        <v>20</v>
      </c>
      <c r="AA1212">
        <v>6</v>
      </c>
      <c r="AB1212">
        <v>6</v>
      </c>
      <c r="AC1212">
        <v>19</v>
      </c>
    </row>
    <row r="1213" spans="1:29" x14ac:dyDescent="0.35">
      <c r="A1213">
        <v>1217</v>
      </c>
      <c r="B1213" t="s">
        <v>1318</v>
      </c>
      <c r="C1213" t="s">
        <v>2571</v>
      </c>
      <c r="G1213" t="s">
        <v>1683</v>
      </c>
      <c r="I1213" t="s">
        <v>72</v>
      </c>
      <c r="J1213" t="s">
        <v>272</v>
      </c>
      <c r="K1213">
        <v>0</v>
      </c>
      <c r="N1213" t="b">
        <v>1</v>
      </c>
      <c r="O1213" t="b">
        <v>1</v>
      </c>
      <c r="P1213" t="b">
        <v>0</v>
      </c>
      <c r="Q1213">
        <v>13</v>
      </c>
      <c r="R1213">
        <v>0</v>
      </c>
      <c r="S1213">
        <v>1</v>
      </c>
      <c r="T1213">
        <v>0</v>
      </c>
      <c r="U1213" t="b">
        <v>1</v>
      </c>
      <c r="V1213" t="s">
        <v>328</v>
      </c>
      <c r="W1213" t="s">
        <v>329</v>
      </c>
      <c r="X1213" t="s">
        <v>5431</v>
      </c>
      <c r="Y1213">
        <v>21</v>
      </c>
      <c r="Z1213">
        <v>21</v>
      </c>
      <c r="AA1213">
        <v>6</v>
      </c>
      <c r="AB1213">
        <v>6</v>
      </c>
      <c r="AC1213">
        <v>19</v>
      </c>
    </row>
    <row r="1214" spans="1:29" x14ac:dyDescent="0.35">
      <c r="A1214">
        <v>1218</v>
      </c>
      <c r="B1214" t="s">
        <v>1318</v>
      </c>
      <c r="C1214" t="s">
        <v>2572</v>
      </c>
      <c r="G1214" t="s">
        <v>1683</v>
      </c>
      <c r="I1214" t="s">
        <v>2439</v>
      </c>
      <c r="J1214" t="s">
        <v>272</v>
      </c>
      <c r="K1214">
        <v>0</v>
      </c>
      <c r="N1214" t="b">
        <v>1</v>
      </c>
      <c r="O1214" t="b">
        <v>1</v>
      </c>
      <c r="P1214" t="b">
        <v>0</v>
      </c>
      <c r="Q1214">
        <v>13</v>
      </c>
      <c r="R1214">
        <v>0</v>
      </c>
      <c r="S1214">
        <v>1</v>
      </c>
      <c r="T1214">
        <v>0</v>
      </c>
      <c r="U1214" t="b">
        <v>1</v>
      </c>
      <c r="V1214" t="s">
        <v>328</v>
      </c>
      <c r="W1214" t="s">
        <v>329</v>
      </c>
      <c r="X1214" t="s">
        <v>5536</v>
      </c>
      <c r="Y1214">
        <v>21</v>
      </c>
      <c r="Z1214">
        <v>21</v>
      </c>
      <c r="AA1214">
        <v>7</v>
      </c>
      <c r="AB1214">
        <v>7</v>
      </c>
      <c r="AC1214">
        <v>19</v>
      </c>
    </row>
    <row r="1215" spans="1:29" x14ac:dyDescent="0.35">
      <c r="A1215">
        <v>1219</v>
      </c>
      <c r="B1215" t="s">
        <v>1318</v>
      </c>
      <c r="C1215" t="s">
        <v>2573</v>
      </c>
      <c r="G1215" t="s">
        <v>1683</v>
      </c>
      <c r="I1215" t="s">
        <v>88</v>
      </c>
      <c r="J1215" t="s">
        <v>272</v>
      </c>
      <c r="K1215">
        <v>0</v>
      </c>
      <c r="N1215" t="b">
        <v>1</v>
      </c>
      <c r="O1215" t="b">
        <v>1</v>
      </c>
      <c r="P1215" t="b">
        <v>0</v>
      </c>
      <c r="Q1215">
        <v>13</v>
      </c>
      <c r="R1215">
        <v>0</v>
      </c>
      <c r="S1215">
        <v>1</v>
      </c>
      <c r="T1215">
        <v>0</v>
      </c>
      <c r="U1215" t="b">
        <v>1</v>
      </c>
      <c r="V1215" t="s">
        <v>328</v>
      </c>
      <c r="W1215" t="s">
        <v>329</v>
      </c>
      <c r="X1215" t="s">
        <v>5537</v>
      </c>
      <c r="Y1215">
        <v>21</v>
      </c>
      <c r="Z1215">
        <v>21</v>
      </c>
      <c r="AA1215">
        <v>8</v>
      </c>
      <c r="AB1215">
        <v>8</v>
      </c>
      <c r="AC1215">
        <v>19</v>
      </c>
    </row>
    <row r="1216" spans="1:29" x14ac:dyDescent="0.35">
      <c r="A1216">
        <v>1220</v>
      </c>
      <c r="B1216" t="s">
        <v>1318</v>
      </c>
      <c r="C1216" t="s">
        <v>2574</v>
      </c>
      <c r="G1216" t="s">
        <v>1683</v>
      </c>
      <c r="I1216" t="s">
        <v>73</v>
      </c>
      <c r="J1216" t="s">
        <v>272</v>
      </c>
      <c r="K1216">
        <v>0</v>
      </c>
      <c r="N1216" t="b">
        <v>1</v>
      </c>
      <c r="O1216" t="b">
        <v>1</v>
      </c>
      <c r="P1216" t="b">
        <v>0</v>
      </c>
      <c r="Q1216">
        <v>13</v>
      </c>
      <c r="R1216">
        <v>0</v>
      </c>
      <c r="S1216">
        <v>1</v>
      </c>
      <c r="T1216">
        <v>0</v>
      </c>
      <c r="U1216" t="b">
        <v>1</v>
      </c>
      <c r="V1216" t="s">
        <v>328</v>
      </c>
      <c r="W1216" t="s">
        <v>329</v>
      </c>
      <c r="X1216" t="s">
        <v>5538</v>
      </c>
      <c r="Y1216">
        <v>21</v>
      </c>
      <c r="Z1216">
        <v>21</v>
      </c>
      <c r="AA1216">
        <v>9</v>
      </c>
      <c r="AB1216">
        <v>9</v>
      </c>
      <c r="AC1216">
        <v>19</v>
      </c>
    </row>
    <row r="1217" spans="1:29" x14ac:dyDescent="0.35">
      <c r="A1217">
        <v>1221</v>
      </c>
      <c r="B1217" t="s">
        <v>1318</v>
      </c>
      <c r="C1217" t="s">
        <v>2575</v>
      </c>
      <c r="G1217" t="s">
        <v>1683</v>
      </c>
      <c r="I1217" t="s">
        <v>180</v>
      </c>
      <c r="J1217" t="s">
        <v>272</v>
      </c>
      <c r="K1217">
        <v>0</v>
      </c>
      <c r="N1217" t="b">
        <v>1</v>
      </c>
      <c r="O1217" t="b">
        <v>1</v>
      </c>
      <c r="P1217" t="b">
        <v>0</v>
      </c>
      <c r="Q1217">
        <v>13</v>
      </c>
      <c r="R1217">
        <v>0</v>
      </c>
      <c r="S1217">
        <v>1</v>
      </c>
      <c r="T1217">
        <v>0</v>
      </c>
      <c r="U1217" t="b">
        <v>1</v>
      </c>
      <c r="V1217" t="s">
        <v>328</v>
      </c>
      <c r="W1217" t="s">
        <v>329</v>
      </c>
      <c r="X1217" t="s">
        <v>5539</v>
      </c>
      <c r="Y1217">
        <v>21</v>
      </c>
      <c r="Z1217">
        <v>21</v>
      </c>
      <c r="AA1217">
        <v>10</v>
      </c>
      <c r="AB1217">
        <v>10</v>
      </c>
      <c r="AC1217">
        <v>19</v>
      </c>
    </row>
    <row r="1218" spans="1:29" x14ac:dyDescent="0.35">
      <c r="A1218">
        <v>1223</v>
      </c>
      <c r="B1218" t="s">
        <v>1318</v>
      </c>
      <c r="C1218" t="s">
        <v>2576</v>
      </c>
      <c r="G1218" t="s">
        <v>1683</v>
      </c>
      <c r="I1218" t="s">
        <v>181</v>
      </c>
      <c r="J1218" t="s">
        <v>272</v>
      </c>
      <c r="K1218">
        <v>0</v>
      </c>
      <c r="N1218" t="b">
        <v>1</v>
      </c>
      <c r="O1218" t="b">
        <v>1</v>
      </c>
      <c r="P1218" t="b">
        <v>0</v>
      </c>
      <c r="Q1218">
        <v>13</v>
      </c>
      <c r="R1218">
        <v>0</v>
      </c>
      <c r="S1218">
        <v>1</v>
      </c>
      <c r="T1218">
        <v>0</v>
      </c>
      <c r="U1218" t="b">
        <v>1</v>
      </c>
      <c r="V1218" t="s">
        <v>328</v>
      </c>
      <c r="W1218" t="s">
        <v>329</v>
      </c>
      <c r="X1218" t="s">
        <v>5641</v>
      </c>
      <c r="Y1218">
        <v>21</v>
      </c>
      <c r="Z1218">
        <v>21</v>
      </c>
      <c r="AA1218">
        <v>11</v>
      </c>
      <c r="AB1218">
        <v>11</v>
      </c>
      <c r="AC1218">
        <v>19</v>
      </c>
    </row>
    <row r="1219" spans="1:29" x14ac:dyDescent="0.35">
      <c r="A1219">
        <v>1224</v>
      </c>
      <c r="B1219" t="s">
        <v>1318</v>
      </c>
      <c r="C1219" t="s">
        <v>2577</v>
      </c>
      <c r="I1219" t="s">
        <v>100</v>
      </c>
      <c r="J1219" t="s">
        <v>272</v>
      </c>
      <c r="K1219">
        <v>0</v>
      </c>
      <c r="N1219" t="b">
        <v>1</v>
      </c>
      <c r="O1219" t="b">
        <v>1</v>
      </c>
      <c r="P1219" t="b">
        <v>0</v>
      </c>
      <c r="Q1219">
        <v>13</v>
      </c>
      <c r="R1219">
        <v>4</v>
      </c>
      <c r="S1219">
        <v>1</v>
      </c>
      <c r="T1219">
        <v>0</v>
      </c>
      <c r="U1219" t="b">
        <v>1</v>
      </c>
      <c r="V1219" t="s">
        <v>328</v>
      </c>
      <c r="W1219" t="s">
        <v>329</v>
      </c>
      <c r="X1219" t="s">
        <v>5542</v>
      </c>
      <c r="Y1219">
        <v>27</v>
      </c>
      <c r="Z1219">
        <v>27</v>
      </c>
      <c r="AA1219">
        <v>5</v>
      </c>
      <c r="AB1219">
        <v>5</v>
      </c>
      <c r="AC1219">
        <v>19</v>
      </c>
    </row>
    <row r="1220" spans="1:29" x14ac:dyDescent="0.35">
      <c r="A1220">
        <v>1225</v>
      </c>
      <c r="B1220" t="s">
        <v>1318</v>
      </c>
      <c r="C1220" t="s">
        <v>2578</v>
      </c>
      <c r="I1220" t="s">
        <v>100</v>
      </c>
      <c r="J1220" t="s">
        <v>272</v>
      </c>
      <c r="K1220">
        <v>0</v>
      </c>
      <c r="N1220" t="b">
        <v>1</v>
      </c>
      <c r="O1220" t="b">
        <v>1</v>
      </c>
      <c r="P1220" t="b">
        <v>0</v>
      </c>
      <c r="Q1220">
        <v>13</v>
      </c>
      <c r="R1220">
        <v>4</v>
      </c>
      <c r="S1220">
        <v>1</v>
      </c>
      <c r="T1220">
        <v>0</v>
      </c>
      <c r="U1220" t="b">
        <v>1</v>
      </c>
      <c r="V1220" t="s">
        <v>328</v>
      </c>
      <c r="W1220" t="s">
        <v>329</v>
      </c>
      <c r="X1220" t="s">
        <v>5543</v>
      </c>
      <c r="Y1220">
        <v>28</v>
      </c>
      <c r="Z1220">
        <v>28</v>
      </c>
      <c r="AA1220">
        <v>5</v>
      </c>
      <c r="AB1220">
        <v>5</v>
      </c>
      <c r="AC1220">
        <v>19</v>
      </c>
    </row>
    <row r="1221" spans="1:29" x14ac:dyDescent="0.35">
      <c r="A1221">
        <v>1226</v>
      </c>
      <c r="B1221" t="s">
        <v>1318</v>
      </c>
      <c r="C1221" t="s">
        <v>2579</v>
      </c>
      <c r="I1221" t="s">
        <v>100</v>
      </c>
      <c r="J1221" t="s">
        <v>272</v>
      </c>
      <c r="K1221">
        <v>0</v>
      </c>
      <c r="N1221" t="b">
        <v>1</v>
      </c>
      <c r="O1221" t="b">
        <v>1</v>
      </c>
      <c r="P1221" t="b">
        <v>0</v>
      </c>
      <c r="Q1221">
        <v>13</v>
      </c>
      <c r="R1221">
        <v>4</v>
      </c>
      <c r="S1221">
        <v>1</v>
      </c>
      <c r="T1221">
        <v>0</v>
      </c>
      <c r="U1221" t="b">
        <v>1</v>
      </c>
      <c r="V1221" t="s">
        <v>328</v>
      </c>
      <c r="W1221" t="s">
        <v>329</v>
      </c>
      <c r="X1221" t="s">
        <v>5544</v>
      </c>
      <c r="Y1221">
        <v>29</v>
      </c>
      <c r="Z1221">
        <v>29</v>
      </c>
      <c r="AA1221">
        <v>5</v>
      </c>
      <c r="AB1221">
        <v>5</v>
      </c>
      <c r="AC1221">
        <v>19</v>
      </c>
    </row>
    <row r="1222" spans="1:29" x14ac:dyDescent="0.35">
      <c r="A1222">
        <v>1227</v>
      </c>
      <c r="B1222" t="s">
        <v>1318</v>
      </c>
      <c r="C1222" t="s">
        <v>2580</v>
      </c>
      <c r="J1222" t="s">
        <v>286</v>
      </c>
      <c r="K1222">
        <v>0</v>
      </c>
      <c r="N1222" t="b">
        <v>1</v>
      </c>
      <c r="O1222" t="b">
        <v>1</v>
      </c>
      <c r="P1222" t="b">
        <v>0</v>
      </c>
      <c r="Q1222">
        <v>13</v>
      </c>
      <c r="R1222">
        <v>1</v>
      </c>
      <c r="S1222">
        <v>1</v>
      </c>
      <c r="T1222">
        <v>3</v>
      </c>
      <c r="U1222" t="b">
        <v>1</v>
      </c>
      <c r="V1222" t="s">
        <v>328</v>
      </c>
      <c r="W1222" t="s">
        <v>329</v>
      </c>
      <c r="X1222" t="s">
        <v>5436</v>
      </c>
      <c r="Y1222">
        <v>27</v>
      </c>
      <c r="Z1222">
        <v>27</v>
      </c>
      <c r="AA1222">
        <v>6</v>
      </c>
      <c r="AB1222">
        <v>6</v>
      </c>
      <c r="AC1222">
        <v>19</v>
      </c>
    </row>
    <row r="1223" spans="1:29" x14ac:dyDescent="0.35">
      <c r="A1223">
        <v>1228</v>
      </c>
      <c r="B1223" t="s">
        <v>1318</v>
      </c>
      <c r="C1223" t="s">
        <v>2581</v>
      </c>
      <c r="J1223" t="s">
        <v>286</v>
      </c>
      <c r="K1223">
        <v>0</v>
      </c>
      <c r="N1223" t="b">
        <v>1</v>
      </c>
      <c r="O1223" t="b">
        <v>1</v>
      </c>
      <c r="P1223" t="b">
        <v>0</v>
      </c>
      <c r="Q1223">
        <v>13</v>
      </c>
      <c r="R1223">
        <v>1</v>
      </c>
      <c r="S1223">
        <v>1</v>
      </c>
      <c r="T1223">
        <v>3</v>
      </c>
      <c r="U1223" t="b">
        <v>1</v>
      </c>
      <c r="V1223" t="s">
        <v>328</v>
      </c>
      <c r="W1223" t="s">
        <v>329</v>
      </c>
      <c r="X1223" t="s">
        <v>5437</v>
      </c>
      <c r="Y1223">
        <v>28</v>
      </c>
      <c r="Z1223">
        <v>28</v>
      </c>
      <c r="AA1223">
        <v>6</v>
      </c>
      <c r="AB1223">
        <v>6</v>
      </c>
      <c r="AC1223">
        <v>19</v>
      </c>
    </row>
    <row r="1224" spans="1:29" x14ac:dyDescent="0.35">
      <c r="A1224">
        <v>1229</v>
      </c>
      <c r="B1224" t="s">
        <v>1318</v>
      </c>
      <c r="C1224" t="s">
        <v>2582</v>
      </c>
      <c r="J1224" t="s">
        <v>286</v>
      </c>
      <c r="K1224">
        <v>0</v>
      </c>
      <c r="N1224" t="b">
        <v>1</v>
      </c>
      <c r="O1224" t="b">
        <v>1</v>
      </c>
      <c r="P1224" t="b">
        <v>0</v>
      </c>
      <c r="Q1224">
        <v>13</v>
      </c>
      <c r="R1224">
        <v>1</v>
      </c>
      <c r="S1224">
        <v>1</v>
      </c>
      <c r="T1224">
        <v>3</v>
      </c>
      <c r="U1224" t="b">
        <v>1</v>
      </c>
      <c r="V1224" t="s">
        <v>328</v>
      </c>
      <c r="W1224" t="s">
        <v>329</v>
      </c>
      <c r="X1224" t="s">
        <v>5438</v>
      </c>
      <c r="Y1224">
        <v>29</v>
      </c>
      <c r="Z1224">
        <v>29</v>
      </c>
      <c r="AA1224">
        <v>6</v>
      </c>
      <c r="AB1224">
        <v>6</v>
      </c>
      <c r="AC1224">
        <v>19</v>
      </c>
    </row>
    <row r="1225" spans="1:29" x14ac:dyDescent="0.35">
      <c r="A1225">
        <v>1230</v>
      </c>
      <c r="B1225" t="s">
        <v>1318</v>
      </c>
      <c r="C1225" t="s">
        <v>2583</v>
      </c>
      <c r="I1225" t="s">
        <v>65</v>
      </c>
      <c r="J1225" t="s">
        <v>264</v>
      </c>
      <c r="K1225">
        <v>0</v>
      </c>
      <c r="N1225" t="b">
        <v>1</v>
      </c>
      <c r="O1225" t="b">
        <v>1</v>
      </c>
      <c r="P1225" t="b">
        <v>0</v>
      </c>
      <c r="Q1225">
        <v>13</v>
      </c>
      <c r="R1225">
        <v>4</v>
      </c>
      <c r="S1225">
        <v>1</v>
      </c>
      <c r="T1225">
        <v>0</v>
      </c>
      <c r="U1225" t="b">
        <v>1</v>
      </c>
      <c r="V1225" t="s">
        <v>328</v>
      </c>
      <c r="W1225" t="s">
        <v>329</v>
      </c>
      <c r="X1225" t="s">
        <v>5554</v>
      </c>
      <c r="Y1225">
        <v>38</v>
      </c>
      <c r="Z1225">
        <v>38</v>
      </c>
      <c r="AA1225">
        <v>5</v>
      </c>
      <c r="AB1225">
        <v>5</v>
      </c>
      <c r="AC1225">
        <v>19</v>
      </c>
    </row>
    <row r="1226" spans="1:29" x14ac:dyDescent="0.35">
      <c r="A1226">
        <v>1231</v>
      </c>
      <c r="B1226" t="s">
        <v>1318</v>
      </c>
      <c r="C1226" t="s">
        <v>2584</v>
      </c>
      <c r="I1226" t="s">
        <v>65</v>
      </c>
      <c r="J1226" t="s">
        <v>264</v>
      </c>
      <c r="K1226">
        <v>0</v>
      </c>
      <c r="N1226" t="b">
        <v>1</v>
      </c>
      <c r="O1226" t="b">
        <v>1</v>
      </c>
      <c r="P1226" t="b">
        <v>0</v>
      </c>
      <c r="Q1226">
        <v>13</v>
      </c>
      <c r="R1226">
        <v>4</v>
      </c>
      <c r="S1226">
        <v>1</v>
      </c>
      <c r="T1226">
        <v>0</v>
      </c>
      <c r="U1226" t="b">
        <v>1</v>
      </c>
      <c r="V1226" t="s">
        <v>328</v>
      </c>
      <c r="W1226" t="s">
        <v>329</v>
      </c>
      <c r="X1226" t="s">
        <v>5555</v>
      </c>
      <c r="Y1226">
        <v>39</v>
      </c>
      <c r="Z1226">
        <v>39</v>
      </c>
      <c r="AA1226">
        <v>5</v>
      </c>
      <c r="AB1226">
        <v>5</v>
      </c>
      <c r="AC1226">
        <v>19</v>
      </c>
    </row>
    <row r="1227" spans="1:29" x14ac:dyDescent="0.35">
      <c r="A1227">
        <v>1232</v>
      </c>
      <c r="B1227" t="s">
        <v>1318</v>
      </c>
      <c r="C1227" t="s">
        <v>2585</v>
      </c>
      <c r="I1227" t="s">
        <v>65</v>
      </c>
      <c r="J1227" t="s">
        <v>264</v>
      </c>
      <c r="K1227">
        <v>0</v>
      </c>
      <c r="N1227" t="b">
        <v>1</v>
      </c>
      <c r="O1227" t="b">
        <v>1</v>
      </c>
      <c r="P1227" t="b">
        <v>0</v>
      </c>
      <c r="Q1227">
        <v>13</v>
      </c>
      <c r="R1227">
        <v>4</v>
      </c>
      <c r="S1227">
        <v>1</v>
      </c>
      <c r="T1227">
        <v>0</v>
      </c>
      <c r="U1227" t="b">
        <v>1</v>
      </c>
      <c r="V1227" t="s">
        <v>328</v>
      </c>
      <c r="W1227" t="s">
        <v>329</v>
      </c>
      <c r="X1227" t="s">
        <v>5556</v>
      </c>
      <c r="Y1227">
        <v>40</v>
      </c>
      <c r="Z1227">
        <v>40</v>
      </c>
      <c r="AA1227">
        <v>5</v>
      </c>
      <c r="AB1227">
        <v>5</v>
      </c>
      <c r="AC1227">
        <v>19</v>
      </c>
    </row>
    <row r="1228" spans="1:29" x14ac:dyDescent="0.35">
      <c r="A1228">
        <v>1233</v>
      </c>
      <c r="B1228" t="s">
        <v>1318</v>
      </c>
      <c r="C1228" t="s">
        <v>2586</v>
      </c>
      <c r="I1228" t="s">
        <v>65</v>
      </c>
      <c r="J1228" t="s">
        <v>264</v>
      </c>
      <c r="K1228">
        <v>0</v>
      </c>
      <c r="N1228" t="b">
        <v>1</v>
      </c>
      <c r="O1228" t="b">
        <v>1</v>
      </c>
      <c r="P1228" t="b">
        <v>0</v>
      </c>
      <c r="Q1228">
        <v>13</v>
      </c>
      <c r="R1228">
        <v>4</v>
      </c>
      <c r="S1228">
        <v>1</v>
      </c>
      <c r="T1228">
        <v>0</v>
      </c>
      <c r="U1228" t="b">
        <v>1</v>
      </c>
      <c r="V1228" t="s">
        <v>328</v>
      </c>
      <c r="W1228" t="s">
        <v>329</v>
      </c>
      <c r="X1228" t="s">
        <v>5557</v>
      </c>
      <c r="Y1228">
        <v>41</v>
      </c>
      <c r="Z1228">
        <v>41</v>
      </c>
      <c r="AA1228">
        <v>5</v>
      </c>
      <c r="AB1228">
        <v>5</v>
      </c>
      <c r="AC1228">
        <v>19</v>
      </c>
    </row>
    <row r="1229" spans="1:29" x14ac:dyDescent="0.35">
      <c r="A1229">
        <v>1234</v>
      </c>
      <c r="B1229" t="s">
        <v>1318</v>
      </c>
      <c r="C1229" t="s">
        <v>2587</v>
      </c>
      <c r="I1229" t="s">
        <v>65</v>
      </c>
      <c r="J1229" t="s">
        <v>264</v>
      </c>
      <c r="K1229">
        <v>0</v>
      </c>
      <c r="N1229" t="b">
        <v>1</v>
      </c>
      <c r="O1229" t="b">
        <v>1</v>
      </c>
      <c r="P1229" t="b">
        <v>0</v>
      </c>
      <c r="Q1229">
        <v>13</v>
      </c>
      <c r="R1229">
        <v>4</v>
      </c>
      <c r="S1229">
        <v>1</v>
      </c>
      <c r="T1229">
        <v>0</v>
      </c>
      <c r="U1229" t="b">
        <v>1</v>
      </c>
      <c r="V1229" t="s">
        <v>328</v>
      </c>
      <c r="W1229" t="s">
        <v>329</v>
      </c>
      <c r="X1229" t="s">
        <v>5558</v>
      </c>
      <c r="Y1229">
        <v>42</v>
      </c>
      <c r="Z1229">
        <v>42</v>
      </c>
      <c r="AA1229">
        <v>5</v>
      </c>
      <c r="AB1229">
        <v>5</v>
      </c>
      <c r="AC1229">
        <v>19</v>
      </c>
    </row>
    <row r="1230" spans="1:29" x14ac:dyDescent="0.35">
      <c r="A1230">
        <v>1235</v>
      </c>
      <c r="B1230" t="s">
        <v>1318</v>
      </c>
      <c r="C1230" t="s">
        <v>2588</v>
      </c>
      <c r="I1230" t="s">
        <v>65</v>
      </c>
      <c r="J1230" t="s">
        <v>264</v>
      </c>
      <c r="K1230">
        <v>0</v>
      </c>
      <c r="N1230" t="b">
        <v>1</v>
      </c>
      <c r="O1230" t="b">
        <v>1</v>
      </c>
      <c r="P1230" t="b">
        <v>0</v>
      </c>
      <c r="Q1230">
        <v>13</v>
      </c>
      <c r="R1230">
        <v>4</v>
      </c>
      <c r="S1230">
        <v>1</v>
      </c>
      <c r="T1230">
        <v>0</v>
      </c>
      <c r="U1230" t="b">
        <v>1</v>
      </c>
      <c r="V1230" t="s">
        <v>328</v>
      </c>
      <c r="W1230" t="s">
        <v>329</v>
      </c>
      <c r="X1230" t="s">
        <v>5559</v>
      </c>
      <c r="Y1230">
        <v>43</v>
      </c>
      <c r="Z1230">
        <v>43</v>
      </c>
      <c r="AA1230">
        <v>5</v>
      </c>
      <c r="AB1230">
        <v>5</v>
      </c>
      <c r="AC1230">
        <v>19</v>
      </c>
    </row>
    <row r="1231" spans="1:29" x14ac:dyDescent="0.35">
      <c r="A1231">
        <v>1236</v>
      </c>
      <c r="B1231" t="s">
        <v>1318</v>
      </c>
      <c r="C1231" t="s">
        <v>2589</v>
      </c>
      <c r="I1231" t="s">
        <v>65</v>
      </c>
      <c r="J1231" t="s">
        <v>264</v>
      </c>
      <c r="K1231">
        <v>0</v>
      </c>
      <c r="N1231" t="b">
        <v>1</v>
      </c>
      <c r="O1231" t="b">
        <v>1</v>
      </c>
      <c r="P1231" t="b">
        <v>0</v>
      </c>
      <c r="Q1231">
        <v>13</v>
      </c>
      <c r="R1231">
        <v>4</v>
      </c>
      <c r="S1231">
        <v>1</v>
      </c>
      <c r="T1231">
        <v>0</v>
      </c>
      <c r="U1231" t="b">
        <v>1</v>
      </c>
      <c r="V1231" t="s">
        <v>328</v>
      </c>
      <c r="W1231" t="s">
        <v>329</v>
      </c>
      <c r="X1231" t="s">
        <v>5560</v>
      </c>
      <c r="Y1231">
        <v>44</v>
      </c>
      <c r="Z1231">
        <v>44</v>
      </c>
      <c r="AA1231">
        <v>5</v>
      </c>
      <c r="AB1231">
        <v>5</v>
      </c>
      <c r="AC1231">
        <v>19</v>
      </c>
    </row>
    <row r="1232" spans="1:29" x14ac:dyDescent="0.35">
      <c r="A1232">
        <v>1237</v>
      </c>
      <c r="B1232" t="s">
        <v>1318</v>
      </c>
      <c r="C1232" t="s">
        <v>2590</v>
      </c>
      <c r="I1232" t="s">
        <v>65</v>
      </c>
      <c r="J1232" t="s">
        <v>264</v>
      </c>
      <c r="K1232">
        <v>0</v>
      </c>
      <c r="N1232" t="b">
        <v>1</v>
      </c>
      <c r="O1232" t="b">
        <v>1</v>
      </c>
      <c r="P1232" t="b">
        <v>0</v>
      </c>
      <c r="Q1232">
        <v>13</v>
      </c>
      <c r="R1232">
        <v>4</v>
      </c>
      <c r="S1232">
        <v>1</v>
      </c>
      <c r="T1232">
        <v>0</v>
      </c>
      <c r="U1232" t="b">
        <v>1</v>
      </c>
      <c r="V1232" t="s">
        <v>328</v>
      </c>
      <c r="W1232" t="s">
        <v>329</v>
      </c>
      <c r="X1232" t="s">
        <v>5642</v>
      </c>
      <c r="Y1232">
        <v>45</v>
      </c>
      <c r="Z1232">
        <v>45</v>
      </c>
      <c r="AA1232">
        <v>5</v>
      </c>
      <c r="AB1232">
        <v>5</v>
      </c>
      <c r="AC1232">
        <v>19</v>
      </c>
    </row>
    <row r="1233" spans="1:29" x14ac:dyDescent="0.35">
      <c r="A1233">
        <v>1238</v>
      </c>
      <c r="B1233" t="s">
        <v>1318</v>
      </c>
      <c r="C1233" t="s">
        <v>2591</v>
      </c>
      <c r="I1233" t="s">
        <v>72</v>
      </c>
      <c r="J1233" t="s">
        <v>272</v>
      </c>
      <c r="K1233">
        <v>0</v>
      </c>
      <c r="N1233" t="b">
        <v>1</v>
      </c>
      <c r="O1233" t="b">
        <v>1</v>
      </c>
      <c r="P1233" t="b">
        <v>0</v>
      </c>
      <c r="Q1233">
        <v>13</v>
      </c>
      <c r="R1233">
        <v>4</v>
      </c>
      <c r="S1233">
        <v>1</v>
      </c>
      <c r="T1233">
        <v>0</v>
      </c>
      <c r="U1233" t="b">
        <v>1</v>
      </c>
      <c r="V1233" t="s">
        <v>328</v>
      </c>
      <c r="W1233" t="s">
        <v>329</v>
      </c>
      <c r="X1233" t="s">
        <v>5444</v>
      </c>
      <c r="Y1233">
        <v>38</v>
      </c>
      <c r="Z1233">
        <v>38</v>
      </c>
      <c r="AA1233">
        <v>6</v>
      </c>
      <c r="AB1233">
        <v>6</v>
      </c>
      <c r="AC1233">
        <v>19</v>
      </c>
    </row>
    <row r="1234" spans="1:29" x14ac:dyDescent="0.35">
      <c r="A1234">
        <v>1239</v>
      </c>
      <c r="B1234" t="s">
        <v>1318</v>
      </c>
      <c r="C1234" t="s">
        <v>2592</v>
      </c>
      <c r="I1234" t="s">
        <v>72</v>
      </c>
      <c r="J1234" t="s">
        <v>272</v>
      </c>
      <c r="K1234">
        <v>0</v>
      </c>
      <c r="N1234" t="b">
        <v>1</v>
      </c>
      <c r="O1234" t="b">
        <v>1</v>
      </c>
      <c r="P1234" t="b">
        <v>0</v>
      </c>
      <c r="Q1234">
        <v>13</v>
      </c>
      <c r="R1234">
        <v>4</v>
      </c>
      <c r="S1234">
        <v>1</v>
      </c>
      <c r="T1234">
        <v>0</v>
      </c>
      <c r="U1234" t="b">
        <v>1</v>
      </c>
      <c r="V1234" t="s">
        <v>328</v>
      </c>
      <c r="W1234" t="s">
        <v>329</v>
      </c>
      <c r="X1234" t="s">
        <v>5445</v>
      </c>
      <c r="Y1234">
        <v>39</v>
      </c>
      <c r="Z1234">
        <v>39</v>
      </c>
      <c r="AA1234">
        <v>6</v>
      </c>
      <c r="AB1234">
        <v>6</v>
      </c>
      <c r="AC1234">
        <v>19</v>
      </c>
    </row>
    <row r="1235" spans="1:29" x14ac:dyDescent="0.35">
      <c r="A1235">
        <v>1240</v>
      </c>
      <c r="B1235" t="s">
        <v>1318</v>
      </c>
      <c r="C1235" t="s">
        <v>2593</v>
      </c>
      <c r="I1235" t="s">
        <v>72</v>
      </c>
      <c r="J1235" t="s">
        <v>272</v>
      </c>
      <c r="K1235">
        <v>0</v>
      </c>
      <c r="N1235" t="b">
        <v>1</v>
      </c>
      <c r="O1235" t="b">
        <v>1</v>
      </c>
      <c r="P1235" t="b">
        <v>0</v>
      </c>
      <c r="Q1235">
        <v>13</v>
      </c>
      <c r="R1235">
        <v>4</v>
      </c>
      <c r="S1235">
        <v>1</v>
      </c>
      <c r="T1235">
        <v>0</v>
      </c>
      <c r="U1235" t="b">
        <v>1</v>
      </c>
      <c r="V1235" t="s">
        <v>328</v>
      </c>
      <c r="W1235" t="s">
        <v>329</v>
      </c>
      <c r="X1235" t="s">
        <v>5446</v>
      </c>
      <c r="Y1235">
        <v>40</v>
      </c>
      <c r="Z1235">
        <v>40</v>
      </c>
      <c r="AA1235">
        <v>6</v>
      </c>
      <c r="AB1235">
        <v>6</v>
      </c>
      <c r="AC1235">
        <v>19</v>
      </c>
    </row>
    <row r="1236" spans="1:29" x14ac:dyDescent="0.35">
      <c r="A1236">
        <v>1241</v>
      </c>
      <c r="B1236" t="s">
        <v>1318</v>
      </c>
      <c r="C1236" t="s">
        <v>2594</v>
      </c>
      <c r="I1236" t="s">
        <v>72</v>
      </c>
      <c r="J1236" t="s">
        <v>272</v>
      </c>
      <c r="K1236">
        <v>0</v>
      </c>
      <c r="N1236" t="b">
        <v>1</v>
      </c>
      <c r="O1236" t="b">
        <v>1</v>
      </c>
      <c r="P1236" t="b">
        <v>0</v>
      </c>
      <c r="Q1236">
        <v>13</v>
      </c>
      <c r="R1236">
        <v>4</v>
      </c>
      <c r="S1236">
        <v>1</v>
      </c>
      <c r="T1236">
        <v>0</v>
      </c>
      <c r="U1236" t="b">
        <v>1</v>
      </c>
      <c r="V1236" t="s">
        <v>328</v>
      </c>
      <c r="W1236" t="s">
        <v>329</v>
      </c>
      <c r="X1236" t="s">
        <v>5447</v>
      </c>
      <c r="Y1236">
        <v>41</v>
      </c>
      <c r="Z1236">
        <v>41</v>
      </c>
      <c r="AA1236">
        <v>6</v>
      </c>
      <c r="AB1236">
        <v>6</v>
      </c>
      <c r="AC1236">
        <v>19</v>
      </c>
    </row>
    <row r="1237" spans="1:29" x14ac:dyDescent="0.35">
      <c r="A1237">
        <v>1242</v>
      </c>
      <c r="B1237" t="s">
        <v>1318</v>
      </c>
      <c r="C1237" t="s">
        <v>2595</v>
      </c>
      <c r="I1237" t="s">
        <v>72</v>
      </c>
      <c r="J1237" t="s">
        <v>272</v>
      </c>
      <c r="K1237">
        <v>0</v>
      </c>
      <c r="N1237" t="b">
        <v>1</v>
      </c>
      <c r="O1237" t="b">
        <v>1</v>
      </c>
      <c r="P1237" t="b">
        <v>0</v>
      </c>
      <c r="Q1237">
        <v>13</v>
      </c>
      <c r="R1237">
        <v>4</v>
      </c>
      <c r="S1237">
        <v>1</v>
      </c>
      <c r="T1237">
        <v>0</v>
      </c>
      <c r="U1237" t="b">
        <v>1</v>
      </c>
      <c r="V1237" t="s">
        <v>328</v>
      </c>
      <c r="W1237" t="s">
        <v>329</v>
      </c>
      <c r="X1237" t="s">
        <v>5448</v>
      </c>
      <c r="Y1237">
        <v>42</v>
      </c>
      <c r="Z1237">
        <v>42</v>
      </c>
      <c r="AA1237">
        <v>6</v>
      </c>
      <c r="AB1237">
        <v>6</v>
      </c>
      <c r="AC1237">
        <v>19</v>
      </c>
    </row>
    <row r="1238" spans="1:29" x14ac:dyDescent="0.35">
      <c r="A1238">
        <v>1243</v>
      </c>
      <c r="B1238" t="s">
        <v>1318</v>
      </c>
      <c r="C1238" t="s">
        <v>2596</v>
      </c>
      <c r="I1238" t="s">
        <v>72</v>
      </c>
      <c r="J1238" t="s">
        <v>272</v>
      </c>
      <c r="K1238">
        <v>0</v>
      </c>
      <c r="N1238" t="b">
        <v>1</v>
      </c>
      <c r="O1238" t="b">
        <v>1</v>
      </c>
      <c r="P1238" t="b">
        <v>0</v>
      </c>
      <c r="Q1238">
        <v>13</v>
      </c>
      <c r="R1238">
        <v>4</v>
      </c>
      <c r="S1238">
        <v>1</v>
      </c>
      <c r="T1238">
        <v>0</v>
      </c>
      <c r="U1238" t="b">
        <v>1</v>
      </c>
      <c r="V1238" t="s">
        <v>328</v>
      </c>
      <c r="W1238" t="s">
        <v>329</v>
      </c>
      <c r="X1238" t="s">
        <v>5449</v>
      </c>
      <c r="Y1238">
        <v>43</v>
      </c>
      <c r="Z1238">
        <v>43</v>
      </c>
      <c r="AA1238">
        <v>6</v>
      </c>
      <c r="AB1238">
        <v>6</v>
      </c>
      <c r="AC1238">
        <v>19</v>
      </c>
    </row>
    <row r="1239" spans="1:29" x14ac:dyDescent="0.35">
      <c r="A1239">
        <v>1244</v>
      </c>
      <c r="B1239" t="s">
        <v>1318</v>
      </c>
      <c r="C1239" t="s">
        <v>2597</v>
      </c>
      <c r="I1239" t="s">
        <v>72</v>
      </c>
      <c r="J1239" t="s">
        <v>272</v>
      </c>
      <c r="K1239">
        <v>0</v>
      </c>
      <c r="N1239" t="b">
        <v>1</v>
      </c>
      <c r="O1239" t="b">
        <v>1</v>
      </c>
      <c r="P1239" t="b">
        <v>0</v>
      </c>
      <c r="Q1239">
        <v>13</v>
      </c>
      <c r="R1239">
        <v>4</v>
      </c>
      <c r="S1239">
        <v>1</v>
      </c>
      <c r="T1239">
        <v>0</v>
      </c>
      <c r="U1239" t="b">
        <v>1</v>
      </c>
      <c r="V1239" t="s">
        <v>328</v>
      </c>
      <c r="W1239" t="s">
        <v>329</v>
      </c>
      <c r="X1239" t="s">
        <v>5450</v>
      </c>
      <c r="Y1239">
        <v>44</v>
      </c>
      <c r="Z1239">
        <v>44</v>
      </c>
      <c r="AA1239">
        <v>6</v>
      </c>
      <c r="AB1239">
        <v>6</v>
      </c>
      <c r="AC1239">
        <v>19</v>
      </c>
    </row>
    <row r="1240" spans="1:29" x14ac:dyDescent="0.35">
      <c r="A1240">
        <v>1245</v>
      </c>
      <c r="B1240" t="s">
        <v>1318</v>
      </c>
      <c r="C1240" t="s">
        <v>2598</v>
      </c>
      <c r="I1240" t="s">
        <v>72</v>
      </c>
      <c r="J1240" t="s">
        <v>272</v>
      </c>
      <c r="K1240">
        <v>0</v>
      </c>
      <c r="N1240" t="b">
        <v>1</v>
      </c>
      <c r="O1240" t="b">
        <v>1</v>
      </c>
      <c r="P1240" t="b">
        <v>0</v>
      </c>
      <c r="Q1240">
        <v>13</v>
      </c>
      <c r="R1240">
        <v>4</v>
      </c>
      <c r="S1240">
        <v>1</v>
      </c>
      <c r="T1240">
        <v>0</v>
      </c>
      <c r="U1240" t="b">
        <v>1</v>
      </c>
      <c r="V1240" t="s">
        <v>328</v>
      </c>
      <c r="W1240" t="s">
        <v>329</v>
      </c>
      <c r="X1240" t="s">
        <v>5451</v>
      </c>
      <c r="Y1240">
        <v>45</v>
      </c>
      <c r="Z1240">
        <v>45</v>
      </c>
      <c r="AA1240">
        <v>6</v>
      </c>
      <c r="AB1240">
        <v>6</v>
      </c>
      <c r="AC1240">
        <v>19</v>
      </c>
    </row>
    <row r="1241" spans="1:29" x14ac:dyDescent="0.35">
      <c r="A1241">
        <v>1246</v>
      </c>
      <c r="B1241" t="s">
        <v>1318</v>
      </c>
      <c r="C1241" t="s">
        <v>2599</v>
      </c>
      <c r="G1241" t="s">
        <v>1408</v>
      </c>
      <c r="I1241" t="s">
        <v>72</v>
      </c>
      <c r="J1241" t="s">
        <v>272</v>
      </c>
      <c r="K1241">
        <v>0</v>
      </c>
      <c r="N1241" t="b">
        <v>1</v>
      </c>
      <c r="O1241" t="b">
        <v>1</v>
      </c>
      <c r="P1241" t="b">
        <v>0</v>
      </c>
      <c r="Q1241">
        <v>13</v>
      </c>
      <c r="R1241">
        <v>0</v>
      </c>
      <c r="S1241">
        <v>1</v>
      </c>
      <c r="T1241">
        <v>0</v>
      </c>
      <c r="U1241" t="b">
        <v>1</v>
      </c>
      <c r="V1241" t="s">
        <v>328</v>
      </c>
      <c r="W1241" t="s">
        <v>329</v>
      </c>
      <c r="X1241" t="s">
        <v>5452</v>
      </c>
      <c r="Y1241">
        <v>46</v>
      </c>
      <c r="Z1241">
        <v>46</v>
      </c>
      <c r="AA1241">
        <v>6</v>
      </c>
      <c r="AB1241">
        <v>6</v>
      </c>
      <c r="AC1241">
        <v>19</v>
      </c>
    </row>
    <row r="1242" spans="1:29" x14ac:dyDescent="0.35">
      <c r="A1242">
        <v>1247</v>
      </c>
      <c r="B1242" t="s">
        <v>1318</v>
      </c>
      <c r="C1242" t="s">
        <v>2600</v>
      </c>
      <c r="G1242" t="s">
        <v>1408</v>
      </c>
      <c r="I1242" t="s">
        <v>134</v>
      </c>
      <c r="J1242" t="s">
        <v>272</v>
      </c>
      <c r="K1242">
        <v>0</v>
      </c>
      <c r="N1242" t="b">
        <v>1</v>
      </c>
      <c r="O1242" t="b">
        <v>1</v>
      </c>
      <c r="P1242" t="b">
        <v>0</v>
      </c>
      <c r="Q1242">
        <v>13</v>
      </c>
      <c r="R1242">
        <v>0</v>
      </c>
      <c r="S1242">
        <v>1</v>
      </c>
      <c r="T1242">
        <v>0</v>
      </c>
      <c r="U1242" t="b">
        <v>1</v>
      </c>
      <c r="V1242" t="s">
        <v>328</v>
      </c>
      <c r="W1242" t="s">
        <v>329</v>
      </c>
      <c r="X1242" t="s">
        <v>5565</v>
      </c>
      <c r="Y1242">
        <v>46</v>
      </c>
      <c r="Z1242">
        <v>46</v>
      </c>
      <c r="AA1242">
        <v>7</v>
      </c>
      <c r="AB1242">
        <v>7</v>
      </c>
      <c r="AC1242">
        <v>19</v>
      </c>
    </row>
    <row r="1243" spans="1:29" x14ac:dyDescent="0.35">
      <c r="A1243">
        <v>1248</v>
      </c>
      <c r="B1243" t="s">
        <v>1318</v>
      </c>
      <c r="C1243" t="s">
        <v>2601</v>
      </c>
      <c r="G1243" t="s">
        <v>1408</v>
      </c>
      <c r="I1243" t="s">
        <v>135</v>
      </c>
      <c r="J1243" t="s">
        <v>272</v>
      </c>
      <c r="K1243">
        <v>0</v>
      </c>
      <c r="N1243" t="b">
        <v>1</v>
      </c>
      <c r="O1243" t="b">
        <v>1</v>
      </c>
      <c r="P1243" t="b">
        <v>0</v>
      </c>
      <c r="Q1243">
        <v>13</v>
      </c>
      <c r="R1243">
        <v>0</v>
      </c>
      <c r="S1243">
        <v>1</v>
      </c>
      <c r="T1243">
        <v>0</v>
      </c>
      <c r="U1243" t="b">
        <v>1</v>
      </c>
      <c r="V1243" t="s">
        <v>328</v>
      </c>
      <c r="W1243" t="s">
        <v>329</v>
      </c>
      <c r="X1243" t="s">
        <v>5566</v>
      </c>
      <c r="Y1243">
        <v>46</v>
      </c>
      <c r="Z1243">
        <v>46</v>
      </c>
      <c r="AA1243">
        <v>8</v>
      </c>
      <c r="AB1243">
        <v>8</v>
      </c>
      <c r="AC1243">
        <v>19</v>
      </c>
    </row>
    <row r="1244" spans="1:29" x14ac:dyDescent="0.35">
      <c r="A1244">
        <v>1249</v>
      </c>
      <c r="B1244" t="s">
        <v>1318</v>
      </c>
      <c r="C1244" t="s">
        <v>2602</v>
      </c>
      <c r="G1244" t="s">
        <v>1408</v>
      </c>
      <c r="I1244" t="s">
        <v>73</v>
      </c>
      <c r="J1244" t="s">
        <v>272</v>
      </c>
      <c r="K1244">
        <v>0</v>
      </c>
      <c r="N1244" t="b">
        <v>1</v>
      </c>
      <c r="O1244" t="b">
        <v>1</v>
      </c>
      <c r="P1244" t="b">
        <v>0</v>
      </c>
      <c r="Q1244">
        <v>13</v>
      </c>
      <c r="R1244">
        <v>0</v>
      </c>
      <c r="S1244">
        <v>1</v>
      </c>
      <c r="T1244">
        <v>0</v>
      </c>
      <c r="U1244" t="b">
        <v>1</v>
      </c>
      <c r="V1244" t="s">
        <v>328</v>
      </c>
      <c r="W1244" t="s">
        <v>329</v>
      </c>
      <c r="X1244" t="s">
        <v>5567</v>
      </c>
      <c r="Y1244">
        <v>46</v>
      </c>
      <c r="Z1244">
        <v>46</v>
      </c>
      <c r="AA1244">
        <v>9</v>
      </c>
      <c r="AB1244">
        <v>9</v>
      </c>
      <c r="AC1244">
        <v>19</v>
      </c>
    </row>
    <row r="1245" spans="1:29" x14ac:dyDescent="0.35">
      <c r="A1245">
        <v>1250</v>
      </c>
      <c r="B1245" t="s">
        <v>1318</v>
      </c>
      <c r="C1245" t="s">
        <v>2603</v>
      </c>
      <c r="G1245" t="s">
        <v>1408</v>
      </c>
      <c r="I1245" t="s">
        <v>180</v>
      </c>
      <c r="J1245" t="s">
        <v>272</v>
      </c>
      <c r="K1245">
        <v>0</v>
      </c>
      <c r="N1245" t="b">
        <v>1</v>
      </c>
      <c r="O1245" t="b">
        <v>1</v>
      </c>
      <c r="P1245" t="b">
        <v>0</v>
      </c>
      <c r="Q1245">
        <v>13</v>
      </c>
      <c r="R1245">
        <v>0</v>
      </c>
      <c r="S1245">
        <v>1</v>
      </c>
      <c r="T1245">
        <v>0</v>
      </c>
      <c r="U1245" t="b">
        <v>1</v>
      </c>
      <c r="V1245" t="s">
        <v>328</v>
      </c>
      <c r="W1245" t="s">
        <v>329</v>
      </c>
      <c r="X1245" t="s">
        <v>5568</v>
      </c>
      <c r="Y1245">
        <v>46</v>
      </c>
      <c r="Z1245">
        <v>46</v>
      </c>
      <c r="AA1245">
        <v>10</v>
      </c>
      <c r="AB1245">
        <v>10</v>
      </c>
      <c r="AC1245">
        <v>19</v>
      </c>
    </row>
    <row r="1246" spans="1:29" x14ac:dyDescent="0.35">
      <c r="A1246">
        <v>1251</v>
      </c>
      <c r="B1246" t="s">
        <v>1318</v>
      </c>
      <c r="C1246" t="s">
        <v>2604</v>
      </c>
      <c r="G1246" t="s">
        <v>1408</v>
      </c>
      <c r="I1246" t="s">
        <v>181</v>
      </c>
      <c r="J1246" t="s">
        <v>272</v>
      </c>
      <c r="K1246">
        <v>0</v>
      </c>
      <c r="N1246" t="b">
        <v>1</v>
      </c>
      <c r="O1246" t="b">
        <v>1</v>
      </c>
      <c r="P1246" t="b">
        <v>0</v>
      </c>
      <c r="Q1246">
        <v>13</v>
      </c>
      <c r="R1246">
        <v>0</v>
      </c>
      <c r="S1246">
        <v>1</v>
      </c>
      <c r="T1246">
        <v>0</v>
      </c>
      <c r="U1246" t="b">
        <v>1</v>
      </c>
      <c r="V1246" t="s">
        <v>328</v>
      </c>
      <c r="W1246" t="s">
        <v>329</v>
      </c>
      <c r="X1246" t="s">
        <v>5643</v>
      </c>
      <c r="Y1246">
        <v>46</v>
      </c>
      <c r="Z1246">
        <v>46</v>
      </c>
      <c r="AA1246">
        <v>11</v>
      </c>
      <c r="AB1246">
        <v>11</v>
      </c>
      <c r="AC1246">
        <v>19</v>
      </c>
    </row>
    <row r="1247" spans="1:29" x14ac:dyDescent="0.35">
      <c r="A1247">
        <v>1252</v>
      </c>
      <c r="B1247" t="s">
        <v>1318</v>
      </c>
      <c r="C1247" t="s">
        <v>2605</v>
      </c>
      <c r="I1247" t="s">
        <v>65</v>
      </c>
      <c r="J1247" t="s">
        <v>264</v>
      </c>
      <c r="K1247">
        <v>0</v>
      </c>
      <c r="N1247" t="b">
        <v>1</v>
      </c>
      <c r="O1247" t="b">
        <v>1</v>
      </c>
      <c r="P1247" t="b">
        <v>0</v>
      </c>
      <c r="Q1247">
        <v>13</v>
      </c>
      <c r="R1247">
        <v>4</v>
      </c>
      <c r="S1247">
        <v>1</v>
      </c>
      <c r="T1247">
        <v>0</v>
      </c>
      <c r="U1247" t="b">
        <v>1</v>
      </c>
      <c r="V1247" t="s">
        <v>328</v>
      </c>
      <c r="W1247" t="s">
        <v>329</v>
      </c>
      <c r="X1247" t="s">
        <v>5644</v>
      </c>
      <c r="Y1247">
        <v>50</v>
      </c>
      <c r="Z1247">
        <v>50</v>
      </c>
      <c r="AA1247">
        <v>5</v>
      </c>
      <c r="AB1247">
        <v>5</v>
      </c>
      <c r="AC1247">
        <v>19</v>
      </c>
    </row>
    <row r="1248" spans="1:29" x14ac:dyDescent="0.35">
      <c r="A1248">
        <v>1253</v>
      </c>
      <c r="B1248" t="s">
        <v>1318</v>
      </c>
      <c r="C1248" t="s">
        <v>2606</v>
      </c>
      <c r="I1248" t="s">
        <v>65</v>
      </c>
      <c r="J1248" t="s">
        <v>264</v>
      </c>
      <c r="K1248">
        <v>0</v>
      </c>
      <c r="N1248" t="b">
        <v>1</v>
      </c>
      <c r="O1248" t="b">
        <v>1</v>
      </c>
      <c r="P1248" t="b">
        <v>0</v>
      </c>
      <c r="Q1248">
        <v>13</v>
      </c>
      <c r="R1248">
        <v>4</v>
      </c>
      <c r="S1248">
        <v>1</v>
      </c>
      <c r="T1248">
        <v>0</v>
      </c>
      <c r="U1248" t="b">
        <v>1</v>
      </c>
      <c r="V1248" t="s">
        <v>328</v>
      </c>
      <c r="W1248" t="s">
        <v>329</v>
      </c>
      <c r="X1248" t="s">
        <v>5645</v>
      </c>
      <c r="Y1248">
        <v>51</v>
      </c>
      <c r="Z1248">
        <v>51</v>
      </c>
      <c r="AA1248">
        <v>5</v>
      </c>
      <c r="AB1248">
        <v>5</v>
      </c>
      <c r="AC1248">
        <v>19</v>
      </c>
    </row>
    <row r="1249" spans="1:29" x14ac:dyDescent="0.35">
      <c r="A1249">
        <v>1254</v>
      </c>
      <c r="B1249" t="s">
        <v>1318</v>
      </c>
      <c r="C1249" t="s">
        <v>2607</v>
      </c>
      <c r="I1249" t="s">
        <v>65</v>
      </c>
      <c r="J1249" t="s">
        <v>264</v>
      </c>
      <c r="K1249">
        <v>0</v>
      </c>
      <c r="N1249" t="b">
        <v>1</v>
      </c>
      <c r="O1249" t="b">
        <v>1</v>
      </c>
      <c r="P1249" t="b">
        <v>0</v>
      </c>
      <c r="Q1249">
        <v>13</v>
      </c>
      <c r="R1249">
        <v>4</v>
      </c>
      <c r="S1249">
        <v>1</v>
      </c>
      <c r="T1249">
        <v>0</v>
      </c>
      <c r="U1249" t="b">
        <v>1</v>
      </c>
      <c r="V1249" t="s">
        <v>328</v>
      </c>
      <c r="W1249" t="s">
        <v>329</v>
      </c>
      <c r="X1249" t="s">
        <v>5573</v>
      </c>
      <c r="Y1249">
        <v>52</v>
      </c>
      <c r="Z1249">
        <v>52</v>
      </c>
      <c r="AA1249">
        <v>5</v>
      </c>
      <c r="AB1249">
        <v>5</v>
      </c>
      <c r="AC1249">
        <v>19</v>
      </c>
    </row>
    <row r="1250" spans="1:29" x14ac:dyDescent="0.35">
      <c r="A1250">
        <v>1255</v>
      </c>
      <c r="B1250" t="s">
        <v>1318</v>
      </c>
      <c r="C1250" t="s">
        <v>2608</v>
      </c>
      <c r="I1250" t="s">
        <v>65</v>
      </c>
      <c r="J1250" t="s">
        <v>264</v>
      </c>
      <c r="K1250">
        <v>0</v>
      </c>
      <c r="N1250" t="b">
        <v>1</v>
      </c>
      <c r="O1250" t="b">
        <v>1</v>
      </c>
      <c r="P1250" t="b">
        <v>0</v>
      </c>
      <c r="Q1250">
        <v>13</v>
      </c>
      <c r="R1250">
        <v>4</v>
      </c>
      <c r="S1250">
        <v>1</v>
      </c>
      <c r="T1250">
        <v>0</v>
      </c>
      <c r="U1250" t="b">
        <v>1</v>
      </c>
      <c r="V1250" t="s">
        <v>328</v>
      </c>
      <c r="W1250" t="s">
        <v>329</v>
      </c>
      <c r="X1250" t="s">
        <v>5574</v>
      </c>
      <c r="Y1250">
        <v>53</v>
      </c>
      <c r="Z1250">
        <v>53</v>
      </c>
      <c r="AA1250">
        <v>5</v>
      </c>
      <c r="AB1250">
        <v>5</v>
      </c>
      <c r="AC1250">
        <v>19</v>
      </c>
    </row>
    <row r="1251" spans="1:29" x14ac:dyDescent="0.35">
      <c r="A1251">
        <v>1256</v>
      </c>
      <c r="B1251" t="s">
        <v>1318</v>
      </c>
      <c r="C1251" t="s">
        <v>2609</v>
      </c>
      <c r="I1251" t="s">
        <v>65</v>
      </c>
      <c r="J1251" t="s">
        <v>264</v>
      </c>
      <c r="K1251">
        <v>0</v>
      </c>
      <c r="N1251" t="b">
        <v>1</v>
      </c>
      <c r="O1251" t="b">
        <v>1</v>
      </c>
      <c r="P1251" t="b">
        <v>0</v>
      </c>
      <c r="Q1251">
        <v>13</v>
      </c>
      <c r="R1251">
        <v>4</v>
      </c>
      <c r="S1251">
        <v>1</v>
      </c>
      <c r="T1251">
        <v>0</v>
      </c>
      <c r="U1251" t="b">
        <v>1</v>
      </c>
      <c r="V1251" t="s">
        <v>328</v>
      </c>
      <c r="W1251" t="s">
        <v>329</v>
      </c>
      <c r="X1251" t="s">
        <v>5575</v>
      </c>
      <c r="Y1251">
        <v>54</v>
      </c>
      <c r="Z1251">
        <v>54</v>
      </c>
      <c r="AA1251">
        <v>5</v>
      </c>
      <c r="AB1251">
        <v>5</v>
      </c>
      <c r="AC1251">
        <v>19</v>
      </c>
    </row>
    <row r="1252" spans="1:29" x14ac:dyDescent="0.35">
      <c r="A1252">
        <v>1257</v>
      </c>
      <c r="B1252" t="s">
        <v>1318</v>
      </c>
      <c r="C1252" t="s">
        <v>2610</v>
      </c>
      <c r="I1252" t="s">
        <v>65</v>
      </c>
      <c r="J1252" t="s">
        <v>264</v>
      </c>
      <c r="K1252">
        <v>0</v>
      </c>
      <c r="N1252" t="b">
        <v>1</v>
      </c>
      <c r="O1252" t="b">
        <v>1</v>
      </c>
      <c r="P1252" t="b">
        <v>0</v>
      </c>
      <c r="Q1252">
        <v>13</v>
      </c>
      <c r="R1252">
        <v>4</v>
      </c>
      <c r="S1252">
        <v>1</v>
      </c>
      <c r="T1252">
        <v>0</v>
      </c>
      <c r="U1252" t="b">
        <v>1</v>
      </c>
      <c r="V1252" t="s">
        <v>328</v>
      </c>
      <c r="W1252" t="s">
        <v>329</v>
      </c>
      <c r="X1252" t="s">
        <v>5576</v>
      </c>
      <c r="Y1252">
        <v>55</v>
      </c>
      <c r="Z1252">
        <v>55</v>
      </c>
      <c r="AA1252">
        <v>5</v>
      </c>
      <c r="AB1252">
        <v>5</v>
      </c>
      <c r="AC1252">
        <v>19</v>
      </c>
    </row>
    <row r="1253" spans="1:29" x14ac:dyDescent="0.35">
      <c r="A1253">
        <v>1258</v>
      </c>
      <c r="B1253" t="s">
        <v>1318</v>
      </c>
      <c r="C1253" t="s">
        <v>2611</v>
      </c>
      <c r="I1253" t="s">
        <v>65</v>
      </c>
      <c r="J1253" t="s">
        <v>264</v>
      </c>
      <c r="K1253">
        <v>0</v>
      </c>
      <c r="N1253" t="b">
        <v>1</v>
      </c>
      <c r="O1253" t="b">
        <v>1</v>
      </c>
      <c r="P1253" t="b">
        <v>0</v>
      </c>
      <c r="Q1253">
        <v>13</v>
      </c>
      <c r="R1253">
        <v>4</v>
      </c>
      <c r="S1253">
        <v>1</v>
      </c>
      <c r="T1253">
        <v>0</v>
      </c>
      <c r="U1253" t="b">
        <v>1</v>
      </c>
      <c r="V1253" t="s">
        <v>328</v>
      </c>
      <c r="W1253" t="s">
        <v>329</v>
      </c>
      <c r="X1253" t="s">
        <v>5577</v>
      </c>
      <c r="Y1253">
        <v>56</v>
      </c>
      <c r="Z1253">
        <v>56</v>
      </c>
      <c r="AA1253">
        <v>5</v>
      </c>
      <c r="AB1253">
        <v>5</v>
      </c>
      <c r="AC1253">
        <v>19</v>
      </c>
    </row>
    <row r="1254" spans="1:29" x14ac:dyDescent="0.35">
      <c r="A1254">
        <v>1259</v>
      </c>
      <c r="B1254" t="s">
        <v>1318</v>
      </c>
      <c r="C1254" t="s">
        <v>2612</v>
      </c>
      <c r="I1254" t="s">
        <v>65</v>
      </c>
      <c r="J1254" t="s">
        <v>264</v>
      </c>
      <c r="K1254">
        <v>0</v>
      </c>
      <c r="N1254" t="b">
        <v>1</v>
      </c>
      <c r="O1254" t="b">
        <v>1</v>
      </c>
      <c r="P1254" t="b">
        <v>0</v>
      </c>
      <c r="Q1254">
        <v>13</v>
      </c>
      <c r="R1254">
        <v>4</v>
      </c>
      <c r="S1254">
        <v>1</v>
      </c>
      <c r="T1254">
        <v>0</v>
      </c>
      <c r="U1254" t="b">
        <v>1</v>
      </c>
      <c r="V1254" t="s">
        <v>328</v>
      </c>
      <c r="W1254" t="s">
        <v>329</v>
      </c>
      <c r="X1254" t="s">
        <v>5578</v>
      </c>
      <c r="Y1254">
        <v>57</v>
      </c>
      <c r="Z1254">
        <v>57</v>
      </c>
      <c r="AA1254">
        <v>5</v>
      </c>
      <c r="AB1254">
        <v>5</v>
      </c>
      <c r="AC1254">
        <v>19</v>
      </c>
    </row>
    <row r="1255" spans="1:29" x14ac:dyDescent="0.35">
      <c r="A1255">
        <v>1260</v>
      </c>
      <c r="B1255" t="s">
        <v>1318</v>
      </c>
      <c r="C1255" t="s">
        <v>2613</v>
      </c>
      <c r="I1255" t="s">
        <v>72</v>
      </c>
      <c r="J1255" t="s">
        <v>272</v>
      </c>
      <c r="K1255">
        <v>0</v>
      </c>
      <c r="N1255" t="b">
        <v>1</v>
      </c>
      <c r="O1255" t="b">
        <v>1</v>
      </c>
      <c r="P1255" t="b">
        <v>0</v>
      </c>
      <c r="Q1255">
        <v>13</v>
      </c>
      <c r="R1255">
        <v>4</v>
      </c>
      <c r="S1255">
        <v>1</v>
      </c>
      <c r="T1255">
        <v>0</v>
      </c>
      <c r="U1255" t="b">
        <v>1</v>
      </c>
      <c r="V1255" t="s">
        <v>328</v>
      </c>
      <c r="W1255" t="s">
        <v>329</v>
      </c>
      <c r="X1255" t="s">
        <v>5646</v>
      </c>
      <c r="Y1255">
        <v>50</v>
      </c>
      <c r="Z1255">
        <v>50</v>
      </c>
      <c r="AA1255">
        <v>6</v>
      </c>
      <c r="AB1255">
        <v>6</v>
      </c>
      <c r="AC1255">
        <v>19</v>
      </c>
    </row>
    <row r="1256" spans="1:29" x14ac:dyDescent="0.35">
      <c r="A1256">
        <v>1261</v>
      </c>
      <c r="B1256" t="s">
        <v>1318</v>
      </c>
      <c r="C1256" t="s">
        <v>2614</v>
      </c>
      <c r="I1256" t="s">
        <v>72</v>
      </c>
      <c r="J1256" t="s">
        <v>272</v>
      </c>
      <c r="K1256">
        <v>0</v>
      </c>
      <c r="N1256" t="b">
        <v>1</v>
      </c>
      <c r="O1256" t="b">
        <v>1</v>
      </c>
      <c r="P1256" t="b">
        <v>0</v>
      </c>
      <c r="Q1256">
        <v>13</v>
      </c>
      <c r="R1256">
        <v>4</v>
      </c>
      <c r="S1256">
        <v>1</v>
      </c>
      <c r="T1256">
        <v>0</v>
      </c>
      <c r="U1256" t="b">
        <v>1</v>
      </c>
      <c r="V1256" t="s">
        <v>328</v>
      </c>
      <c r="W1256" t="s">
        <v>329</v>
      </c>
      <c r="X1256" t="s">
        <v>5647</v>
      </c>
      <c r="Y1256">
        <v>51</v>
      </c>
      <c r="Z1256">
        <v>51</v>
      </c>
      <c r="AA1256">
        <v>6</v>
      </c>
      <c r="AB1256">
        <v>6</v>
      </c>
      <c r="AC1256">
        <v>19</v>
      </c>
    </row>
    <row r="1257" spans="1:29" x14ac:dyDescent="0.35">
      <c r="A1257">
        <v>1262</v>
      </c>
      <c r="B1257" t="s">
        <v>1318</v>
      </c>
      <c r="C1257" t="s">
        <v>2615</v>
      </c>
      <c r="I1257" t="s">
        <v>72</v>
      </c>
      <c r="J1257" t="s">
        <v>272</v>
      </c>
      <c r="K1257">
        <v>0</v>
      </c>
      <c r="N1257" t="b">
        <v>1</v>
      </c>
      <c r="O1257" t="b">
        <v>1</v>
      </c>
      <c r="P1257" t="b">
        <v>0</v>
      </c>
      <c r="Q1257">
        <v>13</v>
      </c>
      <c r="R1257">
        <v>4</v>
      </c>
      <c r="S1257">
        <v>1</v>
      </c>
      <c r="T1257">
        <v>0</v>
      </c>
      <c r="U1257" t="b">
        <v>1</v>
      </c>
      <c r="V1257" t="s">
        <v>328</v>
      </c>
      <c r="W1257" t="s">
        <v>329</v>
      </c>
      <c r="X1257" t="s">
        <v>5454</v>
      </c>
      <c r="Y1257">
        <v>52</v>
      </c>
      <c r="Z1257">
        <v>52</v>
      </c>
      <c r="AA1257">
        <v>6</v>
      </c>
      <c r="AB1257">
        <v>6</v>
      </c>
      <c r="AC1257">
        <v>19</v>
      </c>
    </row>
    <row r="1258" spans="1:29" x14ac:dyDescent="0.35">
      <c r="A1258">
        <v>1263</v>
      </c>
      <c r="B1258" t="s">
        <v>1318</v>
      </c>
      <c r="C1258" t="s">
        <v>2616</v>
      </c>
      <c r="I1258" t="s">
        <v>72</v>
      </c>
      <c r="J1258" t="s">
        <v>272</v>
      </c>
      <c r="K1258">
        <v>0</v>
      </c>
      <c r="N1258" t="b">
        <v>1</v>
      </c>
      <c r="O1258" t="b">
        <v>1</v>
      </c>
      <c r="P1258" t="b">
        <v>0</v>
      </c>
      <c r="Q1258">
        <v>13</v>
      </c>
      <c r="R1258">
        <v>4</v>
      </c>
      <c r="S1258">
        <v>1</v>
      </c>
      <c r="T1258">
        <v>0</v>
      </c>
      <c r="U1258" t="b">
        <v>1</v>
      </c>
      <c r="V1258" t="s">
        <v>328</v>
      </c>
      <c r="W1258" t="s">
        <v>329</v>
      </c>
      <c r="X1258" t="s">
        <v>5455</v>
      </c>
      <c r="Y1258">
        <v>53</v>
      </c>
      <c r="Z1258">
        <v>53</v>
      </c>
      <c r="AA1258">
        <v>6</v>
      </c>
      <c r="AB1258">
        <v>6</v>
      </c>
      <c r="AC1258">
        <v>19</v>
      </c>
    </row>
    <row r="1259" spans="1:29" x14ac:dyDescent="0.35">
      <c r="A1259">
        <v>1264</v>
      </c>
      <c r="B1259" t="s">
        <v>1318</v>
      </c>
      <c r="C1259" t="s">
        <v>2617</v>
      </c>
      <c r="I1259" t="s">
        <v>72</v>
      </c>
      <c r="J1259" t="s">
        <v>272</v>
      </c>
      <c r="K1259">
        <v>0</v>
      </c>
      <c r="N1259" t="b">
        <v>1</v>
      </c>
      <c r="O1259" t="b">
        <v>1</v>
      </c>
      <c r="P1259" t="b">
        <v>0</v>
      </c>
      <c r="Q1259">
        <v>13</v>
      </c>
      <c r="R1259">
        <v>4</v>
      </c>
      <c r="S1259">
        <v>1</v>
      </c>
      <c r="T1259">
        <v>0</v>
      </c>
      <c r="U1259" t="b">
        <v>1</v>
      </c>
      <c r="V1259" t="s">
        <v>328</v>
      </c>
      <c r="W1259" t="s">
        <v>329</v>
      </c>
      <c r="X1259" t="s">
        <v>5456</v>
      </c>
      <c r="Y1259">
        <v>54</v>
      </c>
      <c r="Z1259">
        <v>54</v>
      </c>
      <c r="AA1259">
        <v>6</v>
      </c>
      <c r="AB1259">
        <v>6</v>
      </c>
      <c r="AC1259">
        <v>19</v>
      </c>
    </row>
    <row r="1260" spans="1:29" x14ac:dyDescent="0.35">
      <c r="A1260">
        <v>1265</v>
      </c>
      <c r="B1260" t="s">
        <v>1318</v>
      </c>
      <c r="C1260" t="s">
        <v>2618</v>
      </c>
      <c r="I1260" t="s">
        <v>72</v>
      </c>
      <c r="J1260" t="s">
        <v>272</v>
      </c>
      <c r="K1260">
        <v>0</v>
      </c>
      <c r="N1260" t="b">
        <v>1</v>
      </c>
      <c r="O1260" t="b">
        <v>1</v>
      </c>
      <c r="P1260" t="b">
        <v>0</v>
      </c>
      <c r="Q1260">
        <v>13</v>
      </c>
      <c r="R1260">
        <v>4</v>
      </c>
      <c r="S1260">
        <v>1</v>
      </c>
      <c r="T1260">
        <v>0</v>
      </c>
      <c r="U1260" t="b">
        <v>1</v>
      </c>
      <c r="V1260" t="s">
        <v>328</v>
      </c>
      <c r="W1260" t="s">
        <v>329</v>
      </c>
      <c r="X1260" t="s">
        <v>5457</v>
      </c>
      <c r="Y1260">
        <v>55</v>
      </c>
      <c r="Z1260">
        <v>55</v>
      </c>
      <c r="AA1260">
        <v>6</v>
      </c>
      <c r="AB1260">
        <v>6</v>
      </c>
      <c r="AC1260">
        <v>19</v>
      </c>
    </row>
    <row r="1261" spans="1:29" x14ac:dyDescent="0.35">
      <c r="A1261">
        <v>1266</v>
      </c>
      <c r="B1261" t="s">
        <v>1318</v>
      </c>
      <c r="C1261" t="s">
        <v>2619</v>
      </c>
      <c r="I1261" t="s">
        <v>72</v>
      </c>
      <c r="J1261" t="s">
        <v>272</v>
      </c>
      <c r="K1261">
        <v>0</v>
      </c>
      <c r="N1261" t="b">
        <v>1</v>
      </c>
      <c r="O1261" t="b">
        <v>1</v>
      </c>
      <c r="P1261" t="b">
        <v>0</v>
      </c>
      <c r="Q1261">
        <v>13</v>
      </c>
      <c r="R1261">
        <v>4</v>
      </c>
      <c r="S1261">
        <v>1</v>
      </c>
      <c r="T1261">
        <v>0</v>
      </c>
      <c r="U1261" t="b">
        <v>1</v>
      </c>
      <c r="V1261" t="s">
        <v>328</v>
      </c>
      <c r="W1261" t="s">
        <v>329</v>
      </c>
      <c r="X1261" t="s">
        <v>5458</v>
      </c>
      <c r="Y1261">
        <v>56</v>
      </c>
      <c r="Z1261">
        <v>56</v>
      </c>
      <c r="AA1261">
        <v>6</v>
      </c>
      <c r="AB1261">
        <v>6</v>
      </c>
      <c r="AC1261">
        <v>19</v>
      </c>
    </row>
    <row r="1262" spans="1:29" x14ac:dyDescent="0.35">
      <c r="A1262">
        <v>1267</v>
      </c>
      <c r="B1262" t="s">
        <v>1318</v>
      </c>
      <c r="C1262" t="s">
        <v>2620</v>
      </c>
      <c r="I1262" t="s">
        <v>72</v>
      </c>
      <c r="J1262" t="s">
        <v>272</v>
      </c>
      <c r="K1262">
        <v>0</v>
      </c>
      <c r="N1262" t="b">
        <v>1</v>
      </c>
      <c r="O1262" t="b">
        <v>1</v>
      </c>
      <c r="P1262" t="b">
        <v>0</v>
      </c>
      <c r="Q1262">
        <v>13</v>
      </c>
      <c r="R1262">
        <v>4</v>
      </c>
      <c r="S1262">
        <v>1</v>
      </c>
      <c r="T1262">
        <v>0</v>
      </c>
      <c r="U1262" t="b">
        <v>1</v>
      </c>
      <c r="V1262" t="s">
        <v>328</v>
      </c>
      <c r="W1262" t="s">
        <v>329</v>
      </c>
      <c r="X1262" t="s">
        <v>5459</v>
      </c>
      <c r="Y1262">
        <v>57</v>
      </c>
      <c r="Z1262">
        <v>57</v>
      </c>
      <c r="AA1262">
        <v>6</v>
      </c>
      <c r="AB1262">
        <v>6</v>
      </c>
      <c r="AC1262">
        <v>19</v>
      </c>
    </row>
    <row r="1263" spans="1:29" x14ac:dyDescent="0.35">
      <c r="A1263">
        <v>1268</v>
      </c>
      <c r="B1263" t="s">
        <v>1318</v>
      </c>
      <c r="C1263" t="s">
        <v>2621</v>
      </c>
      <c r="G1263" t="s">
        <v>1419</v>
      </c>
      <c r="I1263" t="s">
        <v>72</v>
      </c>
      <c r="J1263" t="s">
        <v>272</v>
      </c>
      <c r="K1263">
        <v>0</v>
      </c>
      <c r="N1263" t="b">
        <v>1</v>
      </c>
      <c r="O1263" t="b">
        <v>1</v>
      </c>
      <c r="P1263" t="b">
        <v>0</v>
      </c>
      <c r="Q1263">
        <v>13</v>
      </c>
      <c r="R1263">
        <v>0</v>
      </c>
      <c r="S1263">
        <v>1</v>
      </c>
      <c r="T1263">
        <v>0</v>
      </c>
      <c r="U1263" t="b">
        <v>1</v>
      </c>
      <c r="V1263" t="s">
        <v>328</v>
      </c>
      <c r="W1263" t="s">
        <v>329</v>
      </c>
      <c r="X1263" t="s">
        <v>5460</v>
      </c>
      <c r="Y1263">
        <v>58</v>
      </c>
      <c r="Z1263">
        <v>58</v>
      </c>
      <c r="AA1263">
        <v>6</v>
      </c>
      <c r="AB1263">
        <v>6</v>
      </c>
      <c r="AC1263">
        <v>19</v>
      </c>
    </row>
    <row r="1264" spans="1:29" x14ac:dyDescent="0.35">
      <c r="A1264">
        <v>1269</v>
      </c>
      <c r="B1264" t="s">
        <v>1318</v>
      </c>
      <c r="C1264" t="s">
        <v>2622</v>
      </c>
      <c r="G1264" t="s">
        <v>1419</v>
      </c>
      <c r="I1264" t="s">
        <v>2439</v>
      </c>
      <c r="J1264" t="s">
        <v>272</v>
      </c>
      <c r="K1264">
        <v>0</v>
      </c>
      <c r="N1264" t="b">
        <v>1</v>
      </c>
      <c r="O1264" t="b">
        <v>1</v>
      </c>
      <c r="P1264" t="b">
        <v>0</v>
      </c>
      <c r="Q1264">
        <v>13</v>
      </c>
      <c r="R1264">
        <v>0</v>
      </c>
      <c r="S1264">
        <v>1</v>
      </c>
      <c r="T1264">
        <v>0</v>
      </c>
      <c r="U1264" t="b">
        <v>1</v>
      </c>
      <c r="V1264" t="s">
        <v>328</v>
      </c>
      <c r="W1264" t="s">
        <v>329</v>
      </c>
      <c r="X1264" t="s">
        <v>5648</v>
      </c>
      <c r="Y1264">
        <v>58</v>
      </c>
      <c r="Z1264">
        <v>58</v>
      </c>
      <c r="AA1264">
        <v>7</v>
      </c>
      <c r="AB1264">
        <v>7</v>
      </c>
      <c r="AC1264">
        <v>19</v>
      </c>
    </row>
    <row r="1265" spans="1:29" x14ac:dyDescent="0.35">
      <c r="A1265">
        <v>1270</v>
      </c>
      <c r="B1265" t="s">
        <v>1318</v>
      </c>
      <c r="C1265" t="s">
        <v>2623</v>
      </c>
      <c r="G1265" t="s">
        <v>1419</v>
      </c>
      <c r="I1265" t="s">
        <v>88</v>
      </c>
      <c r="J1265" t="s">
        <v>272</v>
      </c>
      <c r="K1265">
        <v>0</v>
      </c>
      <c r="N1265" t="b">
        <v>1</v>
      </c>
      <c r="O1265" t="b">
        <v>1</v>
      </c>
      <c r="P1265" t="b">
        <v>0</v>
      </c>
      <c r="Q1265">
        <v>13</v>
      </c>
      <c r="R1265">
        <v>0</v>
      </c>
      <c r="S1265">
        <v>1</v>
      </c>
      <c r="T1265">
        <v>0</v>
      </c>
      <c r="U1265" t="b">
        <v>1</v>
      </c>
      <c r="V1265" t="s">
        <v>328</v>
      </c>
      <c r="W1265" t="s">
        <v>329</v>
      </c>
      <c r="X1265" t="s">
        <v>5649</v>
      </c>
      <c r="Y1265">
        <v>58</v>
      </c>
      <c r="Z1265">
        <v>58</v>
      </c>
      <c r="AA1265">
        <v>8</v>
      </c>
      <c r="AB1265">
        <v>8</v>
      </c>
      <c r="AC1265">
        <v>19</v>
      </c>
    </row>
    <row r="1266" spans="1:29" x14ac:dyDescent="0.35">
      <c r="A1266">
        <v>1271</v>
      </c>
      <c r="B1266" t="s">
        <v>1318</v>
      </c>
      <c r="C1266" t="s">
        <v>2624</v>
      </c>
      <c r="G1266" t="s">
        <v>1419</v>
      </c>
      <c r="I1266" t="s">
        <v>73</v>
      </c>
      <c r="J1266" t="s">
        <v>272</v>
      </c>
      <c r="K1266">
        <v>0</v>
      </c>
      <c r="N1266" t="b">
        <v>1</v>
      </c>
      <c r="O1266" t="b">
        <v>1</v>
      </c>
      <c r="P1266" t="b">
        <v>0</v>
      </c>
      <c r="Q1266">
        <v>13</v>
      </c>
      <c r="R1266">
        <v>0</v>
      </c>
      <c r="S1266">
        <v>1</v>
      </c>
      <c r="T1266">
        <v>0</v>
      </c>
      <c r="U1266" t="b">
        <v>1</v>
      </c>
      <c r="V1266" t="s">
        <v>328</v>
      </c>
      <c r="W1266" t="s">
        <v>329</v>
      </c>
      <c r="X1266" t="s">
        <v>5650</v>
      </c>
      <c r="Y1266">
        <v>58</v>
      </c>
      <c r="Z1266">
        <v>58</v>
      </c>
      <c r="AA1266">
        <v>9</v>
      </c>
      <c r="AB1266">
        <v>9</v>
      </c>
      <c r="AC1266">
        <v>19</v>
      </c>
    </row>
    <row r="1267" spans="1:29" x14ac:dyDescent="0.35">
      <c r="A1267">
        <v>1272</v>
      </c>
      <c r="B1267" t="s">
        <v>1318</v>
      </c>
      <c r="C1267" t="s">
        <v>2625</v>
      </c>
      <c r="G1267" t="s">
        <v>1419</v>
      </c>
      <c r="I1267" t="s">
        <v>180</v>
      </c>
      <c r="J1267" t="s">
        <v>272</v>
      </c>
      <c r="K1267">
        <v>0</v>
      </c>
      <c r="N1267" t="b">
        <v>1</v>
      </c>
      <c r="O1267" t="b">
        <v>1</v>
      </c>
      <c r="P1267" t="b">
        <v>0</v>
      </c>
      <c r="Q1267">
        <v>13</v>
      </c>
      <c r="R1267">
        <v>0</v>
      </c>
      <c r="S1267">
        <v>1</v>
      </c>
      <c r="T1267">
        <v>0</v>
      </c>
      <c r="U1267" t="b">
        <v>1</v>
      </c>
      <c r="V1267" t="s">
        <v>328</v>
      </c>
      <c r="W1267" t="s">
        <v>329</v>
      </c>
      <c r="X1267" t="s">
        <v>5651</v>
      </c>
      <c r="Y1267">
        <v>58</v>
      </c>
      <c r="Z1267">
        <v>58</v>
      </c>
      <c r="AA1267">
        <v>10</v>
      </c>
      <c r="AB1267">
        <v>10</v>
      </c>
      <c r="AC1267">
        <v>19</v>
      </c>
    </row>
    <row r="1268" spans="1:29" x14ac:dyDescent="0.35">
      <c r="A1268">
        <v>1273</v>
      </c>
      <c r="B1268" t="s">
        <v>1318</v>
      </c>
      <c r="C1268" t="s">
        <v>2626</v>
      </c>
      <c r="G1268" t="s">
        <v>1419</v>
      </c>
      <c r="I1268" t="s">
        <v>181</v>
      </c>
      <c r="J1268" t="s">
        <v>272</v>
      </c>
      <c r="K1268">
        <v>0</v>
      </c>
      <c r="N1268" t="b">
        <v>1</v>
      </c>
      <c r="O1268" t="b">
        <v>1</v>
      </c>
      <c r="P1268" t="b">
        <v>0</v>
      </c>
      <c r="Q1268">
        <v>13</v>
      </c>
      <c r="R1268">
        <v>0</v>
      </c>
      <c r="S1268">
        <v>1</v>
      </c>
      <c r="T1268">
        <v>0</v>
      </c>
      <c r="U1268" t="b">
        <v>1</v>
      </c>
      <c r="V1268" t="s">
        <v>328</v>
      </c>
      <c r="W1268" t="s">
        <v>329</v>
      </c>
      <c r="X1268" t="s">
        <v>5652</v>
      </c>
      <c r="Y1268">
        <v>58</v>
      </c>
      <c r="Z1268">
        <v>58</v>
      </c>
      <c r="AA1268">
        <v>11</v>
      </c>
      <c r="AB1268">
        <v>11</v>
      </c>
      <c r="AC1268">
        <v>19</v>
      </c>
    </row>
    <row r="1269" spans="1:29" x14ac:dyDescent="0.35">
      <c r="A1269">
        <v>1274</v>
      </c>
      <c r="B1269" t="s">
        <v>1318</v>
      </c>
      <c r="C1269" t="s">
        <v>2627</v>
      </c>
      <c r="G1269" t="s">
        <v>118</v>
      </c>
      <c r="I1269" t="s">
        <v>72</v>
      </c>
      <c r="J1269" t="s">
        <v>272</v>
      </c>
      <c r="K1269">
        <v>0</v>
      </c>
      <c r="N1269" t="b">
        <v>1</v>
      </c>
      <c r="O1269" t="b">
        <v>1</v>
      </c>
      <c r="P1269" t="b">
        <v>0</v>
      </c>
      <c r="Q1269">
        <v>13</v>
      </c>
      <c r="R1269">
        <v>0</v>
      </c>
      <c r="S1269">
        <v>1</v>
      </c>
      <c r="T1269">
        <v>0</v>
      </c>
      <c r="U1269" t="b">
        <v>1</v>
      </c>
      <c r="V1269" t="s">
        <v>328</v>
      </c>
      <c r="W1269" t="s">
        <v>329</v>
      </c>
      <c r="X1269" t="s">
        <v>5461</v>
      </c>
      <c r="Y1269">
        <v>59</v>
      </c>
      <c r="Z1269">
        <v>59</v>
      </c>
      <c r="AA1269">
        <v>6</v>
      </c>
      <c r="AB1269">
        <v>6</v>
      </c>
      <c r="AC1269">
        <v>19</v>
      </c>
    </row>
    <row r="1270" spans="1:29" x14ac:dyDescent="0.35">
      <c r="A1270">
        <v>1275</v>
      </c>
      <c r="B1270" t="s">
        <v>1318</v>
      </c>
      <c r="C1270" t="s">
        <v>2628</v>
      </c>
      <c r="G1270" t="s">
        <v>118</v>
      </c>
      <c r="I1270" t="s">
        <v>2439</v>
      </c>
      <c r="J1270" t="s">
        <v>272</v>
      </c>
      <c r="K1270">
        <v>0</v>
      </c>
      <c r="N1270" t="b">
        <v>1</v>
      </c>
      <c r="O1270" t="b">
        <v>1</v>
      </c>
      <c r="P1270" t="b">
        <v>0</v>
      </c>
      <c r="Q1270">
        <v>13</v>
      </c>
      <c r="R1270">
        <v>0</v>
      </c>
      <c r="S1270">
        <v>1</v>
      </c>
      <c r="T1270">
        <v>0</v>
      </c>
      <c r="U1270" t="b">
        <v>1</v>
      </c>
      <c r="V1270" t="s">
        <v>328</v>
      </c>
      <c r="W1270" t="s">
        <v>329</v>
      </c>
      <c r="X1270" t="s">
        <v>5653</v>
      </c>
      <c r="Y1270">
        <v>59</v>
      </c>
      <c r="Z1270">
        <v>59</v>
      </c>
      <c r="AA1270">
        <v>7</v>
      </c>
      <c r="AB1270">
        <v>7</v>
      </c>
      <c r="AC1270">
        <v>19</v>
      </c>
    </row>
    <row r="1271" spans="1:29" x14ac:dyDescent="0.35">
      <c r="A1271">
        <v>1276</v>
      </c>
      <c r="B1271" t="s">
        <v>1318</v>
      </c>
      <c r="C1271" t="s">
        <v>2629</v>
      </c>
      <c r="G1271" t="s">
        <v>118</v>
      </c>
      <c r="I1271" t="s">
        <v>88</v>
      </c>
      <c r="J1271" t="s">
        <v>272</v>
      </c>
      <c r="K1271">
        <v>0</v>
      </c>
      <c r="N1271" t="b">
        <v>1</v>
      </c>
      <c r="O1271" t="b">
        <v>1</v>
      </c>
      <c r="P1271" t="b">
        <v>0</v>
      </c>
      <c r="Q1271">
        <v>13</v>
      </c>
      <c r="R1271">
        <v>0</v>
      </c>
      <c r="S1271">
        <v>1</v>
      </c>
      <c r="T1271">
        <v>0</v>
      </c>
      <c r="U1271" t="b">
        <v>1</v>
      </c>
      <c r="V1271" t="s">
        <v>328</v>
      </c>
      <c r="W1271" t="s">
        <v>329</v>
      </c>
      <c r="X1271" t="s">
        <v>5654</v>
      </c>
      <c r="Y1271">
        <v>59</v>
      </c>
      <c r="Z1271">
        <v>59</v>
      </c>
      <c r="AA1271">
        <v>8</v>
      </c>
      <c r="AB1271">
        <v>8</v>
      </c>
      <c r="AC1271">
        <v>19</v>
      </c>
    </row>
    <row r="1272" spans="1:29" x14ac:dyDescent="0.35">
      <c r="A1272">
        <v>1277</v>
      </c>
      <c r="B1272" t="s">
        <v>1318</v>
      </c>
      <c r="C1272" t="s">
        <v>2630</v>
      </c>
      <c r="G1272" t="s">
        <v>118</v>
      </c>
      <c r="I1272" t="s">
        <v>73</v>
      </c>
      <c r="J1272" t="s">
        <v>272</v>
      </c>
      <c r="K1272">
        <v>0</v>
      </c>
      <c r="N1272" t="b">
        <v>1</v>
      </c>
      <c r="O1272" t="b">
        <v>1</v>
      </c>
      <c r="P1272" t="b">
        <v>0</v>
      </c>
      <c r="Q1272">
        <v>13</v>
      </c>
      <c r="R1272">
        <v>0</v>
      </c>
      <c r="S1272">
        <v>1</v>
      </c>
      <c r="T1272">
        <v>0</v>
      </c>
      <c r="U1272" t="b">
        <v>1</v>
      </c>
      <c r="V1272" t="s">
        <v>328</v>
      </c>
      <c r="W1272" t="s">
        <v>329</v>
      </c>
      <c r="X1272" t="s">
        <v>5655</v>
      </c>
      <c r="Y1272">
        <v>59</v>
      </c>
      <c r="Z1272">
        <v>59</v>
      </c>
      <c r="AA1272">
        <v>9</v>
      </c>
      <c r="AB1272">
        <v>9</v>
      </c>
      <c r="AC1272">
        <v>19</v>
      </c>
    </row>
    <row r="1273" spans="1:29" x14ac:dyDescent="0.35">
      <c r="A1273">
        <v>1278</v>
      </c>
      <c r="B1273" t="s">
        <v>1318</v>
      </c>
      <c r="C1273" t="s">
        <v>2631</v>
      </c>
      <c r="G1273" t="s">
        <v>118</v>
      </c>
      <c r="I1273" t="s">
        <v>180</v>
      </c>
      <c r="J1273" t="s">
        <v>272</v>
      </c>
      <c r="K1273">
        <v>0</v>
      </c>
      <c r="N1273" t="b">
        <v>1</v>
      </c>
      <c r="O1273" t="b">
        <v>1</v>
      </c>
      <c r="P1273" t="b">
        <v>0</v>
      </c>
      <c r="Q1273">
        <v>13</v>
      </c>
      <c r="R1273">
        <v>0</v>
      </c>
      <c r="S1273">
        <v>1</v>
      </c>
      <c r="T1273">
        <v>0</v>
      </c>
      <c r="U1273" t="b">
        <v>1</v>
      </c>
      <c r="V1273" t="s">
        <v>328</v>
      </c>
      <c r="W1273" t="s">
        <v>329</v>
      </c>
      <c r="X1273" t="s">
        <v>5656</v>
      </c>
      <c r="Y1273">
        <v>59</v>
      </c>
      <c r="Z1273">
        <v>59</v>
      </c>
      <c r="AA1273">
        <v>10</v>
      </c>
      <c r="AB1273">
        <v>10</v>
      </c>
      <c r="AC1273">
        <v>19</v>
      </c>
    </row>
    <row r="1274" spans="1:29" x14ac:dyDescent="0.35">
      <c r="A1274">
        <v>1279</v>
      </c>
      <c r="B1274" t="s">
        <v>1318</v>
      </c>
      <c r="C1274" t="s">
        <v>2632</v>
      </c>
      <c r="G1274" t="s">
        <v>118</v>
      </c>
      <c r="I1274" t="s">
        <v>181</v>
      </c>
      <c r="J1274" t="s">
        <v>272</v>
      </c>
      <c r="K1274">
        <v>0</v>
      </c>
      <c r="N1274" t="b">
        <v>1</v>
      </c>
      <c r="O1274" t="b">
        <v>1</v>
      </c>
      <c r="P1274" t="b">
        <v>0</v>
      </c>
      <c r="Q1274">
        <v>13</v>
      </c>
      <c r="R1274">
        <v>0</v>
      </c>
      <c r="S1274">
        <v>1</v>
      </c>
      <c r="T1274">
        <v>0</v>
      </c>
      <c r="U1274" t="b">
        <v>1</v>
      </c>
      <c r="V1274" t="s">
        <v>328</v>
      </c>
      <c r="W1274" t="s">
        <v>329</v>
      </c>
      <c r="X1274" t="s">
        <v>5657</v>
      </c>
      <c r="Y1274">
        <v>59</v>
      </c>
      <c r="Z1274">
        <v>59</v>
      </c>
      <c r="AA1274">
        <v>11</v>
      </c>
      <c r="AB1274">
        <v>11</v>
      </c>
      <c r="AC1274">
        <v>19</v>
      </c>
    </row>
    <row r="1275" spans="1:29" x14ac:dyDescent="0.35">
      <c r="A1275">
        <v>1280</v>
      </c>
      <c r="B1275" t="s">
        <v>1318</v>
      </c>
      <c r="C1275" t="s">
        <v>2633</v>
      </c>
      <c r="I1275" t="s">
        <v>5312</v>
      </c>
      <c r="J1275" t="s">
        <v>272</v>
      </c>
      <c r="K1275">
        <v>0</v>
      </c>
      <c r="N1275" t="b">
        <v>1</v>
      </c>
      <c r="O1275" t="b">
        <v>1</v>
      </c>
      <c r="P1275" t="b">
        <v>0</v>
      </c>
      <c r="Q1275">
        <v>13</v>
      </c>
      <c r="R1275">
        <v>4</v>
      </c>
      <c r="S1275">
        <v>1</v>
      </c>
      <c r="T1275">
        <v>0</v>
      </c>
      <c r="U1275" t="b">
        <v>1</v>
      </c>
      <c r="V1275" t="s">
        <v>328</v>
      </c>
      <c r="W1275" t="s">
        <v>329</v>
      </c>
      <c r="X1275" t="s">
        <v>5403</v>
      </c>
      <c r="Y1275">
        <v>65</v>
      </c>
      <c r="Z1275">
        <v>65</v>
      </c>
      <c r="AA1275">
        <v>5</v>
      </c>
      <c r="AB1275">
        <v>5</v>
      </c>
      <c r="AC1275">
        <v>19</v>
      </c>
    </row>
    <row r="1276" spans="1:29" x14ac:dyDescent="0.35">
      <c r="A1276">
        <v>1281</v>
      </c>
      <c r="B1276" t="s">
        <v>1318</v>
      </c>
      <c r="C1276" t="s">
        <v>2634</v>
      </c>
      <c r="I1276" t="s">
        <v>5312</v>
      </c>
      <c r="J1276" t="s">
        <v>272</v>
      </c>
      <c r="K1276">
        <v>0</v>
      </c>
      <c r="N1276" t="b">
        <v>1</v>
      </c>
      <c r="O1276" t="b">
        <v>1</v>
      </c>
      <c r="P1276" t="b">
        <v>0</v>
      </c>
      <c r="Q1276">
        <v>13</v>
      </c>
      <c r="R1276">
        <v>4</v>
      </c>
      <c r="S1276">
        <v>1</v>
      </c>
      <c r="T1276">
        <v>0</v>
      </c>
      <c r="U1276" t="b">
        <v>1</v>
      </c>
      <c r="V1276" t="s">
        <v>328</v>
      </c>
      <c r="W1276" t="s">
        <v>329</v>
      </c>
      <c r="X1276" t="s">
        <v>5404</v>
      </c>
      <c r="Y1276">
        <v>66</v>
      </c>
      <c r="Z1276">
        <v>66</v>
      </c>
      <c r="AA1276">
        <v>5</v>
      </c>
      <c r="AB1276">
        <v>5</v>
      </c>
      <c r="AC1276">
        <v>19</v>
      </c>
    </row>
    <row r="1277" spans="1:29" x14ac:dyDescent="0.35">
      <c r="A1277">
        <v>1282</v>
      </c>
      <c r="B1277" t="s">
        <v>1318</v>
      </c>
      <c r="C1277" t="s">
        <v>2635</v>
      </c>
      <c r="I1277" t="s">
        <v>5312</v>
      </c>
      <c r="J1277" t="s">
        <v>272</v>
      </c>
      <c r="K1277">
        <v>0</v>
      </c>
      <c r="N1277" t="b">
        <v>1</v>
      </c>
      <c r="O1277" t="b">
        <v>1</v>
      </c>
      <c r="P1277" t="b">
        <v>0</v>
      </c>
      <c r="Q1277">
        <v>13</v>
      </c>
      <c r="R1277">
        <v>4</v>
      </c>
      <c r="S1277">
        <v>1</v>
      </c>
      <c r="T1277">
        <v>0</v>
      </c>
      <c r="U1277" t="b">
        <v>1</v>
      </c>
      <c r="V1277" t="s">
        <v>328</v>
      </c>
      <c r="W1277" t="s">
        <v>329</v>
      </c>
      <c r="X1277" t="s">
        <v>5405</v>
      </c>
      <c r="Y1277">
        <v>67</v>
      </c>
      <c r="Z1277">
        <v>67</v>
      </c>
      <c r="AA1277">
        <v>5</v>
      </c>
      <c r="AB1277">
        <v>5</v>
      </c>
      <c r="AC1277">
        <v>19</v>
      </c>
    </row>
    <row r="1278" spans="1:29" x14ac:dyDescent="0.35">
      <c r="A1278">
        <v>1283</v>
      </c>
      <c r="B1278" t="s">
        <v>1318</v>
      </c>
      <c r="C1278" t="s">
        <v>2636</v>
      </c>
      <c r="J1278" t="s">
        <v>286</v>
      </c>
      <c r="K1278">
        <v>0</v>
      </c>
      <c r="N1278" t="b">
        <v>1</v>
      </c>
      <c r="O1278" t="b">
        <v>1</v>
      </c>
      <c r="P1278" t="b">
        <v>0</v>
      </c>
      <c r="Q1278">
        <v>13</v>
      </c>
      <c r="R1278">
        <v>1</v>
      </c>
      <c r="S1278">
        <v>1</v>
      </c>
      <c r="T1278">
        <v>3</v>
      </c>
      <c r="U1278" t="b">
        <v>1</v>
      </c>
      <c r="V1278" t="s">
        <v>328</v>
      </c>
      <c r="W1278" t="s">
        <v>329</v>
      </c>
      <c r="X1278" t="s">
        <v>5467</v>
      </c>
      <c r="Y1278">
        <v>65</v>
      </c>
      <c r="Z1278">
        <v>65</v>
      </c>
      <c r="AA1278">
        <v>6</v>
      </c>
      <c r="AB1278">
        <v>6</v>
      </c>
      <c r="AC1278">
        <v>19</v>
      </c>
    </row>
    <row r="1279" spans="1:29" x14ac:dyDescent="0.35">
      <c r="A1279">
        <v>1284</v>
      </c>
      <c r="B1279" t="s">
        <v>1318</v>
      </c>
      <c r="C1279" t="s">
        <v>2637</v>
      </c>
      <c r="J1279" t="s">
        <v>286</v>
      </c>
      <c r="K1279">
        <v>0</v>
      </c>
      <c r="N1279" t="b">
        <v>1</v>
      </c>
      <c r="O1279" t="b">
        <v>1</v>
      </c>
      <c r="P1279" t="b">
        <v>0</v>
      </c>
      <c r="Q1279">
        <v>13</v>
      </c>
      <c r="R1279">
        <v>1</v>
      </c>
      <c r="S1279">
        <v>1</v>
      </c>
      <c r="T1279">
        <v>3</v>
      </c>
      <c r="U1279" t="b">
        <v>1</v>
      </c>
      <c r="V1279" t="s">
        <v>328</v>
      </c>
      <c r="W1279" t="s">
        <v>329</v>
      </c>
      <c r="X1279" t="s">
        <v>5468</v>
      </c>
      <c r="Y1279">
        <v>66</v>
      </c>
      <c r="Z1279">
        <v>66</v>
      </c>
      <c r="AA1279">
        <v>6</v>
      </c>
      <c r="AB1279">
        <v>6</v>
      </c>
      <c r="AC1279">
        <v>19</v>
      </c>
    </row>
    <row r="1280" spans="1:29" x14ac:dyDescent="0.35">
      <c r="A1280">
        <v>1285</v>
      </c>
      <c r="B1280" t="s">
        <v>1318</v>
      </c>
      <c r="C1280" t="s">
        <v>2638</v>
      </c>
      <c r="J1280" t="s">
        <v>286</v>
      </c>
      <c r="K1280">
        <v>0</v>
      </c>
      <c r="N1280" t="b">
        <v>1</v>
      </c>
      <c r="O1280" t="b">
        <v>1</v>
      </c>
      <c r="P1280" t="b">
        <v>0</v>
      </c>
      <c r="Q1280">
        <v>13</v>
      </c>
      <c r="R1280">
        <v>1</v>
      </c>
      <c r="S1280">
        <v>1</v>
      </c>
      <c r="T1280">
        <v>3</v>
      </c>
      <c r="U1280" t="b">
        <v>1</v>
      </c>
      <c r="V1280" t="s">
        <v>328</v>
      </c>
      <c r="W1280" t="s">
        <v>329</v>
      </c>
      <c r="X1280" t="s">
        <v>5469</v>
      </c>
      <c r="Y1280">
        <v>67</v>
      </c>
      <c r="Z1280">
        <v>67</v>
      </c>
      <c r="AA1280">
        <v>6</v>
      </c>
      <c r="AB1280">
        <v>6</v>
      </c>
      <c r="AC1280">
        <v>19</v>
      </c>
    </row>
    <row r="1281" spans="1:29" x14ac:dyDescent="0.35">
      <c r="A1281">
        <v>1286</v>
      </c>
      <c r="B1281" t="s">
        <v>1287</v>
      </c>
      <c r="C1281" t="s">
        <v>2639</v>
      </c>
      <c r="D1281" t="s">
        <v>601</v>
      </c>
      <c r="E1281" t="s">
        <v>2640</v>
      </c>
      <c r="U1281" t="b">
        <v>1</v>
      </c>
      <c r="V1281" t="s">
        <v>220</v>
      </c>
      <c r="W1281" t="s">
        <v>314</v>
      </c>
      <c r="X1281" t="s">
        <v>5660</v>
      </c>
      <c r="Y1281">
        <v>1</v>
      </c>
      <c r="Z1281">
        <v>55</v>
      </c>
      <c r="AA1281">
        <v>1</v>
      </c>
      <c r="AB1281">
        <v>13</v>
      </c>
      <c r="AC1281">
        <v>9</v>
      </c>
    </row>
    <row r="1282" spans="1:29" x14ac:dyDescent="0.35">
      <c r="A1282">
        <v>1287</v>
      </c>
      <c r="B1282" t="s">
        <v>1290</v>
      </c>
      <c r="C1282" t="s">
        <v>2641</v>
      </c>
      <c r="U1282" t="b">
        <v>1</v>
      </c>
      <c r="V1282" t="s">
        <v>220</v>
      </c>
      <c r="W1282" t="s">
        <v>314</v>
      </c>
      <c r="X1282" t="s">
        <v>5661</v>
      </c>
      <c r="Y1282">
        <v>5</v>
      </c>
      <c r="Z1282">
        <v>43</v>
      </c>
      <c r="AA1282">
        <v>1</v>
      </c>
      <c r="AB1282">
        <v>13</v>
      </c>
      <c r="AC1282">
        <v>9</v>
      </c>
    </row>
    <row r="1283" spans="1:29" x14ac:dyDescent="0.35">
      <c r="A1283">
        <v>1288</v>
      </c>
      <c r="B1283" t="s">
        <v>147</v>
      </c>
      <c r="C1283" t="s">
        <v>2642</v>
      </c>
      <c r="U1283" t="b">
        <v>1</v>
      </c>
      <c r="V1283" t="s">
        <v>220</v>
      </c>
      <c r="W1283" t="s">
        <v>314</v>
      </c>
      <c r="X1283" t="s">
        <v>5662</v>
      </c>
      <c r="Y1283">
        <v>5</v>
      </c>
      <c r="Z1283">
        <v>41</v>
      </c>
      <c r="AA1283">
        <v>5</v>
      </c>
      <c r="AB1283">
        <v>5</v>
      </c>
      <c r="AC1283">
        <v>9</v>
      </c>
    </row>
    <row r="1284" spans="1:29" x14ac:dyDescent="0.35">
      <c r="A1284">
        <v>1289</v>
      </c>
      <c r="B1284" t="s">
        <v>147</v>
      </c>
      <c r="C1284" t="s">
        <v>2643</v>
      </c>
      <c r="U1284" t="b">
        <v>1</v>
      </c>
      <c r="V1284" t="s">
        <v>220</v>
      </c>
      <c r="W1284" t="s">
        <v>314</v>
      </c>
      <c r="X1284" t="s">
        <v>5663</v>
      </c>
      <c r="Y1284">
        <v>5</v>
      </c>
      <c r="Z1284">
        <v>42</v>
      </c>
      <c r="AA1284">
        <v>6</v>
      </c>
      <c r="AB1284">
        <v>6</v>
      </c>
      <c r="AC1284">
        <v>9</v>
      </c>
    </row>
    <row r="1285" spans="1:29" x14ac:dyDescent="0.35">
      <c r="A1285">
        <v>1290</v>
      </c>
      <c r="B1285" t="s">
        <v>1318</v>
      </c>
      <c r="C1285" t="s">
        <v>2644</v>
      </c>
      <c r="I1285" t="s">
        <v>65</v>
      </c>
      <c r="J1285" t="s">
        <v>264</v>
      </c>
      <c r="K1285">
        <v>0</v>
      </c>
      <c r="N1285" t="b">
        <v>1</v>
      </c>
      <c r="O1285" t="b">
        <v>0</v>
      </c>
      <c r="P1285" t="b">
        <v>0</v>
      </c>
      <c r="Q1285">
        <v>13</v>
      </c>
      <c r="R1285">
        <v>4</v>
      </c>
      <c r="S1285">
        <v>1</v>
      </c>
      <c r="T1285">
        <v>0</v>
      </c>
      <c r="U1285" t="b">
        <v>1</v>
      </c>
      <c r="V1285" t="s">
        <v>220</v>
      </c>
      <c r="W1285" t="s">
        <v>314</v>
      </c>
      <c r="X1285" t="s">
        <v>5526</v>
      </c>
      <c r="Y1285">
        <v>11</v>
      </c>
      <c r="Z1285">
        <v>11</v>
      </c>
      <c r="AA1285">
        <v>5</v>
      </c>
      <c r="AB1285">
        <v>5</v>
      </c>
      <c r="AC1285">
        <v>9</v>
      </c>
    </row>
    <row r="1286" spans="1:29" x14ac:dyDescent="0.35">
      <c r="A1286">
        <v>1291</v>
      </c>
      <c r="B1286" t="s">
        <v>1318</v>
      </c>
      <c r="C1286" t="s">
        <v>2645</v>
      </c>
      <c r="I1286" t="s">
        <v>65</v>
      </c>
      <c r="J1286" t="s">
        <v>264</v>
      </c>
      <c r="K1286">
        <v>0</v>
      </c>
      <c r="N1286" t="b">
        <v>1</v>
      </c>
      <c r="O1286" t="b">
        <v>0</v>
      </c>
      <c r="P1286" t="b">
        <v>0</v>
      </c>
      <c r="Q1286">
        <v>13</v>
      </c>
      <c r="R1286">
        <v>4</v>
      </c>
      <c r="S1286">
        <v>1</v>
      </c>
      <c r="T1286">
        <v>0</v>
      </c>
      <c r="U1286" t="b">
        <v>1</v>
      </c>
      <c r="V1286" t="s">
        <v>220</v>
      </c>
      <c r="W1286" t="s">
        <v>314</v>
      </c>
      <c r="X1286" t="s">
        <v>5527</v>
      </c>
      <c r="Y1286">
        <v>12</v>
      </c>
      <c r="Z1286">
        <v>12</v>
      </c>
      <c r="AA1286">
        <v>5</v>
      </c>
      <c r="AB1286">
        <v>5</v>
      </c>
      <c r="AC1286">
        <v>9</v>
      </c>
    </row>
    <row r="1287" spans="1:29" x14ac:dyDescent="0.35">
      <c r="A1287">
        <v>1292</v>
      </c>
      <c r="B1287" t="s">
        <v>1318</v>
      </c>
      <c r="C1287" t="s">
        <v>2646</v>
      </c>
      <c r="I1287" t="s">
        <v>65</v>
      </c>
      <c r="J1287" t="s">
        <v>264</v>
      </c>
      <c r="K1287">
        <v>0</v>
      </c>
      <c r="N1287" t="b">
        <v>1</v>
      </c>
      <c r="O1287" t="b">
        <v>0</v>
      </c>
      <c r="P1287" t="b">
        <v>0</v>
      </c>
      <c r="Q1287">
        <v>13</v>
      </c>
      <c r="R1287">
        <v>4</v>
      </c>
      <c r="S1287">
        <v>1</v>
      </c>
      <c r="T1287">
        <v>0</v>
      </c>
      <c r="U1287" t="b">
        <v>1</v>
      </c>
      <c r="V1287" t="s">
        <v>220</v>
      </c>
      <c r="W1287" t="s">
        <v>314</v>
      </c>
      <c r="X1287" t="s">
        <v>5528</v>
      </c>
      <c r="Y1287">
        <v>13</v>
      </c>
      <c r="Z1287">
        <v>13</v>
      </c>
      <c r="AA1287">
        <v>5</v>
      </c>
      <c r="AB1287">
        <v>5</v>
      </c>
      <c r="AC1287">
        <v>9</v>
      </c>
    </row>
    <row r="1288" spans="1:29" x14ac:dyDescent="0.35">
      <c r="A1288">
        <v>1293</v>
      </c>
      <c r="B1288" t="s">
        <v>1318</v>
      </c>
      <c r="C1288" t="s">
        <v>2647</v>
      </c>
      <c r="I1288" t="s">
        <v>65</v>
      </c>
      <c r="J1288" t="s">
        <v>264</v>
      </c>
      <c r="K1288">
        <v>0</v>
      </c>
      <c r="N1288" t="b">
        <v>1</v>
      </c>
      <c r="O1288" t="b">
        <v>0</v>
      </c>
      <c r="P1288" t="b">
        <v>0</v>
      </c>
      <c r="Q1288">
        <v>13</v>
      </c>
      <c r="R1288">
        <v>4</v>
      </c>
      <c r="S1288">
        <v>1</v>
      </c>
      <c r="T1288">
        <v>0</v>
      </c>
      <c r="U1288" t="b">
        <v>1</v>
      </c>
      <c r="V1288" t="s">
        <v>220</v>
      </c>
      <c r="W1288" t="s">
        <v>314</v>
      </c>
      <c r="X1288" t="s">
        <v>5529</v>
      </c>
      <c r="Y1288">
        <v>14</v>
      </c>
      <c r="Z1288">
        <v>14</v>
      </c>
      <c r="AA1288">
        <v>5</v>
      </c>
      <c r="AB1288">
        <v>5</v>
      </c>
      <c r="AC1288">
        <v>9</v>
      </c>
    </row>
    <row r="1289" spans="1:29" x14ac:dyDescent="0.35">
      <c r="A1289">
        <v>1294</v>
      </c>
      <c r="B1289" t="s">
        <v>1318</v>
      </c>
      <c r="C1289" t="s">
        <v>2648</v>
      </c>
      <c r="I1289" t="s">
        <v>65</v>
      </c>
      <c r="J1289" t="s">
        <v>264</v>
      </c>
      <c r="K1289">
        <v>0</v>
      </c>
      <c r="N1289" t="b">
        <v>1</v>
      </c>
      <c r="O1289" t="b">
        <v>0</v>
      </c>
      <c r="P1289" t="b">
        <v>0</v>
      </c>
      <c r="Q1289">
        <v>13</v>
      </c>
      <c r="R1289">
        <v>4</v>
      </c>
      <c r="S1289">
        <v>1</v>
      </c>
      <c r="T1289">
        <v>0</v>
      </c>
      <c r="U1289" t="b">
        <v>1</v>
      </c>
      <c r="V1289" t="s">
        <v>220</v>
      </c>
      <c r="W1289" t="s">
        <v>314</v>
      </c>
      <c r="X1289" t="s">
        <v>5530</v>
      </c>
      <c r="Y1289">
        <v>15</v>
      </c>
      <c r="Z1289">
        <v>15</v>
      </c>
      <c r="AA1289">
        <v>5</v>
      </c>
      <c r="AB1289">
        <v>5</v>
      </c>
      <c r="AC1289">
        <v>9</v>
      </c>
    </row>
    <row r="1290" spans="1:29" x14ac:dyDescent="0.35">
      <c r="A1290">
        <v>1295</v>
      </c>
      <c r="B1290" t="s">
        <v>1318</v>
      </c>
      <c r="C1290" t="s">
        <v>2649</v>
      </c>
      <c r="I1290" t="s">
        <v>65</v>
      </c>
      <c r="J1290" t="s">
        <v>264</v>
      </c>
      <c r="K1290">
        <v>0</v>
      </c>
      <c r="N1290" t="b">
        <v>1</v>
      </c>
      <c r="O1290" t="b">
        <v>0</v>
      </c>
      <c r="P1290" t="b">
        <v>0</v>
      </c>
      <c r="Q1290">
        <v>13</v>
      </c>
      <c r="R1290">
        <v>4</v>
      </c>
      <c r="S1290">
        <v>1</v>
      </c>
      <c r="T1290">
        <v>0</v>
      </c>
      <c r="U1290" t="b">
        <v>1</v>
      </c>
      <c r="V1290" t="s">
        <v>220</v>
      </c>
      <c r="W1290" t="s">
        <v>314</v>
      </c>
      <c r="X1290" t="s">
        <v>5531</v>
      </c>
      <c r="Y1290">
        <v>16</v>
      </c>
      <c r="Z1290">
        <v>16</v>
      </c>
      <c r="AA1290">
        <v>5</v>
      </c>
      <c r="AB1290">
        <v>5</v>
      </c>
      <c r="AC1290">
        <v>9</v>
      </c>
    </row>
    <row r="1291" spans="1:29" x14ac:dyDescent="0.35">
      <c r="A1291">
        <v>1296</v>
      </c>
      <c r="B1291" t="s">
        <v>1318</v>
      </c>
      <c r="C1291" t="s">
        <v>2650</v>
      </c>
      <c r="I1291" t="s">
        <v>65</v>
      </c>
      <c r="J1291" t="s">
        <v>264</v>
      </c>
      <c r="K1291">
        <v>0</v>
      </c>
      <c r="N1291" t="b">
        <v>1</v>
      </c>
      <c r="O1291" t="b">
        <v>0</v>
      </c>
      <c r="P1291" t="b">
        <v>0</v>
      </c>
      <c r="Q1291">
        <v>13</v>
      </c>
      <c r="R1291">
        <v>4</v>
      </c>
      <c r="S1291">
        <v>1</v>
      </c>
      <c r="T1291">
        <v>0</v>
      </c>
      <c r="U1291" t="b">
        <v>1</v>
      </c>
      <c r="V1291" t="s">
        <v>220</v>
      </c>
      <c r="W1291" t="s">
        <v>314</v>
      </c>
      <c r="X1291" t="s">
        <v>5532</v>
      </c>
      <c r="Y1291">
        <v>17</v>
      </c>
      <c r="Z1291">
        <v>17</v>
      </c>
      <c r="AA1291">
        <v>5</v>
      </c>
      <c r="AB1291">
        <v>5</v>
      </c>
      <c r="AC1291">
        <v>9</v>
      </c>
    </row>
    <row r="1292" spans="1:29" x14ac:dyDescent="0.35">
      <c r="A1292">
        <v>1297</v>
      </c>
      <c r="B1292" t="s">
        <v>1318</v>
      </c>
      <c r="C1292" t="s">
        <v>2651</v>
      </c>
      <c r="I1292" t="s">
        <v>65</v>
      </c>
      <c r="J1292" t="s">
        <v>264</v>
      </c>
      <c r="K1292">
        <v>0</v>
      </c>
      <c r="N1292" t="b">
        <v>1</v>
      </c>
      <c r="O1292" t="b">
        <v>0</v>
      </c>
      <c r="P1292" t="b">
        <v>0</v>
      </c>
      <c r="Q1292">
        <v>13</v>
      </c>
      <c r="R1292">
        <v>4</v>
      </c>
      <c r="S1292">
        <v>1</v>
      </c>
      <c r="T1292">
        <v>0</v>
      </c>
      <c r="U1292" t="b">
        <v>1</v>
      </c>
      <c r="V1292" t="s">
        <v>220</v>
      </c>
      <c r="W1292" t="s">
        <v>314</v>
      </c>
      <c r="X1292" t="s">
        <v>5533</v>
      </c>
      <c r="Y1292">
        <v>18</v>
      </c>
      <c r="Z1292">
        <v>18</v>
      </c>
      <c r="AA1292">
        <v>5</v>
      </c>
      <c r="AB1292">
        <v>5</v>
      </c>
      <c r="AC1292">
        <v>9</v>
      </c>
    </row>
    <row r="1293" spans="1:29" x14ac:dyDescent="0.35">
      <c r="A1293">
        <v>1298</v>
      </c>
      <c r="B1293" t="s">
        <v>1318</v>
      </c>
      <c r="C1293" t="s">
        <v>2652</v>
      </c>
      <c r="I1293" t="s">
        <v>65</v>
      </c>
      <c r="J1293" t="s">
        <v>264</v>
      </c>
      <c r="K1293">
        <v>0</v>
      </c>
      <c r="N1293" t="b">
        <v>1</v>
      </c>
      <c r="O1293" t="b">
        <v>0</v>
      </c>
      <c r="P1293" t="b">
        <v>0</v>
      </c>
      <c r="Q1293">
        <v>13</v>
      </c>
      <c r="R1293">
        <v>4</v>
      </c>
      <c r="S1293">
        <v>1</v>
      </c>
      <c r="T1293">
        <v>0</v>
      </c>
      <c r="U1293" t="b">
        <v>1</v>
      </c>
      <c r="V1293" t="s">
        <v>220</v>
      </c>
      <c r="W1293" t="s">
        <v>314</v>
      </c>
      <c r="X1293" t="s">
        <v>5534</v>
      </c>
      <c r="Y1293">
        <v>19</v>
      </c>
      <c r="Z1293">
        <v>19</v>
      </c>
      <c r="AA1293">
        <v>5</v>
      </c>
      <c r="AB1293">
        <v>5</v>
      </c>
      <c r="AC1293">
        <v>9</v>
      </c>
    </row>
    <row r="1294" spans="1:29" x14ac:dyDescent="0.35">
      <c r="A1294">
        <v>1299</v>
      </c>
      <c r="B1294" t="s">
        <v>1318</v>
      </c>
      <c r="C1294" t="s">
        <v>2653</v>
      </c>
      <c r="I1294" t="s">
        <v>65</v>
      </c>
      <c r="J1294" t="s">
        <v>264</v>
      </c>
      <c r="K1294">
        <v>0</v>
      </c>
      <c r="N1294" t="b">
        <v>1</v>
      </c>
      <c r="O1294" t="b">
        <v>0</v>
      </c>
      <c r="P1294" t="b">
        <v>0</v>
      </c>
      <c r="Q1294">
        <v>13</v>
      </c>
      <c r="R1294">
        <v>4</v>
      </c>
      <c r="S1294">
        <v>1</v>
      </c>
      <c r="T1294">
        <v>0</v>
      </c>
      <c r="U1294" t="b">
        <v>1</v>
      </c>
      <c r="V1294" t="s">
        <v>220</v>
      </c>
      <c r="W1294" t="s">
        <v>314</v>
      </c>
      <c r="X1294" t="s">
        <v>5535</v>
      </c>
      <c r="Y1294">
        <v>20</v>
      </c>
      <c r="Z1294">
        <v>20</v>
      </c>
      <c r="AA1294">
        <v>5</v>
      </c>
      <c r="AB1294">
        <v>5</v>
      </c>
      <c r="AC1294">
        <v>9</v>
      </c>
    </row>
    <row r="1295" spans="1:29" x14ac:dyDescent="0.35">
      <c r="A1295">
        <v>1300</v>
      </c>
      <c r="B1295" t="s">
        <v>1318</v>
      </c>
      <c r="C1295" t="s">
        <v>2654</v>
      </c>
      <c r="I1295" t="s">
        <v>65</v>
      </c>
      <c r="J1295" t="s">
        <v>264</v>
      </c>
      <c r="K1295">
        <v>0</v>
      </c>
      <c r="N1295" t="b">
        <v>1</v>
      </c>
      <c r="O1295" t="b">
        <v>0</v>
      </c>
      <c r="P1295" t="b">
        <v>0</v>
      </c>
      <c r="Q1295">
        <v>13</v>
      </c>
      <c r="R1295">
        <v>4</v>
      </c>
      <c r="S1295">
        <v>1</v>
      </c>
      <c r="T1295">
        <v>0</v>
      </c>
      <c r="U1295" t="b">
        <v>1</v>
      </c>
      <c r="V1295" t="s">
        <v>220</v>
      </c>
      <c r="W1295" t="s">
        <v>314</v>
      </c>
      <c r="X1295" t="s">
        <v>5664</v>
      </c>
      <c r="Y1295">
        <v>21</v>
      </c>
      <c r="Z1295">
        <v>21</v>
      </c>
      <c r="AA1295">
        <v>5</v>
      </c>
      <c r="AB1295">
        <v>5</v>
      </c>
      <c r="AC1295">
        <v>9</v>
      </c>
    </row>
    <row r="1296" spans="1:29" x14ac:dyDescent="0.35">
      <c r="A1296">
        <v>1301</v>
      </c>
      <c r="B1296" t="s">
        <v>1318</v>
      </c>
      <c r="C1296" t="s">
        <v>2655</v>
      </c>
      <c r="I1296" t="s">
        <v>65</v>
      </c>
      <c r="J1296" t="s">
        <v>264</v>
      </c>
      <c r="K1296">
        <v>0</v>
      </c>
      <c r="N1296" t="b">
        <v>1</v>
      </c>
      <c r="O1296" t="b">
        <v>0</v>
      </c>
      <c r="P1296" t="b">
        <v>0</v>
      </c>
      <c r="Q1296">
        <v>13</v>
      </c>
      <c r="R1296">
        <v>4</v>
      </c>
      <c r="S1296">
        <v>1</v>
      </c>
      <c r="T1296">
        <v>0</v>
      </c>
      <c r="U1296" t="b">
        <v>1</v>
      </c>
      <c r="V1296" t="s">
        <v>220</v>
      </c>
      <c r="W1296" t="s">
        <v>314</v>
      </c>
      <c r="X1296" t="s">
        <v>5665</v>
      </c>
      <c r="Y1296">
        <v>22</v>
      </c>
      <c r="Z1296">
        <v>22</v>
      </c>
      <c r="AA1296">
        <v>5</v>
      </c>
      <c r="AB1296">
        <v>5</v>
      </c>
      <c r="AC1296">
        <v>9</v>
      </c>
    </row>
    <row r="1297" spans="1:29" x14ac:dyDescent="0.35">
      <c r="A1297">
        <v>1302</v>
      </c>
      <c r="B1297" t="s">
        <v>1318</v>
      </c>
      <c r="C1297" t="s">
        <v>2656</v>
      </c>
      <c r="I1297" t="s">
        <v>65</v>
      </c>
      <c r="J1297" t="s">
        <v>264</v>
      </c>
      <c r="K1297">
        <v>0</v>
      </c>
      <c r="N1297" t="b">
        <v>1</v>
      </c>
      <c r="O1297" t="b">
        <v>0</v>
      </c>
      <c r="P1297" t="b">
        <v>0</v>
      </c>
      <c r="Q1297">
        <v>13</v>
      </c>
      <c r="R1297">
        <v>4</v>
      </c>
      <c r="S1297">
        <v>1</v>
      </c>
      <c r="T1297">
        <v>0</v>
      </c>
      <c r="U1297" t="b">
        <v>1</v>
      </c>
      <c r="V1297" t="s">
        <v>220</v>
      </c>
      <c r="W1297" t="s">
        <v>314</v>
      </c>
      <c r="X1297" t="s">
        <v>5666</v>
      </c>
      <c r="Y1297">
        <v>23</v>
      </c>
      <c r="Z1297">
        <v>23</v>
      </c>
      <c r="AA1297">
        <v>5</v>
      </c>
      <c r="AB1297">
        <v>5</v>
      </c>
      <c r="AC1297">
        <v>9</v>
      </c>
    </row>
    <row r="1298" spans="1:29" x14ac:dyDescent="0.35">
      <c r="A1298">
        <v>1303</v>
      </c>
      <c r="B1298" t="s">
        <v>1318</v>
      </c>
      <c r="C1298" t="s">
        <v>2657</v>
      </c>
      <c r="I1298" t="s">
        <v>65</v>
      </c>
      <c r="J1298" t="s">
        <v>264</v>
      </c>
      <c r="K1298">
        <v>0</v>
      </c>
      <c r="N1298" t="b">
        <v>1</v>
      </c>
      <c r="O1298" t="b">
        <v>0</v>
      </c>
      <c r="P1298" t="b">
        <v>0</v>
      </c>
      <c r="Q1298">
        <v>13</v>
      </c>
      <c r="R1298">
        <v>4</v>
      </c>
      <c r="S1298">
        <v>1</v>
      </c>
      <c r="T1298">
        <v>0</v>
      </c>
      <c r="U1298" t="b">
        <v>1</v>
      </c>
      <c r="V1298" t="s">
        <v>220</v>
      </c>
      <c r="W1298" t="s">
        <v>314</v>
      </c>
      <c r="X1298" t="s">
        <v>5667</v>
      </c>
      <c r="Y1298">
        <v>24</v>
      </c>
      <c r="Z1298">
        <v>24</v>
      </c>
      <c r="AA1298">
        <v>5</v>
      </c>
      <c r="AB1298">
        <v>5</v>
      </c>
      <c r="AC1298">
        <v>9</v>
      </c>
    </row>
    <row r="1299" spans="1:29" x14ac:dyDescent="0.35">
      <c r="A1299">
        <v>1304</v>
      </c>
      <c r="B1299" t="s">
        <v>1318</v>
      </c>
      <c r="C1299" t="s">
        <v>2658</v>
      </c>
      <c r="I1299" t="s">
        <v>65</v>
      </c>
      <c r="J1299" t="s">
        <v>264</v>
      </c>
      <c r="K1299">
        <v>0</v>
      </c>
      <c r="N1299" t="b">
        <v>1</v>
      </c>
      <c r="O1299" t="b">
        <v>0</v>
      </c>
      <c r="P1299" t="b">
        <v>0</v>
      </c>
      <c r="Q1299">
        <v>13</v>
      </c>
      <c r="R1299">
        <v>4</v>
      </c>
      <c r="S1299">
        <v>1</v>
      </c>
      <c r="T1299">
        <v>0</v>
      </c>
      <c r="U1299" t="b">
        <v>1</v>
      </c>
      <c r="V1299" t="s">
        <v>220</v>
      </c>
      <c r="W1299" t="s">
        <v>314</v>
      </c>
      <c r="X1299" t="s">
        <v>5540</v>
      </c>
      <c r="Y1299">
        <v>25</v>
      </c>
      <c r="Z1299">
        <v>25</v>
      </c>
      <c r="AA1299">
        <v>5</v>
      </c>
      <c r="AB1299">
        <v>5</v>
      </c>
      <c r="AC1299">
        <v>9</v>
      </c>
    </row>
    <row r="1300" spans="1:29" x14ac:dyDescent="0.35">
      <c r="A1300">
        <v>1305</v>
      </c>
      <c r="B1300" t="s">
        <v>1318</v>
      </c>
      <c r="C1300" t="s">
        <v>2659</v>
      </c>
      <c r="I1300" t="s">
        <v>65</v>
      </c>
      <c r="J1300" t="s">
        <v>264</v>
      </c>
      <c r="K1300">
        <v>0</v>
      </c>
      <c r="N1300" t="b">
        <v>1</v>
      </c>
      <c r="O1300" t="b">
        <v>0</v>
      </c>
      <c r="P1300" t="b">
        <v>0</v>
      </c>
      <c r="Q1300">
        <v>13</v>
      </c>
      <c r="R1300">
        <v>4</v>
      </c>
      <c r="S1300">
        <v>1</v>
      </c>
      <c r="T1300">
        <v>0</v>
      </c>
      <c r="U1300" t="b">
        <v>1</v>
      </c>
      <c r="V1300" t="s">
        <v>220</v>
      </c>
      <c r="W1300" t="s">
        <v>314</v>
      </c>
      <c r="X1300" t="s">
        <v>5541</v>
      </c>
      <c r="Y1300">
        <v>26</v>
      </c>
      <c r="Z1300">
        <v>26</v>
      </c>
      <c r="AA1300">
        <v>5</v>
      </c>
      <c r="AB1300">
        <v>5</v>
      </c>
      <c r="AC1300">
        <v>9</v>
      </c>
    </row>
    <row r="1301" spans="1:29" x14ac:dyDescent="0.35">
      <c r="A1301">
        <v>1306</v>
      </c>
      <c r="B1301" t="s">
        <v>1318</v>
      </c>
      <c r="C1301" t="s">
        <v>2660</v>
      </c>
      <c r="I1301" t="s">
        <v>65</v>
      </c>
      <c r="J1301" t="s">
        <v>264</v>
      </c>
      <c r="K1301">
        <v>0</v>
      </c>
      <c r="N1301" t="b">
        <v>1</v>
      </c>
      <c r="O1301" t="b">
        <v>0</v>
      </c>
      <c r="P1301" t="b">
        <v>0</v>
      </c>
      <c r="Q1301">
        <v>13</v>
      </c>
      <c r="R1301">
        <v>4</v>
      </c>
      <c r="S1301">
        <v>1</v>
      </c>
      <c r="T1301">
        <v>0</v>
      </c>
      <c r="U1301" t="b">
        <v>1</v>
      </c>
      <c r="V1301" t="s">
        <v>220</v>
      </c>
      <c r="W1301" t="s">
        <v>314</v>
      </c>
      <c r="X1301" t="s">
        <v>5542</v>
      </c>
      <c r="Y1301">
        <v>27</v>
      </c>
      <c r="Z1301">
        <v>27</v>
      </c>
      <c r="AA1301">
        <v>5</v>
      </c>
      <c r="AB1301">
        <v>5</v>
      </c>
      <c r="AC1301">
        <v>9</v>
      </c>
    </row>
    <row r="1302" spans="1:29" x14ac:dyDescent="0.35">
      <c r="A1302">
        <v>1307</v>
      </c>
      <c r="B1302" t="s">
        <v>1318</v>
      </c>
      <c r="C1302" t="s">
        <v>2661</v>
      </c>
      <c r="I1302" t="s">
        <v>65</v>
      </c>
      <c r="J1302" t="s">
        <v>264</v>
      </c>
      <c r="K1302">
        <v>0</v>
      </c>
      <c r="N1302" t="b">
        <v>1</v>
      </c>
      <c r="O1302" t="b">
        <v>0</v>
      </c>
      <c r="P1302" t="b">
        <v>0</v>
      </c>
      <c r="Q1302">
        <v>13</v>
      </c>
      <c r="R1302">
        <v>4</v>
      </c>
      <c r="S1302">
        <v>1</v>
      </c>
      <c r="T1302">
        <v>0</v>
      </c>
      <c r="U1302" t="b">
        <v>1</v>
      </c>
      <c r="V1302" t="s">
        <v>220</v>
      </c>
      <c r="W1302" t="s">
        <v>314</v>
      </c>
      <c r="X1302" t="s">
        <v>5543</v>
      </c>
      <c r="Y1302">
        <v>28</v>
      </c>
      <c r="Z1302">
        <v>28</v>
      </c>
      <c r="AA1302">
        <v>5</v>
      </c>
      <c r="AB1302">
        <v>5</v>
      </c>
      <c r="AC1302">
        <v>9</v>
      </c>
    </row>
    <row r="1303" spans="1:29" x14ac:dyDescent="0.35">
      <c r="A1303">
        <v>1308</v>
      </c>
      <c r="B1303" t="s">
        <v>1318</v>
      </c>
      <c r="C1303" t="s">
        <v>2662</v>
      </c>
      <c r="I1303" t="s">
        <v>65</v>
      </c>
      <c r="J1303" t="s">
        <v>264</v>
      </c>
      <c r="K1303">
        <v>0</v>
      </c>
      <c r="N1303" t="b">
        <v>1</v>
      </c>
      <c r="O1303" t="b">
        <v>0</v>
      </c>
      <c r="P1303" t="b">
        <v>0</v>
      </c>
      <c r="Q1303">
        <v>13</v>
      </c>
      <c r="R1303">
        <v>4</v>
      </c>
      <c r="S1303">
        <v>1</v>
      </c>
      <c r="T1303">
        <v>0</v>
      </c>
      <c r="U1303" t="b">
        <v>1</v>
      </c>
      <c r="V1303" t="s">
        <v>220</v>
      </c>
      <c r="W1303" t="s">
        <v>314</v>
      </c>
      <c r="X1303" t="s">
        <v>5544</v>
      </c>
      <c r="Y1303">
        <v>29</v>
      </c>
      <c r="Z1303">
        <v>29</v>
      </c>
      <c r="AA1303">
        <v>5</v>
      </c>
      <c r="AB1303">
        <v>5</v>
      </c>
      <c r="AC1303">
        <v>9</v>
      </c>
    </row>
    <row r="1304" spans="1:29" x14ac:dyDescent="0.35">
      <c r="A1304">
        <v>1309</v>
      </c>
      <c r="B1304" t="s">
        <v>1318</v>
      </c>
      <c r="C1304" t="s">
        <v>2663</v>
      </c>
      <c r="I1304" t="s">
        <v>65</v>
      </c>
      <c r="J1304" t="s">
        <v>264</v>
      </c>
      <c r="K1304">
        <v>0</v>
      </c>
      <c r="N1304" t="b">
        <v>1</v>
      </c>
      <c r="O1304" t="b">
        <v>0</v>
      </c>
      <c r="P1304" t="b">
        <v>0</v>
      </c>
      <c r="Q1304">
        <v>13</v>
      </c>
      <c r="R1304">
        <v>4</v>
      </c>
      <c r="S1304">
        <v>1</v>
      </c>
      <c r="T1304">
        <v>0</v>
      </c>
      <c r="U1304" t="b">
        <v>1</v>
      </c>
      <c r="V1304" t="s">
        <v>220</v>
      </c>
      <c r="W1304" t="s">
        <v>314</v>
      </c>
      <c r="X1304" t="s">
        <v>5545</v>
      </c>
      <c r="Y1304">
        <v>30</v>
      </c>
      <c r="Z1304">
        <v>30</v>
      </c>
      <c r="AA1304">
        <v>5</v>
      </c>
      <c r="AB1304">
        <v>5</v>
      </c>
      <c r="AC1304">
        <v>9</v>
      </c>
    </row>
    <row r="1305" spans="1:29" x14ac:dyDescent="0.35">
      <c r="A1305">
        <v>1310</v>
      </c>
      <c r="B1305" t="s">
        <v>1318</v>
      </c>
      <c r="C1305" t="s">
        <v>2664</v>
      </c>
      <c r="I1305" t="s">
        <v>65</v>
      </c>
      <c r="J1305" t="s">
        <v>264</v>
      </c>
      <c r="K1305">
        <v>0</v>
      </c>
      <c r="N1305" t="b">
        <v>1</v>
      </c>
      <c r="O1305" t="b">
        <v>0</v>
      </c>
      <c r="P1305" t="b">
        <v>0</v>
      </c>
      <c r="Q1305">
        <v>13</v>
      </c>
      <c r="R1305">
        <v>4</v>
      </c>
      <c r="S1305">
        <v>1</v>
      </c>
      <c r="T1305">
        <v>0</v>
      </c>
      <c r="U1305" t="b">
        <v>1</v>
      </c>
      <c r="V1305" t="s">
        <v>220</v>
      </c>
      <c r="W1305" t="s">
        <v>314</v>
      </c>
      <c r="X1305" t="s">
        <v>5546</v>
      </c>
      <c r="Y1305">
        <v>31</v>
      </c>
      <c r="Z1305">
        <v>31</v>
      </c>
      <c r="AA1305">
        <v>5</v>
      </c>
      <c r="AB1305">
        <v>5</v>
      </c>
      <c r="AC1305">
        <v>9</v>
      </c>
    </row>
    <row r="1306" spans="1:29" x14ac:dyDescent="0.35">
      <c r="A1306">
        <v>1311</v>
      </c>
      <c r="B1306" t="s">
        <v>1318</v>
      </c>
      <c r="C1306" t="s">
        <v>2665</v>
      </c>
      <c r="I1306" t="s">
        <v>65</v>
      </c>
      <c r="J1306" t="s">
        <v>264</v>
      </c>
      <c r="K1306">
        <v>0</v>
      </c>
      <c r="N1306" t="b">
        <v>1</v>
      </c>
      <c r="O1306" t="b">
        <v>0</v>
      </c>
      <c r="P1306" t="b">
        <v>0</v>
      </c>
      <c r="Q1306">
        <v>13</v>
      </c>
      <c r="R1306">
        <v>4</v>
      </c>
      <c r="S1306">
        <v>1</v>
      </c>
      <c r="T1306">
        <v>0</v>
      </c>
      <c r="U1306" t="b">
        <v>1</v>
      </c>
      <c r="V1306" t="s">
        <v>220</v>
      </c>
      <c r="W1306" t="s">
        <v>314</v>
      </c>
      <c r="X1306" t="s">
        <v>5547</v>
      </c>
      <c r="Y1306">
        <v>32</v>
      </c>
      <c r="Z1306">
        <v>32</v>
      </c>
      <c r="AA1306">
        <v>5</v>
      </c>
      <c r="AB1306">
        <v>5</v>
      </c>
      <c r="AC1306">
        <v>9</v>
      </c>
    </row>
    <row r="1307" spans="1:29" x14ac:dyDescent="0.35">
      <c r="A1307">
        <v>1312</v>
      </c>
      <c r="B1307" t="s">
        <v>1318</v>
      </c>
      <c r="C1307" t="s">
        <v>2666</v>
      </c>
      <c r="I1307" t="s">
        <v>65</v>
      </c>
      <c r="J1307" t="s">
        <v>264</v>
      </c>
      <c r="K1307">
        <v>0</v>
      </c>
      <c r="N1307" t="b">
        <v>1</v>
      </c>
      <c r="O1307" t="b">
        <v>0</v>
      </c>
      <c r="P1307" t="b">
        <v>0</v>
      </c>
      <c r="Q1307">
        <v>13</v>
      </c>
      <c r="R1307">
        <v>4</v>
      </c>
      <c r="S1307">
        <v>1</v>
      </c>
      <c r="T1307">
        <v>0</v>
      </c>
      <c r="U1307" t="b">
        <v>1</v>
      </c>
      <c r="V1307" t="s">
        <v>220</v>
      </c>
      <c r="W1307" t="s">
        <v>314</v>
      </c>
      <c r="X1307" t="s">
        <v>5668</v>
      </c>
      <c r="Y1307">
        <v>33</v>
      </c>
      <c r="Z1307">
        <v>33</v>
      </c>
      <c r="AA1307">
        <v>5</v>
      </c>
      <c r="AB1307">
        <v>5</v>
      </c>
      <c r="AC1307">
        <v>9</v>
      </c>
    </row>
    <row r="1308" spans="1:29" x14ac:dyDescent="0.35">
      <c r="A1308">
        <v>1313</v>
      </c>
      <c r="B1308" t="s">
        <v>1318</v>
      </c>
      <c r="C1308" t="s">
        <v>2667</v>
      </c>
      <c r="I1308" t="s">
        <v>65</v>
      </c>
      <c r="J1308" t="s">
        <v>264</v>
      </c>
      <c r="K1308">
        <v>0</v>
      </c>
      <c r="N1308" t="b">
        <v>1</v>
      </c>
      <c r="O1308" t="b">
        <v>0</v>
      </c>
      <c r="P1308" t="b">
        <v>0</v>
      </c>
      <c r="Q1308">
        <v>13</v>
      </c>
      <c r="R1308">
        <v>4</v>
      </c>
      <c r="S1308">
        <v>1</v>
      </c>
      <c r="T1308">
        <v>0</v>
      </c>
      <c r="U1308" t="b">
        <v>1</v>
      </c>
      <c r="V1308" t="s">
        <v>220</v>
      </c>
      <c r="W1308" t="s">
        <v>314</v>
      </c>
      <c r="X1308" t="s">
        <v>5669</v>
      </c>
      <c r="Y1308">
        <v>34</v>
      </c>
      <c r="Z1308">
        <v>34</v>
      </c>
      <c r="AA1308">
        <v>5</v>
      </c>
      <c r="AB1308">
        <v>5</v>
      </c>
      <c r="AC1308">
        <v>9</v>
      </c>
    </row>
    <row r="1309" spans="1:29" x14ac:dyDescent="0.35">
      <c r="A1309">
        <v>1314</v>
      </c>
      <c r="B1309" t="s">
        <v>1318</v>
      </c>
      <c r="C1309" t="s">
        <v>2668</v>
      </c>
      <c r="I1309" t="s">
        <v>65</v>
      </c>
      <c r="J1309" t="s">
        <v>264</v>
      </c>
      <c r="K1309">
        <v>0</v>
      </c>
      <c r="N1309" t="b">
        <v>1</v>
      </c>
      <c r="O1309" t="b">
        <v>0</v>
      </c>
      <c r="P1309" t="b">
        <v>0</v>
      </c>
      <c r="Q1309">
        <v>13</v>
      </c>
      <c r="R1309">
        <v>4</v>
      </c>
      <c r="S1309">
        <v>1</v>
      </c>
      <c r="T1309">
        <v>0</v>
      </c>
      <c r="U1309" t="b">
        <v>1</v>
      </c>
      <c r="V1309" t="s">
        <v>220</v>
      </c>
      <c r="W1309" t="s">
        <v>314</v>
      </c>
      <c r="X1309" t="s">
        <v>5670</v>
      </c>
      <c r="Y1309">
        <v>35</v>
      </c>
      <c r="Z1309">
        <v>35</v>
      </c>
      <c r="AA1309">
        <v>5</v>
      </c>
      <c r="AB1309">
        <v>5</v>
      </c>
      <c r="AC1309">
        <v>9</v>
      </c>
    </row>
    <row r="1310" spans="1:29" x14ac:dyDescent="0.35">
      <c r="A1310">
        <v>1315</v>
      </c>
      <c r="B1310" t="s">
        <v>1318</v>
      </c>
      <c r="C1310" t="s">
        <v>2669</v>
      </c>
      <c r="I1310" t="s">
        <v>65</v>
      </c>
      <c r="J1310" t="s">
        <v>264</v>
      </c>
      <c r="K1310">
        <v>0</v>
      </c>
      <c r="N1310" t="b">
        <v>1</v>
      </c>
      <c r="O1310" t="b">
        <v>0</v>
      </c>
      <c r="P1310" t="b">
        <v>0</v>
      </c>
      <c r="Q1310">
        <v>13</v>
      </c>
      <c r="R1310">
        <v>4</v>
      </c>
      <c r="S1310">
        <v>1</v>
      </c>
      <c r="T1310">
        <v>0</v>
      </c>
      <c r="U1310" t="b">
        <v>1</v>
      </c>
      <c r="V1310" t="s">
        <v>220</v>
      </c>
      <c r="W1310" t="s">
        <v>314</v>
      </c>
      <c r="X1310" t="s">
        <v>5671</v>
      </c>
      <c r="Y1310">
        <v>36</v>
      </c>
      <c r="Z1310">
        <v>36</v>
      </c>
      <c r="AA1310">
        <v>5</v>
      </c>
      <c r="AB1310">
        <v>5</v>
      </c>
      <c r="AC1310">
        <v>9</v>
      </c>
    </row>
    <row r="1311" spans="1:29" x14ac:dyDescent="0.35">
      <c r="A1311">
        <v>1316</v>
      </c>
      <c r="B1311" t="s">
        <v>1318</v>
      </c>
      <c r="C1311" t="s">
        <v>2670</v>
      </c>
      <c r="I1311" t="s">
        <v>65</v>
      </c>
      <c r="J1311" t="s">
        <v>264</v>
      </c>
      <c r="K1311">
        <v>0</v>
      </c>
      <c r="N1311" t="b">
        <v>1</v>
      </c>
      <c r="O1311" t="b">
        <v>0</v>
      </c>
      <c r="P1311" t="b">
        <v>0</v>
      </c>
      <c r="Q1311">
        <v>13</v>
      </c>
      <c r="R1311">
        <v>4</v>
      </c>
      <c r="S1311">
        <v>1</v>
      </c>
      <c r="T1311">
        <v>0</v>
      </c>
      <c r="U1311" t="b">
        <v>1</v>
      </c>
      <c r="V1311" t="s">
        <v>220</v>
      </c>
      <c r="W1311" t="s">
        <v>314</v>
      </c>
      <c r="X1311" t="s">
        <v>5553</v>
      </c>
      <c r="Y1311">
        <v>37</v>
      </c>
      <c r="Z1311">
        <v>37</v>
      </c>
      <c r="AA1311">
        <v>5</v>
      </c>
      <c r="AB1311">
        <v>5</v>
      </c>
      <c r="AC1311">
        <v>9</v>
      </c>
    </row>
    <row r="1312" spans="1:29" x14ac:dyDescent="0.35">
      <c r="A1312">
        <v>1317</v>
      </c>
      <c r="B1312" t="s">
        <v>1318</v>
      </c>
      <c r="C1312" t="s">
        <v>2671</v>
      </c>
      <c r="I1312" t="s">
        <v>65</v>
      </c>
      <c r="J1312" t="s">
        <v>264</v>
      </c>
      <c r="K1312">
        <v>0</v>
      </c>
      <c r="N1312" t="b">
        <v>1</v>
      </c>
      <c r="O1312" t="b">
        <v>0</v>
      </c>
      <c r="P1312" t="b">
        <v>0</v>
      </c>
      <c r="Q1312">
        <v>13</v>
      </c>
      <c r="R1312">
        <v>4</v>
      </c>
      <c r="S1312">
        <v>1</v>
      </c>
      <c r="T1312">
        <v>0</v>
      </c>
      <c r="U1312" t="b">
        <v>1</v>
      </c>
      <c r="V1312" t="s">
        <v>220</v>
      </c>
      <c r="W1312" t="s">
        <v>314</v>
      </c>
      <c r="X1312" t="s">
        <v>5554</v>
      </c>
      <c r="Y1312">
        <v>38</v>
      </c>
      <c r="Z1312">
        <v>38</v>
      </c>
      <c r="AA1312">
        <v>5</v>
      </c>
      <c r="AB1312">
        <v>5</v>
      </c>
      <c r="AC1312">
        <v>9</v>
      </c>
    </row>
    <row r="1313" spans="1:29" x14ac:dyDescent="0.35">
      <c r="A1313">
        <v>1318</v>
      </c>
      <c r="B1313" t="s">
        <v>1318</v>
      </c>
      <c r="C1313" t="s">
        <v>2672</v>
      </c>
      <c r="I1313" t="s">
        <v>65</v>
      </c>
      <c r="J1313" t="s">
        <v>264</v>
      </c>
      <c r="K1313">
        <v>0</v>
      </c>
      <c r="N1313" t="b">
        <v>1</v>
      </c>
      <c r="O1313" t="b">
        <v>0</v>
      </c>
      <c r="P1313" t="b">
        <v>0</v>
      </c>
      <c r="Q1313">
        <v>13</v>
      </c>
      <c r="R1313">
        <v>4</v>
      </c>
      <c r="S1313">
        <v>1</v>
      </c>
      <c r="T1313">
        <v>0</v>
      </c>
      <c r="U1313" t="b">
        <v>1</v>
      </c>
      <c r="V1313" t="s">
        <v>220</v>
      </c>
      <c r="W1313" t="s">
        <v>314</v>
      </c>
      <c r="X1313" t="s">
        <v>5555</v>
      </c>
      <c r="Y1313">
        <v>39</v>
      </c>
      <c r="Z1313">
        <v>39</v>
      </c>
      <c r="AA1313">
        <v>5</v>
      </c>
      <c r="AB1313">
        <v>5</v>
      </c>
      <c r="AC1313">
        <v>9</v>
      </c>
    </row>
    <row r="1314" spans="1:29" x14ac:dyDescent="0.35">
      <c r="A1314">
        <v>1319</v>
      </c>
      <c r="B1314" t="s">
        <v>1318</v>
      </c>
      <c r="C1314" t="s">
        <v>2673</v>
      </c>
      <c r="I1314" t="s">
        <v>65</v>
      </c>
      <c r="J1314" t="s">
        <v>264</v>
      </c>
      <c r="K1314">
        <v>0</v>
      </c>
      <c r="N1314" t="b">
        <v>1</v>
      </c>
      <c r="O1314" t="b">
        <v>0</v>
      </c>
      <c r="P1314" t="b">
        <v>0</v>
      </c>
      <c r="Q1314">
        <v>13</v>
      </c>
      <c r="R1314">
        <v>4</v>
      </c>
      <c r="S1314">
        <v>1</v>
      </c>
      <c r="T1314">
        <v>0</v>
      </c>
      <c r="U1314" t="b">
        <v>1</v>
      </c>
      <c r="V1314" t="s">
        <v>220</v>
      </c>
      <c r="W1314" t="s">
        <v>314</v>
      </c>
      <c r="X1314" t="s">
        <v>5556</v>
      </c>
      <c r="Y1314">
        <v>40</v>
      </c>
      <c r="Z1314">
        <v>40</v>
      </c>
      <c r="AA1314">
        <v>5</v>
      </c>
      <c r="AB1314">
        <v>5</v>
      </c>
      <c r="AC1314">
        <v>9</v>
      </c>
    </row>
    <row r="1315" spans="1:29" x14ac:dyDescent="0.35">
      <c r="A1315">
        <v>1320</v>
      </c>
      <c r="B1315" t="s">
        <v>1318</v>
      </c>
      <c r="C1315" t="s">
        <v>2674</v>
      </c>
      <c r="I1315" t="s">
        <v>65</v>
      </c>
      <c r="J1315" t="s">
        <v>264</v>
      </c>
      <c r="K1315">
        <v>0</v>
      </c>
      <c r="N1315" t="b">
        <v>1</v>
      </c>
      <c r="O1315" t="b">
        <v>0</v>
      </c>
      <c r="P1315" t="b">
        <v>0</v>
      </c>
      <c r="Q1315">
        <v>13</v>
      </c>
      <c r="R1315">
        <v>4</v>
      </c>
      <c r="S1315">
        <v>1</v>
      </c>
      <c r="T1315">
        <v>0</v>
      </c>
      <c r="U1315" t="b">
        <v>1</v>
      </c>
      <c r="V1315" t="s">
        <v>220</v>
      </c>
      <c r="W1315" t="s">
        <v>314</v>
      </c>
      <c r="X1315" t="s">
        <v>5557</v>
      </c>
      <c r="Y1315">
        <v>41</v>
      </c>
      <c r="Z1315">
        <v>41</v>
      </c>
      <c r="AA1315">
        <v>5</v>
      </c>
      <c r="AB1315">
        <v>5</v>
      </c>
      <c r="AC1315">
        <v>9</v>
      </c>
    </row>
    <row r="1316" spans="1:29" x14ac:dyDescent="0.35">
      <c r="A1316">
        <v>1321</v>
      </c>
      <c r="B1316" t="s">
        <v>1318</v>
      </c>
      <c r="C1316" t="s">
        <v>2675</v>
      </c>
      <c r="I1316" t="s">
        <v>72</v>
      </c>
      <c r="J1316" t="s">
        <v>272</v>
      </c>
      <c r="K1316">
        <v>0</v>
      </c>
      <c r="N1316" t="b">
        <v>1</v>
      </c>
      <c r="O1316" t="b">
        <v>0</v>
      </c>
      <c r="P1316" t="b">
        <v>0</v>
      </c>
      <c r="Q1316">
        <v>13</v>
      </c>
      <c r="R1316">
        <v>4</v>
      </c>
      <c r="S1316">
        <v>1</v>
      </c>
      <c r="T1316">
        <v>0</v>
      </c>
      <c r="U1316" t="b">
        <v>1</v>
      </c>
      <c r="V1316" t="s">
        <v>220</v>
      </c>
      <c r="W1316" t="s">
        <v>314</v>
      </c>
      <c r="X1316" t="s">
        <v>5375</v>
      </c>
      <c r="Y1316">
        <v>11</v>
      </c>
      <c r="Z1316">
        <v>11</v>
      </c>
      <c r="AA1316">
        <v>6</v>
      </c>
      <c r="AB1316">
        <v>6</v>
      </c>
      <c r="AC1316">
        <v>9</v>
      </c>
    </row>
    <row r="1317" spans="1:29" x14ac:dyDescent="0.35">
      <c r="A1317">
        <v>1322</v>
      </c>
      <c r="B1317" t="s">
        <v>1318</v>
      </c>
      <c r="C1317" t="s">
        <v>2676</v>
      </c>
      <c r="I1317" t="s">
        <v>72</v>
      </c>
      <c r="J1317" t="s">
        <v>272</v>
      </c>
      <c r="K1317">
        <v>0</v>
      </c>
      <c r="N1317" t="b">
        <v>1</v>
      </c>
      <c r="O1317" t="b">
        <v>0</v>
      </c>
      <c r="P1317" t="b">
        <v>0</v>
      </c>
      <c r="Q1317">
        <v>13</v>
      </c>
      <c r="R1317">
        <v>4</v>
      </c>
      <c r="S1317">
        <v>1</v>
      </c>
      <c r="T1317">
        <v>0</v>
      </c>
      <c r="U1317" t="b">
        <v>1</v>
      </c>
      <c r="V1317" t="s">
        <v>220</v>
      </c>
      <c r="W1317" t="s">
        <v>314</v>
      </c>
      <c r="X1317" t="s">
        <v>5424</v>
      </c>
      <c r="Y1317">
        <v>12</v>
      </c>
      <c r="Z1317">
        <v>12</v>
      </c>
      <c r="AA1317">
        <v>6</v>
      </c>
      <c r="AB1317">
        <v>6</v>
      </c>
      <c r="AC1317">
        <v>9</v>
      </c>
    </row>
    <row r="1318" spans="1:29" x14ac:dyDescent="0.35">
      <c r="A1318">
        <v>1323</v>
      </c>
      <c r="B1318" t="s">
        <v>1318</v>
      </c>
      <c r="C1318" t="s">
        <v>2677</v>
      </c>
      <c r="I1318" t="s">
        <v>72</v>
      </c>
      <c r="J1318" t="s">
        <v>272</v>
      </c>
      <c r="K1318">
        <v>0</v>
      </c>
      <c r="N1318" t="b">
        <v>1</v>
      </c>
      <c r="O1318" t="b">
        <v>0</v>
      </c>
      <c r="P1318" t="b">
        <v>0</v>
      </c>
      <c r="Q1318">
        <v>13</v>
      </c>
      <c r="R1318">
        <v>4</v>
      </c>
      <c r="S1318">
        <v>1</v>
      </c>
      <c r="T1318">
        <v>0</v>
      </c>
      <c r="U1318" t="b">
        <v>1</v>
      </c>
      <c r="V1318" t="s">
        <v>220</v>
      </c>
      <c r="W1318" t="s">
        <v>314</v>
      </c>
      <c r="X1318" t="s">
        <v>5425</v>
      </c>
      <c r="Y1318">
        <v>13</v>
      </c>
      <c r="Z1318">
        <v>13</v>
      </c>
      <c r="AA1318">
        <v>6</v>
      </c>
      <c r="AB1318">
        <v>6</v>
      </c>
      <c r="AC1318">
        <v>9</v>
      </c>
    </row>
    <row r="1319" spans="1:29" x14ac:dyDescent="0.35">
      <c r="A1319">
        <v>1324</v>
      </c>
      <c r="B1319" t="s">
        <v>1318</v>
      </c>
      <c r="C1319" t="s">
        <v>2678</v>
      </c>
      <c r="I1319" t="s">
        <v>72</v>
      </c>
      <c r="J1319" t="s">
        <v>272</v>
      </c>
      <c r="K1319">
        <v>0</v>
      </c>
      <c r="N1319" t="b">
        <v>1</v>
      </c>
      <c r="O1319" t="b">
        <v>0</v>
      </c>
      <c r="P1319" t="b">
        <v>0</v>
      </c>
      <c r="Q1319">
        <v>13</v>
      </c>
      <c r="R1319">
        <v>4</v>
      </c>
      <c r="S1319">
        <v>1</v>
      </c>
      <c r="T1319">
        <v>0</v>
      </c>
      <c r="U1319" t="b">
        <v>1</v>
      </c>
      <c r="V1319" t="s">
        <v>220</v>
      </c>
      <c r="W1319" t="s">
        <v>314</v>
      </c>
      <c r="X1319" t="s">
        <v>5377</v>
      </c>
      <c r="Y1319">
        <v>14</v>
      </c>
      <c r="Z1319">
        <v>14</v>
      </c>
      <c r="AA1319">
        <v>6</v>
      </c>
      <c r="AB1319">
        <v>6</v>
      </c>
      <c r="AC1319">
        <v>9</v>
      </c>
    </row>
    <row r="1320" spans="1:29" x14ac:dyDescent="0.35">
      <c r="A1320">
        <v>1325</v>
      </c>
      <c r="B1320" t="s">
        <v>1318</v>
      </c>
      <c r="C1320" t="s">
        <v>2679</v>
      </c>
      <c r="I1320" t="s">
        <v>72</v>
      </c>
      <c r="J1320" t="s">
        <v>272</v>
      </c>
      <c r="K1320">
        <v>0</v>
      </c>
      <c r="N1320" t="b">
        <v>1</v>
      </c>
      <c r="O1320" t="b">
        <v>0</v>
      </c>
      <c r="P1320" t="b">
        <v>0</v>
      </c>
      <c r="Q1320">
        <v>13</v>
      </c>
      <c r="R1320">
        <v>4</v>
      </c>
      <c r="S1320">
        <v>1</v>
      </c>
      <c r="T1320">
        <v>0</v>
      </c>
      <c r="U1320" t="b">
        <v>1</v>
      </c>
      <c r="V1320" t="s">
        <v>220</v>
      </c>
      <c r="W1320" t="s">
        <v>314</v>
      </c>
      <c r="X1320" t="s">
        <v>5426</v>
      </c>
      <c r="Y1320">
        <v>15</v>
      </c>
      <c r="Z1320">
        <v>15</v>
      </c>
      <c r="AA1320">
        <v>6</v>
      </c>
      <c r="AB1320">
        <v>6</v>
      </c>
      <c r="AC1320">
        <v>9</v>
      </c>
    </row>
    <row r="1321" spans="1:29" x14ac:dyDescent="0.35">
      <c r="A1321">
        <v>1326</v>
      </c>
      <c r="B1321" t="s">
        <v>1318</v>
      </c>
      <c r="C1321" t="s">
        <v>2680</v>
      </c>
      <c r="I1321" t="s">
        <v>72</v>
      </c>
      <c r="J1321" t="s">
        <v>272</v>
      </c>
      <c r="K1321">
        <v>0</v>
      </c>
      <c r="N1321" t="b">
        <v>1</v>
      </c>
      <c r="O1321" t="b">
        <v>0</v>
      </c>
      <c r="P1321" t="b">
        <v>0</v>
      </c>
      <c r="Q1321">
        <v>13</v>
      </c>
      <c r="R1321">
        <v>4</v>
      </c>
      <c r="S1321">
        <v>1</v>
      </c>
      <c r="T1321">
        <v>0</v>
      </c>
      <c r="U1321" t="b">
        <v>1</v>
      </c>
      <c r="V1321" t="s">
        <v>220</v>
      </c>
      <c r="W1321" t="s">
        <v>314</v>
      </c>
      <c r="X1321" t="s">
        <v>5380</v>
      </c>
      <c r="Y1321">
        <v>16</v>
      </c>
      <c r="Z1321">
        <v>16</v>
      </c>
      <c r="AA1321">
        <v>6</v>
      </c>
      <c r="AB1321">
        <v>6</v>
      </c>
      <c r="AC1321">
        <v>9</v>
      </c>
    </row>
    <row r="1322" spans="1:29" x14ac:dyDescent="0.35">
      <c r="A1322">
        <v>1327</v>
      </c>
      <c r="B1322" t="s">
        <v>1318</v>
      </c>
      <c r="C1322" t="s">
        <v>2681</v>
      </c>
      <c r="I1322" t="s">
        <v>72</v>
      </c>
      <c r="J1322" t="s">
        <v>272</v>
      </c>
      <c r="K1322">
        <v>0</v>
      </c>
      <c r="N1322" t="b">
        <v>1</v>
      </c>
      <c r="O1322" t="b">
        <v>0</v>
      </c>
      <c r="P1322" t="b">
        <v>0</v>
      </c>
      <c r="Q1322">
        <v>13</v>
      </c>
      <c r="R1322">
        <v>4</v>
      </c>
      <c r="S1322">
        <v>1</v>
      </c>
      <c r="T1322">
        <v>0</v>
      </c>
      <c r="U1322" t="b">
        <v>1</v>
      </c>
      <c r="V1322" t="s">
        <v>220</v>
      </c>
      <c r="W1322" t="s">
        <v>314</v>
      </c>
      <c r="X1322" t="s">
        <v>5427</v>
      </c>
      <c r="Y1322">
        <v>17</v>
      </c>
      <c r="Z1322">
        <v>17</v>
      </c>
      <c r="AA1322">
        <v>6</v>
      </c>
      <c r="AB1322">
        <v>6</v>
      </c>
      <c r="AC1322">
        <v>9</v>
      </c>
    </row>
    <row r="1323" spans="1:29" x14ac:dyDescent="0.35">
      <c r="A1323">
        <v>1328</v>
      </c>
      <c r="B1323" t="s">
        <v>1318</v>
      </c>
      <c r="C1323" t="s">
        <v>2682</v>
      </c>
      <c r="I1323" t="s">
        <v>72</v>
      </c>
      <c r="J1323" t="s">
        <v>272</v>
      </c>
      <c r="K1323">
        <v>0</v>
      </c>
      <c r="N1323" t="b">
        <v>1</v>
      </c>
      <c r="O1323" t="b">
        <v>0</v>
      </c>
      <c r="P1323" t="b">
        <v>0</v>
      </c>
      <c r="Q1323">
        <v>13</v>
      </c>
      <c r="R1323">
        <v>4</v>
      </c>
      <c r="S1323">
        <v>1</v>
      </c>
      <c r="T1323">
        <v>0</v>
      </c>
      <c r="U1323" t="b">
        <v>1</v>
      </c>
      <c r="V1323" t="s">
        <v>220</v>
      </c>
      <c r="W1323" t="s">
        <v>314</v>
      </c>
      <c r="X1323" t="s">
        <v>5428</v>
      </c>
      <c r="Y1323">
        <v>18</v>
      </c>
      <c r="Z1323">
        <v>18</v>
      </c>
      <c r="AA1323">
        <v>6</v>
      </c>
      <c r="AB1323">
        <v>6</v>
      </c>
      <c r="AC1323">
        <v>9</v>
      </c>
    </row>
    <row r="1324" spans="1:29" x14ac:dyDescent="0.35">
      <c r="A1324">
        <v>1329</v>
      </c>
      <c r="B1324" t="s">
        <v>1318</v>
      </c>
      <c r="C1324" t="s">
        <v>2683</v>
      </c>
      <c r="I1324" t="s">
        <v>72</v>
      </c>
      <c r="J1324" t="s">
        <v>272</v>
      </c>
      <c r="K1324">
        <v>0</v>
      </c>
      <c r="N1324" t="b">
        <v>1</v>
      </c>
      <c r="O1324" t="b">
        <v>0</v>
      </c>
      <c r="P1324" t="b">
        <v>0</v>
      </c>
      <c r="Q1324">
        <v>13</v>
      </c>
      <c r="R1324">
        <v>4</v>
      </c>
      <c r="S1324">
        <v>1</v>
      </c>
      <c r="T1324">
        <v>0</v>
      </c>
      <c r="U1324" t="b">
        <v>1</v>
      </c>
      <c r="V1324" t="s">
        <v>220</v>
      </c>
      <c r="W1324" t="s">
        <v>314</v>
      </c>
      <c r="X1324" t="s">
        <v>5429</v>
      </c>
      <c r="Y1324">
        <v>19</v>
      </c>
      <c r="Z1324">
        <v>19</v>
      </c>
      <c r="AA1324">
        <v>6</v>
      </c>
      <c r="AB1324">
        <v>6</v>
      </c>
      <c r="AC1324">
        <v>9</v>
      </c>
    </row>
    <row r="1325" spans="1:29" x14ac:dyDescent="0.35">
      <c r="A1325">
        <v>1330</v>
      </c>
      <c r="B1325" t="s">
        <v>1318</v>
      </c>
      <c r="C1325" t="s">
        <v>2684</v>
      </c>
      <c r="I1325" t="s">
        <v>72</v>
      </c>
      <c r="J1325" t="s">
        <v>272</v>
      </c>
      <c r="K1325">
        <v>0</v>
      </c>
      <c r="N1325" t="b">
        <v>1</v>
      </c>
      <c r="O1325" t="b">
        <v>0</v>
      </c>
      <c r="P1325" t="b">
        <v>0</v>
      </c>
      <c r="Q1325">
        <v>13</v>
      </c>
      <c r="R1325">
        <v>4</v>
      </c>
      <c r="S1325">
        <v>1</v>
      </c>
      <c r="T1325">
        <v>0</v>
      </c>
      <c r="U1325" t="b">
        <v>1</v>
      </c>
      <c r="V1325" t="s">
        <v>220</v>
      </c>
      <c r="W1325" t="s">
        <v>314</v>
      </c>
      <c r="X1325" t="s">
        <v>5430</v>
      </c>
      <c r="Y1325">
        <v>20</v>
      </c>
      <c r="Z1325">
        <v>20</v>
      </c>
      <c r="AA1325">
        <v>6</v>
      </c>
      <c r="AB1325">
        <v>6</v>
      </c>
      <c r="AC1325">
        <v>9</v>
      </c>
    </row>
    <row r="1326" spans="1:29" x14ac:dyDescent="0.35">
      <c r="A1326">
        <v>1331</v>
      </c>
      <c r="B1326" t="s">
        <v>1318</v>
      </c>
      <c r="C1326" t="s">
        <v>2685</v>
      </c>
      <c r="I1326" t="s">
        <v>72</v>
      </c>
      <c r="J1326" t="s">
        <v>272</v>
      </c>
      <c r="K1326">
        <v>0</v>
      </c>
      <c r="N1326" t="b">
        <v>1</v>
      </c>
      <c r="O1326" t="b">
        <v>0</v>
      </c>
      <c r="P1326" t="b">
        <v>0</v>
      </c>
      <c r="Q1326">
        <v>13</v>
      </c>
      <c r="R1326">
        <v>4</v>
      </c>
      <c r="S1326">
        <v>1</v>
      </c>
      <c r="T1326">
        <v>0</v>
      </c>
      <c r="U1326" t="b">
        <v>1</v>
      </c>
      <c r="V1326" t="s">
        <v>220</v>
      </c>
      <c r="W1326" t="s">
        <v>314</v>
      </c>
      <c r="X1326" t="s">
        <v>5431</v>
      </c>
      <c r="Y1326">
        <v>21</v>
      </c>
      <c r="Z1326">
        <v>21</v>
      </c>
      <c r="AA1326">
        <v>6</v>
      </c>
      <c r="AB1326">
        <v>6</v>
      </c>
      <c r="AC1326">
        <v>9</v>
      </c>
    </row>
    <row r="1327" spans="1:29" x14ac:dyDescent="0.35">
      <c r="A1327">
        <v>1332</v>
      </c>
      <c r="B1327" t="s">
        <v>1318</v>
      </c>
      <c r="C1327" t="s">
        <v>2686</v>
      </c>
      <c r="I1327" t="s">
        <v>72</v>
      </c>
      <c r="J1327" t="s">
        <v>272</v>
      </c>
      <c r="K1327">
        <v>0</v>
      </c>
      <c r="N1327" t="b">
        <v>1</v>
      </c>
      <c r="O1327" t="b">
        <v>0</v>
      </c>
      <c r="P1327" t="b">
        <v>0</v>
      </c>
      <c r="Q1327">
        <v>13</v>
      </c>
      <c r="R1327">
        <v>4</v>
      </c>
      <c r="S1327">
        <v>1</v>
      </c>
      <c r="T1327">
        <v>0</v>
      </c>
      <c r="U1327" t="b">
        <v>1</v>
      </c>
      <c r="V1327" t="s">
        <v>220</v>
      </c>
      <c r="W1327" t="s">
        <v>314</v>
      </c>
      <c r="X1327" t="s">
        <v>5672</v>
      </c>
      <c r="Y1327">
        <v>22</v>
      </c>
      <c r="Z1327">
        <v>22</v>
      </c>
      <c r="AA1327">
        <v>6</v>
      </c>
      <c r="AB1327">
        <v>6</v>
      </c>
      <c r="AC1327">
        <v>9</v>
      </c>
    </row>
    <row r="1328" spans="1:29" x14ac:dyDescent="0.35">
      <c r="A1328">
        <v>1333</v>
      </c>
      <c r="B1328" t="s">
        <v>1318</v>
      </c>
      <c r="C1328" t="s">
        <v>2687</v>
      </c>
      <c r="I1328" t="s">
        <v>72</v>
      </c>
      <c r="J1328" t="s">
        <v>272</v>
      </c>
      <c r="K1328">
        <v>0</v>
      </c>
      <c r="N1328" t="b">
        <v>1</v>
      </c>
      <c r="O1328" t="b">
        <v>0</v>
      </c>
      <c r="P1328" t="b">
        <v>0</v>
      </c>
      <c r="Q1328">
        <v>13</v>
      </c>
      <c r="R1328">
        <v>4</v>
      </c>
      <c r="S1328">
        <v>1</v>
      </c>
      <c r="T1328">
        <v>0</v>
      </c>
      <c r="U1328" t="b">
        <v>1</v>
      </c>
      <c r="V1328" t="s">
        <v>220</v>
      </c>
      <c r="W1328" t="s">
        <v>314</v>
      </c>
      <c r="X1328" t="s">
        <v>5673</v>
      </c>
      <c r="Y1328">
        <v>23</v>
      </c>
      <c r="Z1328">
        <v>23</v>
      </c>
      <c r="AA1328">
        <v>6</v>
      </c>
      <c r="AB1328">
        <v>6</v>
      </c>
      <c r="AC1328">
        <v>9</v>
      </c>
    </row>
    <row r="1329" spans="1:29" x14ac:dyDescent="0.35">
      <c r="A1329">
        <v>1334</v>
      </c>
      <c r="B1329" t="s">
        <v>1318</v>
      </c>
      <c r="C1329" t="s">
        <v>2688</v>
      </c>
      <c r="I1329" t="s">
        <v>72</v>
      </c>
      <c r="J1329" t="s">
        <v>272</v>
      </c>
      <c r="K1329">
        <v>0</v>
      </c>
      <c r="N1329" t="b">
        <v>1</v>
      </c>
      <c r="O1329" t="b">
        <v>0</v>
      </c>
      <c r="P1329" t="b">
        <v>0</v>
      </c>
      <c r="Q1329">
        <v>13</v>
      </c>
      <c r="R1329">
        <v>4</v>
      </c>
      <c r="S1329">
        <v>1</v>
      </c>
      <c r="T1329">
        <v>0</v>
      </c>
      <c r="U1329" t="b">
        <v>1</v>
      </c>
      <c r="V1329" t="s">
        <v>220</v>
      </c>
      <c r="W1329" t="s">
        <v>314</v>
      </c>
      <c r="X1329" t="s">
        <v>5674</v>
      </c>
      <c r="Y1329">
        <v>24</v>
      </c>
      <c r="Z1329">
        <v>24</v>
      </c>
      <c r="AA1329">
        <v>6</v>
      </c>
      <c r="AB1329">
        <v>6</v>
      </c>
      <c r="AC1329">
        <v>9</v>
      </c>
    </row>
    <row r="1330" spans="1:29" x14ac:dyDescent="0.35">
      <c r="A1330">
        <v>1335</v>
      </c>
      <c r="B1330" t="s">
        <v>1318</v>
      </c>
      <c r="C1330" t="s">
        <v>2689</v>
      </c>
      <c r="I1330" t="s">
        <v>72</v>
      </c>
      <c r="J1330" t="s">
        <v>272</v>
      </c>
      <c r="K1330">
        <v>0</v>
      </c>
      <c r="N1330" t="b">
        <v>1</v>
      </c>
      <c r="O1330" t="b">
        <v>0</v>
      </c>
      <c r="P1330" t="b">
        <v>0</v>
      </c>
      <c r="Q1330">
        <v>13</v>
      </c>
      <c r="R1330">
        <v>4</v>
      </c>
      <c r="S1330">
        <v>1</v>
      </c>
      <c r="T1330">
        <v>0</v>
      </c>
      <c r="U1330" t="b">
        <v>1</v>
      </c>
      <c r="V1330" t="s">
        <v>220</v>
      </c>
      <c r="W1330" t="s">
        <v>314</v>
      </c>
      <c r="X1330" t="s">
        <v>5386</v>
      </c>
      <c r="Y1330">
        <v>25</v>
      </c>
      <c r="Z1330">
        <v>25</v>
      </c>
      <c r="AA1330">
        <v>6</v>
      </c>
      <c r="AB1330">
        <v>6</v>
      </c>
      <c r="AC1330">
        <v>9</v>
      </c>
    </row>
    <row r="1331" spans="1:29" x14ac:dyDescent="0.35">
      <c r="A1331">
        <v>1336</v>
      </c>
      <c r="B1331" t="s">
        <v>1318</v>
      </c>
      <c r="C1331" t="s">
        <v>2690</v>
      </c>
      <c r="I1331" t="s">
        <v>72</v>
      </c>
      <c r="J1331" t="s">
        <v>272</v>
      </c>
      <c r="K1331">
        <v>0</v>
      </c>
      <c r="N1331" t="b">
        <v>1</v>
      </c>
      <c r="O1331" t="b">
        <v>0</v>
      </c>
      <c r="P1331" t="b">
        <v>0</v>
      </c>
      <c r="Q1331">
        <v>13</v>
      </c>
      <c r="R1331">
        <v>4</v>
      </c>
      <c r="S1331">
        <v>1</v>
      </c>
      <c r="T1331">
        <v>0</v>
      </c>
      <c r="U1331" t="b">
        <v>1</v>
      </c>
      <c r="V1331" t="s">
        <v>220</v>
      </c>
      <c r="W1331" t="s">
        <v>314</v>
      </c>
      <c r="X1331" t="s">
        <v>5435</v>
      </c>
      <c r="Y1331">
        <v>26</v>
      </c>
      <c r="Z1331">
        <v>26</v>
      </c>
      <c r="AA1331">
        <v>6</v>
      </c>
      <c r="AB1331">
        <v>6</v>
      </c>
      <c r="AC1331">
        <v>9</v>
      </c>
    </row>
    <row r="1332" spans="1:29" x14ac:dyDescent="0.35">
      <c r="A1332">
        <v>1337</v>
      </c>
      <c r="B1332" t="s">
        <v>1318</v>
      </c>
      <c r="C1332" t="s">
        <v>2691</v>
      </c>
      <c r="I1332" t="s">
        <v>72</v>
      </c>
      <c r="J1332" t="s">
        <v>272</v>
      </c>
      <c r="K1332">
        <v>0</v>
      </c>
      <c r="N1332" t="b">
        <v>1</v>
      </c>
      <c r="O1332" t="b">
        <v>0</v>
      </c>
      <c r="P1332" t="b">
        <v>0</v>
      </c>
      <c r="Q1332">
        <v>13</v>
      </c>
      <c r="R1332">
        <v>4</v>
      </c>
      <c r="S1332">
        <v>1</v>
      </c>
      <c r="T1332">
        <v>0</v>
      </c>
      <c r="U1332" t="b">
        <v>1</v>
      </c>
      <c r="V1332" t="s">
        <v>220</v>
      </c>
      <c r="W1332" t="s">
        <v>314</v>
      </c>
      <c r="X1332" t="s">
        <v>5436</v>
      </c>
      <c r="Y1332">
        <v>27</v>
      </c>
      <c r="Z1332">
        <v>27</v>
      </c>
      <c r="AA1332">
        <v>6</v>
      </c>
      <c r="AB1332">
        <v>6</v>
      </c>
      <c r="AC1332">
        <v>9</v>
      </c>
    </row>
    <row r="1333" spans="1:29" x14ac:dyDescent="0.35">
      <c r="A1333">
        <v>1338</v>
      </c>
      <c r="B1333" t="s">
        <v>1318</v>
      </c>
      <c r="C1333" t="s">
        <v>2692</v>
      </c>
      <c r="I1333" t="s">
        <v>72</v>
      </c>
      <c r="J1333" t="s">
        <v>272</v>
      </c>
      <c r="K1333">
        <v>0</v>
      </c>
      <c r="N1333" t="b">
        <v>1</v>
      </c>
      <c r="O1333" t="b">
        <v>0</v>
      </c>
      <c r="P1333" t="b">
        <v>0</v>
      </c>
      <c r="Q1333">
        <v>13</v>
      </c>
      <c r="R1333">
        <v>4</v>
      </c>
      <c r="S1333">
        <v>1</v>
      </c>
      <c r="T1333">
        <v>0</v>
      </c>
      <c r="U1333" t="b">
        <v>1</v>
      </c>
      <c r="V1333" t="s">
        <v>220</v>
      </c>
      <c r="W1333" t="s">
        <v>314</v>
      </c>
      <c r="X1333" t="s">
        <v>5437</v>
      </c>
      <c r="Y1333">
        <v>28</v>
      </c>
      <c r="Z1333">
        <v>28</v>
      </c>
      <c r="AA1333">
        <v>6</v>
      </c>
      <c r="AB1333">
        <v>6</v>
      </c>
      <c r="AC1333">
        <v>9</v>
      </c>
    </row>
    <row r="1334" spans="1:29" x14ac:dyDescent="0.35">
      <c r="A1334">
        <v>1339</v>
      </c>
      <c r="B1334" t="s">
        <v>1318</v>
      </c>
      <c r="C1334" t="s">
        <v>2693</v>
      </c>
      <c r="I1334" t="s">
        <v>72</v>
      </c>
      <c r="J1334" t="s">
        <v>272</v>
      </c>
      <c r="K1334">
        <v>0</v>
      </c>
      <c r="N1334" t="b">
        <v>1</v>
      </c>
      <c r="O1334" t="b">
        <v>0</v>
      </c>
      <c r="P1334" t="b">
        <v>0</v>
      </c>
      <c r="Q1334">
        <v>13</v>
      </c>
      <c r="R1334">
        <v>4</v>
      </c>
      <c r="S1334">
        <v>1</v>
      </c>
      <c r="T1334">
        <v>0</v>
      </c>
      <c r="U1334" t="b">
        <v>1</v>
      </c>
      <c r="V1334" t="s">
        <v>220</v>
      </c>
      <c r="W1334" t="s">
        <v>314</v>
      </c>
      <c r="X1334" t="s">
        <v>5438</v>
      </c>
      <c r="Y1334">
        <v>29</v>
      </c>
      <c r="Z1334">
        <v>29</v>
      </c>
      <c r="AA1334">
        <v>6</v>
      </c>
      <c r="AB1334">
        <v>6</v>
      </c>
      <c r="AC1334">
        <v>9</v>
      </c>
    </row>
    <row r="1335" spans="1:29" x14ac:dyDescent="0.35">
      <c r="A1335">
        <v>1340</v>
      </c>
      <c r="B1335" t="s">
        <v>1318</v>
      </c>
      <c r="C1335" t="s">
        <v>2694</v>
      </c>
      <c r="I1335" t="s">
        <v>72</v>
      </c>
      <c r="J1335" t="s">
        <v>272</v>
      </c>
      <c r="K1335">
        <v>0</v>
      </c>
      <c r="N1335" t="b">
        <v>1</v>
      </c>
      <c r="O1335" t="b">
        <v>0</v>
      </c>
      <c r="P1335" t="b">
        <v>0</v>
      </c>
      <c r="Q1335">
        <v>13</v>
      </c>
      <c r="R1335">
        <v>4</v>
      </c>
      <c r="S1335">
        <v>1</v>
      </c>
      <c r="T1335">
        <v>0</v>
      </c>
      <c r="U1335" t="b">
        <v>1</v>
      </c>
      <c r="V1335" t="s">
        <v>220</v>
      </c>
      <c r="W1335" t="s">
        <v>314</v>
      </c>
      <c r="X1335" t="s">
        <v>5439</v>
      </c>
      <c r="Y1335">
        <v>30</v>
      </c>
      <c r="Z1335">
        <v>30</v>
      </c>
      <c r="AA1335">
        <v>6</v>
      </c>
      <c r="AB1335">
        <v>6</v>
      </c>
      <c r="AC1335">
        <v>9</v>
      </c>
    </row>
    <row r="1336" spans="1:29" x14ac:dyDescent="0.35">
      <c r="A1336">
        <v>1341</v>
      </c>
      <c r="B1336" t="s">
        <v>1318</v>
      </c>
      <c r="C1336" t="s">
        <v>2695</v>
      </c>
      <c r="I1336" t="s">
        <v>72</v>
      </c>
      <c r="J1336" t="s">
        <v>272</v>
      </c>
      <c r="K1336">
        <v>0</v>
      </c>
      <c r="N1336" t="b">
        <v>1</v>
      </c>
      <c r="O1336" t="b">
        <v>0</v>
      </c>
      <c r="P1336" t="b">
        <v>0</v>
      </c>
      <c r="Q1336">
        <v>13</v>
      </c>
      <c r="R1336">
        <v>4</v>
      </c>
      <c r="S1336">
        <v>1</v>
      </c>
      <c r="T1336">
        <v>0</v>
      </c>
      <c r="U1336" t="b">
        <v>1</v>
      </c>
      <c r="V1336" t="s">
        <v>220</v>
      </c>
      <c r="W1336" t="s">
        <v>314</v>
      </c>
      <c r="X1336" t="s">
        <v>5440</v>
      </c>
      <c r="Y1336">
        <v>31</v>
      </c>
      <c r="Z1336">
        <v>31</v>
      </c>
      <c r="AA1336">
        <v>6</v>
      </c>
      <c r="AB1336">
        <v>6</v>
      </c>
      <c r="AC1336">
        <v>9</v>
      </c>
    </row>
    <row r="1337" spans="1:29" x14ac:dyDescent="0.35">
      <c r="A1337">
        <v>1342</v>
      </c>
      <c r="B1337" t="s">
        <v>1318</v>
      </c>
      <c r="C1337" t="s">
        <v>2696</v>
      </c>
      <c r="I1337" t="s">
        <v>72</v>
      </c>
      <c r="J1337" t="s">
        <v>272</v>
      </c>
      <c r="K1337">
        <v>0</v>
      </c>
      <c r="N1337" t="b">
        <v>1</v>
      </c>
      <c r="O1337" t="b">
        <v>0</v>
      </c>
      <c r="P1337" t="b">
        <v>0</v>
      </c>
      <c r="Q1337">
        <v>13</v>
      </c>
      <c r="R1337">
        <v>4</v>
      </c>
      <c r="S1337">
        <v>1</v>
      </c>
      <c r="T1337">
        <v>0</v>
      </c>
      <c r="U1337" t="b">
        <v>1</v>
      </c>
      <c r="V1337" t="s">
        <v>220</v>
      </c>
      <c r="W1337" t="s">
        <v>314</v>
      </c>
      <c r="X1337" t="s">
        <v>5441</v>
      </c>
      <c r="Y1337">
        <v>32</v>
      </c>
      <c r="Z1337">
        <v>32</v>
      </c>
      <c r="AA1337">
        <v>6</v>
      </c>
      <c r="AB1337">
        <v>6</v>
      </c>
      <c r="AC1337">
        <v>9</v>
      </c>
    </row>
    <row r="1338" spans="1:29" x14ac:dyDescent="0.35">
      <c r="A1338">
        <v>1343</v>
      </c>
      <c r="B1338" t="s">
        <v>1318</v>
      </c>
      <c r="C1338" t="s">
        <v>2697</v>
      </c>
      <c r="I1338" t="s">
        <v>72</v>
      </c>
      <c r="J1338" t="s">
        <v>272</v>
      </c>
      <c r="K1338">
        <v>0</v>
      </c>
      <c r="N1338" t="b">
        <v>1</v>
      </c>
      <c r="O1338" t="b">
        <v>0</v>
      </c>
      <c r="P1338" t="b">
        <v>0</v>
      </c>
      <c r="Q1338">
        <v>13</v>
      </c>
      <c r="R1338">
        <v>4</v>
      </c>
      <c r="S1338">
        <v>1</v>
      </c>
      <c r="T1338">
        <v>0</v>
      </c>
      <c r="U1338" t="b">
        <v>1</v>
      </c>
      <c r="V1338" t="s">
        <v>220</v>
      </c>
      <c r="W1338" t="s">
        <v>314</v>
      </c>
      <c r="X1338" t="s">
        <v>5442</v>
      </c>
      <c r="Y1338">
        <v>33</v>
      </c>
      <c r="Z1338">
        <v>33</v>
      </c>
      <c r="AA1338">
        <v>6</v>
      </c>
      <c r="AB1338">
        <v>6</v>
      </c>
      <c r="AC1338">
        <v>9</v>
      </c>
    </row>
    <row r="1339" spans="1:29" x14ac:dyDescent="0.35">
      <c r="A1339">
        <v>1344</v>
      </c>
      <c r="B1339" t="s">
        <v>1318</v>
      </c>
      <c r="C1339" t="s">
        <v>2698</v>
      </c>
      <c r="I1339" t="s">
        <v>72</v>
      </c>
      <c r="J1339" t="s">
        <v>272</v>
      </c>
      <c r="K1339">
        <v>0</v>
      </c>
      <c r="N1339" t="b">
        <v>1</v>
      </c>
      <c r="O1339" t="b">
        <v>0</v>
      </c>
      <c r="P1339" t="b">
        <v>0</v>
      </c>
      <c r="Q1339">
        <v>13</v>
      </c>
      <c r="R1339">
        <v>4</v>
      </c>
      <c r="S1339">
        <v>1</v>
      </c>
      <c r="T1339">
        <v>0</v>
      </c>
      <c r="U1339" t="b">
        <v>1</v>
      </c>
      <c r="V1339" t="s">
        <v>220</v>
      </c>
      <c r="W1339" t="s">
        <v>314</v>
      </c>
      <c r="X1339" t="s">
        <v>5675</v>
      </c>
      <c r="Y1339">
        <v>34</v>
      </c>
      <c r="Z1339">
        <v>34</v>
      </c>
      <c r="AA1339">
        <v>6</v>
      </c>
      <c r="AB1339">
        <v>6</v>
      </c>
      <c r="AC1339">
        <v>9</v>
      </c>
    </row>
    <row r="1340" spans="1:29" x14ac:dyDescent="0.35">
      <c r="A1340">
        <v>1345</v>
      </c>
      <c r="B1340" t="s">
        <v>1318</v>
      </c>
      <c r="C1340" t="s">
        <v>2699</v>
      </c>
      <c r="I1340" t="s">
        <v>72</v>
      </c>
      <c r="J1340" t="s">
        <v>272</v>
      </c>
      <c r="K1340">
        <v>0</v>
      </c>
      <c r="N1340" t="b">
        <v>1</v>
      </c>
      <c r="O1340" t="b">
        <v>0</v>
      </c>
      <c r="P1340" t="b">
        <v>0</v>
      </c>
      <c r="Q1340">
        <v>13</v>
      </c>
      <c r="R1340">
        <v>4</v>
      </c>
      <c r="S1340">
        <v>1</v>
      </c>
      <c r="T1340">
        <v>0</v>
      </c>
      <c r="U1340" t="b">
        <v>1</v>
      </c>
      <c r="V1340" t="s">
        <v>220</v>
      </c>
      <c r="W1340" t="s">
        <v>314</v>
      </c>
      <c r="X1340" t="s">
        <v>5676</v>
      </c>
      <c r="Y1340">
        <v>35</v>
      </c>
      <c r="Z1340">
        <v>35</v>
      </c>
      <c r="AA1340">
        <v>6</v>
      </c>
      <c r="AB1340">
        <v>6</v>
      </c>
      <c r="AC1340">
        <v>9</v>
      </c>
    </row>
    <row r="1341" spans="1:29" x14ac:dyDescent="0.35">
      <c r="A1341">
        <v>1346</v>
      </c>
      <c r="B1341" t="s">
        <v>1318</v>
      </c>
      <c r="C1341" t="s">
        <v>2700</v>
      </c>
      <c r="I1341" t="s">
        <v>72</v>
      </c>
      <c r="J1341" t="s">
        <v>272</v>
      </c>
      <c r="K1341">
        <v>0</v>
      </c>
      <c r="N1341" t="b">
        <v>1</v>
      </c>
      <c r="O1341" t="b">
        <v>0</v>
      </c>
      <c r="P1341" t="b">
        <v>0</v>
      </c>
      <c r="Q1341">
        <v>13</v>
      </c>
      <c r="R1341">
        <v>4</v>
      </c>
      <c r="S1341">
        <v>1</v>
      </c>
      <c r="T1341">
        <v>0</v>
      </c>
      <c r="U1341" t="b">
        <v>1</v>
      </c>
      <c r="V1341" t="s">
        <v>220</v>
      </c>
      <c r="W1341" t="s">
        <v>314</v>
      </c>
      <c r="X1341" t="s">
        <v>5677</v>
      </c>
      <c r="Y1341">
        <v>36</v>
      </c>
      <c r="Z1341">
        <v>36</v>
      </c>
      <c r="AA1341">
        <v>6</v>
      </c>
      <c r="AB1341">
        <v>6</v>
      </c>
      <c r="AC1341">
        <v>9</v>
      </c>
    </row>
    <row r="1342" spans="1:29" x14ac:dyDescent="0.35">
      <c r="A1342">
        <v>1347</v>
      </c>
      <c r="B1342" t="s">
        <v>1318</v>
      </c>
      <c r="C1342" t="s">
        <v>2701</v>
      </c>
      <c r="I1342" t="s">
        <v>72</v>
      </c>
      <c r="J1342" t="s">
        <v>272</v>
      </c>
      <c r="K1342">
        <v>0</v>
      </c>
      <c r="N1342" t="b">
        <v>1</v>
      </c>
      <c r="O1342" t="b">
        <v>0</v>
      </c>
      <c r="P1342" t="b">
        <v>0</v>
      </c>
      <c r="Q1342">
        <v>13</v>
      </c>
      <c r="R1342">
        <v>4</v>
      </c>
      <c r="S1342">
        <v>1</v>
      </c>
      <c r="T1342">
        <v>0</v>
      </c>
      <c r="U1342" t="b">
        <v>1</v>
      </c>
      <c r="V1342" t="s">
        <v>220</v>
      </c>
      <c r="W1342" t="s">
        <v>314</v>
      </c>
      <c r="X1342" t="s">
        <v>5443</v>
      </c>
      <c r="Y1342">
        <v>37</v>
      </c>
      <c r="Z1342">
        <v>37</v>
      </c>
      <c r="AA1342">
        <v>6</v>
      </c>
      <c r="AB1342">
        <v>6</v>
      </c>
      <c r="AC1342">
        <v>9</v>
      </c>
    </row>
    <row r="1343" spans="1:29" x14ac:dyDescent="0.35">
      <c r="A1343">
        <v>1348</v>
      </c>
      <c r="B1343" t="s">
        <v>1318</v>
      </c>
      <c r="C1343" t="s">
        <v>2702</v>
      </c>
      <c r="I1343" t="s">
        <v>72</v>
      </c>
      <c r="J1343" t="s">
        <v>272</v>
      </c>
      <c r="K1343">
        <v>0</v>
      </c>
      <c r="N1343" t="b">
        <v>1</v>
      </c>
      <c r="O1343" t="b">
        <v>0</v>
      </c>
      <c r="P1343" t="b">
        <v>0</v>
      </c>
      <c r="Q1343">
        <v>13</v>
      </c>
      <c r="R1343">
        <v>4</v>
      </c>
      <c r="S1343">
        <v>1</v>
      </c>
      <c r="T1343">
        <v>0</v>
      </c>
      <c r="U1343" t="b">
        <v>1</v>
      </c>
      <c r="V1343" t="s">
        <v>220</v>
      </c>
      <c r="W1343" t="s">
        <v>314</v>
      </c>
      <c r="X1343" t="s">
        <v>5444</v>
      </c>
      <c r="Y1343">
        <v>38</v>
      </c>
      <c r="Z1343">
        <v>38</v>
      </c>
      <c r="AA1343">
        <v>6</v>
      </c>
      <c r="AB1343">
        <v>6</v>
      </c>
      <c r="AC1343">
        <v>9</v>
      </c>
    </row>
    <row r="1344" spans="1:29" x14ac:dyDescent="0.35">
      <c r="A1344">
        <v>1349</v>
      </c>
      <c r="B1344" t="s">
        <v>1318</v>
      </c>
      <c r="C1344" t="s">
        <v>2703</v>
      </c>
      <c r="I1344" t="s">
        <v>72</v>
      </c>
      <c r="J1344" t="s">
        <v>272</v>
      </c>
      <c r="K1344">
        <v>0</v>
      </c>
      <c r="N1344" t="b">
        <v>1</v>
      </c>
      <c r="O1344" t="b">
        <v>0</v>
      </c>
      <c r="P1344" t="b">
        <v>0</v>
      </c>
      <c r="Q1344">
        <v>13</v>
      </c>
      <c r="R1344">
        <v>4</v>
      </c>
      <c r="S1344">
        <v>1</v>
      </c>
      <c r="T1344">
        <v>0</v>
      </c>
      <c r="U1344" t="b">
        <v>1</v>
      </c>
      <c r="V1344" t="s">
        <v>220</v>
      </c>
      <c r="W1344" t="s">
        <v>314</v>
      </c>
      <c r="X1344" t="s">
        <v>5445</v>
      </c>
      <c r="Y1344">
        <v>39</v>
      </c>
      <c r="Z1344">
        <v>39</v>
      </c>
      <c r="AA1344">
        <v>6</v>
      </c>
      <c r="AB1344">
        <v>6</v>
      </c>
      <c r="AC1344">
        <v>9</v>
      </c>
    </row>
    <row r="1345" spans="1:29" x14ac:dyDescent="0.35">
      <c r="A1345">
        <v>1350</v>
      </c>
      <c r="B1345" t="s">
        <v>1318</v>
      </c>
      <c r="C1345" t="s">
        <v>2704</v>
      </c>
      <c r="I1345" t="s">
        <v>72</v>
      </c>
      <c r="J1345" t="s">
        <v>272</v>
      </c>
      <c r="K1345">
        <v>0</v>
      </c>
      <c r="N1345" t="b">
        <v>1</v>
      </c>
      <c r="O1345" t="b">
        <v>0</v>
      </c>
      <c r="P1345" t="b">
        <v>0</v>
      </c>
      <c r="Q1345">
        <v>13</v>
      </c>
      <c r="R1345">
        <v>4</v>
      </c>
      <c r="S1345">
        <v>1</v>
      </c>
      <c r="T1345">
        <v>0</v>
      </c>
      <c r="U1345" t="b">
        <v>1</v>
      </c>
      <c r="V1345" t="s">
        <v>220</v>
      </c>
      <c r="W1345" t="s">
        <v>314</v>
      </c>
      <c r="X1345" t="s">
        <v>5446</v>
      </c>
      <c r="Y1345">
        <v>40</v>
      </c>
      <c r="Z1345">
        <v>40</v>
      </c>
      <c r="AA1345">
        <v>6</v>
      </c>
      <c r="AB1345">
        <v>6</v>
      </c>
      <c r="AC1345">
        <v>9</v>
      </c>
    </row>
    <row r="1346" spans="1:29" x14ac:dyDescent="0.35">
      <c r="A1346">
        <v>1351</v>
      </c>
      <c r="B1346" t="s">
        <v>1318</v>
      </c>
      <c r="C1346" t="s">
        <v>2705</v>
      </c>
      <c r="I1346" t="s">
        <v>72</v>
      </c>
      <c r="J1346" t="s">
        <v>272</v>
      </c>
      <c r="K1346">
        <v>0</v>
      </c>
      <c r="N1346" t="b">
        <v>1</v>
      </c>
      <c r="O1346" t="b">
        <v>0</v>
      </c>
      <c r="P1346" t="b">
        <v>0</v>
      </c>
      <c r="Q1346">
        <v>13</v>
      </c>
      <c r="R1346">
        <v>4</v>
      </c>
      <c r="S1346">
        <v>1</v>
      </c>
      <c r="T1346">
        <v>0</v>
      </c>
      <c r="U1346" t="b">
        <v>1</v>
      </c>
      <c r="V1346" t="s">
        <v>220</v>
      </c>
      <c r="W1346" t="s">
        <v>314</v>
      </c>
      <c r="X1346" t="s">
        <v>5447</v>
      </c>
      <c r="Y1346">
        <v>41</v>
      </c>
      <c r="Z1346">
        <v>41</v>
      </c>
      <c r="AA1346">
        <v>6</v>
      </c>
      <c r="AB1346">
        <v>6</v>
      </c>
      <c r="AC1346">
        <v>9</v>
      </c>
    </row>
    <row r="1347" spans="1:29" x14ac:dyDescent="0.35">
      <c r="A1347">
        <v>1352</v>
      </c>
      <c r="B1347" t="s">
        <v>1287</v>
      </c>
      <c r="C1347" t="s">
        <v>2706</v>
      </c>
      <c r="D1347" t="s">
        <v>2707</v>
      </c>
      <c r="E1347" t="s">
        <v>2708</v>
      </c>
      <c r="U1347" t="b">
        <v>1</v>
      </c>
      <c r="V1347" t="s">
        <v>330</v>
      </c>
      <c r="W1347" t="s">
        <v>331</v>
      </c>
      <c r="X1347" t="s">
        <v>5678</v>
      </c>
      <c r="Y1347">
        <v>1</v>
      </c>
      <c r="Z1347">
        <v>43</v>
      </c>
      <c r="AA1347">
        <v>1</v>
      </c>
      <c r="AB1347">
        <v>13</v>
      </c>
      <c r="AC1347">
        <v>20</v>
      </c>
    </row>
    <row r="1348" spans="1:29" x14ac:dyDescent="0.35">
      <c r="A1348">
        <v>1353</v>
      </c>
      <c r="B1348" t="s">
        <v>1290</v>
      </c>
      <c r="C1348" t="s">
        <v>2709</v>
      </c>
      <c r="U1348" t="b">
        <v>1</v>
      </c>
      <c r="V1348" t="s">
        <v>330</v>
      </c>
      <c r="W1348" t="s">
        <v>331</v>
      </c>
      <c r="X1348" t="s">
        <v>5679</v>
      </c>
      <c r="Y1348">
        <v>5</v>
      </c>
      <c r="Z1348">
        <v>42</v>
      </c>
      <c r="AA1348">
        <v>1</v>
      </c>
      <c r="AB1348">
        <v>13</v>
      </c>
      <c r="AC1348">
        <v>20</v>
      </c>
    </row>
    <row r="1349" spans="1:29" x14ac:dyDescent="0.35">
      <c r="A1349">
        <v>1354</v>
      </c>
      <c r="B1349" t="s">
        <v>147</v>
      </c>
      <c r="C1349" t="s">
        <v>2710</v>
      </c>
      <c r="U1349" t="b">
        <v>1</v>
      </c>
      <c r="V1349" t="s">
        <v>330</v>
      </c>
      <c r="W1349" t="s">
        <v>331</v>
      </c>
      <c r="X1349" t="s">
        <v>5662</v>
      </c>
      <c r="Y1349">
        <v>5</v>
      </c>
      <c r="Z1349">
        <v>41</v>
      </c>
      <c r="AA1349">
        <v>5</v>
      </c>
      <c r="AB1349">
        <v>5</v>
      </c>
      <c r="AC1349">
        <v>20</v>
      </c>
    </row>
    <row r="1350" spans="1:29" x14ac:dyDescent="0.35">
      <c r="A1350">
        <v>1355</v>
      </c>
      <c r="B1350" t="s">
        <v>147</v>
      </c>
      <c r="C1350" t="s">
        <v>2711</v>
      </c>
      <c r="U1350" t="b">
        <v>1</v>
      </c>
      <c r="V1350" t="s">
        <v>330</v>
      </c>
      <c r="W1350" t="s">
        <v>331</v>
      </c>
      <c r="X1350" t="s">
        <v>5663</v>
      </c>
      <c r="Y1350">
        <v>5</v>
      </c>
      <c r="Z1350">
        <v>42</v>
      </c>
      <c r="AA1350">
        <v>6</v>
      </c>
      <c r="AB1350">
        <v>6</v>
      </c>
      <c r="AC1350">
        <v>20</v>
      </c>
    </row>
    <row r="1351" spans="1:29" x14ac:dyDescent="0.35">
      <c r="A1351">
        <v>1356</v>
      </c>
      <c r="B1351" t="s">
        <v>1318</v>
      </c>
      <c r="C1351" t="s">
        <v>2712</v>
      </c>
      <c r="I1351" t="s">
        <v>65</v>
      </c>
      <c r="J1351" t="s">
        <v>264</v>
      </c>
      <c r="K1351">
        <v>0</v>
      </c>
      <c r="N1351" t="b">
        <v>1</v>
      </c>
      <c r="O1351" t="b">
        <v>1</v>
      </c>
      <c r="P1351" t="b">
        <v>0</v>
      </c>
      <c r="Q1351">
        <v>13</v>
      </c>
      <c r="R1351">
        <v>4</v>
      </c>
      <c r="S1351">
        <v>1</v>
      </c>
      <c r="T1351">
        <v>0</v>
      </c>
      <c r="U1351" t="b">
        <v>1</v>
      </c>
      <c r="V1351" t="s">
        <v>330</v>
      </c>
      <c r="W1351" t="s">
        <v>331</v>
      </c>
      <c r="X1351" t="s">
        <v>5526</v>
      </c>
      <c r="Y1351">
        <v>11</v>
      </c>
      <c r="Z1351">
        <v>11</v>
      </c>
      <c r="AA1351">
        <v>5</v>
      </c>
      <c r="AB1351">
        <v>5</v>
      </c>
      <c r="AC1351">
        <v>20</v>
      </c>
    </row>
    <row r="1352" spans="1:29" x14ac:dyDescent="0.35">
      <c r="A1352">
        <v>1357</v>
      </c>
      <c r="B1352" t="s">
        <v>1318</v>
      </c>
      <c r="C1352" t="s">
        <v>2713</v>
      </c>
      <c r="I1352" t="s">
        <v>65</v>
      </c>
      <c r="J1352" t="s">
        <v>264</v>
      </c>
      <c r="K1352">
        <v>0</v>
      </c>
      <c r="N1352" t="b">
        <v>1</v>
      </c>
      <c r="O1352" t="b">
        <v>1</v>
      </c>
      <c r="P1352" t="b">
        <v>0</v>
      </c>
      <c r="Q1352">
        <v>4</v>
      </c>
      <c r="R1352">
        <v>4</v>
      </c>
      <c r="S1352">
        <v>1</v>
      </c>
      <c r="T1352">
        <v>0</v>
      </c>
      <c r="U1352" t="b">
        <v>1</v>
      </c>
      <c r="V1352" t="s">
        <v>330</v>
      </c>
      <c r="W1352" t="s">
        <v>331</v>
      </c>
      <c r="X1352" t="s">
        <v>5527</v>
      </c>
      <c r="Y1352">
        <v>12</v>
      </c>
      <c r="Z1352">
        <v>12</v>
      </c>
      <c r="AA1352">
        <v>5</v>
      </c>
      <c r="AB1352">
        <v>5</v>
      </c>
      <c r="AC1352">
        <v>20</v>
      </c>
    </row>
    <row r="1353" spans="1:29" x14ac:dyDescent="0.35">
      <c r="A1353">
        <v>1358</v>
      </c>
      <c r="B1353" t="s">
        <v>1318</v>
      </c>
      <c r="C1353" t="s">
        <v>2714</v>
      </c>
      <c r="I1353" t="s">
        <v>65</v>
      </c>
      <c r="J1353" t="s">
        <v>264</v>
      </c>
      <c r="K1353">
        <v>0</v>
      </c>
      <c r="N1353" t="b">
        <v>1</v>
      </c>
      <c r="O1353" t="b">
        <v>1</v>
      </c>
      <c r="P1353" t="b">
        <v>0</v>
      </c>
      <c r="Q1353">
        <v>4</v>
      </c>
      <c r="R1353">
        <v>4</v>
      </c>
      <c r="S1353">
        <v>1</v>
      </c>
      <c r="T1353">
        <v>0</v>
      </c>
      <c r="U1353" t="b">
        <v>1</v>
      </c>
      <c r="V1353" t="s">
        <v>330</v>
      </c>
      <c r="W1353" t="s">
        <v>331</v>
      </c>
      <c r="X1353" t="s">
        <v>5528</v>
      </c>
      <c r="Y1353">
        <v>13</v>
      </c>
      <c r="Z1353">
        <v>13</v>
      </c>
      <c r="AA1353">
        <v>5</v>
      </c>
      <c r="AB1353">
        <v>5</v>
      </c>
      <c r="AC1353">
        <v>20</v>
      </c>
    </row>
    <row r="1354" spans="1:29" x14ac:dyDescent="0.35">
      <c r="A1354">
        <v>1359</v>
      </c>
      <c r="B1354" t="s">
        <v>1318</v>
      </c>
      <c r="C1354" t="s">
        <v>2715</v>
      </c>
      <c r="I1354" t="s">
        <v>65</v>
      </c>
      <c r="J1354" t="s">
        <v>264</v>
      </c>
      <c r="K1354">
        <v>0</v>
      </c>
      <c r="N1354" t="b">
        <v>1</v>
      </c>
      <c r="O1354" t="b">
        <v>1</v>
      </c>
      <c r="P1354" t="b">
        <v>0</v>
      </c>
      <c r="Q1354">
        <v>4</v>
      </c>
      <c r="R1354">
        <v>4</v>
      </c>
      <c r="S1354">
        <v>1</v>
      </c>
      <c r="T1354">
        <v>0</v>
      </c>
      <c r="U1354" t="b">
        <v>1</v>
      </c>
      <c r="V1354" t="s">
        <v>330</v>
      </c>
      <c r="W1354" t="s">
        <v>331</v>
      </c>
      <c r="X1354" t="s">
        <v>5529</v>
      </c>
      <c r="Y1354">
        <v>14</v>
      </c>
      <c r="Z1354">
        <v>14</v>
      </c>
      <c r="AA1354">
        <v>5</v>
      </c>
      <c r="AB1354">
        <v>5</v>
      </c>
      <c r="AC1354">
        <v>20</v>
      </c>
    </row>
    <row r="1355" spans="1:29" x14ac:dyDescent="0.35">
      <c r="A1355">
        <v>1360</v>
      </c>
      <c r="B1355" t="s">
        <v>1318</v>
      </c>
      <c r="C1355" t="s">
        <v>2716</v>
      </c>
      <c r="I1355" t="s">
        <v>65</v>
      </c>
      <c r="J1355" t="s">
        <v>264</v>
      </c>
      <c r="K1355">
        <v>0</v>
      </c>
      <c r="N1355" t="b">
        <v>1</v>
      </c>
      <c r="O1355" t="b">
        <v>1</v>
      </c>
      <c r="P1355" t="b">
        <v>0</v>
      </c>
      <c r="Q1355">
        <v>4</v>
      </c>
      <c r="R1355">
        <v>4</v>
      </c>
      <c r="S1355">
        <v>1</v>
      </c>
      <c r="T1355">
        <v>0</v>
      </c>
      <c r="U1355" t="b">
        <v>1</v>
      </c>
      <c r="V1355" t="s">
        <v>330</v>
      </c>
      <c r="W1355" t="s">
        <v>331</v>
      </c>
      <c r="X1355" t="s">
        <v>5530</v>
      </c>
      <c r="Y1355">
        <v>15</v>
      </c>
      <c r="Z1355">
        <v>15</v>
      </c>
      <c r="AA1355">
        <v>5</v>
      </c>
      <c r="AB1355">
        <v>5</v>
      </c>
      <c r="AC1355">
        <v>20</v>
      </c>
    </row>
    <row r="1356" spans="1:29" x14ac:dyDescent="0.35">
      <c r="A1356">
        <v>1361</v>
      </c>
      <c r="B1356" t="s">
        <v>1318</v>
      </c>
      <c r="C1356" t="s">
        <v>2717</v>
      </c>
      <c r="I1356" t="s">
        <v>65</v>
      </c>
      <c r="J1356" t="s">
        <v>264</v>
      </c>
      <c r="K1356">
        <v>0</v>
      </c>
      <c r="N1356" t="b">
        <v>1</v>
      </c>
      <c r="O1356" t="b">
        <v>1</v>
      </c>
      <c r="P1356" t="b">
        <v>0</v>
      </c>
      <c r="Q1356">
        <v>4</v>
      </c>
      <c r="R1356">
        <v>4</v>
      </c>
      <c r="S1356">
        <v>1</v>
      </c>
      <c r="T1356">
        <v>0</v>
      </c>
      <c r="U1356" t="b">
        <v>1</v>
      </c>
      <c r="V1356" t="s">
        <v>330</v>
      </c>
      <c r="W1356" t="s">
        <v>331</v>
      </c>
      <c r="X1356" t="s">
        <v>5531</v>
      </c>
      <c r="Y1356">
        <v>16</v>
      </c>
      <c r="Z1356">
        <v>16</v>
      </c>
      <c r="AA1356">
        <v>5</v>
      </c>
      <c r="AB1356">
        <v>5</v>
      </c>
      <c r="AC1356">
        <v>20</v>
      </c>
    </row>
    <row r="1357" spans="1:29" x14ac:dyDescent="0.35">
      <c r="A1357">
        <v>1362</v>
      </c>
      <c r="B1357" t="s">
        <v>1318</v>
      </c>
      <c r="C1357" t="s">
        <v>2718</v>
      </c>
      <c r="I1357" t="s">
        <v>65</v>
      </c>
      <c r="J1357" t="s">
        <v>264</v>
      </c>
      <c r="K1357">
        <v>0</v>
      </c>
      <c r="N1357" t="b">
        <v>1</v>
      </c>
      <c r="O1357" t="b">
        <v>1</v>
      </c>
      <c r="P1357" t="b">
        <v>0</v>
      </c>
      <c r="Q1357">
        <v>4</v>
      </c>
      <c r="R1357">
        <v>4</v>
      </c>
      <c r="S1357">
        <v>1</v>
      </c>
      <c r="T1357">
        <v>0</v>
      </c>
      <c r="U1357" t="b">
        <v>1</v>
      </c>
      <c r="V1357" t="s">
        <v>330</v>
      </c>
      <c r="W1357" t="s">
        <v>331</v>
      </c>
      <c r="X1357" t="s">
        <v>5532</v>
      </c>
      <c r="Y1357">
        <v>17</v>
      </c>
      <c r="Z1357">
        <v>17</v>
      </c>
      <c r="AA1357">
        <v>5</v>
      </c>
      <c r="AB1357">
        <v>5</v>
      </c>
      <c r="AC1357">
        <v>20</v>
      </c>
    </row>
    <row r="1358" spans="1:29" x14ac:dyDescent="0.35">
      <c r="A1358">
        <v>1363</v>
      </c>
      <c r="B1358" t="s">
        <v>1318</v>
      </c>
      <c r="C1358" t="s">
        <v>2719</v>
      </c>
      <c r="I1358" t="s">
        <v>65</v>
      </c>
      <c r="J1358" t="s">
        <v>264</v>
      </c>
      <c r="K1358">
        <v>0</v>
      </c>
      <c r="N1358" t="b">
        <v>1</v>
      </c>
      <c r="O1358" t="b">
        <v>1</v>
      </c>
      <c r="P1358" t="b">
        <v>0</v>
      </c>
      <c r="Q1358">
        <v>4</v>
      </c>
      <c r="R1358">
        <v>4</v>
      </c>
      <c r="S1358">
        <v>1</v>
      </c>
      <c r="T1358">
        <v>0</v>
      </c>
      <c r="U1358" t="b">
        <v>1</v>
      </c>
      <c r="V1358" t="s">
        <v>330</v>
      </c>
      <c r="W1358" t="s">
        <v>331</v>
      </c>
      <c r="X1358" t="s">
        <v>5533</v>
      </c>
      <c r="Y1358">
        <v>18</v>
      </c>
      <c r="Z1358">
        <v>18</v>
      </c>
      <c r="AA1358">
        <v>5</v>
      </c>
      <c r="AB1358">
        <v>5</v>
      </c>
      <c r="AC1358">
        <v>20</v>
      </c>
    </row>
    <row r="1359" spans="1:29" x14ac:dyDescent="0.35">
      <c r="A1359">
        <v>1364</v>
      </c>
      <c r="B1359" t="s">
        <v>1318</v>
      </c>
      <c r="C1359" t="s">
        <v>2720</v>
      </c>
      <c r="I1359" t="s">
        <v>65</v>
      </c>
      <c r="J1359" t="s">
        <v>264</v>
      </c>
      <c r="K1359">
        <v>0</v>
      </c>
      <c r="N1359" t="b">
        <v>1</v>
      </c>
      <c r="O1359" t="b">
        <v>1</v>
      </c>
      <c r="P1359" t="b">
        <v>0</v>
      </c>
      <c r="Q1359">
        <v>4</v>
      </c>
      <c r="R1359">
        <v>4</v>
      </c>
      <c r="S1359">
        <v>1</v>
      </c>
      <c r="T1359">
        <v>0</v>
      </c>
      <c r="U1359" t="b">
        <v>1</v>
      </c>
      <c r="V1359" t="s">
        <v>330</v>
      </c>
      <c r="W1359" t="s">
        <v>331</v>
      </c>
      <c r="X1359" t="s">
        <v>5534</v>
      </c>
      <c r="Y1359">
        <v>19</v>
      </c>
      <c r="Z1359">
        <v>19</v>
      </c>
      <c r="AA1359">
        <v>5</v>
      </c>
      <c r="AB1359">
        <v>5</v>
      </c>
      <c r="AC1359">
        <v>20</v>
      </c>
    </row>
    <row r="1360" spans="1:29" x14ac:dyDescent="0.35">
      <c r="A1360">
        <v>1365</v>
      </c>
      <c r="B1360" t="s">
        <v>1318</v>
      </c>
      <c r="C1360" t="s">
        <v>2721</v>
      </c>
      <c r="I1360" t="s">
        <v>65</v>
      </c>
      <c r="J1360" t="s">
        <v>264</v>
      </c>
      <c r="K1360">
        <v>0</v>
      </c>
      <c r="N1360" t="b">
        <v>1</v>
      </c>
      <c r="O1360" t="b">
        <v>1</v>
      </c>
      <c r="P1360" t="b">
        <v>0</v>
      </c>
      <c r="Q1360">
        <v>4</v>
      </c>
      <c r="R1360">
        <v>4</v>
      </c>
      <c r="S1360">
        <v>1</v>
      </c>
      <c r="T1360">
        <v>0</v>
      </c>
      <c r="U1360" t="b">
        <v>1</v>
      </c>
      <c r="V1360" t="s">
        <v>330</v>
      </c>
      <c r="W1360" t="s">
        <v>331</v>
      </c>
      <c r="X1360" t="s">
        <v>5535</v>
      </c>
      <c r="Y1360">
        <v>20</v>
      </c>
      <c r="Z1360">
        <v>20</v>
      </c>
      <c r="AA1360">
        <v>5</v>
      </c>
      <c r="AB1360">
        <v>5</v>
      </c>
      <c r="AC1360">
        <v>20</v>
      </c>
    </row>
    <row r="1361" spans="1:29" x14ac:dyDescent="0.35">
      <c r="A1361">
        <v>1366</v>
      </c>
      <c r="B1361" t="s">
        <v>1318</v>
      </c>
      <c r="C1361" t="s">
        <v>2722</v>
      </c>
      <c r="I1361" t="s">
        <v>65</v>
      </c>
      <c r="J1361" t="s">
        <v>264</v>
      </c>
      <c r="K1361">
        <v>0</v>
      </c>
      <c r="N1361" t="b">
        <v>1</v>
      </c>
      <c r="O1361" t="b">
        <v>1</v>
      </c>
      <c r="P1361" t="b">
        <v>0</v>
      </c>
      <c r="Q1361">
        <v>4</v>
      </c>
      <c r="R1361">
        <v>4</v>
      </c>
      <c r="S1361">
        <v>1</v>
      </c>
      <c r="T1361">
        <v>0</v>
      </c>
      <c r="U1361" t="b">
        <v>1</v>
      </c>
      <c r="V1361" t="s">
        <v>330</v>
      </c>
      <c r="W1361" t="s">
        <v>331</v>
      </c>
      <c r="X1361" t="s">
        <v>5664</v>
      </c>
      <c r="Y1361">
        <v>21</v>
      </c>
      <c r="Z1361">
        <v>21</v>
      </c>
      <c r="AA1361">
        <v>5</v>
      </c>
      <c r="AB1361">
        <v>5</v>
      </c>
      <c r="AC1361">
        <v>20</v>
      </c>
    </row>
    <row r="1362" spans="1:29" x14ac:dyDescent="0.35">
      <c r="A1362">
        <v>1367</v>
      </c>
      <c r="B1362" t="s">
        <v>1318</v>
      </c>
      <c r="C1362" t="s">
        <v>2723</v>
      </c>
      <c r="I1362" t="s">
        <v>65</v>
      </c>
      <c r="J1362" t="s">
        <v>264</v>
      </c>
      <c r="K1362">
        <v>0</v>
      </c>
      <c r="N1362" t="b">
        <v>1</v>
      </c>
      <c r="O1362" t="b">
        <v>1</v>
      </c>
      <c r="P1362" t="b">
        <v>0</v>
      </c>
      <c r="Q1362">
        <v>4</v>
      </c>
      <c r="R1362">
        <v>4</v>
      </c>
      <c r="S1362">
        <v>1</v>
      </c>
      <c r="T1362">
        <v>0</v>
      </c>
      <c r="U1362" t="b">
        <v>1</v>
      </c>
      <c r="V1362" t="s">
        <v>330</v>
      </c>
      <c r="W1362" t="s">
        <v>331</v>
      </c>
      <c r="X1362" t="s">
        <v>5665</v>
      </c>
      <c r="Y1362">
        <v>22</v>
      </c>
      <c r="Z1362">
        <v>22</v>
      </c>
      <c r="AA1362">
        <v>5</v>
      </c>
      <c r="AB1362">
        <v>5</v>
      </c>
      <c r="AC1362">
        <v>20</v>
      </c>
    </row>
    <row r="1363" spans="1:29" x14ac:dyDescent="0.35">
      <c r="A1363">
        <v>1368</v>
      </c>
      <c r="B1363" t="s">
        <v>1318</v>
      </c>
      <c r="C1363" t="s">
        <v>2724</v>
      </c>
      <c r="I1363" t="s">
        <v>65</v>
      </c>
      <c r="J1363" t="s">
        <v>264</v>
      </c>
      <c r="K1363">
        <v>0</v>
      </c>
      <c r="N1363" t="b">
        <v>1</v>
      </c>
      <c r="O1363" t="b">
        <v>1</v>
      </c>
      <c r="P1363" t="b">
        <v>0</v>
      </c>
      <c r="Q1363">
        <v>4</v>
      </c>
      <c r="R1363">
        <v>4</v>
      </c>
      <c r="S1363">
        <v>1</v>
      </c>
      <c r="T1363">
        <v>0</v>
      </c>
      <c r="U1363" t="b">
        <v>1</v>
      </c>
      <c r="V1363" t="s">
        <v>330</v>
      </c>
      <c r="W1363" t="s">
        <v>331</v>
      </c>
      <c r="X1363" t="s">
        <v>5666</v>
      </c>
      <c r="Y1363">
        <v>23</v>
      </c>
      <c r="Z1363">
        <v>23</v>
      </c>
      <c r="AA1363">
        <v>5</v>
      </c>
      <c r="AB1363">
        <v>5</v>
      </c>
      <c r="AC1363">
        <v>20</v>
      </c>
    </row>
    <row r="1364" spans="1:29" x14ac:dyDescent="0.35">
      <c r="A1364">
        <v>1369</v>
      </c>
      <c r="B1364" t="s">
        <v>1318</v>
      </c>
      <c r="C1364" t="s">
        <v>2725</v>
      </c>
      <c r="I1364" t="s">
        <v>65</v>
      </c>
      <c r="J1364" t="s">
        <v>264</v>
      </c>
      <c r="K1364">
        <v>0</v>
      </c>
      <c r="N1364" t="b">
        <v>1</v>
      </c>
      <c r="O1364" t="b">
        <v>1</v>
      </c>
      <c r="P1364" t="b">
        <v>0</v>
      </c>
      <c r="Q1364">
        <v>4</v>
      </c>
      <c r="R1364">
        <v>4</v>
      </c>
      <c r="S1364">
        <v>1</v>
      </c>
      <c r="T1364">
        <v>0</v>
      </c>
      <c r="U1364" t="b">
        <v>1</v>
      </c>
      <c r="V1364" t="s">
        <v>330</v>
      </c>
      <c r="W1364" t="s">
        <v>331</v>
      </c>
      <c r="X1364" t="s">
        <v>5667</v>
      </c>
      <c r="Y1364">
        <v>24</v>
      </c>
      <c r="Z1364">
        <v>24</v>
      </c>
      <c r="AA1364">
        <v>5</v>
      </c>
      <c r="AB1364">
        <v>5</v>
      </c>
      <c r="AC1364">
        <v>20</v>
      </c>
    </row>
    <row r="1365" spans="1:29" x14ac:dyDescent="0.35">
      <c r="A1365">
        <v>1370</v>
      </c>
      <c r="B1365" t="s">
        <v>1318</v>
      </c>
      <c r="C1365" t="s">
        <v>2726</v>
      </c>
      <c r="I1365" t="s">
        <v>65</v>
      </c>
      <c r="J1365" t="s">
        <v>264</v>
      </c>
      <c r="K1365">
        <v>0</v>
      </c>
      <c r="N1365" t="b">
        <v>1</v>
      </c>
      <c r="O1365" t="b">
        <v>1</v>
      </c>
      <c r="P1365" t="b">
        <v>0</v>
      </c>
      <c r="Q1365">
        <v>4</v>
      </c>
      <c r="R1365">
        <v>4</v>
      </c>
      <c r="S1365">
        <v>1</v>
      </c>
      <c r="T1365">
        <v>0</v>
      </c>
      <c r="U1365" t="b">
        <v>1</v>
      </c>
      <c r="V1365" t="s">
        <v>330</v>
      </c>
      <c r="W1365" t="s">
        <v>331</v>
      </c>
      <c r="X1365" t="s">
        <v>5540</v>
      </c>
      <c r="Y1365">
        <v>25</v>
      </c>
      <c r="Z1365">
        <v>25</v>
      </c>
      <c r="AA1365">
        <v>5</v>
      </c>
      <c r="AB1365">
        <v>5</v>
      </c>
      <c r="AC1365">
        <v>20</v>
      </c>
    </row>
    <row r="1366" spans="1:29" x14ac:dyDescent="0.35">
      <c r="A1366">
        <v>1371</v>
      </c>
      <c r="B1366" t="s">
        <v>1318</v>
      </c>
      <c r="C1366" t="s">
        <v>2727</v>
      </c>
      <c r="I1366" t="s">
        <v>65</v>
      </c>
      <c r="J1366" t="s">
        <v>264</v>
      </c>
      <c r="K1366">
        <v>0</v>
      </c>
      <c r="N1366" t="b">
        <v>1</v>
      </c>
      <c r="O1366" t="b">
        <v>1</v>
      </c>
      <c r="P1366" t="b">
        <v>0</v>
      </c>
      <c r="Q1366">
        <v>4</v>
      </c>
      <c r="R1366">
        <v>4</v>
      </c>
      <c r="S1366">
        <v>1</v>
      </c>
      <c r="T1366">
        <v>0</v>
      </c>
      <c r="U1366" t="b">
        <v>1</v>
      </c>
      <c r="V1366" t="s">
        <v>330</v>
      </c>
      <c r="W1366" t="s">
        <v>331</v>
      </c>
      <c r="X1366" t="s">
        <v>5541</v>
      </c>
      <c r="Y1366">
        <v>26</v>
      </c>
      <c r="Z1366">
        <v>26</v>
      </c>
      <c r="AA1366">
        <v>5</v>
      </c>
      <c r="AB1366">
        <v>5</v>
      </c>
      <c r="AC1366">
        <v>20</v>
      </c>
    </row>
    <row r="1367" spans="1:29" x14ac:dyDescent="0.35">
      <c r="A1367">
        <v>1372</v>
      </c>
      <c r="B1367" t="s">
        <v>1318</v>
      </c>
      <c r="C1367" t="s">
        <v>2728</v>
      </c>
      <c r="I1367" t="s">
        <v>65</v>
      </c>
      <c r="J1367" t="s">
        <v>264</v>
      </c>
      <c r="K1367">
        <v>0</v>
      </c>
      <c r="N1367" t="b">
        <v>1</v>
      </c>
      <c r="O1367" t="b">
        <v>1</v>
      </c>
      <c r="P1367" t="b">
        <v>0</v>
      </c>
      <c r="Q1367">
        <v>4</v>
      </c>
      <c r="R1367">
        <v>4</v>
      </c>
      <c r="S1367">
        <v>1</v>
      </c>
      <c r="T1367">
        <v>0</v>
      </c>
      <c r="U1367" t="b">
        <v>1</v>
      </c>
      <c r="V1367" t="s">
        <v>330</v>
      </c>
      <c r="W1367" t="s">
        <v>331</v>
      </c>
      <c r="X1367" t="s">
        <v>5542</v>
      </c>
      <c r="Y1367">
        <v>27</v>
      </c>
      <c r="Z1367">
        <v>27</v>
      </c>
      <c r="AA1367">
        <v>5</v>
      </c>
      <c r="AB1367">
        <v>5</v>
      </c>
      <c r="AC1367">
        <v>20</v>
      </c>
    </row>
    <row r="1368" spans="1:29" x14ac:dyDescent="0.35">
      <c r="A1368">
        <v>1373</v>
      </c>
      <c r="B1368" t="s">
        <v>1318</v>
      </c>
      <c r="C1368" t="s">
        <v>2729</v>
      </c>
      <c r="I1368" t="s">
        <v>65</v>
      </c>
      <c r="J1368" t="s">
        <v>264</v>
      </c>
      <c r="K1368">
        <v>0</v>
      </c>
      <c r="N1368" t="b">
        <v>1</v>
      </c>
      <c r="O1368" t="b">
        <v>1</v>
      </c>
      <c r="P1368" t="b">
        <v>0</v>
      </c>
      <c r="Q1368">
        <v>4</v>
      </c>
      <c r="R1368">
        <v>4</v>
      </c>
      <c r="S1368">
        <v>1</v>
      </c>
      <c r="T1368">
        <v>0</v>
      </c>
      <c r="U1368" t="b">
        <v>1</v>
      </c>
      <c r="V1368" t="s">
        <v>330</v>
      </c>
      <c r="W1368" t="s">
        <v>331</v>
      </c>
      <c r="X1368" t="s">
        <v>5543</v>
      </c>
      <c r="Y1368">
        <v>28</v>
      </c>
      <c r="Z1368">
        <v>28</v>
      </c>
      <c r="AA1368">
        <v>5</v>
      </c>
      <c r="AB1368">
        <v>5</v>
      </c>
      <c r="AC1368">
        <v>20</v>
      </c>
    </row>
    <row r="1369" spans="1:29" x14ac:dyDescent="0.35">
      <c r="A1369">
        <v>1374</v>
      </c>
      <c r="B1369" t="s">
        <v>1318</v>
      </c>
      <c r="C1369" t="s">
        <v>2730</v>
      </c>
      <c r="I1369" t="s">
        <v>65</v>
      </c>
      <c r="J1369" t="s">
        <v>264</v>
      </c>
      <c r="K1369">
        <v>0</v>
      </c>
      <c r="N1369" t="b">
        <v>1</v>
      </c>
      <c r="O1369" t="b">
        <v>1</v>
      </c>
      <c r="P1369" t="b">
        <v>0</v>
      </c>
      <c r="Q1369">
        <v>4</v>
      </c>
      <c r="R1369">
        <v>4</v>
      </c>
      <c r="S1369">
        <v>1</v>
      </c>
      <c r="T1369">
        <v>0</v>
      </c>
      <c r="U1369" t="b">
        <v>1</v>
      </c>
      <c r="V1369" t="s">
        <v>330</v>
      </c>
      <c r="W1369" t="s">
        <v>331</v>
      </c>
      <c r="X1369" t="s">
        <v>5544</v>
      </c>
      <c r="Y1369">
        <v>29</v>
      </c>
      <c r="Z1369">
        <v>29</v>
      </c>
      <c r="AA1369">
        <v>5</v>
      </c>
      <c r="AB1369">
        <v>5</v>
      </c>
      <c r="AC1369">
        <v>20</v>
      </c>
    </row>
    <row r="1370" spans="1:29" x14ac:dyDescent="0.35">
      <c r="A1370">
        <v>1375</v>
      </c>
      <c r="B1370" t="s">
        <v>1318</v>
      </c>
      <c r="C1370" t="s">
        <v>2731</v>
      </c>
      <c r="I1370" t="s">
        <v>65</v>
      </c>
      <c r="J1370" t="s">
        <v>264</v>
      </c>
      <c r="K1370">
        <v>0</v>
      </c>
      <c r="N1370" t="b">
        <v>1</v>
      </c>
      <c r="O1370" t="b">
        <v>1</v>
      </c>
      <c r="P1370" t="b">
        <v>0</v>
      </c>
      <c r="Q1370">
        <v>4</v>
      </c>
      <c r="R1370">
        <v>4</v>
      </c>
      <c r="S1370">
        <v>1</v>
      </c>
      <c r="T1370">
        <v>0</v>
      </c>
      <c r="U1370" t="b">
        <v>1</v>
      </c>
      <c r="V1370" t="s">
        <v>330</v>
      </c>
      <c r="W1370" t="s">
        <v>331</v>
      </c>
      <c r="X1370" t="s">
        <v>5545</v>
      </c>
      <c r="Y1370">
        <v>30</v>
      </c>
      <c r="Z1370">
        <v>30</v>
      </c>
      <c r="AA1370">
        <v>5</v>
      </c>
      <c r="AB1370">
        <v>5</v>
      </c>
      <c r="AC1370">
        <v>20</v>
      </c>
    </row>
    <row r="1371" spans="1:29" x14ac:dyDescent="0.35">
      <c r="A1371">
        <v>1376</v>
      </c>
      <c r="B1371" t="s">
        <v>1318</v>
      </c>
      <c r="C1371" t="s">
        <v>2732</v>
      </c>
      <c r="I1371" t="s">
        <v>65</v>
      </c>
      <c r="J1371" t="s">
        <v>264</v>
      </c>
      <c r="K1371">
        <v>0</v>
      </c>
      <c r="N1371" t="b">
        <v>1</v>
      </c>
      <c r="O1371" t="b">
        <v>1</v>
      </c>
      <c r="P1371" t="b">
        <v>0</v>
      </c>
      <c r="Q1371">
        <v>4</v>
      </c>
      <c r="R1371">
        <v>4</v>
      </c>
      <c r="S1371">
        <v>1</v>
      </c>
      <c r="T1371">
        <v>0</v>
      </c>
      <c r="U1371" t="b">
        <v>1</v>
      </c>
      <c r="V1371" t="s">
        <v>330</v>
      </c>
      <c r="W1371" t="s">
        <v>331</v>
      </c>
      <c r="X1371" t="s">
        <v>5546</v>
      </c>
      <c r="Y1371">
        <v>31</v>
      </c>
      <c r="Z1371">
        <v>31</v>
      </c>
      <c r="AA1371">
        <v>5</v>
      </c>
      <c r="AB1371">
        <v>5</v>
      </c>
      <c r="AC1371">
        <v>20</v>
      </c>
    </row>
    <row r="1372" spans="1:29" x14ac:dyDescent="0.35">
      <c r="A1372">
        <v>1377</v>
      </c>
      <c r="B1372" t="s">
        <v>1318</v>
      </c>
      <c r="C1372" t="s">
        <v>2733</v>
      </c>
      <c r="I1372" t="s">
        <v>65</v>
      </c>
      <c r="J1372" t="s">
        <v>264</v>
      </c>
      <c r="K1372">
        <v>0</v>
      </c>
      <c r="N1372" t="b">
        <v>1</v>
      </c>
      <c r="O1372" t="b">
        <v>1</v>
      </c>
      <c r="P1372" t="b">
        <v>0</v>
      </c>
      <c r="Q1372">
        <v>4</v>
      </c>
      <c r="R1372">
        <v>4</v>
      </c>
      <c r="S1372">
        <v>1</v>
      </c>
      <c r="T1372">
        <v>0</v>
      </c>
      <c r="U1372" t="b">
        <v>1</v>
      </c>
      <c r="V1372" t="s">
        <v>330</v>
      </c>
      <c r="W1372" t="s">
        <v>331</v>
      </c>
      <c r="X1372" t="s">
        <v>5547</v>
      </c>
      <c r="Y1372">
        <v>32</v>
      </c>
      <c r="Z1372">
        <v>32</v>
      </c>
      <c r="AA1372">
        <v>5</v>
      </c>
      <c r="AB1372">
        <v>5</v>
      </c>
      <c r="AC1372">
        <v>20</v>
      </c>
    </row>
    <row r="1373" spans="1:29" x14ac:dyDescent="0.35">
      <c r="A1373">
        <v>1378</v>
      </c>
      <c r="B1373" t="s">
        <v>1318</v>
      </c>
      <c r="C1373" t="s">
        <v>2734</v>
      </c>
      <c r="I1373" t="s">
        <v>65</v>
      </c>
      <c r="J1373" t="s">
        <v>264</v>
      </c>
      <c r="K1373">
        <v>0</v>
      </c>
      <c r="N1373" t="b">
        <v>1</v>
      </c>
      <c r="O1373" t="b">
        <v>1</v>
      </c>
      <c r="P1373" t="b">
        <v>0</v>
      </c>
      <c r="Q1373">
        <v>4</v>
      </c>
      <c r="R1373">
        <v>4</v>
      </c>
      <c r="S1373">
        <v>1</v>
      </c>
      <c r="T1373">
        <v>0</v>
      </c>
      <c r="U1373" t="b">
        <v>1</v>
      </c>
      <c r="V1373" t="s">
        <v>330</v>
      </c>
      <c r="W1373" t="s">
        <v>331</v>
      </c>
      <c r="X1373" t="s">
        <v>5668</v>
      </c>
      <c r="Y1373">
        <v>33</v>
      </c>
      <c r="Z1373">
        <v>33</v>
      </c>
      <c r="AA1373">
        <v>5</v>
      </c>
      <c r="AB1373">
        <v>5</v>
      </c>
      <c r="AC1373">
        <v>20</v>
      </c>
    </row>
    <row r="1374" spans="1:29" x14ac:dyDescent="0.35">
      <c r="A1374">
        <v>1379</v>
      </c>
      <c r="B1374" t="s">
        <v>1318</v>
      </c>
      <c r="C1374" t="s">
        <v>2735</v>
      </c>
      <c r="I1374" t="s">
        <v>65</v>
      </c>
      <c r="J1374" t="s">
        <v>264</v>
      </c>
      <c r="K1374">
        <v>0</v>
      </c>
      <c r="N1374" t="b">
        <v>1</v>
      </c>
      <c r="O1374" t="b">
        <v>1</v>
      </c>
      <c r="P1374" t="b">
        <v>0</v>
      </c>
      <c r="Q1374">
        <v>4</v>
      </c>
      <c r="R1374">
        <v>4</v>
      </c>
      <c r="S1374">
        <v>1</v>
      </c>
      <c r="T1374">
        <v>0</v>
      </c>
      <c r="U1374" t="b">
        <v>1</v>
      </c>
      <c r="V1374" t="s">
        <v>330</v>
      </c>
      <c r="W1374" t="s">
        <v>331</v>
      </c>
      <c r="X1374" t="s">
        <v>5669</v>
      </c>
      <c r="Y1374">
        <v>34</v>
      </c>
      <c r="Z1374">
        <v>34</v>
      </c>
      <c r="AA1374">
        <v>5</v>
      </c>
      <c r="AB1374">
        <v>5</v>
      </c>
      <c r="AC1374">
        <v>20</v>
      </c>
    </row>
    <row r="1375" spans="1:29" x14ac:dyDescent="0.35">
      <c r="A1375">
        <v>1380</v>
      </c>
      <c r="B1375" t="s">
        <v>1318</v>
      </c>
      <c r="C1375" t="s">
        <v>2736</v>
      </c>
      <c r="I1375" t="s">
        <v>65</v>
      </c>
      <c r="J1375" t="s">
        <v>264</v>
      </c>
      <c r="K1375">
        <v>0</v>
      </c>
      <c r="N1375" t="b">
        <v>1</v>
      </c>
      <c r="O1375" t="b">
        <v>1</v>
      </c>
      <c r="P1375" t="b">
        <v>0</v>
      </c>
      <c r="Q1375">
        <v>4</v>
      </c>
      <c r="R1375">
        <v>4</v>
      </c>
      <c r="S1375">
        <v>1</v>
      </c>
      <c r="T1375">
        <v>0</v>
      </c>
      <c r="U1375" t="b">
        <v>1</v>
      </c>
      <c r="V1375" t="s">
        <v>330</v>
      </c>
      <c r="W1375" t="s">
        <v>331</v>
      </c>
      <c r="X1375" t="s">
        <v>5670</v>
      </c>
      <c r="Y1375">
        <v>35</v>
      </c>
      <c r="Z1375">
        <v>35</v>
      </c>
      <c r="AA1375">
        <v>5</v>
      </c>
      <c r="AB1375">
        <v>5</v>
      </c>
      <c r="AC1375">
        <v>20</v>
      </c>
    </row>
    <row r="1376" spans="1:29" x14ac:dyDescent="0.35">
      <c r="A1376">
        <v>1381</v>
      </c>
      <c r="B1376" t="s">
        <v>1318</v>
      </c>
      <c r="C1376" t="s">
        <v>2737</v>
      </c>
      <c r="I1376" t="s">
        <v>65</v>
      </c>
      <c r="J1376" t="s">
        <v>264</v>
      </c>
      <c r="K1376">
        <v>0</v>
      </c>
      <c r="N1376" t="b">
        <v>1</v>
      </c>
      <c r="O1376" t="b">
        <v>1</v>
      </c>
      <c r="P1376" t="b">
        <v>0</v>
      </c>
      <c r="Q1376">
        <v>4</v>
      </c>
      <c r="R1376">
        <v>4</v>
      </c>
      <c r="S1376">
        <v>1</v>
      </c>
      <c r="T1376">
        <v>0</v>
      </c>
      <c r="U1376" t="b">
        <v>1</v>
      </c>
      <c r="V1376" t="s">
        <v>330</v>
      </c>
      <c r="W1376" t="s">
        <v>331</v>
      </c>
      <c r="X1376" t="s">
        <v>5671</v>
      </c>
      <c r="Y1376">
        <v>36</v>
      </c>
      <c r="Z1376">
        <v>36</v>
      </c>
      <c r="AA1376">
        <v>5</v>
      </c>
      <c r="AB1376">
        <v>5</v>
      </c>
      <c r="AC1376">
        <v>20</v>
      </c>
    </row>
    <row r="1377" spans="1:29" x14ac:dyDescent="0.35">
      <c r="A1377">
        <v>1382</v>
      </c>
      <c r="B1377" t="s">
        <v>1318</v>
      </c>
      <c r="C1377" t="s">
        <v>2738</v>
      </c>
      <c r="I1377" t="s">
        <v>65</v>
      </c>
      <c r="J1377" t="s">
        <v>264</v>
      </c>
      <c r="K1377">
        <v>0</v>
      </c>
      <c r="N1377" t="b">
        <v>1</v>
      </c>
      <c r="O1377" t="b">
        <v>1</v>
      </c>
      <c r="P1377" t="b">
        <v>0</v>
      </c>
      <c r="Q1377">
        <v>4</v>
      </c>
      <c r="R1377">
        <v>4</v>
      </c>
      <c r="S1377">
        <v>1</v>
      </c>
      <c r="T1377">
        <v>0</v>
      </c>
      <c r="U1377" t="b">
        <v>1</v>
      </c>
      <c r="V1377" t="s">
        <v>330</v>
      </c>
      <c r="W1377" t="s">
        <v>331</v>
      </c>
      <c r="X1377" t="s">
        <v>5553</v>
      </c>
      <c r="Y1377">
        <v>37</v>
      </c>
      <c r="Z1377">
        <v>37</v>
      </c>
      <c r="AA1377">
        <v>5</v>
      </c>
      <c r="AB1377">
        <v>5</v>
      </c>
      <c r="AC1377">
        <v>20</v>
      </c>
    </row>
    <row r="1378" spans="1:29" x14ac:dyDescent="0.35">
      <c r="A1378">
        <v>1383</v>
      </c>
      <c r="B1378" t="s">
        <v>1318</v>
      </c>
      <c r="C1378" t="s">
        <v>2739</v>
      </c>
      <c r="I1378" t="s">
        <v>65</v>
      </c>
      <c r="J1378" t="s">
        <v>264</v>
      </c>
      <c r="K1378">
        <v>0</v>
      </c>
      <c r="N1378" t="b">
        <v>1</v>
      </c>
      <c r="O1378" t="b">
        <v>1</v>
      </c>
      <c r="P1378" t="b">
        <v>0</v>
      </c>
      <c r="Q1378">
        <v>4</v>
      </c>
      <c r="R1378">
        <v>4</v>
      </c>
      <c r="S1378">
        <v>1</v>
      </c>
      <c r="T1378">
        <v>0</v>
      </c>
      <c r="U1378" t="b">
        <v>1</v>
      </c>
      <c r="V1378" t="s">
        <v>330</v>
      </c>
      <c r="W1378" t="s">
        <v>331</v>
      </c>
      <c r="X1378" t="s">
        <v>5554</v>
      </c>
      <c r="Y1378">
        <v>38</v>
      </c>
      <c r="Z1378">
        <v>38</v>
      </c>
      <c r="AA1378">
        <v>5</v>
      </c>
      <c r="AB1378">
        <v>5</v>
      </c>
      <c r="AC1378">
        <v>20</v>
      </c>
    </row>
    <row r="1379" spans="1:29" x14ac:dyDescent="0.35">
      <c r="A1379">
        <v>1384</v>
      </c>
      <c r="B1379" t="s">
        <v>1318</v>
      </c>
      <c r="C1379" t="s">
        <v>2740</v>
      </c>
      <c r="I1379" t="s">
        <v>65</v>
      </c>
      <c r="J1379" t="s">
        <v>264</v>
      </c>
      <c r="K1379">
        <v>0</v>
      </c>
      <c r="N1379" t="b">
        <v>1</v>
      </c>
      <c r="O1379" t="b">
        <v>1</v>
      </c>
      <c r="P1379" t="b">
        <v>0</v>
      </c>
      <c r="Q1379">
        <v>4</v>
      </c>
      <c r="R1379">
        <v>4</v>
      </c>
      <c r="S1379">
        <v>1</v>
      </c>
      <c r="T1379">
        <v>0</v>
      </c>
      <c r="U1379" t="b">
        <v>1</v>
      </c>
      <c r="V1379" t="s">
        <v>330</v>
      </c>
      <c r="W1379" t="s">
        <v>331</v>
      </c>
      <c r="X1379" t="s">
        <v>5555</v>
      </c>
      <c r="Y1379">
        <v>39</v>
      </c>
      <c r="Z1379">
        <v>39</v>
      </c>
      <c r="AA1379">
        <v>5</v>
      </c>
      <c r="AB1379">
        <v>5</v>
      </c>
      <c r="AC1379">
        <v>20</v>
      </c>
    </row>
    <row r="1380" spans="1:29" x14ac:dyDescent="0.35">
      <c r="A1380">
        <v>1385</v>
      </c>
      <c r="B1380" t="s">
        <v>1318</v>
      </c>
      <c r="C1380" t="s">
        <v>2741</v>
      </c>
      <c r="I1380" t="s">
        <v>65</v>
      </c>
      <c r="J1380" t="s">
        <v>264</v>
      </c>
      <c r="K1380">
        <v>0</v>
      </c>
      <c r="N1380" t="b">
        <v>1</v>
      </c>
      <c r="O1380" t="b">
        <v>1</v>
      </c>
      <c r="P1380" t="b">
        <v>0</v>
      </c>
      <c r="Q1380">
        <v>4</v>
      </c>
      <c r="R1380">
        <v>4</v>
      </c>
      <c r="S1380">
        <v>1</v>
      </c>
      <c r="T1380">
        <v>0</v>
      </c>
      <c r="U1380" t="b">
        <v>1</v>
      </c>
      <c r="V1380" t="s">
        <v>330</v>
      </c>
      <c r="W1380" t="s">
        <v>331</v>
      </c>
      <c r="X1380" t="s">
        <v>5556</v>
      </c>
      <c r="Y1380">
        <v>40</v>
      </c>
      <c r="Z1380">
        <v>40</v>
      </c>
      <c r="AA1380">
        <v>5</v>
      </c>
      <c r="AB1380">
        <v>5</v>
      </c>
      <c r="AC1380">
        <v>20</v>
      </c>
    </row>
    <row r="1381" spans="1:29" x14ac:dyDescent="0.35">
      <c r="A1381">
        <v>1386</v>
      </c>
      <c r="B1381" t="s">
        <v>1318</v>
      </c>
      <c r="C1381" t="s">
        <v>2742</v>
      </c>
      <c r="I1381" t="s">
        <v>65</v>
      </c>
      <c r="J1381" t="s">
        <v>264</v>
      </c>
      <c r="K1381">
        <v>0</v>
      </c>
      <c r="N1381" t="b">
        <v>1</v>
      </c>
      <c r="O1381" t="b">
        <v>1</v>
      </c>
      <c r="P1381" t="b">
        <v>0</v>
      </c>
      <c r="Q1381">
        <v>4</v>
      </c>
      <c r="R1381">
        <v>4</v>
      </c>
      <c r="S1381">
        <v>1</v>
      </c>
      <c r="T1381">
        <v>0</v>
      </c>
      <c r="U1381" t="b">
        <v>1</v>
      </c>
      <c r="V1381" t="s">
        <v>330</v>
      </c>
      <c r="W1381" t="s">
        <v>331</v>
      </c>
      <c r="X1381" t="s">
        <v>5557</v>
      </c>
      <c r="Y1381">
        <v>41</v>
      </c>
      <c r="Z1381">
        <v>41</v>
      </c>
      <c r="AA1381">
        <v>5</v>
      </c>
      <c r="AB1381">
        <v>5</v>
      </c>
      <c r="AC1381">
        <v>20</v>
      </c>
    </row>
    <row r="1382" spans="1:29" x14ac:dyDescent="0.35">
      <c r="A1382">
        <v>1387</v>
      </c>
      <c r="B1382" t="s">
        <v>1318</v>
      </c>
      <c r="C1382" t="s">
        <v>2743</v>
      </c>
      <c r="I1382" t="s">
        <v>72</v>
      </c>
      <c r="J1382" t="s">
        <v>272</v>
      </c>
      <c r="K1382">
        <v>0</v>
      </c>
      <c r="N1382" t="b">
        <v>1</v>
      </c>
      <c r="O1382" t="b">
        <v>1</v>
      </c>
      <c r="P1382" t="b">
        <v>0</v>
      </c>
      <c r="Q1382">
        <v>4</v>
      </c>
      <c r="R1382">
        <v>4</v>
      </c>
      <c r="S1382">
        <v>1</v>
      </c>
      <c r="T1382">
        <v>0</v>
      </c>
      <c r="U1382" t="b">
        <v>1</v>
      </c>
      <c r="V1382" t="s">
        <v>330</v>
      </c>
      <c r="W1382" t="s">
        <v>331</v>
      </c>
      <c r="X1382" t="s">
        <v>5375</v>
      </c>
      <c r="Y1382">
        <v>11</v>
      </c>
      <c r="Z1382">
        <v>11</v>
      </c>
      <c r="AA1382">
        <v>6</v>
      </c>
      <c r="AB1382">
        <v>6</v>
      </c>
      <c r="AC1382">
        <v>20</v>
      </c>
    </row>
    <row r="1383" spans="1:29" x14ac:dyDescent="0.35">
      <c r="A1383">
        <v>1388</v>
      </c>
      <c r="B1383" t="s">
        <v>1318</v>
      </c>
      <c r="C1383" t="s">
        <v>2744</v>
      </c>
      <c r="I1383" t="s">
        <v>72</v>
      </c>
      <c r="J1383" t="s">
        <v>272</v>
      </c>
      <c r="K1383">
        <v>0</v>
      </c>
      <c r="N1383" t="b">
        <v>1</v>
      </c>
      <c r="O1383" t="b">
        <v>1</v>
      </c>
      <c r="P1383" t="b">
        <v>0</v>
      </c>
      <c r="Q1383">
        <v>4</v>
      </c>
      <c r="R1383">
        <v>4</v>
      </c>
      <c r="S1383">
        <v>1</v>
      </c>
      <c r="T1383">
        <v>0</v>
      </c>
      <c r="U1383" t="b">
        <v>1</v>
      </c>
      <c r="V1383" t="s">
        <v>330</v>
      </c>
      <c r="W1383" t="s">
        <v>331</v>
      </c>
      <c r="X1383" t="s">
        <v>5424</v>
      </c>
      <c r="Y1383">
        <v>12</v>
      </c>
      <c r="Z1383">
        <v>12</v>
      </c>
      <c r="AA1383">
        <v>6</v>
      </c>
      <c r="AB1383">
        <v>6</v>
      </c>
      <c r="AC1383">
        <v>20</v>
      </c>
    </row>
    <row r="1384" spans="1:29" x14ac:dyDescent="0.35">
      <c r="A1384">
        <v>1389</v>
      </c>
      <c r="B1384" t="s">
        <v>1318</v>
      </c>
      <c r="C1384" t="s">
        <v>2745</v>
      </c>
      <c r="I1384" t="s">
        <v>72</v>
      </c>
      <c r="J1384" t="s">
        <v>272</v>
      </c>
      <c r="K1384">
        <v>0</v>
      </c>
      <c r="N1384" t="b">
        <v>1</v>
      </c>
      <c r="O1384" t="b">
        <v>1</v>
      </c>
      <c r="P1384" t="b">
        <v>0</v>
      </c>
      <c r="Q1384">
        <v>4</v>
      </c>
      <c r="R1384">
        <v>4</v>
      </c>
      <c r="S1384">
        <v>1</v>
      </c>
      <c r="T1384">
        <v>0</v>
      </c>
      <c r="U1384" t="b">
        <v>1</v>
      </c>
      <c r="V1384" t="s">
        <v>330</v>
      </c>
      <c r="W1384" t="s">
        <v>331</v>
      </c>
      <c r="X1384" t="s">
        <v>5425</v>
      </c>
      <c r="Y1384">
        <v>13</v>
      </c>
      <c r="Z1384">
        <v>13</v>
      </c>
      <c r="AA1384">
        <v>6</v>
      </c>
      <c r="AB1384">
        <v>6</v>
      </c>
      <c r="AC1384">
        <v>20</v>
      </c>
    </row>
    <row r="1385" spans="1:29" x14ac:dyDescent="0.35">
      <c r="A1385">
        <v>1390</v>
      </c>
      <c r="B1385" t="s">
        <v>1318</v>
      </c>
      <c r="C1385" t="s">
        <v>2746</v>
      </c>
      <c r="I1385" t="s">
        <v>72</v>
      </c>
      <c r="J1385" t="s">
        <v>272</v>
      </c>
      <c r="K1385">
        <v>0</v>
      </c>
      <c r="N1385" t="b">
        <v>1</v>
      </c>
      <c r="O1385" t="b">
        <v>1</v>
      </c>
      <c r="P1385" t="b">
        <v>0</v>
      </c>
      <c r="Q1385">
        <v>4</v>
      </c>
      <c r="R1385">
        <v>4</v>
      </c>
      <c r="S1385">
        <v>1</v>
      </c>
      <c r="T1385">
        <v>0</v>
      </c>
      <c r="U1385" t="b">
        <v>1</v>
      </c>
      <c r="V1385" t="s">
        <v>330</v>
      </c>
      <c r="W1385" t="s">
        <v>331</v>
      </c>
      <c r="X1385" t="s">
        <v>5377</v>
      </c>
      <c r="Y1385">
        <v>14</v>
      </c>
      <c r="Z1385">
        <v>14</v>
      </c>
      <c r="AA1385">
        <v>6</v>
      </c>
      <c r="AB1385">
        <v>6</v>
      </c>
      <c r="AC1385">
        <v>20</v>
      </c>
    </row>
    <row r="1386" spans="1:29" x14ac:dyDescent="0.35">
      <c r="A1386">
        <v>1391</v>
      </c>
      <c r="B1386" t="s">
        <v>1318</v>
      </c>
      <c r="C1386" t="s">
        <v>2747</v>
      </c>
      <c r="I1386" t="s">
        <v>72</v>
      </c>
      <c r="J1386" t="s">
        <v>272</v>
      </c>
      <c r="K1386">
        <v>0</v>
      </c>
      <c r="N1386" t="b">
        <v>1</v>
      </c>
      <c r="O1386" t="b">
        <v>1</v>
      </c>
      <c r="P1386" t="b">
        <v>0</v>
      </c>
      <c r="Q1386">
        <v>4</v>
      </c>
      <c r="R1386">
        <v>4</v>
      </c>
      <c r="S1386">
        <v>1</v>
      </c>
      <c r="T1386">
        <v>0</v>
      </c>
      <c r="U1386" t="b">
        <v>1</v>
      </c>
      <c r="V1386" t="s">
        <v>330</v>
      </c>
      <c r="W1386" t="s">
        <v>331</v>
      </c>
      <c r="X1386" t="s">
        <v>5426</v>
      </c>
      <c r="Y1386">
        <v>15</v>
      </c>
      <c r="Z1386">
        <v>15</v>
      </c>
      <c r="AA1386">
        <v>6</v>
      </c>
      <c r="AB1386">
        <v>6</v>
      </c>
      <c r="AC1386">
        <v>20</v>
      </c>
    </row>
    <row r="1387" spans="1:29" x14ac:dyDescent="0.35">
      <c r="A1387">
        <v>1392</v>
      </c>
      <c r="B1387" t="s">
        <v>1318</v>
      </c>
      <c r="C1387" t="s">
        <v>2748</v>
      </c>
      <c r="I1387" t="s">
        <v>72</v>
      </c>
      <c r="J1387" t="s">
        <v>272</v>
      </c>
      <c r="K1387">
        <v>0</v>
      </c>
      <c r="N1387" t="b">
        <v>1</v>
      </c>
      <c r="O1387" t="b">
        <v>1</v>
      </c>
      <c r="P1387" t="b">
        <v>0</v>
      </c>
      <c r="Q1387">
        <v>4</v>
      </c>
      <c r="R1387">
        <v>4</v>
      </c>
      <c r="S1387">
        <v>1</v>
      </c>
      <c r="T1387">
        <v>0</v>
      </c>
      <c r="U1387" t="b">
        <v>1</v>
      </c>
      <c r="V1387" t="s">
        <v>330</v>
      </c>
      <c r="W1387" t="s">
        <v>331</v>
      </c>
      <c r="X1387" t="s">
        <v>5380</v>
      </c>
      <c r="Y1387">
        <v>16</v>
      </c>
      <c r="Z1387">
        <v>16</v>
      </c>
      <c r="AA1387">
        <v>6</v>
      </c>
      <c r="AB1387">
        <v>6</v>
      </c>
      <c r="AC1387">
        <v>20</v>
      </c>
    </row>
    <row r="1388" spans="1:29" x14ac:dyDescent="0.35">
      <c r="A1388">
        <v>1393</v>
      </c>
      <c r="B1388" t="s">
        <v>1318</v>
      </c>
      <c r="C1388" t="s">
        <v>2749</v>
      </c>
      <c r="I1388" t="s">
        <v>72</v>
      </c>
      <c r="J1388" t="s">
        <v>272</v>
      </c>
      <c r="K1388">
        <v>0</v>
      </c>
      <c r="N1388" t="b">
        <v>1</v>
      </c>
      <c r="O1388" t="b">
        <v>1</v>
      </c>
      <c r="P1388" t="b">
        <v>0</v>
      </c>
      <c r="Q1388">
        <v>4</v>
      </c>
      <c r="R1388">
        <v>4</v>
      </c>
      <c r="S1388">
        <v>1</v>
      </c>
      <c r="T1388">
        <v>0</v>
      </c>
      <c r="U1388" t="b">
        <v>1</v>
      </c>
      <c r="V1388" t="s">
        <v>330</v>
      </c>
      <c r="W1388" t="s">
        <v>331</v>
      </c>
      <c r="X1388" t="s">
        <v>5427</v>
      </c>
      <c r="Y1388">
        <v>17</v>
      </c>
      <c r="Z1388">
        <v>17</v>
      </c>
      <c r="AA1388">
        <v>6</v>
      </c>
      <c r="AB1388">
        <v>6</v>
      </c>
      <c r="AC1388">
        <v>20</v>
      </c>
    </row>
    <row r="1389" spans="1:29" x14ac:dyDescent="0.35">
      <c r="A1389">
        <v>1394</v>
      </c>
      <c r="B1389" t="s">
        <v>1318</v>
      </c>
      <c r="C1389" t="s">
        <v>2750</v>
      </c>
      <c r="I1389" t="s">
        <v>72</v>
      </c>
      <c r="J1389" t="s">
        <v>272</v>
      </c>
      <c r="K1389">
        <v>0</v>
      </c>
      <c r="N1389" t="b">
        <v>1</v>
      </c>
      <c r="O1389" t="b">
        <v>1</v>
      </c>
      <c r="P1389" t="b">
        <v>0</v>
      </c>
      <c r="Q1389">
        <v>4</v>
      </c>
      <c r="R1389">
        <v>4</v>
      </c>
      <c r="S1389">
        <v>1</v>
      </c>
      <c r="T1389">
        <v>0</v>
      </c>
      <c r="U1389" t="b">
        <v>1</v>
      </c>
      <c r="V1389" t="s">
        <v>330</v>
      </c>
      <c r="W1389" t="s">
        <v>331</v>
      </c>
      <c r="X1389" t="s">
        <v>5428</v>
      </c>
      <c r="Y1389">
        <v>18</v>
      </c>
      <c r="Z1389">
        <v>18</v>
      </c>
      <c r="AA1389">
        <v>6</v>
      </c>
      <c r="AB1389">
        <v>6</v>
      </c>
      <c r="AC1389">
        <v>20</v>
      </c>
    </row>
    <row r="1390" spans="1:29" x14ac:dyDescent="0.35">
      <c r="A1390">
        <v>1395</v>
      </c>
      <c r="B1390" t="s">
        <v>1318</v>
      </c>
      <c r="C1390" t="s">
        <v>2751</v>
      </c>
      <c r="I1390" t="s">
        <v>72</v>
      </c>
      <c r="J1390" t="s">
        <v>272</v>
      </c>
      <c r="K1390">
        <v>0</v>
      </c>
      <c r="N1390" t="b">
        <v>1</v>
      </c>
      <c r="O1390" t="b">
        <v>1</v>
      </c>
      <c r="P1390" t="b">
        <v>0</v>
      </c>
      <c r="Q1390">
        <v>4</v>
      </c>
      <c r="R1390">
        <v>4</v>
      </c>
      <c r="S1390">
        <v>1</v>
      </c>
      <c r="T1390">
        <v>0</v>
      </c>
      <c r="U1390" t="b">
        <v>1</v>
      </c>
      <c r="V1390" t="s">
        <v>330</v>
      </c>
      <c r="W1390" t="s">
        <v>331</v>
      </c>
      <c r="X1390" t="s">
        <v>5429</v>
      </c>
      <c r="Y1390">
        <v>19</v>
      </c>
      <c r="Z1390">
        <v>19</v>
      </c>
      <c r="AA1390">
        <v>6</v>
      </c>
      <c r="AB1390">
        <v>6</v>
      </c>
      <c r="AC1390">
        <v>20</v>
      </c>
    </row>
    <row r="1391" spans="1:29" x14ac:dyDescent="0.35">
      <c r="A1391">
        <v>1396</v>
      </c>
      <c r="B1391" t="s">
        <v>1318</v>
      </c>
      <c r="C1391" t="s">
        <v>2752</v>
      </c>
      <c r="I1391" t="s">
        <v>72</v>
      </c>
      <c r="J1391" t="s">
        <v>272</v>
      </c>
      <c r="K1391">
        <v>0</v>
      </c>
      <c r="N1391" t="b">
        <v>1</v>
      </c>
      <c r="O1391" t="b">
        <v>1</v>
      </c>
      <c r="P1391" t="b">
        <v>0</v>
      </c>
      <c r="Q1391">
        <v>4</v>
      </c>
      <c r="R1391">
        <v>4</v>
      </c>
      <c r="S1391">
        <v>1</v>
      </c>
      <c r="T1391">
        <v>0</v>
      </c>
      <c r="U1391" t="b">
        <v>1</v>
      </c>
      <c r="V1391" t="s">
        <v>330</v>
      </c>
      <c r="W1391" t="s">
        <v>331</v>
      </c>
      <c r="X1391" t="s">
        <v>5430</v>
      </c>
      <c r="Y1391">
        <v>20</v>
      </c>
      <c r="Z1391">
        <v>20</v>
      </c>
      <c r="AA1391">
        <v>6</v>
      </c>
      <c r="AB1391">
        <v>6</v>
      </c>
      <c r="AC1391">
        <v>20</v>
      </c>
    </row>
    <row r="1392" spans="1:29" x14ac:dyDescent="0.35">
      <c r="A1392">
        <v>1397</v>
      </c>
      <c r="B1392" t="s">
        <v>1318</v>
      </c>
      <c r="C1392" t="s">
        <v>2753</v>
      </c>
      <c r="I1392" t="s">
        <v>72</v>
      </c>
      <c r="J1392" t="s">
        <v>272</v>
      </c>
      <c r="K1392">
        <v>0</v>
      </c>
      <c r="N1392" t="b">
        <v>1</v>
      </c>
      <c r="O1392" t="b">
        <v>1</v>
      </c>
      <c r="P1392" t="b">
        <v>0</v>
      </c>
      <c r="Q1392">
        <v>4</v>
      </c>
      <c r="R1392">
        <v>4</v>
      </c>
      <c r="S1392">
        <v>1</v>
      </c>
      <c r="T1392">
        <v>0</v>
      </c>
      <c r="U1392" t="b">
        <v>1</v>
      </c>
      <c r="V1392" t="s">
        <v>330</v>
      </c>
      <c r="W1392" t="s">
        <v>331</v>
      </c>
      <c r="X1392" t="s">
        <v>5431</v>
      </c>
      <c r="Y1392">
        <v>21</v>
      </c>
      <c r="Z1392">
        <v>21</v>
      </c>
      <c r="AA1392">
        <v>6</v>
      </c>
      <c r="AB1392">
        <v>6</v>
      </c>
      <c r="AC1392">
        <v>20</v>
      </c>
    </row>
    <row r="1393" spans="1:29" x14ac:dyDescent="0.35">
      <c r="A1393">
        <v>1398</v>
      </c>
      <c r="B1393" t="s">
        <v>1318</v>
      </c>
      <c r="C1393" t="s">
        <v>2754</v>
      </c>
      <c r="I1393" t="s">
        <v>72</v>
      </c>
      <c r="J1393" t="s">
        <v>272</v>
      </c>
      <c r="K1393">
        <v>0</v>
      </c>
      <c r="N1393" t="b">
        <v>1</v>
      </c>
      <c r="O1393" t="b">
        <v>1</v>
      </c>
      <c r="P1393" t="b">
        <v>0</v>
      </c>
      <c r="Q1393">
        <v>4</v>
      </c>
      <c r="R1393">
        <v>4</v>
      </c>
      <c r="S1393">
        <v>1</v>
      </c>
      <c r="T1393">
        <v>0</v>
      </c>
      <c r="U1393" t="b">
        <v>1</v>
      </c>
      <c r="V1393" t="s">
        <v>330</v>
      </c>
      <c r="W1393" t="s">
        <v>331</v>
      </c>
      <c r="X1393" t="s">
        <v>5672</v>
      </c>
      <c r="Y1393">
        <v>22</v>
      </c>
      <c r="Z1393">
        <v>22</v>
      </c>
      <c r="AA1393">
        <v>6</v>
      </c>
      <c r="AB1393">
        <v>6</v>
      </c>
      <c r="AC1393">
        <v>20</v>
      </c>
    </row>
    <row r="1394" spans="1:29" x14ac:dyDescent="0.35">
      <c r="A1394">
        <v>1399</v>
      </c>
      <c r="B1394" t="s">
        <v>1318</v>
      </c>
      <c r="C1394" t="s">
        <v>2755</v>
      </c>
      <c r="I1394" t="s">
        <v>72</v>
      </c>
      <c r="J1394" t="s">
        <v>272</v>
      </c>
      <c r="K1394">
        <v>0</v>
      </c>
      <c r="N1394" t="b">
        <v>1</v>
      </c>
      <c r="O1394" t="b">
        <v>1</v>
      </c>
      <c r="P1394" t="b">
        <v>0</v>
      </c>
      <c r="Q1394">
        <v>4</v>
      </c>
      <c r="R1394">
        <v>4</v>
      </c>
      <c r="S1394">
        <v>1</v>
      </c>
      <c r="T1394">
        <v>0</v>
      </c>
      <c r="U1394" t="b">
        <v>1</v>
      </c>
      <c r="V1394" t="s">
        <v>330</v>
      </c>
      <c r="W1394" t="s">
        <v>331</v>
      </c>
      <c r="X1394" t="s">
        <v>5673</v>
      </c>
      <c r="Y1394">
        <v>23</v>
      </c>
      <c r="Z1394">
        <v>23</v>
      </c>
      <c r="AA1394">
        <v>6</v>
      </c>
      <c r="AB1394">
        <v>6</v>
      </c>
      <c r="AC1394">
        <v>20</v>
      </c>
    </row>
    <row r="1395" spans="1:29" x14ac:dyDescent="0.35">
      <c r="A1395">
        <v>1400</v>
      </c>
      <c r="B1395" t="s">
        <v>1318</v>
      </c>
      <c r="C1395" t="s">
        <v>2756</v>
      </c>
      <c r="I1395" t="s">
        <v>72</v>
      </c>
      <c r="J1395" t="s">
        <v>272</v>
      </c>
      <c r="K1395">
        <v>0</v>
      </c>
      <c r="N1395" t="b">
        <v>1</v>
      </c>
      <c r="O1395" t="b">
        <v>1</v>
      </c>
      <c r="P1395" t="b">
        <v>0</v>
      </c>
      <c r="Q1395">
        <v>4</v>
      </c>
      <c r="R1395">
        <v>4</v>
      </c>
      <c r="S1395">
        <v>1</v>
      </c>
      <c r="T1395">
        <v>0</v>
      </c>
      <c r="U1395" t="b">
        <v>1</v>
      </c>
      <c r="V1395" t="s">
        <v>330</v>
      </c>
      <c r="W1395" t="s">
        <v>331</v>
      </c>
      <c r="X1395" t="s">
        <v>5674</v>
      </c>
      <c r="Y1395">
        <v>24</v>
      </c>
      <c r="Z1395">
        <v>24</v>
      </c>
      <c r="AA1395">
        <v>6</v>
      </c>
      <c r="AB1395">
        <v>6</v>
      </c>
      <c r="AC1395">
        <v>20</v>
      </c>
    </row>
    <row r="1396" spans="1:29" x14ac:dyDescent="0.35">
      <c r="A1396">
        <v>1401</v>
      </c>
      <c r="B1396" t="s">
        <v>1318</v>
      </c>
      <c r="C1396" t="s">
        <v>2757</v>
      </c>
      <c r="I1396" t="s">
        <v>72</v>
      </c>
      <c r="J1396" t="s">
        <v>272</v>
      </c>
      <c r="K1396">
        <v>0</v>
      </c>
      <c r="N1396" t="b">
        <v>1</v>
      </c>
      <c r="O1396" t="b">
        <v>1</v>
      </c>
      <c r="P1396" t="b">
        <v>0</v>
      </c>
      <c r="Q1396">
        <v>4</v>
      </c>
      <c r="R1396">
        <v>4</v>
      </c>
      <c r="S1396">
        <v>1</v>
      </c>
      <c r="T1396">
        <v>0</v>
      </c>
      <c r="U1396" t="b">
        <v>1</v>
      </c>
      <c r="V1396" t="s">
        <v>330</v>
      </c>
      <c r="W1396" t="s">
        <v>331</v>
      </c>
      <c r="X1396" t="s">
        <v>5386</v>
      </c>
      <c r="Y1396">
        <v>25</v>
      </c>
      <c r="Z1396">
        <v>25</v>
      </c>
      <c r="AA1396">
        <v>6</v>
      </c>
      <c r="AB1396">
        <v>6</v>
      </c>
      <c r="AC1396">
        <v>20</v>
      </c>
    </row>
    <row r="1397" spans="1:29" x14ac:dyDescent="0.35">
      <c r="A1397">
        <v>1402</v>
      </c>
      <c r="B1397" t="s">
        <v>1318</v>
      </c>
      <c r="C1397" t="s">
        <v>2758</v>
      </c>
      <c r="I1397" t="s">
        <v>72</v>
      </c>
      <c r="J1397" t="s">
        <v>272</v>
      </c>
      <c r="K1397">
        <v>0</v>
      </c>
      <c r="N1397" t="b">
        <v>1</v>
      </c>
      <c r="O1397" t="b">
        <v>1</v>
      </c>
      <c r="P1397" t="b">
        <v>0</v>
      </c>
      <c r="Q1397">
        <v>4</v>
      </c>
      <c r="R1397">
        <v>4</v>
      </c>
      <c r="S1397">
        <v>1</v>
      </c>
      <c r="T1397">
        <v>0</v>
      </c>
      <c r="U1397" t="b">
        <v>1</v>
      </c>
      <c r="V1397" t="s">
        <v>330</v>
      </c>
      <c r="W1397" t="s">
        <v>331</v>
      </c>
      <c r="X1397" t="s">
        <v>5435</v>
      </c>
      <c r="Y1397">
        <v>26</v>
      </c>
      <c r="Z1397">
        <v>26</v>
      </c>
      <c r="AA1397">
        <v>6</v>
      </c>
      <c r="AB1397">
        <v>6</v>
      </c>
      <c r="AC1397">
        <v>20</v>
      </c>
    </row>
    <row r="1398" spans="1:29" x14ac:dyDescent="0.35">
      <c r="A1398">
        <v>1403</v>
      </c>
      <c r="B1398" t="s">
        <v>1318</v>
      </c>
      <c r="C1398" t="s">
        <v>2759</v>
      </c>
      <c r="I1398" t="s">
        <v>72</v>
      </c>
      <c r="J1398" t="s">
        <v>272</v>
      </c>
      <c r="K1398">
        <v>0</v>
      </c>
      <c r="N1398" t="b">
        <v>1</v>
      </c>
      <c r="O1398" t="b">
        <v>1</v>
      </c>
      <c r="P1398" t="b">
        <v>0</v>
      </c>
      <c r="Q1398">
        <v>4</v>
      </c>
      <c r="R1398">
        <v>4</v>
      </c>
      <c r="S1398">
        <v>1</v>
      </c>
      <c r="T1398">
        <v>0</v>
      </c>
      <c r="U1398" t="b">
        <v>1</v>
      </c>
      <c r="V1398" t="s">
        <v>330</v>
      </c>
      <c r="W1398" t="s">
        <v>331</v>
      </c>
      <c r="X1398" t="s">
        <v>5436</v>
      </c>
      <c r="Y1398">
        <v>27</v>
      </c>
      <c r="Z1398">
        <v>27</v>
      </c>
      <c r="AA1398">
        <v>6</v>
      </c>
      <c r="AB1398">
        <v>6</v>
      </c>
      <c r="AC1398">
        <v>20</v>
      </c>
    </row>
    <row r="1399" spans="1:29" x14ac:dyDescent="0.35">
      <c r="A1399">
        <v>1404</v>
      </c>
      <c r="B1399" t="s">
        <v>1318</v>
      </c>
      <c r="C1399" t="s">
        <v>2760</v>
      </c>
      <c r="I1399" t="s">
        <v>72</v>
      </c>
      <c r="J1399" t="s">
        <v>272</v>
      </c>
      <c r="K1399">
        <v>0</v>
      </c>
      <c r="N1399" t="b">
        <v>1</v>
      </c>
      <c r="O1399" t="b">
        <v>1</v>
      </c>
      <c r="P1399" t="b">
        <v>0</v>
      </c>
      <c r="Q1399">
        <v>4</v>
      </c>
      <c r="R1399">
        <v>4</v>
      </c>
      <c r="S1399">
        <v>1</v>
      </c>
      <c r="T1399">
        <v>0</v>
      </c>
      <c r="U1399" t="b">
        <v>1</v>
      </c>
      <c r="V1399" t="s">
        <v>330</v>
      </c>
      <c r="W1399" t="s">
        <v>331</v>
      </c>
      <c r="X1399" t="s">
        <v>5437</v>
      </c>
      <c r="Y1399">
        <v>28</v>
      </c>
      <c r="Z1399">
        <v>28</v>
      </c>
      <c r="AA1399">
        <v>6</v>
      </c>
      <c r="AB1399">
        <v>6</v>
      </c>
      <c r="AC1399">
        <v>20</v>
      </c>
    </row>
    <row r="1400" spans="1:29" x14ac:dyDescent="0.35">
      <c r="A1400">
        <v>1405</v>
      </c>
      <c r="B1400" t="s">
        <v>1318</v>
      </c>
      <c r="C1400" t="s">
        <v>2761</v>
      </c>
      <c r="I1400" t="s">
        <v>72</v>
      </c>
      <c r="J1400" t="s">
        <v>272</v>
      </c>
      <c r="K1400">
        <v>0</v>
      </c>
      <c r="N1400" t="b">
        <v>1</v>
      </c>
      <c r="O1400" t="b">
        <v>1</v>
      </c>
      <c r="P1400" t="b">
        <v>0</v>
      </c>
      <c r="Q1400">
        <v>4</v>
      </c>
      <c r="R1400">
        <v>4</v>
      </c>
      <c r="S1400">
        <v>1</v>
      </c>
      <c r="T1400">
        <v>0</v>
      </c>
      <c r="U1400" t="b">
        <v>1</v>
      </c>
      <c r="V1400" t="s">
        <v>330</v>
      </c>
      <c r="W1400" t="s">
        <v>331</v>
      </c>
      <c r="X1400" t="s">
        <v>5438</v>
      </c>
      <c r="Y1400">
        <v>29</v>
      </c>
      <c r="Z1400">
        <v>29</v>
      </c>
      <c r="AA1400">
        <v>6</v>
      </c>
      <c r="AB1400">
        <v>6</v>
      </c>
      <c r="AC1400">
        <v>20</v>
      </c>
    </row>
    <row r="1401" spans="1:29" x14ac:dyDescent="0.35">
      <c r="A1401">
        <v>1406</v>
      </c>
      <c r="B1401" t="s">
        <v>1318</v>
      </c>
      <c r="C1401" t="s">
        <v>2762</v>
      </c>
      <c r="I1401" t="s">
        <v>72</v>
      </c>
      <c r="J1401" t="s">
        <v>272</v>
      </c>
      <c r="K1401">
        <v>0</v>
      </c>
      <c r="N1401" t="b">
        <v>1</v>
      </c>
      <c r="O1401" t="b">
        <v>1</v>
      </c>
      <c r="P1401" t="b">
        <v>0</v>
      </c>
      <c r="Q1401">
        <v>4</v>
      </c>
      <c r="R1401">
        <v>4</v>
      </c>
      <c r="S1401">
        <v>1</v>
      </c>
      <c r="T1401">
        <v>0</v>
      </c>
      <c r="U1401" t="b">
        <v>1</v>
      </c>
      <c r="V1401" t="s">
        <v>330</v>
      </c>
      <c r="W1401" t="s">
        <v>331</v>
      </c>
      <c r="X1401" t="s">
        <v>5439</v>
      </c>
      <c r="Y1401">
        <v>30</v>
      </c>
      <c r="Z1401">
        <v>30</v>
      </c>
      <c r="AA1401">
        <v>6</v>
      </c>
      <c r="AB1401">
        <v>6</v>
      </c>
      <c r="AC1401">
        <v>20</v>
      </c>
    </row>
    <row r="1402" spans="1:29" x14ac:dyDescent="0.35">
      <c r="A1402">
        <v>1407</v>
      </c>
      <c r="B1402" t="s">
        <v>1318</v>
      </c>
      <c r="C1402" t="s">
        <v>2763</v>
      </c>
      <c r="I1402" t="s">
        <v>72</v>
      </c>
      <c r="J1402" t="s">
        <v>272</v>
      </c>
      <c r="K1402">
        <v>0</v>
      </c>
      <c r="N1402" t="b">
        <v>1</v>
      </c>
      <c r="O1402" t="b">
        <v>1</v>
      </c>
      <c r="P1402" t="b">
        <v>0</v>
      </c>
      <c r="Q1402">
        <v>4</v>
      </c>
      <c r="R1402">
        <v>4</v>
      </c>
      <c r="S1402">
        <v>1</v>
      </c>
      <c r="T1402">
        <v>0</v>
      </c>
      <c r="U1402" t="b">
        <v>1</v>
      </c>
      <c r="V1402" t="s">
        <v>330</v>
      </c>
      <c r="W1402" t="s">
        <v>331</v>
      </c>
      <c r="X1402" t="s">
        <v>5440</v>
      </c>
      <c r="Y1402">
        <v>31</v>
      </c>
      <c r="Z1402">
        <v>31</v>
      </c>
      <c r="AA1402">
        <v>6</v>
      </c>
      <c r="AB1402">
        <v>6</v>
      </c>
      <c r="AC1402">
        <v>20</v>
      </c>
    </row>
    <row r="1403" spans="1:29" x14ac:dyDescent="0.35">
      <c r="A1403">
        <v>1408</v>
      </c>
      <c r="B1403" t="s">
        <v>1318</v>
      </c>
      <c r="C1403" t="s">
        <v>2764</v>
      </c>
      <c r="I1403" t="s">
        <v>72</v>
      </c>
      <c r="J1403" t="s">
        <v>272</v>
      </c>
      <c r="K1403">
        <v>0</v>
      </c>
      <c r="N1403" t="b">
        <v>1</v>
      </c>
      <c r="O1403" t="b">
        <v>1</v>
      </c>
      <c r="P1403" t="b">
        <v>0</v>
      </c>
      <c r="Q1403">
        <v>4</v>
      </c>
      <c r="R1403">
        <v>4</v>
      </c>
      <c r="S1403">
        <v>1</v>
      </c>
      <c r="T1403">
        <v>0</v>
      </c>
      <c r="U1403" t="b">
        <v>1</v>
      </c>
      <c r="V1403" t="s">
        <v>330</v>
      </c>
      <c r="W1403" t="s">
        <v>331</v>
      </c>
      <c r="X1403" t="s">
        <v>5441</v>
      </c>
      <c r="Y1403">
        <v>32</v>
      </c>
      <c r="Z1403">
        <v>32</v>
      </c>
      <c r="AA1403">
        <v>6</v>
      </c>
      <c r="AB1403">
        <v>6</v>
      </c>
      <c r="AC1403">
        <v>20</v>
      </c>
    </row>
    <row r="1404" spans="1:29" x14ac:dyDescent="0.35">
      <c r="A1404">
        <v>1409</v>
      </c>
      <c r="B1404" t="s">
        <v>1318</v>
      </c>
      <c r="C1404" t="s">
        <v>2765</v>
      </c>
      <c r="I1404" t="s">
        <v>72</v>
      </c>
      <c r="J1404" t="s">
        <v>272</v>
      </c>
      <c r="K1404">
        <v>0</v>
      </c>
      <c r="N1404" t="b">
        <v>1</v>
      </c>
      <c r="O1404" t="b">
        <v>1</v>
      </c>
      <c r="P1404" t="b">
        <v>0</v>
      </c>
      <c r="Q1404">
        <v>4</v>
      </c>
      <c r="R1404">
        <v>4</v>
      </c>
      <c r="S1404">
        <v>1</v>
      </c>
      <c r="T1404">
        <v>0</v>
      </c>
      <c r="U1404" t="b">
        <v>1</v>
      </c>
      <c r="V1404" t="s">
        <v>330</v>
      </c>
      <c r="W1404" t="s">
        <v>331</v>
      </c>
      <c r="X1404" t="s">
        <v>5442</v>
      </c>
      <c r="Y1404">
        <v>33</v>
      </c>
      <c r="Z1404">
        <v>33</v>
      </c>
      <c r="AA1404">
        <v>6</v>
      </c>
      <c r="AB1404">
        <v>6</v>
      </c>
      <c r="AC1404">
        <v>20</v>
      </c>
    </row>
    <row r="1405" spans="1:29" x14ac:dyDescent="0.35">
      <c r="A1405">
        <v>1410</v>
      </c>
      <c r="B1405" t="s">
        <v>1318</v>
      </c>
      <c r="C1405" t="s">
        <v>2766</v>
      </c>
      <c r="I1405" t="s">
        <v>72</v>
      </c>
      <c r="J1405" t="s">
        <v>272</v>
      </c>
      <c r="K1405">
        <v>0</v>
      </c>
      <c r="N1405" t="b">
        <v>1</v>
      </c>
      <c r="O1405" t="b">
        <v>1</v>
      </c>
      <c r="P1405" t="b">
        <v>0</v>
      </c>
      <c r="Q1405">
        <v>4</v>
      </c>
      <c r="R1405">
        <v>4</v>
      </c>
      <c r="S1405">
        <v>1</v>
      </c>
      <c r="T1405">
        <v>0</v>
      </c>
      <c r="U1405" t="b">
        <v>1</v>
      </c>
      <c r="V1405" t="s">
        <v>330</v>
      </c>
      <c r="W1405" t="s">
        <v>331</v>
      </c>
      <c r="X1405" t="s">
        <v>5675</v>
      </c>
      <c r="Y1405">
        <v>34</v>
      </c>
      <c r="Z1405">
        <v>34</v>
      </c>
      <c r="AA1405">
        <v>6</v>
      </c>
      <c r="AB1405">
        <v>6</v>
      </c>
      <c r="AC1405">
        <v>20</v>
      </c>
    </row>
    <row r="1406" spans="1:29" x14ac:dyDescent="0.35">
      <c r="A1406">
        <v>1411</v>
      </c>
      <c r="B1406" t="s">
        <v>1318</v>
      </c>
      <c r="C1406" t="s">
        <v>2767</v>
      </c>
      <c r="I1406" t="s">
        <v>72</v>
      </c>
      <c r="J1406" t="s">
        <v>272</v>
      </c>
      <c r="K1406">
        <v>0</v>
      </c>
      <c r="N1406" t="b">
        <v>1</v>
      </c>
      <c r="O1406" t="b">
        <v>1</v>
      </c>
      <c r="P1406" t="b">
        <v>0</v>
      </c>
      <c r="Q1406">
        <v>4</v>
      </c>
      <c r="R1406">
        <v>4</v>
      </c>
      <c r="S1406">
        <v>1</v>
      </c>
      <c r="T1406">
        <v>0</v>
      </c>
      <c r="U1406" t="b">
        <v>1</v>
      </c>
      <c r="V1406" t="s">
        <v>330</v>
      </c>
      <c r="W1406" t="s">
        <v>331</v>
      </c>
      <c r="X1406" t="s">
        <v>5676</v>
      </c>
      <c r="Y1406">
        <v>35</v>
      </c>
      <c r="Z1406">
        <v>35</v>
      </c>
      <c r="AA1406">
        <v>6</v>
      </c>
      <c r="AB1406">
        <v>6</v>
      </c>
      <c r="AC1406">
        <v>20</v>
      </c>
    </row>
    <row r="1407" spans="1:29" x14ac:dyDescent="0.35">
      <c r="A1407">
        <v>1412</v>
      </c>
      <c r="B1407" t="s">
        <v>1318</v>
      </c>
      <c r="C1407" t="s">
        <v>2768</v>
      </c>
      <c r="I1407" t="s">
        <v>72</v>
      </c>
      <c r="J1407" t="s">
        <v>272</v>
      </c>
      <c r="K1407">
        <v>0</v>
      </c>
      <c r="N1407" t="b">
        <v>1</v>
      </c>
      <c r="O1407" t="b">
        <v>1</v>
      </c>
      <c r="P1407" t="b">
        <v>0</v>
      </c>
      <c r="Q1407">
        <v>4</v>
      </c>
      <c r="R1407">
        <v>4</v>
      </c>
      <c r="S1407">
        <v>1</v>
      </c>
      <c r="T1407">
        <v>0</v>
      </c>
      <c r="U1407" t="b">
        <v>1</v>
      </c>
      <c r="V1407" t="s">
        <v>330</v>
      </c>
      <c r="W1407" t="s">
        <v>331</v>
      </c>
      <c r="X1407" t="s">
        <v>5677</v>
      </c>
      <c r="Y1407">
        <v>36</v>
      </c>
      <c r="Z1407">
        <v>36</v>
      </c>
      <c r="AA1407">
        <v>6</v>
      </c>
      <c r="AB1407">
        <v>6</v>
      </c>
      <c r="AC1407">
        <v>20</v>
      </c>
    </row>
    <row r="1408" spans="1:29" x14ac:dyDescent="0.35">
      <c r="A1408">
        <v>1413</v>
      </c>
      <c r="B1408" t="s">
        <v>1318</v>
      </c>
      <c r="C1408" t="s">
        <v>2769</v>
      </c>
      <c r="I1408" t="s">
        <v>72</v>
      </c>
      <c r="J1408" t="s">
        <v>272</v>
      </c>
      <c r="K1408">
        <v>0</v>
      </c>
      <c r="N1408" t="b">
        <v>1</v>
      </c>
      <c r="O1408" t="b">
        <v>1</v>
      </c>
      <c r="P1408" t="b">
        <v>0</v>
      </c>
      <c r="Q1408">
        <v>4</v>
      </c>
      <c r="R1408">
        <v>4</v>
      </c>
      <c r="S1408">
        <v>1</v>
      </c>
      <c r="T1408">
        <v>0</v>
      </c>
      <c r="U1408" t="b">
        <v>1</v>
      </c>
      <c r="V1408" t="s">
        <v>330</v>
      </c>
      <c r="W1408" t="s">
        <v>331</v>
      </c>
      <c r="X1408" t="s">
        <v>5443</v>
      </c>
      <c r="Y1408">
        <v>37</v>
      </c>
      <c r="Z1408">
        <v>37</v>
      </c>
      <c r="AA1408">
        <v>6</v>
      </c>
      <c r="AB1408">
        <v>6</v>
      </c>
      <c r="AC1408">
        <v>20</v>
      </c>
    </row>
    <row r="1409" spans="1:29" x14ac:dyDescent="0.35">
      <c r="A1409">
        <v>1414</v>
      </c>
      <c r="B1409" t="s">
        <v>1318</v>
      </c>
      <c r="C1409" t="s">
        <v>2770</v>
      </c>
      <c r="I1409" t="s">
        <v>72</v>
      </c>
      <c r="J1409" t="s">
        <v>272</v>
      </c>
      <c r="K1409">
        <v>0</v>
      </c>
      <c r="N1409" t="b">
        <v>1</v>
      </c>
      <c r="O1409" t="b">
        <v>1</v>
      </c>
      <c r="P1409" t="b">
        <v>0</v>
      </c>
      <c r="Q1409">
        <v>4</v>
      </c>
      <c r="R1409">
        <v>4</v>
      </c>
      <c r="S1409">
        <v>1</v>
      </c>
      <c r="T1409">
        <v>0</v>
      </c>
      <c r="U1409" t="b">
        <v>1</v>
      </c>
      <c r="V1409" t="s">
        <v>330</v>
      </c>
      <c r="W1409" t="s">
        <v>331</v>
      </c>
      <c r="X1409" t="s">
        <v>5444</v>
      </c>
      <c r="Y1409">
        <v>38</v>
      </c>
      <c r="Z1409">
        <v>38</v>
      </c>
      <c r="AA1409">
        <v>6</v>
      </c>
      <c r="AB1409">
        <v>6</v>
      </c>
      <c r="AC1409">
        <v>20</v>
      </c>
    </row>
    <row r="1410" spans="1:29" x14ac:dyDescent="0.35">
      <c r="A1410">
        <v>1415</v>
      </c>
      <c r="B1410" t="s">
        <v>1318</v>
      </c>
      <c r="C1410" t="s">
        <v>2771</v>
      </c>
      <c r="I1410" t="s">
        <v>72</v>
      </c>
      <c r="J1410" t="s">
        <v>272</v>
      </c>
      <c r="K1410">
        <v>0</v>
      </c>
      <c r="N1410" t="b">
        <v>1</v>
      </c>
      <c r="O1410" t="b">
        <v>1</v>
      </c>
      <c r="P1410" t="b">
        <v>0</v>
      </c>
      <c r="Q1410">
        <v>4</v>
      </c>
      <c r="R1410">
        <v>4</v>
      </c>
      <c r="S1410">
        <v>1</v>
      </c>
      <c r="T1410">
        <v>0</v>
      </c>
      <c r="U1410" t="b">
        <v>1</v>
      </c>
      <c r="V1410" t="s">
        <v>330</v>
      </c>
      <c r="W1410" t="s">
        <v>331</v>
      </c>
      <c r="X1410" t="s">
        <v>5445</v>
      </c>
      <c r="Y1410">
        <v>39</v>
      </c>
      <c r="Z1410">
        <v>39</v>
      </c>
      <c r="AA1410">
        <v>6</v>
      </c>
      <c r="AB1410">
        <v>6</v>
      </c>
      <c r="AC1410">
        <v>20</v>
      </c>
    </row>
    <row r="1411" spans="1:29" x14ac:dyDescent="0.35">
      <c r="A1411">
        <v>1416</v>
      </c>
      <c r="B1411" t="s">
        <v>1318</v>
      </c>
      <c r="C1411" t="s">
        <v>2772</v>
      </c>
      <c r="I1411" t="s">
        <v>72</v>
      </c>
      <c r="J1411" t="s">
        <v>272</v>
      </c>
      <c r="K1411">
        <v>0</v>
      </c>
      <c r="N1411" t="b">
        <v>1</v>
      </c>
      <c r="O1411" t="b">
        <v>1</v>
      </c>
      <c r="P1411" t="b">
        <v>0</v>
      </c>
      <c r="Q1411">
        <v>4</v>
      </c>
      <c r="R1411">
        <v>4</v>
      </c>
      <c r="S1411">
        <v>1</v>
      </c>
      <c r="T1411">
        <v>0</v>
      </c>
      <c r="U1411" t="b">
        <v>1</v>
      </c>
      <c r="V1411" t="s">
        <v>330</v>
      </c>
      <c r="W1411" t="s">
        <v>331</v>
      </c>
      <c r="X1411" t="s">
        <v>5446</v>
      </c>
      <c r="Y1411">
        <v>40</v>
      </c>
      <c r="Z1411">
        <v>40</v>
      </c>
      <c r="AA1411">
        <v>6</v>
      </c>
      <c r="AB1411">
        <v>6</v>
      </c>
      <c r="AC1411">
        <v>20</v>
      </c>
    </row>
    <row r="1412" spans="1:29" x14ac:dyDescent="0.35">
      <c r="A1412">
        <v>1417</v>
      </c>
      <c r="B1412" t="s">
        <v>1318</v>
      </c>
      <c r="C1412" t="s">
        <v>2773</v>
      </c>
      <c r="I1412" t="s">
        <v>72</v>
      </c>
      <c r="J1412" t="s">
        <v>272</v>
      </c>
      <c r="K1412">
        <v>0</v>
      </c>
      <c r="N1412" t="b">
        <v>1</v>
      </c>
      <c r="O1412" t="b">
        <v>1</v>
      </c>
      <c r="P1412" t="b">
        <v>0</v>
      </c>
      <c r="Q1412">
        <v>4</v>
      </c>
      <c r="R1412">
        <v>4</v>
      </c>
      <c r="S1412">
        <v>1</v>
      </c>
      <c r="T1412">
        <v>0</v>
      </c>
      <c r="U1412" t="b">
        <v>1</v>
      </c>
      <c r="V1412" t="s">
        <v>330</v>
      </c>
      <c r="W1412" t="s">
        <v>331</v>
      </c>
      <c r="X1412" t="s">
        <v>5447</v>
      </c>
      <c r="Y1412">
        <v>41</v>
      </c>
      <c r="Z1412">
        <v>41</v>
      </c>
      <c r="AA1412">
        <v>6</v>
      </c>
      <c r="AB1412">
        <v>6</v>
      </c>
      <c r="AC1412">
        <v>20</v>
      </c>
    </row>
    <row r="1413" spans="1:29" x14ac:dyDescent="0.35">
      <c r="A1413">
        <v>1418</v>
      </c>
      <c r="B1413" t="s">
        <v>1287</v>
      </c>
      <c r="C1413" t="s">
        <v>2774</v>
      </c>
      <c r="D1413" t="s">
        <v>632</v>
      </c>
      <c r="E1413" t="s">
        <v>2775</v>
      </c>
      <c r="U1413" t="b">
        <v>1</v>
      </c>
      <c r="V1413" t="s">
        <v>221</v>
      </c>
      <c r="W1413" t="s">
        <v>315</v>
      </c>
      <c r="X1413" t="s">
        <v>5680</v>
      </c>
      <c r="Y1413">
        <v>1</v>
      </c>
      <c r="Z1413">
        <v>71</v>
      </c>
      <c r="AA1413">
        <v>1</v>
      </c>
      <c r="AB1413">
        <v>14</v>
      </c>
      <c r="AC1413">
        <v>10</v>
      </c>
    </row>
    <row r="1414" spans="1:29" x14ac:dyDescent="0.35">
      <c r="A1414">
        <v>1419</v>
      </c>
      <c r="B1414" t="s">
        <v>1290</v>
      </c>
      <c r="C1414" t="s">
        <v>2776</v>
      </c>
      <c r="U1414" t="b">
        <v>1</v>
      </c>
      <c r="V1414" t="s">
        <v>221</v>
      </c>
      <c r="W1414" t="s">
        <v>315</v>
      </c>
      <c r="X1414" t="s">
        <v>5681</v>
      </c>
      <c r="Y1414">
        <v>6</v>
      </c>
      <c r="Z1414">
        <v>71</v>
      </c>
      <c r="AA1414">
        <v>1</v>
      </c>
      <c r="AB1414">
        <v>14</v>
      </c>
      <c r="AC1414">
        <v>10</v>
      </c>
    </row>
    <row r="1415" spans="1:29" x14ac:dyDescent="0.35">
      <c r="A1415">
        <v>1420</v>
      </c>
      <c r="B1415" t="s">
        <v>147</v>
      </c>
      <c r="C1415" t="s">
        <v>2777</v>
      </c>
      <c r="U1415" t="b">
        <v>1</v>
      </c>
      <c r="V1415" t="s">
        <v>221</v>
      </c>
      <c r="W1415" t="s">
        <v>315</v>
      </c>
      <c r="X1415" t="s">
        <v>5682</v>
      </c>
      <c r="Y1415">
        <v>6</v>
      </c>
      <c r="Z1415">
        <v>70</v>
      </c>
      <c r="AA1415">
        <v>2</v>
      </c>
      <c r="AB1415">
        <v>3</v>
      </c>
      <c r="AC1415">
        <v>10</v>
      </c>
    </row>
    <row r="1416" spans="1:29" x14ac:dyDescent="0.35">
      <c r="A1416">
        <v>1421</v>
      </c>
      <c r="B1416" t="s">
        <v>147</v>
      </c>
      <c r="C1416" t="s">
        <v>2778</v>
      </c>
      <c r="U1416" t="b">
        <v>1</v>
      </c>
      <c r="V1416" t="s">
        <v>221</v>
      </c>
      <c r="W1416" t="s">
        <v>315</v>
      </c>
      <c r="X1416" t="s">
        <v>5683</v>
      </c>
      <c r="Y1416">
        <v>6</v>
      </c>
      <c r="Z1416">
        <v>70</v>
      </c>
      <c r="AA1416">
        <v>4</v>
      </c>
      <c r="AB1416">
        <v>4</v>
      </c>
      <c r="AC1416">
        <v>10</v>
      </c>
    </row>
    <row r="1417" spans="1:29" x14ac:dyDescent="0.35">
      <c r="A1417">
        <v>1422</v>
      </c>
      <c r="B1417" t="s">
        <v>147</v>
      </c>
      <c r="C1417" t="s">
        <v>2779</v>
      </c>
      <c r="U1417" t="b">
        <v>1</v>
      </c>
      <c r="V1417" t="s">
        <v>221</v>
      </c>
      <c r="W1417" t="s">
        <v>315</v>
      </c>
      <c r="X1417" t="s">
        <v>5684</v>
      </c>
      <c r="Y1417">
        <v>6</v>
      </c>
      <c r="Z1417">
        <v>70</v>
      </c>
      <c r="AA1417">
        <v>5</v>
      </c>
      <c r="AB1417">
        <v>5</v>
      </c>
      <c r="AC1417">
        <v>10</v>
      </c>
    </row>
    <row r="1418" spans="1:29" x14ac:dyDescent="0.35">
      <c r="A1418">
        <v>1423</v>
      </c>
      <c r="B1418" t="s">
        <v>147</v>
      </c>
      <c r="C1418" t="s">
        <v>2780</v>
      </c>
      <c r="U1418" t="b">
        <v>1</v>
      </c>
      <c r="V1418" t="s">
        <v>221</v>
      </c>
      <c r="W1418" t="s">
        <v>315</v>
      </c>
      <c r="X1418" t="s">
        <v>5685</v>
      </c>
      <c r="Y1418">
        <v>6</v>
      </c>
      <c r="Z1418">
        <v>70</v>
      </c>
      <c r="AA1418">
        <v>6</v>
      </c>
      <c r="AB1418">
        <v>6</v>
      </c>
      <c r="AC1418">
        <v>10</v>
      </c>
    </row>
    <row r="1419" spans="1:29" x14ac:dyDescent="0.35">
      <c r="A1419">
        <v>1424</v>
      </c>
      <c r="B1419" t="s">
        <v>147</v>
      </c>
      <c r="C1419" t="s">
        <v>2781</v>
      </c>
      <c r="U1419" t="b">
        <v>1</v>
      </c>
      <c r="V1419" t="s">
        <v>221</v>
      </c>
      <c r="W1419" t="s">
        <v>315</v>
      </c>
      <c r="X1419" t="s">
        <v>5686</v>
      </c>
      <c r="Y1419">
        <v>6</v>
      </c>
      <c r="Z1419">
        <v>70</v>
      </c>
      <c r="AA1419">
        <v>7</v>
      </c>
      <c r="AB1419">
        <v>7</v>
      </c>
      <c r="AC1419">
        <v>10</v>
      </c>
    </row>
    <row r="1420" spans="1:29" x14ac:dyDescent="0.35">
      <c r="A1420">
        <v>1425</v>
      </c>
      <c r="B1420" t="s">
        <v>147</v>
      </c>
      <c r="C1420" t="s">
        <v>2782</v>
      </c>
      <c r="U1420" t="b">
        <v>1</v>
      </c>
      <c r="V1420" t="s">
        <v>221</v>
      </c>
      <c r="W1420" t="s">
        <v>315</v>
      </c>
      <c r="X1420" t="s">
        <v>5687</v>
      </c>
      <c r="Y1420">
        <v>6</v>
      </c>
      <c r="Z1420">
        <v>71</v>
      </c>
      <c r="AA1420">
        <v>8</v>
      </c>
      <c r="AB1420">
        <v>8</v>
      </c>
      <c r="AC1420">
        <v>10</v>
      </c>
    </row>
    <row r="1421" spans="1:29" x14ac:dyDescent="0.35">
      <c r="A1421">
        <v>1426</v>
      </c>
      <c r="B1421" t="s">
        <v>147</v>
      </c>
      <c r="C1421" t="s">
        <v>2783</v>
      </c>
      <c r="U1421" t="b">
        <v>1</v>
      </c>
      <c r="V1421" t="s">
        <v>221</v>
      </c>
      <c r="W1421" t="s">
        <v>315</v>
      </c>
      <c r="X1421" t="s">
        <v>5688</v>
      </c>
      <c r="Y1421">
        <v>6</v>
      </c>
      <c r="Z1421">
        <v>71</v>
      </c>
      <c r="AA1421">
        <v>9</v>
      </c>
      <c r="AB1421">
        <v>9</v>
      </c>
      <c r="AC1421">
        <v>10</v>
      </c>
    </row>
    <row r="1422" spans="1:29" x14ac:dyDescent="0.35">
      <c r="A1422">
        <v>1427</v>
      </c>
      <c r="B1422" t="s">
        <v>147</v>
      </c>
      <c r="C1422" t="s">
        <v>2784</v>
      </c>
      <c r="U1422" t="b">
        <v>1</v>
      </c>
      <c r="V1422" t="s">
        <v>221</v>
      </c>
      <c r="W1422" t="s">
        <v>315</v>
      </c>
      <c r="X1422" t="s">
        <v>5689</v>
      </c>
      <c r="Y1422">
        <v>6</v>
      </c>
      <c r="Z1422">
        <v>71</v>
      </c>
      <c r="AA1422">
        <v>10</v>
      </c>
      <c r="AB1422">
        <v>10</v>
      </c>
      <c r="AC1422">
        <v>10</v>
      </c>
    </row>
    <row r="1423" spans="1:29" x14ac:dyDescent="0.35">
      <c r="A1423">
        <v>1428</v>
      </c>
      <c r="B1423" t="s">
        <v>147</v>
      </c>
      <c r="C1423" t="s">
        <v>2785</v>
      </c>
      <c r="U1423" t="b">
        <v>1</v>
      </c>
      <c r="V1423" t="s">
        <v>221</v>
      </c>
      <c r="W1423" t="s">
        <v>315</v>
      </c>
      <c r="X1423" t="s">
        <v>5690</v>
      </c>
      <c r="Y1423">
        <v>6</v>
      </c>
      <c r="Z1423">
        <v>71</v>
      </c>
      <c r="AA1423">
        <v>11</v>
      </c>
      <c r="AB1423">
        <v>11</v>
      </c>
      <c r="AC1423">
        <v>10</v>
      </c>
    </row>
    <row r="1424" spans="1:29" x14ac:dyDescent="0.35">
      <c r="A1424">
        <v>1429</v>
      </c>
      <c r="B1424" t="s">
        <v>147</v>
      </c>
      <c r="C1424" t="s">
        <v>2786</v>
      </c>
      <c r="U1424" t="b">
        <v>1</v>
      </c>
      <c r="V1424" t="s">
        <v>221</v>
      </c>
      <c r="W1424" t="s">
        <v>315</v>
      </c>
      <c r="X1424" t="s">
        <v>5691</v>
      </c>
      <c r="Y1424">
        <v>6</v>
      </c>
      <c r="Z1424">
        <v>71</v>
      </c>
      <c r="AA1424">
        <v>12</v>
      </c>
      <c r="AB1424">
        <v>12</v>
      </c>
      <c r="AC1424">
        <v>10</v>
      </c>
    </row>
    <row r="1425" spans="1:29" x14ac:dyDescent="0.35">
      <c r="A1425">
        <v>1430</v>
      </c>
      <c r="B1425" t="s">
        <v>1318</v>
      </c>
      <c r="C1425" t="s">
        <v>2787</v>
      </c>
      <c r="G1425" t="s">
        <v>1319</v>
      </c>
      <c r="I1425" t="s">
        <v>2788</v>
      </c>
      <c r="J1425" t="s">
        <v>264</v>
      </c>
      <c r="K1425">
        <v>0</v>
      </c>
      <c r="N1425" t="b">
        <v>1</v>
      </c>
      <c r="O1425" t="b">
        <v>0</v>
      </c>
      <c r="P1425" t="b">
        <v>0</v>
      </c>
      <c r="Q1425">
        <v>14</v>
      </c>
      <c r="R1425">
        <v>0</v>
      </c>
      <c r="S1425">
        <v>1</v>
      </c>
      <c r="T1425">
        <v>0</v>
      </c>
      <c r="U1425" t="b">
        <v>1</v>
      </c>
      <c r="V1425" t="s">
        <v>221</v>
      </c>
      <c r="W1425" t="s">
        <v>315</v>
      </c>
      <c r="X1425" t="s">
        <v>5692</v>
      </c>
      <c r="Y1425">
        <v>11</v>
      </c>
      <c r="Z1425">
        <v>11</v>
      </c>
      <c r="AA1425">
        <v>2</v>
      </c>
      <c r="AB1425">
        <v>2</v>
      </c>
      <c r="AC1425">
        <v>10</v>
      </c>
    </row>
    <row r="1426" spans="1:29" x14ac:dyDescent="0.35">
      <c r="A1426">
        <v>1431</v>
      </c>
      <c r="B1426" t="s">
        <v>1318</v>
      </c>
      <c r="C1426" t="s">
        <v>2789</v>
      </c>
      <c r="G1426" t="s">
        <v>1319</v>
      </c>
      <c r="I1426" t="s">
        <v>2788</v>
      </c>
      <c r="J1426" t="s">
        <v>264</v>
      </c>
      <c r="K1426">
        <v>0</v>
      </c>
      <c r="N1426" t="b">
        <v>1</v>
      </c>
      <c r="O1426" t="b">
        <v>0</v>
      </c>
      <c r="P1426" t="b">
        <v>0</v>
      </c>
      <c r="Q1426">
        <v>14</v>
      </c>
      <c r="R1426">
        <v>0</v>
      </c>
      <c r="S1426">
        <v>1</v>
      </c>
      <c r="T1426">
        <v>0</v>
      </c>
      <c r="U1426" t="b">
        <v>1</v>
      </c>
      <c r="V1426" t="s">
        <v>221</v>
      </c>
      <c r="W1426" t="s">
        <v>315</v>
      </c>
      <c r="X1426" t="s">
        <v>5693</v>
      </c>
      <c r="Y1426">
        <v>12</v>
      </c>
      <c r="Z1426">
        <v>12</v>
      </c>
      <c r="AA1426">
        <v>2</v>
      </c>
      <c r="AB1426">
        <v>2</v>
      </c>
      <c r="AC1426">
        <v>10</v>
      </c>
    </row>
    <row r="1427" spans="1:29" x14ac:dyDescent="0.35">
      <c r="A1427">
        <v>1432</v>
      </c>
      <c r="B1427" t="s">
        <v>1318</v>
      </c>
      <c r="C1427" t="s">
        <v>2790</v>
      </c>
      <c r="G1427" t="s">
        <v>1319</v>
      </c>
      <c r="I1427" t="s">
        <v>2788</v>
      </c>
      <c r="J1427" t="s">
        <v>264</v>
      </c>
      <c r="K1427">
        <v>0</v>
      </c>
      <c r="N1427" t="b">
        <v>1</v>
      </c>
      <c r="O1427" t="b">
        <v>0</v>
      </c>
      <c r="P1427" t="b">
        <v>0</v>
      </c>
      <c r="Q1427">
        <v>14</v>
      </c>
      <c r="R1427">
        <v>0</v>
      </c>
      <c r="S1427">
        <v>1</v>
      </c>
      <c r="T1427">
        <v>0</v>
      </c>
      <c r="U1427" t="b">
        <v>1</v>
      </c>
      <c r="V1427" t="s">
        <v>221</v>
      </c>
      <c r="W1427" t="s">
        <v>315</v>
      </c>
      <c r="X1427" t="s">
        <v>5694</v>
      </c>
      <c r="Y1427">
        <v>13</v>
      </c>
      <c r="Z1427">
        <v>13</v>
      </c>
      <c r="AA1427">
        <v>2</v>
      </c>
      <c r="AB1427">
        <v>2</v>
      </c>
      <c r="AC1427">
        <v>10</v>
      </c>
    </row>
    <row r="1428" spans="1:29" x14ac:dyDescent="0.35">
      <c r="A1428">
        <v>1433</v>
      </c>
      <c r="B1428" t="s">
        <v>1318</v>
      </c>
      <c r="C1428" t="s">
        <v>2791</v>
      </c>
      <c r="G1428" t="s">
        <v>1319</v>
      </c>
      <c r="I1428" t="s">
        <v>2788</v>
      </c>
      <c r="J1428" t="s">
        <v>264</v>
      </c>
      <c r="K1428">
        <v>0</v>
      </c>
      <c r="N1428" t="b">
        <v>1</v>
      </c>
      <c r="O1428" t="b">
        <v>0</v>
      </c>
      <c r="P1428" t="b">
        <v>0</v>
      </c>
      <c r="Q1428">
        <v>14</v>
      </c>
      <c r="R1428">
        <v>0</v>
      </c>
      <c r="S1428">
        <v>1</v>
      </c>
      <c r="T1428">
        <v>0</v>
      </c>
      <c r="U1428" t="b">
        <v>1</v>
      </c>
      <c r="V1428" t="s">
        <v>221</v>
      </c>
      <c r="W1428" t="s">
        <v>315</v>
      </c>
      <c r="X1428" t="s">
        <v>5376</v>
      </c>
      <c r="Y1428">
        <v>14</v>
      </c>
      <c r="Z1428">
        <v>14</v>
      </c>
      <c r="AA1428">
        <v>2</v>
      </c>
      <c r="AB1428">
        <v>2</v>
      </c>
      <c r="AC1428">
        <v>10</v>
      </c>
    </row>
    <row r="1429" spans="1:29" x14ac:dyDescent="0.35">
      <c r="A1429">
        <v>1434</v>
      </c>
      <c r="B1429" t="s">
        <v>1318</v>
      </c>
      <c r="C1429" t="s">
        <v>2792</v>
      </c>
      <c r="G1429" t="s">
        <v>1319</v>
      </c>
      <c r="I1429" t="s">
        <v>2788</v>
      </c>
      <c r="J1429" t="s">
        <v>264</v>
      </c>
      <c r="K1429">
        <v>0</v>
      </c>
      <c r="N1429" t="b">
        <v>1</v>
      </c>
      <c r="O1429" t="b">
        <v>0</v>
      </c>
      <c r="P1429" t="b">
        <v>0</v>
      </c>
      <c r="Q1429">
        <v>14</v>
      </c>
      <c r="R1429">
        <v>0</v>
      </c>
      <c r="S1429">
        <v>1</v>
      </c>
      <c r="T1429">
        <v>0</v>
      </c>
      <c r="U1429" t="b">
        <v>1</v>
      </c>
      <c r="V1429" t="s">
        <v>221</v>
      </c>
      <c r="W1429" t="s">
        <v>315</v>
      </c>
      <c r="X1429" t="s">
        <v>5695</v>
      </c>
      <c r="Y1429">
        <v>15</v>
      </c>
      <c r="Z1429">
        <v>15</v>
      </c>
      <c r="AA1429">
        <v>2</v>
      </c>
      <c r="AB1429">
        <v>2</v>
      </c>
      <c r="AC1429">
        <v>10</v>
      </c>
    </row>
    <row r="1430" spans="1:29" x14ac:dyDescent="0.35">
      <c r="A1430">
        <v>1435</v>
      </c>
      <c r="B1430" t="s">
        <v>1318</v>
      </c>
      <c r="C1430" t="s">
        <v>2793</v>
      </c>
      <c r="G1430" t="s">
        <v>1319</v>
      </c>
      <c r="I1430" t="s">
        <v>2788</v>
      </c>
      <c r="J1430" t="s">
        <v>264</v>
      </c>
      <c r="K1430">
        <v>0</v>
      </c>
      <c r="N1430" t="b">
        <v>1</v>
      </c>
      <c r="O1430" t="b">
        <v>0</v>
      </c>
      <c r="P1430" t="b">
        <v>0</v>
      </c>
      <c r="Q1430">
        <v>14</v>
      </c>
      <c r="R1430">
        <v>0</v>
      </c>
      <c r="S1430">
        <v>1</v>
      </c>
      <c r="T1430">
        <v>0</v>
      </c>
      <c r="U1430" t="b">
        <v>1</v>
      </c>
      <c r="V1430" t="s">
        <v>221</v>
      </c>
      <c r="W1430" t="s">
        <v>315</v>
      </c>
      <c r="X1430" t="s">
        <v>5379</v>
      </c>
      <c r="Y1430">
        <v>16</v>
      </c>
      <c r="Z1430">
        <v>16</v>
      </c>
      <c r="AA1430">
        <v>2</v>
      </c>
      <c r="AB1430">
        <v>2</v>
      </c>
      <c r="AC1430">
        <v>10</v>
      </c>
    </row>
    <row r="1431" spans="1:29" x14ac:dyDescent="0.35">
      <c r="A1431">
        <v>1436</v>
      </c>
      <c r="B1431" t="s">
        <v>1318</v>
      </c>
      <c r="C1431" t="s">
        <v>2794</v>
      </c>
      <c r="G1431" t="s">
        <v>1319</v>
      </c>
      <c r="I1431" t="s">
        <v>2788</v>
      </c>
      <c r="J1431" t="s">
        <v>264</v>
      </c>
      <c r="K1431">
        <v>0</v>
      </c>
      <c r="N1431" t="b">
        <v>1</v>
      </c>
      <c r="O1431" t="b">
        <v>0</v>
      </c>
      <c r="P1431" t="b">
        <v>0</v>
      </c>
      <c r="Q1431">
        <v>14</v>
      </c>
      <c r="R1431">
        <v>0</v>
      </c>
      <c r="S1431">
        <v>1</v>
      </c>
      <c r="T1431">
        <v>0</v>
      </c>
      <c r="U1431" t="b">
        <v>1</v>
      </c>
      <c r="V1431" t="s">
        <v>221</v>
      </c>
      <c r="W1431" t="s">
        <v>315</v>
      </c>
      <c r="X1431" t="s">
        <v>5696</v>
      </c>
      <c r="Y1431">
        <v>17</v>
      </c>
      <c r="Z1431">
        <v>17</v>
      </c>
      <c r="AA1431">
        <v>2</v>
      </c>
      <c r="AB1431">
        <v>2</v>
      </c>
      <c r="AC1431">
        <v>10</v>
      </c>
    </row>
    <row r="1432" spans="1:29" x14ac:dyDescent="0.35">
      <c r="A1432">
        <v>1437</v>
      </c>
      <c r="B1432" t="s">
        <v>1318</v>
      </c>
      <c r="C1432" t="s">
        <v>2795</v>
      </c>
      <c r="G1432" t="s">
        <v>1319</v>
      </c>
      <c r="I1432" t="s">
        <v>2788</v>
      </c>
      <c r="J1432" t="s">
        <v>264</v>
      </c>
      <c r="K1432">
        <v>0</v>
      </c>
      <c r="N1432" t="b">
        <v>1</v>
      </c>
      <c r="O1432" t="b">
        <v>0</v>
      </c>
      <c r="P1432" t="b">
        <v>0</v>
      </c>
      <c r="Q1432">
        <v>14</v>
      </c>
      <c r="R1432">
        <v>0</v>
      </c>
      <c r="S1432">
        <v>1</v>
      </c>
      <c r="T1432">
        <v>0</v>
      </c>
      <c r="U1432" t="b">
        <v>1</v>
      </c>
      <c r="V1432" t="s">
        <v>221</v>
      </c>
      <c r="W1432" t="s">
        <v>315</v>
      </c>
      <c r="X1432" t="s">
        <v>5697</v>
      </c>
      <c r="Y1432">
        <v>18</v>
      </c>
      <c r="Z1432">
        <v>18</v>
      </c>
      <c r="AA1432">
        <v>2</v>
      </c>
      <c r="AB1432">
        <v>2</v>
      </c>
      <c r="AC1432">
        <v>10</v>
      </c>
    </row>
    <row r="1433" spans="1:29" x14ac:dyDescent="0.35">
      <c r="A1433">
        <v>1438</v>
      </c>
      <c r="B1433" t="s">
        <v>1318</v>
      </c>
      <c r="C1433" t="s">
        <v>2796</v>
      </c>
      <c r="G1433" t="s">
        <v>1319</v>
      </c>
      <c r="I1433" t="s">
        <v>2788</v>
      </c>
      <c r="J1433" t="s">
        <v>264</v>
      </c>
      <c r="K1433">
        <v>0</v>
      </c>
      <c r="N1433" t="b">
        <v>1</v>
      </c>
      <c r="O1433" t="b">
        <v>0</v>
      </c>
      <c r="P1433" t="b">
        <v>0</v>
      </c>
      <c r="Q1433">
        <v>14</v>
      </c>
      <c r="R1433">
        <v>0</v>
      </c>
      <c r="S1433">
        <v>1</v>
      </c>
      <c r="T1433">
        <v>0</v>
      </c>
      <c r="U1433" t="b">
        <v>1</v>
      </c>
      <c r="V1433" t="s">
        <v>221</v>
      </c>
      <c r="W1433" t="s">
        <v>315</v>
      </c>
      <c r="X1433" t="s">
        <v>5422</v>
      </c>
      <c r="Y1433">
        <v>19</v>
      </c>
      <c r="Z1433">
        <v>19</v>
      </c>
      <c r="AA1433">
        <v>2</v>
      </c>
      <c r="AB1433">
        <v>2</v>
      </c>
      <c r="AC1433">
        <v>10</v>
      </c>
    </row>
    <row r="1434" spans="1:29" x14ac:dyDescent="0.35">
      <c r="A1434">
        <v>1439</v>
      </c>
      <c r="B1434" t="s">
        <v>1318</v>
      </c>
      <c r="C1434" t="s">
        <v>2797</v>
      </c>
      <c r="G1434" t="s">
        <v>1319</v>
      </c>
      <c r="I1434" t="s">
        <v>2788</v>
      </c>
      <c r="J1434" t="s">
        <v>264</v>
      </c>
      <c r="K1434">
        <v>0</v>
      </c>
      <c r="N1434" t="b">
        <v>1</v>
      </c>
      <c r="O1434" t="b">
        <v>0</v>
      </c>
      <c r="P1434" t="b">
        <v>0</v>
      </c>
      <c r="Q1434">
        <v>14</v>
      </c>
      <c r="R1434">
        <v>0</v>
      </c>
      <c r="S1434">
        <v>1</v>
      </c>
      <c r="T1434">
        <v>0</v>
      </c>
      <c r="U1434" t="b">
        <v>1</v>
      </c>
      <c r="V1434" t="s">
        <v>221</v>
      </c>
      <c r="W1434" t="s">
        <v>315</v>
      </c>
      <c r="X1434" t="s">
        <v>5423</v>
      </c>
      <c r="Y1434">
        <v>20</v>
      </c>
      <c r="Z1434">
        <v>20</v>
      </c>
      <c r="AA1434">
        <v>2</v>
      </c>
      <c r="AB1434">
        <v>2</v>
      </c>
      <c r="AC1434">
        <v>10</v>
      </c>
    </row>
    <row r="1435" spans="1:29" x14ac:dyDescent="0.35">
      <c r="A1435">
        <v>1440</v>
      </c>
      <c r="B1435" t="s">
        <v>1318</v>
      </c>
      <c r="C1435" t="s">
        <v>2798</v>
      </c>
      <c r="G1435" t="s">
        <v>1319</v>
      </c>
      <c r="I1435" t="s">
        <v>2788</v>
      </c>
      <c r="J1435" t="s">
        <v>264</v>
      </c>
      <c r="K1435">
        <v>0</v>
      </c>
      <c r="N1435" t="b">
        <v>1</v>
      </c>
      <c r="O1435" t="b">
        <v>0</v>
      </c>
      <c r="P1435" t="b">
        <v>0</v>
      </c>
      <c r="Q1435">
        <v>14</v>
      </c>
      <c r="R1435">
        <v>0</v>
      </c>
      <c r="S1435">
        <v>1</v>
      </c>
      <c r="T1435">
        <v>0</v>
      </c>
      <c r="U1435" t="b">
        <v>1</v>
      </c>
      <c r="V1435" t="s">
        <v>221</v>
      </c>
      <c r="W1435" t="s">
        <v>315</v>
      </c>
      <c r="X1435" t="s">
        <v>5698</v>
      </c>
      <c r="Y1435">
        <v>21</v>
      </c>
      <c r="Z1435">
        <v>21</v>
      </c>
      <c r="AA1435">
        <v>2</v>
      </c>
      <c r="AB1435">
        <v>2</v>
      </c>
      <c r="AC1435">
        <v>10</v>
      </c>
    </row>
    <row r="1436" spans="1:29" x14ac:dyDescent="0.35">
      <c r="A1436">
        <v>1441</v>
      </c>
      <c r="B1436" t="s">
        <v>1318</v>
      </c>
      <c r="C1436" t="s">
        <v>2799</v>
      </c>
      <c r="G1436" t="s">
        <v>1319</v>
      </c>
      <c r="I1436" t="s">
        <v>2788</v>
      </c>
      <c r="J1436" t="s">
        <v>264</v>
      </c>
      <c r="K1436">
        <v>0</v>
      </c>
      <c r="N1436" t="b">
        <v>1</v>
      </c>
      <c r="O1436" t="b">
        <v>0</v>
      </c>
      <c r="P1436" t="b">
        <v>0</v>
      </c>
      <c r="Q1436">
        <v>14</v>
      </c>
      <c r="R1436">
        <v>0</v>
      </c>
      <c r="S1436">
        <v>1</v>
      </c>
      <c r="T1436">
        <v>0</v>
      </c>
      <c r="U1436" t="b">
        <v>1</v>
      </c>
      <c r="V1436" t="s">
        <v>221</v>
      </c>
      <c r="W1436" t="s">
        <v>315</v>
      </c>
      <c r="X1436" t="s">
        <v>5699</v>
      </c>
      <c r="Y1436">
        <v>22</v>
      </c>
      <c r="Z1436">
        <v>22</v>
      </c>
      <c r="AA1436">
        <v>2</v>
      </c>
      <c r="AB1436">
        <v>2</v>
      </c>
      <c r="AC1436">
        <v>10</v>
      </c>
    </row>
    <row r="1437" spans="1:29" x14ac:dyDescent="0.35">
      <c r="A1437">
        <v>1442</v>
      </c>
      <c r="B1437" t="s">
        <v>1318</v>
      </c>
      <c r="C1437" t="s">
        <v>2800</v>
      </c>
      <c r="G1437" t="s">
        <v>1319</v>
      </c>
      <c r="I1437" t="s">
        <v>2788</v>
      </c>
      <c r="J1437" t="s">
        <v>264</v>
      </c>
      <c r="K1437">
        <v>0</v>
      </c>
      <c r="N1437" t="b">
        <v>1</v>
      </c>
      <c r="O1437" t="b">
        <v>0</v>
      </c>
      <c r="P1437" t="b">
        <v>0</v>
      </c>
      <c r="Q1437">
        <v>14</v>
      </c>
      <c r="R1437">
        <v>0</v>
      </c>
      <c r="S1437">
        <v>1</v>
      </c>
      <c r="T1437">
        <v>0</v>
      </c>
      <c r="U1437" t="b">
        <v>1</v>
      </c>
      <c r="V1437" t="s">
        <v>221</v>
      </c>
      <c r="W1437" t="s">
        <v>315</v>
      </c>
      <c r="X1437" t="s">
        <v>5700</v>
      </c>
      <c r="Y1437">
        <v>23</v>
      </c>
      <c r="Z1437">
        <v>23</v>
      </c>
      <c r="AA1437">
        <v>2</v>
      </c>
      <c r="AB1437">
        <v>2</v>
      </c>
      <c r="AC1437">
        <v>10</v>
      </c>
    </row>
    <row r="1438" spans="1:29" x14ac:dyDescent="0.35">
      <c r="A1438">
        <v>1443</v>
      </c>
      <c r="B1438" t="s">
        <v>1318</v>
      </c>
      <c r="C1438" t="s">
        <v>2801</v>
      </c>
      <c r="G1438" t="s">
        <v>1319</v>
      </c>
      <c r="I1438" t="s">
        <v>2788</v>
      </c>
      <c r="J1438" t="s">
        <v>264</v>
      </c>
      <c r="K1438">
        <v>0</v>
      </c>
      <c r="N1438" t="b">
        <v>1</v>
      </c>
      <c r="O1438" t="b">
        <v>0</v>
      </c>
      <c r="P1438" t="b">
        <v>0</v>
      </c>
      <c r="Q1438">
        <v>14</v>
      </c>
      <c r="R1438">
        <v>0</v>
      </c>
      <c r="S1438">
        <v>1</v>
      </c>
      <c r="T1438">
        <v>0</v>
      </c>
      <c r="U1438" t="b">
        <v>1</v>
      </c>
      <c r="V1438" t="s">
        <v>221</v>
      </c>
      <c r="W1438" t="s">
        <v>315</v>
      </c>
      <c r="X1438" t="s">
        <v>5701</v>
      </c>
      <c r="Y1438">
        <v>24</v>
      </c>
      <c r="Z1438">
        <v>24</v>
      </c>
      <c r="AA1438">
        <v>2</v>
      </c>
      <c r="AB1438">
        <v>2</v>
      </c>
      <c r="AC1438">
        <v>10</v>
      </c>
    </row>
    <row r="1439" spans="1:29" x14ac:dyDescent="0.35">
      <c r="A1439">
        <v>1444</v>
      </c>
      <c r="B1439" t="s">
        <v>1318</v>
      </c>
      <c r="C1439" t="s">
        <v>2802</v>
      </c>
      <c r="G1439" t="s">
        <v>1319</v>
      </c>
      <c r="I1439" t="s">
        <v>2788</v>
      </c>
      <c r="J1439" t="s">
        <v>264</v>
      </c>
      <c r="K1439">
        <v>0</v>
      </c>
      <c r="N1439" t="b">
        <v>1</v>
      </c>
      <c r="O1439" t="b">
        <v>0</v>
      </c>
      <c r="P1439" t="b">
        <v>0</v>
      </c>
      <c r="Q1439">
        <v>14</v>
      </c>
      <c r="R1439">
        <v>0</v>
      </c>
      <c r="S1439">
        <v>1</v>
      </c>
      <c r="T1439">
        <v>0</v>
      </c>
      <c r="U1439" t="b">
        <v>1</v>
      </c>
      <c r="V1439" t="s">
        <v>221</v>
      </c>
      <c r="W1439" t="s">
        <v>315</v>
      </c>
      <c r="X1439" t="s">
        <v>5385</v>
      </c>
      <c r="Y1439">
        <v>25</v>
      </c>
      <c r="Z1439">
        <v>25</v>
      </c>
      <c r="AA1439">
        <v>2</v>
      </c>
      <c r="AB1439">
        <v>2</v>
      </c>
      <c r="AC1439">
        <v>10</v>
      </c>
    </row>
    <row r="1440" spans="1:29" x14ac:dyDescent="0.35">
      <c r="A1440">
        <v>1445</v>
      </c>
      <c r="B1440" t="s">
        <v>1318</v>
      </c>
      <c r="C1440" t="s">
        <v>2803</v>
      </c>
      <c r="G1440" t="s">
        <v>1319</v>
      </c>
      <c r="I1440" t="s">
        <v>2788</v>
      </c>
      <c r="J1440" t="s">
        <v>264</v>
      </c>
      <c r="K1440">
        <v>0</v>
      </c>
      <c r="N1440" t="b">
        <v>1</v>
      </c>
      <c r="O1440" t="b">
        <v>0</v>
      </c>
      <c r="P1440" t="b">
        <v>0</v>
      </c>
      <c r="Q1440">
        <v>14</v>
      </c>
      <c r="R1440">
        <v>0</v>
      </c>
      <c r="S1440">
        <v>1</v>
      </c>
      <c r="T1440">
        <v>0</v>
      </c>
      <c r="U1440" t="b">
        <v>1</v>
      </c>
      <c r="V1440" t="s">
        <v>221</v>
      </c>
      <c r="W1440" t="s">
        <v>315</v>
      </c>
      <c r="X1440" t="s">
        <v>5702</v>
      </c>
      <c r="Y1440">
        <v>26</v>
      </c>
      <c r="Z1440">
        <v>26</v>
      </c>
      <c r="AA1440">
        <v>2</v>
      </c>
      <c r="AB1440">
        <v>2</v>
      </c>
      <c r="AC1440">
        <v>10</v>
      </c>
    </row>
    <row r="1441" spans="1:29" x14ac:dyDescent="0.35">
      <c r="A1441">
        <v>1446</v>
      </c>
      <c r="B1441" t="s">
        <v>1318</v>
      </c>
      <c r="C1441" t="s">
        <v>2804</v>
      </c>
      <c r="G1441" t="s">
        <v>1319</v>
      </c>
      <c r="I1441" t="s">
        <v>2788</v>
      </c>
      <c r="J1441" t="s">
        <v>264</v>
      </c>
      <c r="K1441">
        <v>0</v>
      </c>
      <c r="N1441" t="b">
        <v>1</v>
      </c>
      <c r="O1441" t="b">
        <v>0</v>
      </c>
      <c r="P1441" t="b">
        <v>0</v>
      </c>
      <c r="Q1441">
        <v>14</v>
      </c>
      <c r="R1441">
        <v>0</v>
      </c>
      <c r="S1441">
        <v>1</v>
      </c>
      <c r="T1441">
        <v>0</v>
      </c>
      <c r="U1441" t="b">
        <v>1</v>
      </c>
      <c r="V1441" t="s">
        <v>221</v>
      </c>
      <c r="W1441" t="s">
        <v>315</v>
      </c>
      <c r="X1441" t="s">
        <v>5703</v>
      </c>
      <c r="Y1441">
        <v>27</v>
      </c>
      <c r="Z1441">
        <v>27</v>
      </c>
      <c r="AA1441">
        <v>2</v>
      </c>
      <c r="AB1441">
        <v>2</v>
      </c>
      <c r="AC1441">
        <v>10</v>
      </c>
    </row>
    <row r="1442" spans="1:29" x14ac:dyDescent="0.35">
      <c r="A1442">
        <v>1447</v>
      </c>
      <c r="B1442" t="s">
        <v>1318</v>
      </c>
      <c r="C1442" t="s">
        <v>2805</v>
      </c>
      <c r="G1442" t="s">
        <v>1319</v>
      </c>
      <c r="I1442" t="s">
        <v>2788</v>
      </c>
      <c r="J1442" t="s">
        <v>264</v>
      </c>
      <c r="K1442">
        <v>0</v>
      </c>
      <c r="N1442" t="b">
        <v>1</v>
      </c>
      <c r="O1442" t="b">
        <v>0</v>
      </c>
      <c r="P1442" t="b">
        <v>0</v>
      </c>
      <c r="Q1442">
        <v>14</v>
      </c>
      <c r="R1442">
        <v>0</v>
      </c>
      <c r="S1442">
        <v>1</v>
      </c>
      <c r="T1442">
        <v>0</v>
      </c>
      <c r="U1442" t="b">
        <v>1</v>
      </c>
      <c r="V1442" t="s">
        <v>221</v>
      </c>
      <c r="W1442" t="s">
        <v>315</v>
      </c>
      <c r="X1442" t="s">
        <v>5704</v>
      </c>
      <c r="Y1442">
        <v>28</v>
      </c>
      <c r="Z1442">
        <v>28</v>
      </c>
      <c r="AA1442">
        <v>2</v>
      </c>
      <c r="AB1442">
        <v>2</v>
      </c>
      <c r="AC1442">
        <v>10</v>
      </c>
    </row>
    <row r="1443" spans="1:29" x14ac:dyDescent="0.35">
      <c r="A1443">
        <v>1448</v>
      </c>
      <c r="B1443" t="s">
        <v>1318</v>
      </c>
      <c r="C1443" t="s">
        <v>2806</v>
      </c>
      <c r="G1443" t="s">
        <v>1319</v>
      </c>
      <c r="I1443" t="s">
        <v>2788</v>
      </c>
      <c r="J1443" t="s">
        <v>264</v>
      </c>
      <c r="K1443">
        <v>0</v>
      </c>
      <c r="N1443" t="b">
        <v>1</v>
      </c>
      <c r="O1443" t="b">
        <v>0</v>
      </c>
      <c r="P1443" t="b">
        <v>0</v>
      </c>
      <c r="Q1443">
        <v>14</v>
      </c>
      <c r="R1443">
        <v>0</v>
      </c>
      <c r="S1443">
        <v>1</v>
      </c>
      <c r="T1443">
        <v>0</v>
      </c>
      <c r="U1443" t="b">
        <v>1</v>
      </c>
      <c r="V1443" t="s">
        <v>221</v>
      </c>
      <c r="W1443" t="s">
        <v>315</v>
      </c>
      <c r="X1443" t="s">
        <v>5705</v>
      </c>
      <c r="Y1443">
        <v>29</v>
      </c>
      <c r="Z1443">
        <v>29</v>
      </c>
      <c r="AA1443">
        <v>2</v>
      </c>
      <c r="AB1443">
        <v>2</v>
      </c>
      <c r="AC1443">
        <v>10</v>
      </c>
    </row>
    <row r="1444" spans="1:29" x14ac:dyDescent="0.35">
      <c r="A1444">
        <v>1449</v>
      </c>
      <c r="B1444" t="s">
        <v>1318</v>
      </c>
      <c r="C1444" t="s">
        <v>2807</v>
      </c>
      <c r="G1444" t="s">
        <v>1319</v>
      </c>
      <c r="I1444" t="s">
        <v>2788</v>
      </c>
      <c r="J1444" t="s">
        <v>264</v>
      </c>
      <c r="K1444">
        <v>0</v>
      </c>
      <c r="N1444" t="b">
        <v>1</v>
      </c>
      <c r="O1444" t="b">
        <v>0</v>
      </c>
      <c r="P1444" t="b">
        <v>0</v>
      </c>
      <c r="Q1444">
        <v>14</v>
      </c>
      <c r="R1444">
        <v>0</v>
      </c>
      <c r="S1444">
        <v>1</v>
      </c>
      <c r="T1444">
        <v>0</v>
      </c>
      <c r="U1444" t="b">
        <v>1</v>
      </c>
      <c r="V1444" t="s">
        <v>221</v>
      </c>
      <c r="W1444" t="s">
        <v>315</v>
      </c>
      <c r="X1444" t="s">
        <v>5432</v>
      </c>
      <c r="Y1444">
        <v>30</v>
      </c>
      <c r="Z1444">
        <v>30</v>
      </c>
      <c r="AA1444">
        <v>2</v>
      </c>
      <c r="AB1444">
        <v>2</v>
      </c>
      <c r="AC1444">
        <v>10</v>
      </c>
    </row>
    <row r="1445" spans="1:29" x14ac:dyDescent="0.35">
      <c r="A1445">
        <v>1450</v>
      </c>
      <c r="B1445" t="s">
        <v>1318</v>
      </c>
      <c r="C1445" t="s">
        <v>2808</v>
      </c>
      <c r="G1445" t="s">
        <v>1319</v>
      </c>
      <c r="I1445" t="s">
        <v>2788</v>
      </c>
      <c r="J1445" t="s">
        <v>264</v>
      </c>
      <c r="K1445">
        <v>0</v>
      </c>
      <c r="N1445" t="b">
        <v>1</v>
      </c>
      <c r="O1445" t="b">
        <v>0</v>
      </c>
      <c r="P1445" t="b">
        <v>0</v>
      </c>
      <c r="Q1445">
        <v>14</v>
      </c>
      <c r="R1445">
        <v>0</v>
      </c>
      <c r="S1445">
        <v>1</v>
      </c>
      <c r="T1445">
        <v>0</v>
      </c>
      <c r="U1445" t="b">
        <v>1</v>
      </c>
      <c r="V1445" t="s">
        <v>221</v>
      </c>
      <c r="W1445" t="s">
        <v>315</v>
      </c>
      <c r="X1445" t="s">
        <v>5433</v>
      </c>
      <c r="Y1445">
        <v>31</v>
      </c>
      <c r="Z1445">
        <v>31</v>
      </c>
      <c r="AA1445">
        <v>2</v>
      </c>
      <c r="AB1445">
        <v>2</v>
      </c>
      <c r="AC1445">
        <v>10</v>
      </c>
    </row>
    <row r="1446" spans="1:29" x14ac:dyDescent="0.35">
      <c r="A1446">
        <v>1451</v>
      </c>
      <c r="B1446" t="s">
        <v>1318</v>
      </c>
      <c r="C1446" t="s">
        <v>2809</v>
      </c>
      <c r="G1446" t="s">
        <v>1319</v>
      </c>
      <c r="I1446" t="s">
        <v>2788</v>
      </c>
      <c r="J1446" t="s">
        <v>264</v>
      </c>
      <c r="K1446">
        <v>0</v>
      </c>
      <c r="N1446" t="b">
        <v>1</v>
      </c>
      <c r="O1446" t="b">
        <v>0</v>
      </c>
      <c r="P1446" t="b">
        <v>0</v>
      </c>
      <c r="Q1446">
        <v>14</v>
      </c>
      <c r="R1446">
        <v>0</v>
      </c>
      <c r="S1446">
        <v>1</v>
      </c>
      <c r="T1446">
        <v>0</v>
      </c>
      <c r="U1446" t="b">
        <v>1</v>
      </c>
      <c r="V1446" t="s">
        <v>221</v>
      </c>
      <c r="W1446" t="s">
        <v>315</v>
      </c>
      <c r="X1446" t="s">
        <v>5434</v>
      </c>
      <c r="Y1446">
        <v>32</v>
      </c>
      <c r="Z1446">
        <v>32</v>
      </c>
      <c r="AA1446">
        <v>2</v>
      </c>
      <c r="AB1446">
        <v>2</v>
      </c>
      <c r="AC1446">
        <v>10</v>
      </c>
    </row>
    <row r="1447" spans="1:29" x14ac:dyDescent="0.35">
      <c r="A1447">
        <v>1452</v>
      </c>
      <c r="B1447" t="s">
        <v>1318</v>
      </c>
      <c r="C1447" t="s">
        <v>2810</v>
      </c>
      <c r="G1447" t="s">
        <v>1319</v>
      </c>
      <c r="I1447" t="s">
        <v>2788</v>
      </c>
      <c r="J1447" t="s">
        <v>264</v>
      </c>
      <c r="K1447">
        <v>0</v>
      </c>
      <c r="N1447" t="b">
        <v>1</v>
      </c>
      <c r="O1447" t="b">
        <v>0</v>
      </c>
      <c r="P1447" t="b">
        <v>0</v>
      </c>
      <c r="Q1447">
        <v>14</v>
      </c>
      <c r="R1447">
        <v>0</v>
      </c>
      <c r="S1447">
        <v>1</v>
      </c>
      <c r="T1447">
        <v>0</v>
      </c>
      <c r="U1447" t="b">
        <v>1</v>
      </c>
      <c r="V1447" t="s">
        <v>221</v>
      </c>
      <c r="W1447" t="s">
        <v>315</v>
      </c>
      <c r="X1447" t="s">
        <v>5706</v>
      </c>
      <c r="Y1447">
        <v>33</v>
      </c>
      <c r="Z1447">
        <v>33</v>
      </c>
      <c r="AA1447">
        <v>2</v>
      </c>
      <c r="AB1447">
        <v>2</v>
      </c>
      <c r="AC1447">
        <v>10</v>
      </c>
    </row>
    <row r="1448" spans="1:29" x14ac:dyDescent="0.35">
      <c r="A1448">
        <v>1453</v>
      </c>
      <c r="B1448" t="s">
        <v>1318</v>
      </c>
      <c r="C1448" t="s">
        <v>2811</v>
      </c>
      <c r="G1448" t="s">
        <v>1319</v>
      </c>
      <c r="I1448" t="s">
        <v>2788</v>
      </c>
      <c r="J1448" t="s">
        <v>264</v>
      </c>
      <c r="K1448">
        <v>0</v>
      </c>
      <c r="N1448" t="b">
        <v>1</v>
      </c>
      <c r="O1448" t="b">
        <v>0</v>
      </c>
      <c r="P1448" t="b">
        <v>0</v>
      </c>
      <c r="Q1448">
        <v>14</v>
      </c>
      <c r="R1448">
        <v>0</v>
      </c>
      <c r="S1448">
        <v>1</v>
      </c>
      <c r="T1448">
        <v>0</v>
      </c>
      <c r="U1448" t="b">
        <v>1</v>
      </c>
      <c r="V1448" t="s">
        <v>221</v>
      </c>
      <c r="W1448" t="s">
        <v>315</v>
      </c>
      <c r="X1448" t="s">
        <v>5707</v>
      </c>
      <c r="Y1448">
        <v>34</v>
      </c>
      <c r="Z1448">
        <v>34</v>
      </c>
      <c r="AA1448">
        <v>2</v>
      </c>
      <c r="AB1448">
        <v>2</v>
      </c>
      <c r="AC1448">
        <v>10</v>
      </c>
    </row>
    <row r="1449" spans="1:29" x14ac:dyDescent="0.35">
      <c r="A1449">
        <v>1454</v>
      </c>
      <c r="B1449" t="s">
        <v>1318</v>
      </c>
      <c r="C1449" t="s">
        <v>2812</v>
      </c>
      <c r="G1449" t="s">
        <v>1319</v>
      </c>
      <c r="I1449" t="s">
        <v>2788</v>
      </c>
      <c r="J1449" t="s">
        <v>264</v>
      </c>
      <c r="K1449">
        <v>0</v>
      </c>
      <c r="N1449" t="b">
        <v>1</v>
      </c>
      <c r="O1449" t="b">
        <v>0</v>
      </c>
      <c r="P1449" t="b">
        <v>0</v>
      </c>
      <c r="Q1449">
        <v>14</v>
      </c>
      <c r="R1449">
        <v>0</v>
      </c>
      <c r="S1449">
        <v>1</v>
      </c>
      <c r="T1449">
        <v>0</v>
      </c>
      <c r="U1449" t="b">
        <v>1</v>
      </c>
      <c r="V1449" t="s">
        <v>221</v>
      </c>
      <c r="W1449" t="s">
        <v>315</v>
      </c>
      <c r="X1449" t="s">
        <v>5708</v>
      </c>
      <c r="Y1449">
        <v>35</v>
      </c>
      <c r="Z1449">
        <v>35</v>
      </c>
      <c r="AA1449">
        <v>2</v>
      </c>
      <c r="AB1449">
        <v>2</v>
      </c>
      <c r="AC1449">
        <v>10</v>
      </c>
    </row>
    <row r="1450" spans="1:29" x14ac:dyDescent="0.35">
      <c r="A1450">
        <v>1455</v>
      </c>
      <c r="B1450" t="s">
        <v>1318</v>
      </c>
      <c r="C1450" t="s">
        <v>2813</v>
      </c>
      <c r="G1450" t="s">
        <v>1319</v>
      </c>
      <c r="I1450" t="s">
        <v>2788</v>
      </c>
      <c r="J1450" t="s">
        <v>264</v>
      </c>
      <c r="K1450">
        <v>0</v>
      </c>
      <c r="N1450" t="b">
        <v>1</v>
      </c>
      <c r="O1450" t="b">
        <v>0</v>
      </c>
      <c r="P1450" t="b">
        <v>0</v>
      </c>
      <c r="Q1450">
        <v>14</v>
      </c>
      <c r="R1450">
        <v>0</v>
      </c>
      <c r="S1450">
        <v>1</v>
      </c>
      <c r="T1450">
        <v>0</v>
      </c>
      <c r="U1450" t="b">
        <v>1</v>
      </c>
      <c r="V1450" t="s">
        <v>221</v>
      </c>
      <c r="W1450" t="s">
        <v>315</v>
      </c>
      <c r="X1450" t="s">
        <v>5709</v>
      </c>
      <c r="Y1450">
        <v>36</v>
      </c>
      <c r="Z1450">
        <v>36</v>
      </c>
      <c r="AA1450">
        <v>2</v>
      </c>
      <c r="AB1450">
        <v>2</v>
      </c>
      <c r="AC1450">
        <v>10</v>
      </c>
    </row>
    <row r="1451" spans="1:29" x14ac:dyDescent="0.35">
      <c r="A1451">
        <v>1456</v>
      </c>
      <c r="B1451" t="s">
        <v>1318</v>
      </c>
      <c r="C1451" t="s">
        <v>2814</v>
      </c>
      <c r="G1451" t="s">
        <v>1319</v>
      </c>
      <c r="I1451" t="s">
        <v>2788</v>
      </c>
      <c r="J1451" t="s">
        <v>264</v>
      </c>
      <c r="K1451">
        <v>0</v>
      </c>
      <c r="N1451" t="b">
        <v>1</v>
      </c>
      <c r="O1451" t="b">
        <v>0</v>
      </c>
      <c r="P1451" t="b">
        <v>0</v>
      </c>
      <c r="Q1451">
        <v>14</v>
      </c>
      <c r="R1451">
        <v>0</v>
      </c>
      <c r="S1451">
        <v>1</v>
      </c>
      <c r="T1451">
        <v>0</v>
      </c>
      <c r="U1451" t="b">
        <v>1</v>
      </c>
      <c r="V1451" t="s">
        <v>221</v>
      </c>
      <c r="W1451" t="s">
        <v>315</v>
      </c>
      <c r="X1451" t="s">
        <v>5710</v>
      </c>
      <c r="Y1451">
        <v>37</v>
      </c>
      <c r="Z1451">
        <v>37</v>
      </c>
      <c r="AA1451">
        <v>2</v>
      </c>
      <c r="AB1451">
        <v>2</v>
      </c>
      <c r="AC1451">
        <v>10</v>
      </c>
    </row>
    <row r="1452" spans="1:29" x14ac:dyDescent="0.35">
      <c r="A1452">
        <v>1457</v>
      </c>
      <c r="B1452" t="s">
        <v>1318</v>
      </c>
      <c r="C1452" t="s">
        <v>2815</v>
      </c>
      <c r="G1452" t="s">
        <v>1319</v>
      </c>
      <c r="I1452" t="s">
        <v>2788</v>
      </c>
      <c r="J1452" t="s">
        <v>264</v>
      </c>
      <c r="K1452">
        <v>0</v>
      </c>
      <c r="N1452" t="b">
        <v>1</v>
      </c>
      <c r="O1452" t="b">
        <v>0</v>
      </c>
      <c r="P1452" t="b">
        <v>0</v>
      </c>
      <c r="Q1452">
        <v>14</v>
      </c>
      <c r="R1452">
        <v>0</v>
      </c>
      <c r="S1452">
        <v>1</v>
      </c>
      <c r="T1452">
        <v>0</v>
      </c>
      <c r="U1452" t="b">
        <v>1</v>
      </c>
      <c r="V1452" t="s">
        <v>221</v>
      </c>
      <c r="W1452" t="s">
        <v>315</v>
      </c>
      <c r="X1452" t="s">
        <v>5711</v>
      </c>
      <c r="Y1452">
        <v>38</v>
      </c>
      <c r="Z1452">
        <v>38</v>
      </c>
      <c r="AA1452">
        <v>2</v>
      </c>
      <c r="AB1452">
        <v>2</v>
      </c>
      <c r="AC1452">
        <v>10</v>
      </c>
    </row>
    <row r="1453" spans="1:29" x14ac:dyDescent="0.35">
      <c r="A1453">
        <v>1458</v>
      </c>
      <c r="B1453" t="s">
        <v>1318</v>
      </c>
      <c r="C1453" t="s">
        <v>2816</v>
      </c>
      <c r="G1453" t="s">
        <v>1319</v>
      </c>
      <c r="I1453" t="s">
        <v>2788</v>
      </c>
      <c r="J1453" t="s">
        <v>264</v>
      </c>
      <c r="K1453">
        <v>0</v>
      </c>
      <c r="N1453" t="b">
        <v>1</v>
      </c>
      <c r="O1453" t="b">
        <v>0</v>
      </c>
      <c r="P1453" t="b">
        <v>0</v>
      </c>
      <c r="Q1453">
        <v>14</v>
      </c>
      <c r="R1453">
        <v>0</v>
      </c>
      <c r="S1453">
        <v>1</v>
      </c>
      <c r="T1453">
        <v>0</v>
      </c>
      <c r="U1453" t="b">
        <v>1</v>
      </c>
      <c r="V1453" t="s">
        <v>221</v>
      </c>
      <c r="W1453" t="s">
        <v>315</v>
      </c>
      <c r="X1453" t="s">
        <v>5712</v>
      </c>
      <c r="Y1453">
        <v>39</v>
      </c>
      <c r="Z1453">
        <v>39</v>
      </c>
      <c r="AA1453">
        <v>2</v>
      </c>
      <c r="AB1453">
        <v>2</v>
      </c>
      <c r="AC1453">
        <v>10</v>
      </c>
    </row>
    <row r="1454" spans="1:29" x14ac:dyDescent="0.35">
      <c r="A1454">
        <v>1459</v>
      </c>
      <c r="B1454" t="s">
        <v>1318</v>
      </c>
      <c r="C1454" t="s">
        <v>2817</v>
      </c>
      <c r="G1454" t="s">
        <v>1319</v>
      </c>
      <c r="I1454" t="s">
        <v>2788</v>
      </c>
      <c r="J1454" t="s">
        <v>264</v>
      </c>
      <c r="K1454">
        <v>0</v>
      </c>
      <c r="N1454" t="b">
        <v>1</v>
      </c>
      <c r="O1454" t="b">
        <v>0</v>
      </c>
      <c r="P1454" t="b">
        <v>0</v>
      </c>
      <c r="Q1454">
        <v>14</v>
      </c>
      <c r="R1454">
        <v>0</v>
      </c>
      <c r="S1454">
        <v>1</v>
      </c>
      <c r="T1454">
        <v>0</v>
      </c>
      <c r="U1454" t="b">
        <v>1</v>
      </c>
      <c r="V1454" t="s">
        <v>221</v>
      </c>
      <c r="W1454" t="s">
        <v>315</v>
      </c>
      <c r="X1454" t="s">
        <v>5713</v>
      </c>
      <c r="Y1454">
        <v>40</v>
      </c>
      <c r="Z1454">
        <v>40</v>
      </c>
      <c r="AA1454">
        <v>2</v>
      </c>
      <c r="AB1454">
        <v>2</v>
      </c>
      <c r="AC1454">
        <v>10</v>
      </c>
    </row>
    <row r="1455" spans="1:29" x14ac:dyDescent="0.35">
      <c r="A1455">
        <v>1460</v>
      </c>
      <c r="B1455" t="s">
        <v>1318</v>
      </c>
      <c r="C1455" t="s">
        <v>2818</v>
      </c>
      <c r="G1455" t="s">
        <v>1319</v>
      </c>
      <c r="I1455" t="s">
        <v>2788</v>
      </c>
      <c r="J1455" t="s">
        <v>264</v>
      </c>
      <c r="K1455">
        <v>0</v>
      </c>
      <c r="N1455" t="b">
        <v>1</v>
      </c>
      <c r="O1455" t="b">
        <v>0</v>
      </c>
      <c r="P1455" t="b">
        <v>0</v>
      </c>
      <c r="Q1455">
        <v>14</v>
      </c>
      <c r="R1455">
        <v>0</v>
      </c>
      <c r="S1455">
        <v>1</v>
      </c>
      <c r="T1455">
        <v>0</v>
      </c>
      <c r="U1455" t="b">
        <v>1</v>
      </c>
      <c r="V1455" t="s">
        <v>221</v>
      </c>
      <c r="W1455" t="s">
        <v>315</v>
      </c>
      <c r="X1455" t="s">
        <v>5714</v>
      </c>
      <c r="Y1455">
        <v>41</v>
      </c>
      <c r="Z1455">
        <v>41</v>
      </c>
      <c r="AA1455">
        <v>2</v>
      </c>
      <c r="AB1455">
        <v>2</v>
      </c>
      <c r="AC1455">
        <v>10</v>
      </c>
    </row>
    <row r="1456" spans="1:29" x14ac:dyDescent="0.35">
      <c r="A1456">
        <v>1461</v>
      </c>
      <c r="B1456" t="s">
        <v>1318</v>
      </c>
      <c r="C1456" t="s">
        <v>2819</v>
      </c>
      <c r="G1456" t="s">
        <v>1319</v>
      </c>
      <c r="I1456" t="s">
        <v>2788</v>
      </c>
      <c r="J1456" t="s">
        <v>264</v>
      </c>
      <c r="K1456">
        <v>0</v>
      </c>
      <c r="N1456" t="b">
        <v>1</v>
      </c>
      <c r="O1456" t="b">
        <v>0</v>
      </c>
      <c r="P1456" t="b">
        <v>0</v>
      </c>
      <c r="Q1456">
        <v>14</v>
      </c>
      <c r="R1456">
        <v>0</v>
      </c>
      <c r="S1456">
        <v>1</v>
      </c>
      <c r="T1456">
        <v>0</v>
      </c>
      <c r="U1456" t="b">
        <v>1</v>
      </c>
      <c r="V1456" t="s">
        <v>221</v>
      </c>
      <c r="W1456" t="s">
        <v>315</v>
      </c>
      <c r="X1456" t="s">
        <v>5493</v>
      </c>
      <c r="Y1456">
        <v>42</v>
      </c>
      <c r="Z1456">
        <v>42</v>
      </c>
      <c r="AA1456">
        <v>2</v>
      </c>
      <c r="AB1456">
        <v>2</v>
      </c>
      <c r="AC1456">
        <v>10</v>
      </c>
    </row>
    <row r="1457" spans="1:29" x14ac:dyDescent="0.35">
      <c r="A1457">
        <v>1462</v>
      </c>
      <c r="B1457" t="s">
        <v>1318</v>
      </c>
      <c r="C1457" t="s">
        <v>2820</v>
      </c>
      <c r="G1457" t="s">
        <v>1319</v>
      </c>
      <c r="I1457" t="s">
        <v>2788</v>
      </c>
      <c r="J1457" t="s">
        <v>264</v>
      </c>
      <c r="K1457">
        <v>0</v>
      </c>
      <c r="N1457" t="b">
        <v>1</v>
      </c>
      <c r="O1457" t="b">
        <v>0</v>
      </c>
      <c r="P1457" t="b">
        <v>0</v>
      </c>
      <c r="Q1457">
        <v>14</v>
      </c>
      <c r="R1457">
        <v>0</v>
      </c>
      <c r="S1457">
        <v>1</v>
      </c>
      <c r="T1457">
        <v>0</v>
      </c>
      <c r="U1457" t="b">
        <v>1</v>
      </c>
      <c r="V1457" t="s">
        <v>221</v>
      </c>
      <c r="W1457" t="s">
        <v>315</v>
      </c>
      <c r="X1457" t="s">
        <v>5494</v>
      </c>
      <c r="Y1457">
        <v>43</v>
      </c>
      <c r="Z1457">
        <v>43</v>
      </c>
      <c r="AA1457">
        <v>2</v>
      </c>
      <c r="AB1457">
        <v>2</v>
      </c>
      <c r="AC1457">
        <v>10</v>
      </c>
    </row>
    <row r="1458" spans="1:29" x14ac:dyDescent="0.35">
      <c r="A1458">
        <v>1463</v>
      </c>
      <c r="B1458" t="s">
        <v>1318</v>
      </c>
      <c r="C1458" t="s">
        <v>2821</v>
      </c>
      <c r="G1458" t="s">
        <v>1319</v>
      </c>
      <c r="I1458" t="s">
        <v>2788</v>
      </c>
      <c r="J1458" t="s">
        <v>264</v>
      </c>
      <c r="K1458">
        <v>0</v>
      </c>
      <c r="N1458" t="b">
        <v>1</v>
      </c>
      <c r="O1458" t="b">
        <v>0</v>
      </c>
      <c r="P1458" t="b">
        <v>0</v>
      </c>
      <c r="Q1458">
        <v>14</v>
      </c>
      <c r="R1458">
        <v>0</v>
      </c>
      <c r="S1458">
        <v>1</v>
      </c>
      <c r="T1458">
        <v>0</v>
      </c>
      <c r="U1458" t="b">
        <v>1</v>
      </c>
      <c r="V1458" t="s">
        <v>221</v>
      </c>
      <c r="W1458" t="s">
        <v>315</v>
      </c>
      <c r="X1458" t="s">
        <v>5495</v>
      </c>
      <c r="Y1458">
        <v>44</v>
      </c>
      <c r="Z1458">
        <v>44</v>
      </c>
      <c r="AA1458">
        <v>2</v>
      </c>
      <c r="AB1458">
        <v>2</v>
      </c>
      <c r="AC1458">
        <v>10</v>
      </c>
    </row>
    <row r="1459" spans="1:29" x14ac:dyDescent="0.35">
      <c r="A1459">
        <v>1464</v>
      </c>
      <c r="B1459" t="s">
        <v>1318</v>
      </c>
      <c r="C1459" t="s">
        <v>2822</v>
      </c>
      <c r="G1459" t="s">
        <v>1319</v>
      </c>
      <c r="I1459" t="s">
        <v>2788</v>
      </c>
      <c r="J1459" t="s">
        <v>264</v>
      </c>
      <c r="K1459">
        <v>0</v>
      </c>
      <c r="N1459" t="b">
        <v>1</v>
      </c>
      <c r="O1459" t="b">
        <v>0</v>
      </c>
      <c r="P1459" t="b">
        <v>0</v>
      </c>
      <c r="Q1459">
        <v>14</v>
      </c>
      <c r="R1459">
        <v>0</v>
      </c>
      <c r="S1459">
        <v>1</v>
      </c>
      <c r="T1459">
        <v>0</v>
      </c>
      <c r="U1459" t="b">
        <v>1</v>
      </c>
      <c r="V1459" t="s">
        <v>221</v>
      </c>
      <c r="W1459" t="s">
        <v>315</v>
      </c>
      <c r="X1459" t="s">
        <v>5715</v>
      </c>
      <c r="Y1459">
        <v>45</v>
      </c>
      <c r="Z1459">
        <v>45</v>
      </c>
      <c r="AA1459">
        <v>2</v>
      </c>
      <c r="AB1459">
        <v>2</v>
      </c>
      <c r="AC1459">
        <v>10</v>
      </c>
    </row>
    <row r="1460" spans="1:29" x14ac:dyDescent="0.35">
      <c r="A1460">
        <v>1465</v>
      </c>
      <c r="B1460" t="s">
        <v>1318</v>
      </c>
      <c r="C1460" t="s">
        <v>2823</v>
      </c>
      <c r="G1460" t="s">
        <v>1319</v>
      </c>
      <c r="I1460" t="s">
        <v>2788</v>
      </c>
      <c r="J1460" t="s">
        <v>264</v>
      </c>
      <c r="K1460">
        <v>0</v>
      </c>
      <c r="N1460" t="b">
        <v>1</v>
      </c>
      <c r="O1460" t="b">
        <v>0</v>
      </c>
      <c r="P1460" t="b">
        <v>0</v>
      </c>
      <c r="Q1460">
        <v>14</v>
      </c>
      <c r="R1460">
        <v>0</v>
      </c>
      <c r="S1460">
        <v>1</v>
      </c>
      <c r="T1460">
        <v>0</v>
      </c>
      <c r="U1460" t="b">
        <v>1</v>
      </c>
      <c r="V1460" t="s">
        <v>221</v>
      </c>
      <c r="W1460" t="s">
        <v>315</v>
      </c>
      <c r="X1460" t="s">
        <v>5716</v>
      </c>
      <c r="Y1460">
        <v>46</v>
      </c>
      <c r="Z1460">
        <v>46</v>
      </c>
      <c r="AA1460">
        <v>2</v>
      </c>
      <c r="AB1460">
        <v>2</v>
      </c>
      <c r="AC1460">
        <v>10</v>
      </c>
    </row>
    <row r="1461" spans="1:29" x14ac:dyDescent="0.35">
      <c r="A1461">
        <v>1466</v>
      </c>
      <c r="B1461" t="s">
        <v>1318</v>
      </c>
      <c r="C1461" t="s">
        <v>2824</v>
      </c>
      <c r="G1461" t="s">
        <v>1319</v>
      </c>
      <c r="I1461" t="s">
        <v>2788</v>
      </c>
      <c r="J1461" t="s">
        <v>264</v>
      </c>
      <c r="K1461">
        <v>0</v>
      </c>
      <c r="N1461" t="b">
        <v>1</v>
      </c>
      <c r="O1461" t="b">
        <v>0</v>
      </c>
      <c r="P1461" t="b">
        <v>0</v>
      </c>
      <c r="Q1461">
        <v>14</v>
      </c>
      <c r="R1461">
        <v>0</v>
      </c>
      <c r="S1461">
        <v>1</v>
      </c>
      <c r="T1461">
        <v>0</v>
      </c>
      <c r="U1461" t="b">
        <v>1</v>
      </c>
      <c r="V1461" t="s">
        <v>221</v>
      </c>
      <c r="W1461" t="s">
        <v>315</v>
      </c>
      <c r="X1461" t="s">
        <v>5717</v>
      </c>
      <c r="Y1461">
        <v>47</v>
      </c>
      <c r="Z1461">
        <v>47</v>
      </c>
      <c r="AA1461">
        <v>2</v>
      </c>
      <c r="AB1461">
        <v>2</v>
      </c>
      <c r="AC1461">
        <v>10</v>
      </c>
    </row>
    <row r="1462" spans="1:29" x14ac:dyDescent="0.35">
      <c r="A1462">
        <v>1467</v>
      </c>
      <c r="B1462" t="s">
        <v>1318</v>
      </c>
      <c r="C1462" t="s">
        <v>2825</v>
      </c>
      <c r="G1462" t="s">
        <v>1319</v>
      </c>
      <c r="I1462" t="s">
        <v>2788</v>
      </c>
      <c r="J1462" t="s">
        <v>264</v>
      </c>
      <c r="K1462">
        <v>0</v>
      </c>
      <c r="N1462" t="b">
        <v>1</v>
      </c>
      <c r="O1462" t="b">
        <v>0</v>
      </c>
      <c r="P1462" t="b">
        <v>0</v>
      </c>
      <c r="Q1462">
        <v>14</v>
      </c>
      <c r="R1462">
        <v>0</v>
      </c>
      <c r="S1462">
        <v>1</v>
      </c>
      <c r="T1462">
        <v>0</v>
      </c>
      <c r="U1462" t="b">
        <v>1</v>
      </c>
      <c r="V1462" t="s">
        <v>221</v>
      </c>
      <c r="W1462" t="s">
        <v>315</v>
      </c>
      <c r="X1462" t="s">
        <v>5718</v>
      </c>
      <c r="Y1462">
        <v>48</v>
      </c>
      <c r="Z1462">
        <v>48</v>
      </c>
      <c r="AA1462">
        <v>2</v>
      </c>
      <c r="AB1462">
        <v>2</v>
      </c>
      <c r="AC1462">
        <v>10</v>
      </c>
    </row>
    <row r="1463" spans="1:29" x14ac:dyDescent="0.35">
      <c r="A1463">
        <v>1468</v>
      </c>
      <c r="B1463" t="s">
        <v>1318</v>
      </c>
      <c r="C1463" t="s">
        <v>2826</v>
      </c>
      <c r="G1463" t="s">
        <v>1319</v>
      </c>
      <c r="I1463" t="s">
        <v>2788</v>
      </c>
      <c r="J1463" t="s">
        <v>264</v>
      </c>
      <c r="K1463">
        <v>0</v>
      </c>
      <c r="N1463" t="b">
        <v>1</v>
      </c>
      <c r="O1463" t="b">
        <v>0</v>
      </c>
      <c r="P1463" t="b">
        <v>0</v>
      </c>
      <c r="Q1463">
        <v>14</v>
      </c>
      <c r="R1463">
        <v>0</v>
      </c>
      <c r="S1463">
        <v>1</v>
      </c>
      <c r="T1463">
        <v>0</v>
      </c>
      <c r="U1463" t="b">
        <v>1</v>
      </c>
      <c r="V1463" t="s">
        <v>221</v>
      </c>
      <c r="W1463" t="s">
        <v>315</v>
      </c>
      <c r="X1463" t="s">
        <v>5719</v>
      </c>
      <c r="Y1463">
        <v>49</v>
      </c>
      <c r="Z1463">
        <v>49</v>
      </c>
      <c r="AA1463">
        <v>2</v>
      </c>
      <c r="AB1463">
        <v>2</v>
      </c>
      <c r="AC1463">
        <v>10</v>
      </c>
    </row>
    <row r="1464" spans="1:29" x14ac:dyDescent="0.35">
      <c r="A1464">
        <v>1469</v>
      </c>
      <c r="B1464" t="s">
        <v>1318</v>
      </c>
      <c r="C1464" t="s">
        <v>2827</v>
      </c>
      <c r="G1464" t="s">
        <v>1319</v>
      </c>
      <c r="I1464" t="s">
        <v>2788</v>
      </c>
      <c r="J1464" t="s">
        <v>264</v>
      </c>
      <c r="K1464">
        <v>0</v>
      </c>
      <c r="N1464" t="b">
        <v>1</v>
      </c>
      <c r="O1464" t="b">
        <v>0</v>
      </c>
      <c r="P1464" t="b">
        <v>0</v>
      </c>
      <c r="Q1464">
        <v>14</v>
      </c>
      <c r="R1464">
        <v>0</v>
      </c>
      <c r="S1464">
        <v>1</v>
      </c>
      <c r="T1464">
        <v>0</v>
      </c>
      <c r="U1464" t="b">
        <v>1</v>
      </c>
      <c r="V1464" t="s">
        <v>221</v>
      </c>
      <c r="W1464" t="s">
        <v>315</v>
      </c>
      <c r="X1464" t="s">
        <v>5720</v>
      </c>
      <c r="Y1464">
        <v>50</v>
      </c>
      <c r="Z1464">
        <v>50</v>
      </c>
      <c r="AA1464">
        <v>2</v>
      </c>
      <c r="AB1464">
        <v>2</v>
      </c>
      <c r="AC1464">
        <v>10</v>
      </c>
    </row>
    <row r="1465" spans="1:29" x14ac:dyDescent="0.35">
      <c r="A1465">
        <v>1470</v>
      </c>
      <c r="B1465" t="s">
        <v>1318</v>
      </c>
      <c r="C1465" t="s">
        <v>2828</v>
      </c>
      <c r="G1465" t="s">
        <v>1319</v>
      </c>
      <c r="I1465" t="s">
        <v>2788</v>
      </c>
      <c r="J1465" t="s">
        <v>264</v>
      </c>
      <c r="K1465">
        <v>0</v>
      </c>
      <c r="N1465" t="b">
        <v>1</v>
      </c>
      <c r="O1465" t="b">
        <v>0</v>
      </c>
      <c r="P1465" t="b">
        <v>0</v>
      </c>
      <c r="Q1465">
        <v>14</v>
      </c>
      <c r="R1465">
        <v>0</v>
      </c>
      <c r="S1465">
        <v>1</v>
      </c>
      <c r="T1465">
        <v>0</v>
      </c>
      <c r="U1465" t="b">
        <v>1</v>
      </c>
      <c r="V1465" t="s">
        <v>221</v>
      </c>
      <c r="W1465" t="s">
        <v>315</v>
      </c>
      <c r="X1465" t="s">
        <v>5721</v>
      </c>
      <c r="Y1465">
        <v>51</v>
      </c>
      <c r="Z1465">
        <v>51</v>
      </c>
      <c r="AA1465">
        <v>2</v>
      </c>
      <c r="AB1465">
        <v>2</v>
      </c>
      <c r="AC1465">
        <v>10</v>
      </c>
    </row>
    <row r="1466" spans="1:29" x14ac:dyDescent="0.35">
      <c r="A1466">
        <v>1471</v>
      </c>
      <c r="B1466" t="s">
        <v>1318</v>
      </c>
      <c r="C1466" t="s">
        <v>2829</v>
      </c>
      <c r="G1466" t="s">
        <v>1319</v>
      </c>
      <c r="I1466" t="s">
        <v>2788</v>
      </c>
      <c r="J1466" t="s">
        <v>264</v>
      </c>
      <c r="K1466">
        <v>0</v>
      </c>
      <c r="N1466" t="b">
        <v>1</v>
      </c>
      <c r="O1466" t="b">
        <v>0</v>
      </c>
      <c r="P1466" t="b">
        <v>0</v>
      </c>
      <c r="Q1466">
        <v>14</v>
      </c>
      <c r="R1466">
        <v>0</v>
      </c>
      <c r="S1466">
        <v>1</v>
      </c>
      <c r="T1466">
        <v>0</v>
      </c>
      <c r="U1466" t="b">
        <v>1</v>
      </c>
      <c r="V1466" t="s">
        <v>221</v>
      </c>
      <c r="W1466" t="s">
        <v>315</v>
      </c>
      <c r="X1466" t="s">
        <v>5722</v>
      </c>
      <c r="Y1466">
        <v>52</v>
      </c>
      <c r="Z1466">
        <v>52</v>
      </c>
      <c r="AA1466">
        <v>2</v>
      </c>
      <c r="AB1466">
        <v>2</v>
      </c>
      <c r="AC1466">
        <v>10</v>
      </c>
    </row>
    <row r="1467" spans="1:29" x14ac:dyDescent="0.35">
      <c r="A1467">
        <v>1472</v>
      </c>
      <c r="B1467" t="s">
        <v>1318</v>
      </c>
      <c r="C1467" t="s">
        <v>2830</v>
      </c>
      <c r="G1467" t="s">
        <v>1319</v>
      </c>
      <c r="I1467" t="s">
        <v>2788</v>
      </c>
      <c r="J1467" t="s">
        <v>264</v>
      </c>
      <c r="K1467">
        <v>0</v>
      </c>
      <c r="N1467" t="b">
        <v>1</v>
      </c>
      <c r="O1467" t="b">
        <v>0</v>
      </c>
      <c r="P1467" t="b">
        <v>0</v>
      </c>
      <c r="Q1467">
        <v>14</v>
      </c>
      <c r="R1467">
        <v>0</v>
      </c>
      <c r="S1467">
        <v>1</v>
      </c>
      <c r="T1467">
        <v>0</v>
      </c>
      <c r="U1467" t="b">
        <v>1</v>
      </c>
      <c r="V1467" t="s">
        <v>221</v>
      </c>
      <c r="W1467" t="s">
        <v>315</v>
      </c>
      <c r="X1467" t="s">
        <v>5723</v>
      </c>
      <c r="Y1467">
        <v>53</v>
      </c>
      <c r="Z1467">
        <v>53</v>
      </c>
      <c r="AA1467">
        <v>2</v>
      </c>
      <c r="AB1467">
        <v>2</v>
      </c>
      <c r="AC1467">
        <v>10</v>
      </c>
    </row>
    <row r="1468" spans="1:29" x14ac:dyDescent="0.35">
      <c r="A1468">
        <v>1473</v>
      </c>
      <c r="B1468" t="s">
        <v>1318</v>
      </c>
      <c r="C1468" t="s">
        <v>2831</v>
      </c>
      <c r="G1468" t="s">
        <v>1319</v>
      </c>
      <c r="I1468" t="s">
        <v>2788</v>
      </c>
      <c r="J1468" t="s">
        <v>264</v>
      </c>
      <c r="K1468">
        <v>0</v>
      </c>
      <c r="N1468" t="b">
        <v>1</v>
      </c>
      <c r="O1468" t="b">
        <v>0</v>
      </c>
      <c r="P1468" t="b">
        <v>0</v>
      </c>
      <c r="Q1468">
        <v>14</v>
      </c>
      <c r="R1468">
        <v>0</v>
      </c>
      <c r="S1468">
        <v>1</v>
      </c>
      <c r="T1468">
        <v>0</v>
      </c>
      <c r="U1468" t="b">
        <v>1</v>
      </c>
      <c r="V1468" t="s">
        <v>221</v>
      </c>
      <c r="W1468" t="s">
        <v>315</v>
      </c>
      <c r="X1468" t="s">
        <v>5724</v>
      </c>
      <c r="Y1468">
        <v>54</v>
      </c>
      <c r="Z1468">
        <v>54</v>
      </c>
      <c r="AA1468">
        <v>2</v>
      </c>
      <c r="AB1468">
        <v>2</v>
      </c>
      <c r="AC1468">
        <v>10</v>
      </c>
    </row>
    <row r="1469" spans="1:29" x14ac:dyDescent="0.35">
      <c r="A1469">
        <v>1474</v>
      </c>
      <c r="B1469" t="s">
        <v>1318</v>
      </c>
      <c r="C1469" t="s">
        <v>2832</v>
      </c>
      <c r="G1469" t="s">
        <v>1319</v>
      </c>
      <c r="I1469" t="s">
        <v>2788</v>
      </c>
      <c r="J1469" t="s">
        <v>264</v>
      </c>
      <c r="K1469">
        <v>0</v>
      </c>
      <c r="N1469" t="b">
        <v>1</v>
      </c>
      <c r="O1469" t="b">
        <v>0</v>
      </c>
      <c r="P1469" t="b">
        <v>0</v>
      </c>
      <c r="Q1469">
        <v>14</v>
      </c>
      <c r="R1469">
        <v>0</v>
      </c>
      <c r="S1469">
        <v>1</v>
      </c>
      <c r="T1469">
        <v>0</v>
      </c>
      <c r="U1469" t="b">
        <v>1</v>
      </c>
      <c r="V1469" t="s">
        <v>221</v>
      </c>
      <c r="W1469" t="s">
        <v>315</v>
      </c>
      <c r="X1469" t="s">
        <v>5725</v>
      </c>
      <c r="Y1469">
        <v>55</v>
      </c>
      <c r="Z1469">
        <v>55</v>
      </c>
      <c r="AA1469">
        <v>2</v>
      </c>
      <c r="AB1469">
        <v>2</v>
      </c>
      <c r="AC1469">
        <v>10</v>
      </c>
    </row>
    <row r="1470" spans="1:29" x14ac:dyDescent="0.35">
      <c r="A1470">
        <v>1475</v>
      </c>
      <c r="B1470" t="s">
        <v>1318</v>
      </c>
      <c r="C1470" t="s">
        <v>2833</v>
      </c>
      <c r="G1470" t="s">
        <v>1319</v>
      </c>
      <c r="I1470" t="s">
        <v>2788</v>
      </c>
      <c r="J1470" t="s">
        <v>264</v>
      </c>
      <c r="K1470">
        <v>0</v>
      </c>
      <c r="N1470" t="b">
        <v>1</v>
      </c>
      <c r="O1470" t="b">
        <v>0</v>
      </c>
      <c r="P1470" t="b">
        <v>0</v>
      </c>
      <c r="Q1470">
        <v>14</v>
      </c>
      <c r="R1470">
        <v>0</v>
      </c>
      <c r="S1470">
        <v>1</v>
      </c>
      <c r="T1470">
        <v>0</v>
      </c>
      <c r="U1470" t="b">
        <v>1</v>
      </c>
      <c r="V1470" t="s">
        <v>221</v>
      </c>
      <c r="W1470" t="s">
        <v>315</v>
      </c>
      <c r="X1470" t="s">
        <v>5726</v>
      </c>
      <c r="Y1470">
        <v>56</v>
      </c>
      <c r="Z1470">
        <v>56</v>
      </c>
      <c r="AA1470">
        <v>2</v>
      </c>
      <c r="AB1470">
        <v>2</v>
      </c>
      <c r="AC1470">
        <v>10</v>
      </c>
    </row>
    <row r="1471" spans="1:29" x14ac:dyDescent="0.35">
      <c r="A1471">
        <v>1476</v>
      </c>
      <c r="B1471" t="s">
        <v>1318</v>
      </c>
      <c r="C1471" t="s">
        <v>2834</v>
      </c>
      <c r="G1471" t="s">
        <v>1319</v>
      </c>
      <c r="I1471" t="s">
        <v>2788</v>
      </c>
      <c r="J1471" t="s">
        <v>264</v>
      </c>
      <c r="K1471">
        <v>0</v>
      </c>
      <c r="N1471" t="b">
        <v>1</v>
      </c>
      <c r="O1471" t="b">
        <v>0</v>
      </c>
      <c r="P1471" t="b">
        <v>0</v>
      </c>
      <c r="Q1471">
        <v>14</v>
      </c>
      <c r="R1471">
        <v>0</v>
      </c>
      <c r="S1471">
        <v>1</v>
      </c>
      <c r="T1471">
        <v>0</v>
      </c>
      <c r="U1471" t="b">
        <v>1</v>
      </c>
      <c r="V1471" t="s">
        <v>221</v>
      </c>
      <c r="W1471" t="s">
        <v>315</v>
      </c>
      <c r="X1471" t="s">
        <v>5727</v>
      </c>
      <c r="Y1471">
        <v>57</v>
      </c>
      <c r="Z1471">
        <v>57</v>
      </c>
      <c r="AA1471">
        <v>2</v>
      </c>
      <c r="AB1471">
        <v>2</v>
      </c>
      <c r="AC1471">
        <v>10</v>
      </c>
    </row>
    <row r="1472" spans="1:29" x14ac:dyDescent="0.35">
      <c r="A1472">
        <v>1477</v>
      </c>
      <c r="B1472" t="s">
        <v>1318</v>
      </c>
      <c r="C1472" t="s">
        <v>2835</v>
      </c>
      <c r="G1472" t="s">
        <v>1319</v>
      </c>
      <c r="I1472" t="s">
        <v>2788</v>
      </c>
      <c r="J1472" t="s">
        <v>264</v>
      </c>
      <c r="K1472">
        <v>0</v>
      </c>
      <c r="N1472" t="b">
        <v>1</v>
      </c>
      <c r="O1472" t="b">
        <v>0</v>
      </c>
      <c r="P1472" t="b">
        <v>0</v>
      </c>
      <c r="Q1472">
        <v>14</v>
      </c>
      <c r="R1472">
        <v>0</v>
      </c>
      <c r="S1472">
        <v>1</v>
      </c>
      <c r="T1472">
        <v>0</v>
      </c>
      <c r="U1472" t="b">
        <v>1</v>
      </c>
      <c r="V1472" t="s">
        <v>221</v>
      </c>
      <c r="W1472" t="s">
        <v>315</v>
      </c>
      <c r="X1472" t="s">
        <v>5728</v>
      </c>
      <c r="Y1472">
        <v>58</v>
      </c>
      <c r="Z1472">
        <v>58</v>
      </c>
      <c r="AA1472">
        <v>2</v>
      </c>
      <c r="AB1472">
        <v>2</v>
      </c>
      <c r="AC1472">
        <v>10</v>
      </c>
    </row>
    <row r="1473" spans="1:29" x14ac:dyDescent="0.35">
      <c r="A1473">
        <v>1478</v>
      </c>
      <c r="B1473" t="s">
        <v>1318</v>
      </c>
      <c r="C1473" t="s">
        <v>2836</v>
      </c>
      <c r="G1473" t="s">
        <v>1319</v>
      </c>
      <c r="I1473" t="s">
        <v>2788</v>
      </c>
      <c r="J1473" t="s">
        <v>264</v>
      </c>
      <c r="K1473">
        <v>0</v>
      </c>
      <c r="N1473" t="b">
        <v>1</v>
      </c>
      <c r="O1473" t="b">
        <v>0</v>
      </c>
      <c r="P1473" t="b">
        <v>0</v>
      </c>
      <c r="Q1473">
        <v>14</v>
      </c>
      <c r="R1473">
        <v>0</v>
      </c>
      <c r="S1473">
        <v>1</v>
      </c>
      <c r="T1473">
        <v>0</v>
      </c>
      <c r="U1473" t="b">
        <v>1</v>
      </c>
      <c r="V1473" t="s">
        <v>221</v>
      </c>
      <c r="W1473" t="s">
        <v>315</v>
      </c>
      <c r="X1473" t="s">
        <v>5729</v>
      </c>
      <c r="Y1473">
        <v>59</v>
      </c>
      <c r="Z1473">
        <v>59</v>
      </c>
      <c r="AA1473">
        <v>2</v>
      </c>
      <c r="AB1473">
        <v>2</v>
      </c>
      <c r="AC1473">
        <v>10</v>
      </c>
    </row>
    <row r="1474" spans="1:29" x14ac:dyDescent="0.35">
      <c r="A1474">
        <v>1479</v>
      </c>
      <c r="B1474" t="s">
        <v>1318</v>
      </c>
      <c r="C1474" t="s">
        <v>2837</v>
      </c>
      <c r="G1474" t="s">
        <v>1319</v>
      </c>
      <c r="I1474" t="s">
        <v>2788</v>
      </c>
      <c r="J1474" t="s">
        <v>264</v>
      </c>
      <c r="K1474">
        <v>0</v>
      </c>
      <c r="N1474" t="b">
        <v>1</v>
      </c>
      <c r="O1474" t="b">
        <v>0</v>
      </c>
      <c r="P1474" t="b">
        <v>0</v>
      </c>
      <c r="Q1474">
        <v>14</v>
      </c>
      <c r="R1474">
        <v>0</v>
      </c>
      <c r="S1474">
        <v>1</v>
      </c>
      <c r="T1474">
        <v>0</v>
      </c>
      <c r="U1474" t="b">
        <v>1</v>
      </c>
      <c r="V1474" t="s">
        <v>221</v>
      </c>
      <c r="W1474" t="s">
        <v>315</v>
      </c>
      <c r="X1474" t="s">
        <v>5730</v>
      </c>
      <c r="Y1474">
        <v>60</v>
      </c>
      <c r="Z1474">
        <v>60</v>
      </c>
      <c r="AA1474">
        <v>2</v>
      </c>
      <c r="AB1474">
        <v>2</v>
      </c>
      <c r="AC1474">
        <v>10</v>
      </c>
    </row>
    <row r="1475" spans="1:29" x14ac:dyDescent="0.35">
      <c r="A1475">
        <v>1480</v>
      </c>
      <c r="B1475" t="s">
        <v>1318</v>
      </c>
      <c r="C1475" t="s">
        <v>2838</v>
      </c>
      <c r="G1475" t="s">
        <v>1319</v>
      </c>
      <c r="I1475" t="s">
        <v>2788</v>
      </c>
      <c r="J1475" t="s">
        <v>264</v>
      </c>
      <c r="K1475">
        <v>0</v>
      </c>
      <c r="N1475" t="b">
        <v>1</v>
      </c>
      <c r="O1475" t="b">
        <v>0</v>
      </c>
      <c r="P1475" t="b">
        <v>0</v>
      </c>
      <c r="Q1475">
        <v>14</v>
      </c>
      <c r="R1475">
        <v>0</v>
      </c>
      <c r="S1475">
        <v>1</v>
      </c>
      <c r="T1475">
        <v>0</v>
      </c>
      <c r="U1475" t="b">
        <v>1</v>
      </c>
      <c r="V1475" t="s">
        <v>221</v>
      </c>
      <c r="W1475" t="s">
        <v>315</v>
      </c>
      <c r="X1475" t="s">
        <v>5731</v>
      </c>
      <c r="Y1475">
        <v>61</v>
      </c>
      <c r="Z1475">
        <v>61</v>
      </c>
      <c r="AA1475">
        <v>2</v>
      </c>
      <c r="AB1475">
        <v>2</v>
      </c>
      <c r="AC1475">
        <v>10</v>
      </c>
    </row>
    <row r="1476" spans="1:29" x14ac:dyDescent="0.35">
      <c r="A1476">
        <v>1481</v>
      </c>
      <c r="B1476" t="s">
        <v>1318</v>
      </c>
      <c r="C1476" t="s">
        <v>2839</v>
      </c>
      <c r="G1476" t="s">
        <v>1319</v>
      </c>
      <c r="I1476" t="s">
        <v>2788</v>
      </c>
      <c r="J1476" t="s">
        <v>264</v>
      </c>
      <c r="K1476">
        <v>0</v>
      </c>
      <c r="N1476" t="b">
        <v>1</v>
      </c>
      <c r="O1476" t="b">
        <v>0</v>
      </c>
      <c r="P1476" t="b">
        <v>0</v>
      </c>
      <c r="Q1476">
        <v>14</v>
      </c>
      <c r="R1476">
        <v>0</v>
      </c>
      <c r="S1476">
        <v>1</v>
      </c>
      <c r="T1476">
        <v>0</v>
      </c>
      <c r="U1476" t="b">
        <v>1</v>
      </c>
      <c r="V1476" t="s">
        <v>221</v>
      </c>
      <c r="W1476" t="s">
        <v>315</v>
      </c>
      <c r="X1476" t="s">
        <v>5732</v>
      </c>
      <c r="Y1476">
        <v>62</v>
      </c>
      <c r="Z1476">
        <v>62</v>
      </c>
      <c r="AA1476">
        <v>2</v>
      </c>
      <c r="AB1476">
        <v>2</v>
      </c>
      <c r="AC1476">
        <v>10</v>
      </c>
    </row>
    <row r="1477" spans="1:29" x14ac:dyDescent="0.35">
      <c r="A1477">
        <v>1482</v>
      </c>
      <c r="B1477" t="s">
        <v>1318</v>
      </c>
      <c r="C1477" t="s">
        <v>2840</v>
      </c>
      <c r="G1477" t="s">
        <v>1319</v>
      </c>
      <c r="I1477" t="s">
        <v>2788</v>
      </c>
      <c r="J1477" t="s">
        <v>264</v>
      </c>
      <c r="K1477">
        <v>0</v>
      </c>
      <c r="N1477" t="b">
        <v>1</v>
      </c>
      <c r="O1477" t="b">
        <v>0</v>
      </c>
      <c r="P1477" t="b">
        <v>0</v>
      </c>
      <c r="Q1477">
        <v>14</v>
      </c>
      <c r="R1477">
        <v>0</v>
      </c>
      <c r="S1477">
        <v>1</v>
      </c>
      <c r="T1477">
        <v>0</v>
      </c>
      <c r="U1477" t="b">
        <v>1</v>
      </c>
      <c r="V1477" t="s">
        <v>221</v>
      </c>
      <c r="W1477" t="s">
        <v>315</v>
      </c>
      <c r="X1477" t="s">
        <v>5733</v>
      </c>
      <c r="Y1477">
        <v>63</v>
      </c>
      <c r="Z1477">
        <v>63</v>
      </c>
      <c r="AA1477">
        <v>2</v>
      </c>
      <c r="AB1477">
        <v>2</v>
      </c>
      <c r="AC1477">
        <v>10</v>
      </c>
    </row>
    <row r="1478" spans="1:29" x14ac:dyDescent="0.35">
      <c r="A1478">
        <v>1483</v>
      </c>
      <c r="B1478" t="s">
        <v>1318</v>
      </c>
      <c r="C1478" t="s">
        <v>2841</v>
      </c>
      <c r="G1478" t="s">
        <v>1319</v>
      </c>
      <c r="I1478" t="s">
        <v>2788</v>
      </c>
      <c r="J1478" t="s">
        <v>264</v>
      </c>
      <c r="K1478">
        <v>0</v>
      </c>
      <c r="N1478" t="b">
        <v>1</v>
      </c>
      <c r="O1478" t="b">
        <v>0</v>
      </c>
      <c r="P1478" t="b">
        <v>0</v>
      </c>
      <c r="Q1478">
        <v>14</v>
      </c>
      <c r="R1478">
        <v>0</v>
      </c>
      <c r="S1478">
        <v>1</v>
      </c>
      <c r="T1478">
        <v>0</v>
      </c>
      <c r="U1478" t="b">
        <v>1</v>
      </c>
      <c r="V1478" t="s">
        <v>221</v>
      </c>
      <c r="W1478" t="s">
        <v>315</v>
      </c>
      <c r="X1478" t="s">
        <v>5734</v>
      </c>
      <c r="Y1478">
        <v>64</v>
      </c>
      <c r="Z1478">
        <v>64</v>
      </c>
      <c r="AA1478">
        <v>2</v>
      </c>
      <c r="AB1478">
        <v>2</v>
      </c>
      <c r="AC1478">
        <v>10</v>
      </c>
    </row>
    <row r="1479" spans="1:29" x14ac:dyDescent="0.35">
      <c r="A1479">
        <v>1484</v>
      </c>
      <c r="B1479" t="s">
        <v>1318</v>
      </c>
      <c r="C1479" t="s">
        <v>2842</v>
      </c>
      <c r="G1479" t="s">
        <v>1319</v>
      </c>
      <c r="I1479" t="s">
        <v>2788</v>
      </c>
      <c r="J1479" t="s">
        <v>264</v>
      </c>
      <c r="K1479">
        <v>0</v>
      </c>
      <c r="N1479" t="b">
        <v>1</v>
      </c>
      <c r="O1479" t="b">
        <v>0</v>
      </c>
      <c r="P1479" t="b">
        <v>0</v>
      </c>
      <c r="Q1479">
        <v>14</v>
      </c>
      <c r="R1479">
        <v>0</v>
      </c>
      <c r="S1479">
        <v>1</v>
      </c>
      <c r="T1479">
        <v>0</v>
      </c>
      <c r="U1479" t="b">
        <v>1</v>
      </c>
      <c r="V1479" t="s">
        <v>221</v>
      </c>
      <c r="W1479" t="s">
        <v>315</v>
      </c>
      <c r="X1479" t="s">
        <v>5735</v>
      </c>
      <c r="Y1479">
        <v>65</v>
      </c>
      <c r="Z1479">
        <v>65</v>
      </c>
      <c r="AA1479">
        <v>2</v>
      </c>
      <c r="AB1479">
        <v>2</v>
      </c>
      <c r="AC1479">
        <v>10</v>
      </c>
    </row>
    <row r="1480" spans="1:29" x14ac:dyDescent="0.35">
      <c r="A1480">
        <v>1485</v>
      </c>
      <c r="B1480" t="s">
        <v>1318</v>
      </c>
      <c r="C1480" t="s">
        <v>2843</v>
      </c>
      <c r="G1480" t="s">
        <v>1319</v>
      </c>
      <c r="I1480" t="s">
        <v>2788</v>
      </c>
      <c r="J1480" t="s">
        <v>264</v>
      </c>
      <c r="K1480">
        <v>0</v>
      </c>
      <c r="N1480" t="b">
        <v>1</v>
      </c>
      <c r="O1480" t="b">
        <v>0</v>
      </c>
      <c r="P1480" t="b">
        <v>0</v>
      </c>
      <c r="Q1480">
        <v>14</v>
      </c>
      <c r="R1480">
        <v>0</v>
      </c>
      <c r="S1480">
        <v>1</v>
      </c>
      <c r="T1480">
        <v>0</v>
      </c>
      <c r="U1480" t="b">
        <v>1</v>
      </c>
      <c r="V1480" t="s">
        <v>221</v>
      </c>
      <c r="W1480" t="s">
        <v>315</v>
      </c>
      <c r="X1480" t="s">
        <v>5736</v>
      </c>
      <c r="Y1480">
        <v>66</v>
      </c>
      <c r="Z1480">
        <v>66</v>
      </c>
      <c r="AA1480">
        <v>2</v>
      </c>
      <c r="AB1480">
        <v>2</v>
      </c>
      <c r="AC1480">
        <v>10</v>
      </c>
    </row>
    <row r="1481" spans="1:29" x14ac:dyDescent="0.35">
      <c r="A1481">
        <v>1486</v>
      </c>
      <c r="B1481" t="s">
        <v>1318</v>
      </c>
      <c r="C1481" t="s">
        <v>2844</v>
      </c>
      <c r="G1481" t="s">
        <v>1319</v>
      </c>
      <c r="I1481" t="s">
        <v>2788</v>
      </c>
      <c r="J1481" t="s">
        <v>264</v>
      </c>
      <c r="K1481">
        <v>0</v>
      </c>
      <c r="N1481" t="b">
        <v>1</v>
      </c>
      <c r="O1481" t="b">
        <v>0</v>
      </c>
      <c r="P1481" t="b">
        <v>0</v>
      </c>
      <c r="Q1481">
        <v>14</v>
      </c>
      <c r="R1481">
        <v>0</v>
      </c>
      <c r="S1481">
        <v>1</v>
      </c>
      <c r="T1481">
        <v>0</v>
      </c>
      <c r="U1481" t="b">
        <v>1</v>
      </c>
      <c r="V1481" t="s">
        <v>221</v>
      </c>
      <c r="W1481" t="s">
        <v>315</v>
      </c>
      <c r="X1481" t="s">
        <v>5737</v>
      </c>
      <c r="Y1481">
        <v>67</v>
      </c>
      <c r="Z1481">
        <v>67</v>
      </c>
      <c r="AA1481">
        <v>2</v>
      </c>
      <c r="AB1481">
        <v>2</v>
      </c>
      <c r="AC1481">
        <v>10</v>
      </c>
    </row>
    <row r="1482" spans="1:29" x14ac:dyDescent="0.35">
      <c r="A1482">
        <v>1487</v>
      </c>
      <c r="B1482" t="s">
        <v>1318</v>
      </c>
      <c r="C1482" t="s">
        <v>2845</v>
      </c>
      <c r="G1482" t="s">
        <v>1319</v>
      </c>
      <c r="I1482" t="s">
        <v>2788</v>
      </c>
      <c r="J1482" t="s">
        <v>264</v>
      </c>
      <c r="K1482">
        <v>0</v>
      </c>
      <c r="N1482" t="b">
        <v>1</v>
      </c>
      <c r="O1482" t="b">
        <v>0</v>
      </c>
      <c r="P1482" t="b">
        <v>0</v>
      </c>
      <c r="Q1482">
        <v>14</v>
      </c>
      <c r="R1482">
        <v>0</v>
      </c>
      <c r="S1482">
        <v>1</v>
      </c>
      <c r="T1482">
        <v>0</v>
      </c>
      <c r="U1482" t="b">
        <v>1</v>
      </c>
      <c r="V1482" t="s">
        <v>221</v>
      </c>
      <c r="W1482" t="s">
        <v>315</v>
      </c>
      <c r="X1482" t="s">
        <v>5738</v>
      </c>
      <c r="Y1482">
        <v>68</v>
      </c>
      <c r="Z1482">
        <v>68</v>
      </c>
      <c r="AA1482">
        <v>2</v>
      </c>
      <c r="AB1482">
        <v>2</v>
      </c>
      <c r="AC1482">
        <v>10</v>
      </c>
    </row>
    <row r="1483" spans="1:29" x14ac:dyDescent="0.35">
      <c r="A1483">
        <v>1488</v>
      </c>
      <c r="B1483" t="s">
        <v>1318</v>
      </c>
      <c r="C1483" t="s">
        <v>2846</v>
      </c>
      <c r="G1483" t="s">
        <v>1319</v>
      </c>
      <c r="I1483" t="s">
        <v>2788</v>
      </c>
      <c r="J1483" t="s">
        <v>264</v>
      </c>
      <c r="K1483">
        <v>0</v>
      </c>
      <c r="N1483" t="b">
        <v>1</v>
      </c>
      <c r="O1483" t="b">
        <v>0</v>
      </c>
      <c r="P1483" t="b">
        <v>0</v>
      </c>
      <c r="Q1483">
        <v>14</v>
      </c>
      <c r="R1483">
        <v>0</v>
      </c>
      <c r="S1483">
        <v>1</v>
      </c>
      <c r="T1483">
        <v>0</v>
      </c>
      <c r="U1483" t="b">
        <v>1</v>
      </c>
      <c r="V1483" t="s">
        <v>221</v>
      </c>
      <c r="W1483" t="s">
        <v>315</v>
      </c>
      <c r="X1483" t="s">
        <v>5739</v>
      </c>
      <c r="Y1483">
        <v>69</v>
      </c>
      <c r="Z1483">
        <v>69</v>
      </c>
      <c r="AA1483">
        <v>2</v>
      </c>
      <c r="AB1483">
        <v>2</v>
      </c>
      <c r="AC1483">
        <v>10</v>
      </c>
    </row>
    <row r="1484" spans="1:29" x14ac:dyDescent="0.35">
      <c r="A1484">
        <v>1489</v>
      </c>
      <c r="B1484" t="s">
        <v>1318</v>
      </c>
      <c r="C1484" t="s">
        <v>2847</v>
      </c>
      <c r="G1484" t="s">
        <v>1319</v>
      </c>
      <c r="I1484" t="s">
        <v>2788</v>
      </c>
      <c r="J1484" t="s">
        <v>264</v>
      </c>
      <c r="K1484">
        <v>0</v>
      </c>
      <c r="N1484" t="b">
        <v>1</v>
      </c>
      <c r="O1484" t="b">
        <v>0</v>
      </c>
      <c r="P1484" t="b">
        <v>0</v>
      </c>
      <c r="Q1484">
        <v>14</v>
      </c>
      <c r="R1484">
        <v>0</v>
      </c>
      <c r="S1484">
        <v>1</v>
      </c>
      <c r="T1484">
        <v>0</v>
      </c>
      <c r="U1484" t="b">
        <v>1</v>
      </c>
      <c r="V1484" t="s">
        <v>221</v>
      </c>
      <c r="W1484" t="s">
        <v>315</v>
      </c>
      <c r="X1484" t="s">
        <v>5740</v>
      </c>
      <c r="Y1484">
        <v>70</v>
      </c>
      <c r="Z1484">
        <v>70</v>
      </c>
      <c r="AA1484">
        <v>2</v>
      </c>
      <c r="AB1484">
        <v>2</v>
      </c>
      <c r="AC1484">
        <v>10</v>
      </c>
    </row>
    <row r="1485" spans="1:29" x14ac:dyDescent="0.35">
      <c r="A1485">
        <v>1490</v>
      </c>
      <c r="B1485" t="s">
        <v>1318</v>
      </c>
      <c r="C1485" t="s">
        <v>2848</v>
      </c>
      <c r="I1485" t="s">
        <v>47</v>
      </c>
      <c r="J1485" t="s">
        <v>264</v>
      </c>
      <c r="K1485">
        <v>0</v>
      </c>
      <c r="N1485" t="b">
        <v>1</v>
      </c>
      <c r="O1485" t="b">
        <v>0</v>
      </c>
      <c r="P1485" t="b">
        <v>0</v>
      </c>
      <c r="Q1485">
        <v>14</v>
      </c>
      <c r="R1485">
        <v>2</v>
      </c>
      <c r="S1485">
        <v>1</v>
      </c>
      <c r="T1485">
        <v>0</v>
      </c>
      <c r="U1485" t="b">
        <v>1</v>
      </c>
      <c r="V1485" t="s">
        <v>221</v>
      </c>
      <c r="W1485" t="s">
        <v>315</v>
      </c>
      <c r="X1485" t="s">
        <v>5741</v>
      </c>
      <c r="Y1485">
        <v>11</v>
      </c>
      <c r="Z1485">
        <v>11</v>
      </c>
      <c r="AA1485">
        <v>4</v>
      </c>
      <c r="AB1485">
        <v>4</v>
      </c>
      <c r="AC1485">
        <v>10</v>
      </c>
    </row>
    <row r="1486" spans="1:29" x14ac:dyDescent="0.35">
      <c r="A1486">
        <v>1491</v>
      </c>
      <c r="B1486" t="s">
        <v>1318</v>
      </c>
      <c r="C1486" t="s">
        <v>2849</v>
      </c>
      <c r="I1486" t="s">
        <v>47</v>
      </c>
      <c r="J1486" t="s">
        <v>264</v>
      </c>
      <c r="K1486">
        <v>0</v>
      </c>
      <c r="N1486" t="b">
        <v>1</v>
      </c>
      <c r="O1486" t="b">
        <v>0</v>
      </c>
      <c r="P1486" t="b">
        <v>0</v>
      </c>
      <c r="Q1486">
        <v>14</v>
      </c>
      <c r="R1486">
        <v>2</v>
      </c>
      <c r="S1486">
        <v>1</v>
      </c>
      <c r="T1486">
        <v>0</v>
      </c>
      <c r="U1486" t="b">
        <v>1</v>
      </c>
      <c r="V1486" t="s">
        <v>221</v>
      </c>
      <c r="W1486" t="s">
        <v>315</v>
      </c>
      <c r="X1486" t="s">
        <v>5742</v>
      </c>
      <c r="Y1486">
        <v>12</v>
      </c>
      <c r="Z1486">
        <v>12</v>
      </c>
      <c r="AA1486">
        <v>4</v>
      </c>
      <c r="AB1486">
        <v>4</v>
      </c>
      <c r="AC1486">
        <v>10</v>
      </c>
    </row>
    <row r="1487" spans="1:29" x14ac:dyDescent="0.35">
      <c r="A1487">
        <v>1492</v>
      </c>
      <c r="B1487" t="s">
        <v>1318</v>
      </c>
      <c r="C1487" t="s">
        <v>2850</v>
      </c>
      <c r="I1487" t="s">
        <v>47</v>
      </c>
      <c r="J1487" t="s">
        <v>264</v>
      </c>
      <c r="K1487">
        <v>0</v>
      </c>
      <c r="N1487" t="b">
        <v>1</v>
      </c>
      <c r="O1487" t="b">
        <v>0</v>
      </c>
      <c r="P1487" t="b">
        <v>0</v>
      </c>
      <c r="Q1487">
        <v>14</v>
      </c>
      <c r="R1487">
        <v>2</v>
      </c>
      <c r="S1487">
        <v>1</v>
      </c>
      <c r="T1487">
        <v>0</v>
      </c>
      <c r="U1487" t="b">
        <v>1</v>
      </c>
      <c r="V1487" t="s">
        <v>221</v>
      </c>
      <c r="W1487" t="s">
        <v>315</v>
      </c>
      <c r="X1487" t="s">
        <v>5743</v>
      </c>
      <c r="Y1487">
        <v>13</v>
      </c>
      <c r="Z1487">
        <v>13</v>
      </c>
      <c r="AA1487">
        <v>4</v>
      </c>
      <c r="AB1487">
        <v>4</v>
      </c>
      <c r="AC1487">
        <v>10</v>
      </c>
    </row>
    <row r="1488" spans="1:29" x14ac:dyDescent="0.35">
      <c r="A1488">
        <v>1493</v>
      </c>
      <c r="B1488" t="s">
        <v>1318</v>
      </c>
      <c r="C1488" t="s">
        <v>2851</v>
      </c>
      <c r="I1488" t="s">
        <v>47</v>
      </c>
      <c r="J1488" t="s">
        <v>264</v>
      </c>
      <c r="K1488">
        <v>0</v>
      </c>
      <c r="N1488" t="b">
        <v>1</v>
      </c>
      <c r="O1488" t="b">
        <v>0</v>
      </c>
      <c r="P1488" t="b">
        <v>0</v>
      </c>
      <c r="Q1488">
        <v>14</v>
      </c>
      <c r="R1488">
        <v>2</v>
      </c>
      <c r="S1488">
        <v>1</v>
      </c>
      <c r="T1488">
        <v>0</v>
      </c>
      <c r="U1488" t="b">
        <v>1</v>
      </c>
      <c r="V1488" t="s">
        <v>221</v>
      </c>
      <c r="W1488" t="s">
        <v>315</v>
      </c>
      <c r="X1488" t="s">
        <v>5744</v>
      </c>
      <c r="Y1488">
        <v>14</v>
      </c>
      <c r="Z1488">
        <v>14</v>
      </c>
      <c r="AA1488">
        <v>4</v>
      </c>
      <c r="AB1488">
        <v>4</v>
      </c>
      <c r="AC1488">
        <v>10</v>
      </c>
    </row>
    <row r="1489" spans="1:29" x14ac:dyDescent="0.35">
      <c r="A1489">
        <v>1494</v>
      </c>
      <c r="B1489" t="s">
        <v>1318</v>
      </c>
      <c r="C1489" t="s">
        <v>2852</v>
      </c>
      <c r="I1489" t="s">
        <v>47</v>
      </c>
      <c r="J1489" t="s">
        <v>264</v>
      </c>
      <c r="K1489">
        <v>0</v>
      </c>
      <c r="N1489" t="b">
        <v>1</v>
      </c>
      <c r="O1489" t="b">
        <v>0</v>
      </c>
      <c r="P1489" t="b">
        <v>0</v>
      </c>
      <c r="Q1489">
        <v>14</v>
      </c>
      <c r="R1489">
        <v>2</v>
      </c>
      <c r="S1489">
        <v>1</v>
      </c>
      <c r="T1489">
        <v>0</v>
      </c>
      <c r="U1489" t="b">
        <v>1</v>
      </c>
      <c r="V1489" t="s">
        <v>221</v>
      </c>
      <c r="W1489" t="s">
        <v>315</v>
      </c>
      <c r="X1489" t="s">
        <v>5745</v>
      </c>
      <c r="Y1489">
        <v>15</v>
      </c>
      <c r="Z1489">
        <v>15</v>
      </c>
      <c r="AA1489">
        <v>4</v>
      </c>
      <c r="AB1489">
        <v>4</v>
      </c>
      <c r="AC1489">
        <v>10</v>
      </c>
    </row>
    <row r="1490" spans="1:29" x14ac:dyDescent="0.35">
      <c r="A1490">
        <v>1495</v>
      </c>
      <c r="B1490" t="s">
        <v>1318</v>
      </c>
      <c r="C1490" t="s">
        <v>2853</v>
      </c>
      <c r="I1490" t="s">
        <v>47</v>
      </c>
      <c r="J1490" t="s">
        <v>264</v>
      </c>
      <c r="K1490">
        <v>0</v>
      </c>
      <c r="N1490" t="b">
        <v>1</v>
      </c>
      <c r="O1490" t="b">
        <v>0</v>
      </c>
      <c r="P1490" t="b">
        <v>0</v>
      </c>
      <c r="Q1490">
        <v>14</v>
      </c>
      <c r="R1490">
        <v>2</v>
      </c>
      <c r="S1490">
        <v>1</v>
      </c>
      <c r="T1490">
        <v>0</v>
      </c>
      <c r="U1490" t="b">
        <v>1</v>
      </c>
      <c r="V1490" t="s">
        <v>221</v>
      </c>
      <c r="W1490" t="s">
        <v>315</v>
      </c>
      <c r="X1490" t="s">
        <v>5746</v>
      </c>
      <c r="Y1490">
        <v>16</v>
      </c>
      <c r="Z1490">
        <v>16</v>
      </c>
      <c r="AA1490">
        <v>4</v>
      </c>
      <c r="AB1490">
        <v>4</v>
      </c>
      <c r="AC1490">
        <v>10</v>
      </c>
    </row>
    <row r="1491" spans="1:29" x14ac:dyDescent="0.35">
      <c r="A1491">
        <v>1496</v>
      </c>
      <c r="B1491" t="s">
        <v>1318</v>
      </c>
      <c r="C1491" t="s">
        <v>2854</v>
      </c>
      <c r="I1491" t="s">
        <v>47</v>
      </c>
      <c r="J1491" t="s">
        <v>264</v>
      </c>
      <c r="K1491">
        <v>0</v>
      </c>
      <c r="N1491" t="b">
        <v>1</v>
      </c>
      <c r="O1491" t="b">
        <v>0</v>
      </c>
      <c r="P1491" t="b">
        <v>0</v>
      </c>
      <c r="Q1491">
        <v>14</v>
      </c>
      <c r="R1491">
        <v>2</v>
      </c>
      <c r="S1491">
        <v>1</v>
      </c>
      <c r="T1491">
        <v>0</v>
      </c>
      <c r="U1491" t="b">
        <v>1</v>
      </c>
      <c r="V1491" t="s">
        <v>221</v>
      </c>
      <c r="W1491" t="s">
        <v>315</v>
      </c>
      <c r="X1491" t="s">
        <v>5747</v>
      </c>
      <c r="Y1491">
        <v>17</v>
      </c>
      <c r="Z1491">
        <v>17</v>
      </c>
      <c r="AA1491">
        <v>4</v>
      </c>
      <c r="AB1491">
        <v>4</v>
      </c>
      <c r="AC1491">
        <v>10</v>
      </c>
    </row>
    <row r="1492" spans="1:29" x14ac:dyDescent="0.35">
      <c r="A1492">
        <v>1497</v>
      </c>
      <c r="B1492" t="s">
        <v>1318</v>
      </c>
      <c r="C1492" t="s">
        <v>2855</v>
      </c>
      <c r="I1492" t="s">
        <v>47</v>
      </c>
      <c r="J1492" t="s">
        <v>264</v>
      </c>
      <c r="K1492">
        <v>0</v>
      </c>
      <c r="N1492" t="b">
        <v>1</v>
      </c>
      <c r="O1492" t="b">
        <v>0</v>
      </c>
      <c r="P1492" t="b">
        <v>0</v>
      </c>
      <c r="Q1492">
        <v>14</v>
      </c>
      <c r="R1492">
        <v>2</v>
      </c>
      <c r="S1492">
        <v>1</v>
      </c>
      <c r="T1492">
        <v>0</v>
      </c>
      <c r="U1492" t="b">
        <v>1</v>
      </c>
      <c r="V1492" t="s">
        <v>221</v>
      </c>
      <c r="W1492" t="s">
        <v>315</v>
      </c>
      <c r="X1492" t="s">
        <v>5748</v>
      </c>
      <c r="Y1492">
        <v>18</v>
      </c>
      <c r="Z1492">
        <v>18</v>
      </c>
      <c r="AA1492">
        <v>4</v>
      </c>
      <c r="AB1492">
        <v>4</v>
      </c>
      <c r="AC1492">
        <v>10</v>
      </c>
    </row>
    <row r="1493" spans="1:29" x14ac:dyDescent="0.35">
      <c r="A1493">
        <v>1498</v>
      </c>
      <c r="B1493" t="s">
        <v>1318</v>
      </c>
      <c r="C1493" t="s">
        <v>2856</v>
      </c>
      <c r="I1493" t="s">
        <v>47</v>
      </c>
      <c r="J1493" t="s">
        <v>264</v>
      </c>
      <c r="K1493">
        <v>0</v>
      </c>
      <c r="N1493" t="b">
        <v>1</v>
      </c>
      <c r="O1493" t="b">
        <v>0</v>
      </c>
      <c r="P1493" t="b">
        <v>0</v>
      </c>
      <c r="Q1493">
        <v>14</v>
      </c>
      <c r="R1493">
        <v>2</v>
      </c>
      <c r="S1493">
        <v>1</v>
      </c>
      <c r="T1493">
        <v>0</v>
      </c>
      <c r="U1493" t="b">
        <v>1</v>
      </c>
      <c r="V1493" t="s">
        <v>221</v>
      </c>
      <c r="W1493" t="s">
        <v>315</v>
      </c>
      <c r="X1493" t="s">
        <v>5749</v>
      </c>
      <c r="Y1493">
        <v>19</v>
      </c>
      <c r="Z1493">
        <v>19</v>
      </c>
      <c r="AA1493">
        <v>4</v>
      </c>
      <c r="AB1493">
        <v>4</v>
      </c>
      <c r="AC1493">
        <v>10</v>
      </c>
    </row>
    <row r="1494" spans="1:29" x14ac:dyDescent="0.35">
      <c r="A1494">
        <v>1499</v>
      </c>
      <c r="B1494" t="s">
        <v>1318</v>
      </c>
      <c r="C1494" t="s">
        <v>2857</v>
      </c>
      <c r="I1494" t="s">
        <v>47</v>
      </c>
      <c r="J1494" t="s">
        <v>264</v>
      </c>
      <c r="K1494">
        <v>0</v>
      </c>
      <c r="N1494" t="b">
        <v>1</v>
      </c>
      <c r="O1494" t="b">
        <v>0</v>
      </c>
      <c r="P1494" t="b">
        <v>0</v>
      </c>
      <c r="Q1494">
        <v>14</v>
      </c>
      <c r="R1494">
        <v>2</v>
      </c>
      <c r="S1494">
        <v>1</v>
      </c>
      <c r="T1494">
        <v>0</v>
      </c>
      <c r="U1494" t="b">
        <v>1</v>
      </c>
      <c r="V1494" t="s">
        <v>221</v>
      </c>
      <c r="W1494" t="s">
        <v>315</v>
      </c>
      <c r="X1494" t="s">
        <v>5750</v>
      </c>
      <c r="Y1494">
        <v>20</v>
      </c>
      <c r="Z1494">
        <v>20</v>
      </c>
      <c r="AA1494">
        <v>4</v>
      </c>
      <c r="AB1494">
        <v>4</v>
      </c>
      <c r="AC1494">
        <v>10</v>
      </c>
    </row>
    <row r="1495" spans="1:29" x14ac:dyDescent="0.35">
      <c r="A1495">
        <v>1500</v>
      </c>
      <c r="B1495" t="s">
        <v>1318</v>
      </c>
      <c r="C1495" t="s">
        <v>2858</v>
      </c>
      <c r="I1495" t="s">
        <v>47</v>
      </c>
      <c r="J1495" t="s">
        <v>264</v>
      </c>
      <c r="K1495">
        <v>0</v>
      </c>
      <c r="N1495" t="b">
        <v>1</v>
      </c>
      <c r="O1495" t="b">
        <v>0</v>
      </c>
      <c r="P1495" t="b">
        <v>0</v>
      </c>
      <c r="Q1495">
        <v>14</v>
      </c>
      <c r="R1495">
        <v>2</v>
      </c>
      <c r="S1495">
        <v>1</v>
      </c>
      <c r="T1495">
        <v>0</v>
      </c>
      <c r="U1495" t="b">
        <v>1</v>
      </c>
      <c r="V1495" t="s">
        <v>221</v>
      </c>
      <c r="W1495" t="s">
        <v>315</v>
      </c>
      <c r="X1495" t="s">
        <v>5751</v>
      </c>
      <c r="Y1495">
        <v>21</v>
      </c>
      <c r="Z1495">
        <v>21</v>
      </c>
      <c r="AA1495">
        <v>4</v>
      </c>
      <c r="AB1495">
        <v>4</v>
      </c>
      <c r="AC1495">
        <v>10</v>
      </c>
    </row>
    <row r="1496" spans="1:29" x14ac:dyDescent="0.35">
      <c r="A1496">
        <v>1501</v>
      </c>
      <c r="B1496" t="s">
        <v>1318</v>
      </c>
      <c r="C1496" t="s">
        <v>2859</v>
      </c>
      <c r="I1496" t="s">
        <v>47</v>
      </c>
      <c r="J1496" t="s">
        <v>264</v>
      </c>
      <c r="K1496">
        <v>0</v>
      </c>
      <c r="N1496" t="b">
        <v>1</v>
      </c>
      <c r="O1496" t="b">
        <v>0</v>
      </c>
      <c r="P1496" t="b">
        <v>0</v>
      </c>
      <c r="Q1496">
        <v>14</v>
      </c>
      <c r="R1496">
        <v>2</v>
      </c>
      <c r="S1496">
        <v>1</v>
      </c>
      <c r="T1496">
        <v>0</v>
      </c>
      <c r="U1496" t="b">
        <v>1</v>
      </c>
      <c r="V1496" t="s">
        <v>221</v>
      </c>
      <c r="W1496" t="s">
        <v>315</v>
      </c>
      <c r="X1496" t="s">
        <v>5382</v>
      </c>
      <c r="Y1496">
        <v>22</v>
      </c>
      <c r="Z1496">
        <v>22</v>
      </c>
      <c r="AA1496">
        <v>4</v>
      </c>
      <c r="AB1496">
        <v>4</v>
      </c>
      <c r="AC1496">
        <v>10</v>
      </c>
    </row>
    <row r="1497" spans="1:29" x14ac:dyDescent="0.35">
      <c r="A1497">
        <v>1502</v>
      </c>
      <c r="B1497" t="s">
        <v>1318</v>
      </c>
      <c r="C1497" t="s">
        <v>2860</v>
      </c>
      <c r="I1497" t="s">
        <v>47</v>
      </c>
      <c r="J1497" t="s">
        <v>264</v>
      </c>
      <c r="K1497">
        <v>0</v>
      </c>
      <c r="N1497" t="b">
        <v>1</v>
      </c>
      <c r="O1497" t="b">
        <v>0</v>
      </c>
      <c r="P1497" t="b">
        <v>0</v>
      </c>
      <c r="Q1497">
        <v>14</v>
      </c>
      <c r="R1497">
        <v>2</v>
      </c>
      <c r="S1497">
        <v>1</v>
      </c>
      <c r="T1497">
        <v>0</v>
      </c>
      <c r="U1497" t="b">
        <v>1</v>
      </c>
      <c r="V1497" t="s">
        <v>221</v>
      </c>
      <c r="W1497" t="s">
        <v>315</v>
      </c>
      <c r="X1497" t="s">
        <v>5752</v>
      </c>
      <c r="Y1497">
        <v>23</v>
      </c>
      <c r="Z1497">
        <v>23</v>
      </c>
      <c r="AA1497">
        <v>4</v>
      </c>
      <c r="AB1497">
        <v>4</v>
      </c>
      <c r="AC1497">
        <v>10</v>
      </c>
    </row>
    <row r="1498" spans="1:29" x14ac:dyDescent="0.35">
      <c r="A1498">
        <v>1503</v>
      </c>
      <c r="B1498" t="s">
        <v>1318</v>
      </c>
      <c r="C1498" t="s">
        <v>2861</v>
      </c>
      <c r="I1498" t="s">
        <v>47</v>
      </c>
      <c r="J1498" t="s">
        <v>264</v>
      </c>
      <c r="K1498">
        <v>0</v>
      </c>
      <c r="N1498" t="b">
        <v>1</v>
      </c>
      <c r="O1498" t="b">
        <v>0</v>
      </c>
      <c r="P1498" t="b">
        <v>0</v>
      </c>
      <c r="Q1498">
        <v>14</v>
      </c>
      <c r="R1498">
        <v>2</v>
      </c>
      <c r="S1498">
        <v>1</v>
      </c>
      <c r="T1498">
        <v>0</v>
      </c>
      <c r="U1498" t="b">
        <v>1</v>
      </c>
      <c r="V1498" t="s">
        <v>221</v>
      </c>
      <c r="W1498" t="s">
        <v>315</v>
      </c>
      <c r="X1498" t="s">
        <v>5753</v>
      </c>
      <c r="Y1498">
        <v>24</v>
      </c>
      <c r="Z1498">
        <v>24</v>
      </c>
      <c r="AA1498">
        <v>4</v>
      </c>
      <c r="AB1498">
        <v>4</v>
      </c>
      <c r="AC1498">
        <v>10</v>
      </c>
    </row>
    <row r="1499" spans="1:29" x14ac:dyDescent="0.35">
      <c r="A1499">
        <v>1504</v>
      </c>
      <c r="B1499" t="s">
        <v>1318</v>
      </c>
      <c r="C1499" t="s">
        <v>2862</v>
      </c>
      <c r="I1499" t="s">
        <v>47</v>
      </c>
      <c r="J1499" t="s">
        <v>264</v>
      </c>
      <c r="K1499">
        <v>0</v>
      </c>
      <c r="N1499" t="b">
        <v>1</v>
      </c>
      <c r="O1499" t="b">
        <v>0</v>
      </c>
      <c r="P1499" t="b">
        <v>0</v>
      </c>
      <c r="Q1499">
        <v>14</v>
      </c>
      <c r="R1499">
        <v>2</v>
      </c>
      <c r="S1499">
        <v>1</v>
      </c>
      <c r="T1499">
        <v>0</v>
      </c>
      <c r="U1499" t="b">
        <v>1</v>
      </c>
      <c r="V1499" t="s">
        <v>221</v>
      </c>
      <c r="W1499" t="s">
        <v>315</v>
      </c>
      <c r="X1499" t="s">
        <v>5754</v>
      </c>
      <c r="Y1499">
        <v>25</v>
      </c>
      <c r="Z1499">
        <v>25</v>
      </c>
      <c r="AA1499">
        <v>4</v>
      </c>
      <c r="AB1499">
        <v>4</v>
      </c>
      <c r="AC1499">
        <v>10</v>
      </c>
    </row>
    <row r="1500" spans="1:29" x14ac:dyDescent="0.35">
      <c r="A1500">
        <v>1505</v>
      </c>
      <c r="B1500" t="s">
        <v>1318</v>
      </c>
      <c r="C1500" t="s">
        <v>2863</v>
      </c>
      <c r="I1500" t="s">
        <v>47</v>
      </c>
      <c r="J1500" t="s">
        <v>264</v>
      </c>
      <c r="K1500">
        <v>0</v>
      </c>
      <c r="N1500" t="b">
        <v>1</v>
      </c>
      <c r="O1500" t="b">
        <v>0</v>
      </c>
      <c r="P1500" t="b">
        <v>0</v>
      </c>
      <c r="Q1500">
        <v>14</v>
      </c>
      <c r="R1500">
        <v>2</v>
      </c>
      <c r="S1500">
        <v>1</v>
      </c>
      <c r="T1500">
        <v>0</v>
      </c>
      <c r="U1500" t="b">
        <v>1</v>
      </c>
      <c r="V1500" t="s">
        <v>221</v>
      </c>
      <c r="W1500" t="s">
        <v>315</v>
      </c>
      <c r="X1500" t="s">
        <v>5755</v>
      </c>
      <c r="Y1500">
        <v>26</v>
      </c>
      <c r="Z1500">
        <v>26</v>
      </c>
      <c r="AA1500">
        <v>4</v>
      </c>
      <c r="AB1500">
        <v>4</v>
      </c>
      <c r="AC1500">
        <v>10</v>
      </c>
    </row>
    <row r="1501" spans="1:29" x14ac:dyDescent="0.35">
      <c r="A1501">
        <v>1506</v>
      </c>
      <c r="B1501" t="s">
        <v>1318</v>
      </c>
      <c r="C1501" t="s">
        <v>2864</v>
      </c>
      <c r="I1501" t="s">
        <v>47</v>
      </c>
      <c r="J1501" t="s">
        <v>264</v>
      </c>
      <c r="K1501">
        <v>0</v>
      </c>
      <c r="N1501" t="b">
        <v>1</v>
      </c>
      <c r="O1501" t="b">
        <v>0</v>
      </c>
      <c r="P1501" t="b">
        <v>0</v>
      </c>
      <c r="Q1501">
        <v>14</v>
      </c>
      <c r="R1501">
        <v>2</v>
      </c>
      <c r="S1501">
        <v>1</v>
      </c>
      <c r="T1501">
        <v>0</v>
      </c>
      <c r="U1501" t="b">
        <v>1</v>
      </c>
      <c r="V1501" t="s">
        <v>221</v>
      </c>
      <c r="W1501" t="s">
        <v>315</v>
      </c>
      <c r="X1501" t="s">
        <v>5756</v>
      </c>
      <c r="Y1501">
        <v>27</v>
      </c>
      <c r="Z1501">
        <v>27</v>
      </c>
      <c r="AA1501">
        <v>4</v>
      </c>
      <c r="AB1501">
        <v>4</v>
      </c>
      <c r="AC1501">
        <v>10</v>
      </c>
    </row>
    <row r="1502" spans="1:29" x14ac:dyDescent="0.35">
      <c r="A1502">
        <v>1507</v>
      </c>
      <c r="B1502" t="s">
        <v>1318</v>
      </c>
      <c r="C1502" t="s">
        <v>2865</v>
      </c>
      <c r="I1502" t="s">
        <v>47</v>
      </c>
      <c r="J1502" t="s">
        <v>264</v>
      </c>
      <c r="K1502">
        <v>0</v>
      </c>
      <c r="N1502" t="b">
        <v>1</v>
      </c>
      <c r="O1502" t="b">
        <v>0</v>
      </c>
      <c r="P1502" t="b">
        <v>0</v>
      </c>
      <c r="Q1502">
        <v>14</v>
      </c>
      <c r="R1502">
        <v>2</v>
      </c>
      <c r="S1502">
        <v>1</v>
      </c>
      <c r="T1502">
        <v>0</v>
      </c>
      <c r="U1502" t="b">
        <v>1</v>
      </c>
      <c r="V1502" t="s">
        <v>221</v>
      </c>
      <c r="W1502" t="s">
        <v>315</v>
      </c>
      <c r="X1502" t="s">
        <v>5757</v>
      </c>
      <c r="Y1502">
        <v>28</v>
      </c>
      <c r="Z1502">
        <v>28</v>
      </c>
      <c r="AA1502">
        <v>4</v>
      </c>
      <c r="AB1502">
        <v>4</v>
      </c>
      <c r="AC1502">
        <v>10</v>
      </c>
    </row>
    <row r="1503" spans="1:29" x14ac:dyDescent="0.35">
      <c r="A1503">
        <v>1508</v>
      </c>
      <c r="B1503" t="s">
        <v>1318</v>
      </c>
      <c r="C1503" t="s">
        <v>2866</v>
      </c>
      <c r="I1503" t="s">
        <v>47</v>
      </c>
      <c r="J1503" t="s">
        <v>264</v>
      </c>
      <c r="K1503">
        <v>0</v>
      </c>
      <c r="N1503" t="b">
        <v>1</v>
      </c>
      <c r="O1503" t="b">
        <v>0</v>
      </c>
      <c r="P1503" t="b">
        <v>0</v>
      </c>
      <c r="Q1503">
        <v>14</v>
      </c>
      <c r="R1503">
        <v>2</v>
      </c>
      <c r="S1503">
        <v>1</v>
      </c>
      <c r="T1503">
        <v>0</v>
      </c>
      <c r="U1503" t="b">
        <v>1</v>
      </c>
      <c r="V1503" t="s">
        <v>221</v>
      </c>
      <c r="W1503" t="s">
        <v>315</v>
      </c>
      <c r="X1503" t="s">
        <v>5758</v>
      </c>
      <c r="Y1503">
        <v>29</v>
      </c>
      <c r="Z1503">
        <v>29</v>
      </c>
      <c r="AA1503">
        <v>4</v>
      </c>
      <c r="AB1503">
        <v>4</v>
      </c>
      <c r="AC1503">
        <v>10</v>
      </c>
    </row>
    <row r="1504" spans="1:29" x14ac:dyDescent="0.35">
      <c r="A1504">
        <v>1509</v>
      </c>
      <c r="B1504" t="s">
        <v>1318</v>
      </c>
      <c r="C1504" t="s">
        <v>2867</v>
      </c>
      <c r="I1504" t="s">
        <v>47</v>
      </c>
      <c r="J1504" t="s">
        <v>264</v>
      </c>
      <c r="K1504">
        <v>0</v>
      </c>
      <c r="N1504" t="b">
        <v>1</v>
      </c>
      <c r="O1504" t="b">
        <v>0</v>
      </c>
      <c r="P1504" t="b">
        <v>0</v>
      </c>
      <c r="Q1504">
        <v>14</v>
      </c>
      <c r="R1504">
        <v>2</v>
      </c>
      <c r="S1504">
        <v>1</v>
      </c>
      <c r="T1504">
        <v>0</v>
      </c>
      <c r="U1504" t="b">
        <v>1</v>
      </c>
      <c r="V1504" t="s">
        <v>221</v>
      </c>
      <c r="W1504" t="s">
        <v>315</v>
      </c>
      <c r="X1504" t="s">
        <v>5759</v>
      </c>
      <c r="Y1504">
        <v>30</v>
      </c>
      <c r="Z1504">
        <v>30</v>
      </c>
      <c r="AA1504">
        <v>4</v>
      </c>
      <c r="AB1504">
        <v>4</v>
      </c>
      <c r="AC1504">
        <v>10</v>
      </c>
    </row>
    <row r="1505" spans="1:29" x14ac:dyDescent="0.35">
      <c r="A1505">
        <v>1510</v>
      </c>
      <c r="B1505" t="s">
        <v>1318</v>
      </c>
      <c r="C1505" t="s">
        <v>2868</v>
      </c>
      <c r="I1505" t="s">
        <v>47</v>
      </c>
      <c r="J1505" t="s">
        <v>264</v>
      </c>
      <c r="K1505">
        <v>0</v>
      </c>
      <c r="N1505" t="b">
        <v>1</v>
      </c>
      <c r="O1505" t="b">
        <v>0</v>
      </c>
      <c r="P1505" t="b">
        <v>0</v>
      </c>
      <c r="Q1505">
        <v>14</v>
      </c>
      <c r="R1505">
        <v>2</v>
      </c>
      <c r="S1505">
        <v>1</v>
      </c>
      <c r="T1505">
        <v>0</v>
      </c>
      <c r="U1505" t="b">
        <v>1</v>
      </c>
      <c r="V1505" t="s">
        <v>221</v>
      </c>
      <c r="W1505" t="s">
        <v>315</v>
      </c>
      <c r="X1505" t="s">
        <v>5390</v>
      </c>
      <c r="Y1505">
        <v>31</v>
      </c>
      <c r="Z1505">
        <v>31</v>
      </c>
      <c r="AA1505">
        <v>4</v>
      </c>
      <c r="AB1505">
        <v>4</v>
      </c>
      <c r="AC1505">
        <v>10</v>
      </c>
    </row>
    <row r="1506" spans="1:29" x14ac:dyDescent="0.35">
      <c r="A1506">
        <v>1511</v>
      </c>
      <c r="B1506" t="s">
        <v>1318</v>
      </c>
      <c r="C1506" t="s">
        <v>2869</v>
      </c>
      <c r="I1506" t="s">
        <v>47</v>
      </c>
      <c r="J1506" t="s">
        <v>264</v>
      </c>
      <c r="K1506">
        <v>0</v>
      </c>
      <c r="N1506" t="b">
        <v>1</v>
      </c>
      <c r="O1506" t="b">
        <v>0</v>
      </c>
      <c r="P1506" t="b">
        <v>0</v>
      </c>
      <c r="Q1506">
        <v>14</v>
      </c>
      <c r="R1506">
        <v>2</v>
      </c>
      <c r="S1506">
        <v>1</v>
      </c>
      <c r="T1506">
        <v>0</v>
      </c>
      <c r="U1506" t="b">
        <v>1</v>
      </c>
      <c r="V1506" t="s">
        <v>221</v>
      </c>
      <c r="W1506" t="s">
        <v>315</v>
      </c>
      <c r="X1506" t="s">
        <v>5760</v>
      </c>
      <c r="Y1506">
        <v>32</v>
      </c>
      <c r="Z1506">
        <v>32</v>
      </c>
      <c r="AA1506">
        <v>4</v>
      </c>
      <c r="AB1506">
        <v>4</v>
      </c>
      <c r="AC1506">
        <v>10</v>
      </c>
    </row>
    <row r="1507" spans="1:29" x14ac:dyDescent="0.35">
      <c r="A1507">
        <v>1512</v>
      </c>
      <c r="B1507" t="s">
        <v>1318</v>
      </c>
      <c r="C1507" t="s">
        <v>2870</v>
      </c>
      <c r="I1507" t="s">
        <v>47</v>
      </c>
      <c r="J1507" t="s">
        <v>264</v>
      </c>
      <c r="K1507">
        <v>0</v>
      </c>
      <c r="N1507" t="b">
        <v>1</v>
      </c>
      <c r="O1507" t="b">
        <v>0</v>
      </c>
      <c r="P1507" t="b">
        <v>0</v>
      </c>
      <c r="Q1507">
        <v>14</v>
      </c>
      <c r="R1507">
        <v>2</v>
      </c>
      <c r="S1507">
        <v>1</v>
      </c>
      <c r="T1507">
        <v>0</v>
      </c>
      <c r="U1507" t="b">
        <v>1</v>
      </c>
      <c r="V1507" t="s">
        <v>221</v>
      </c>
      <c r="W1507" t="s">
        <v>315</v>
      </c>
      <c r="X1507" t="s">
        <v>5391</v>
      </c>
      <c r="Y1507">
        <v>33</v>
      </c>
      <c r="Z1507">
        <v>33</v>
      </c>
      <c r="AA1507">
        <v>4</v>
      </c>
      <c r="AB1507">
        <v>4</v>
      </c>
      <c r="AC1507">
        <v>10</v>
      </c>
    </row>
    <row r="1508" spans="1:29" x14ac:dyDescent="0.35">
      <c r="A1508">
        <v>1513</v>
      </c>
      <c r="B1508" t="s">
        <v>1318</v>
      </c>
      <c r="C1508" t="s">
        <v>2871</v>
      </c>
      <c r="I1508" t="s">
        <v>47</v>
      </c>
      <c r="J1508" t="s">
        <v>264</v>
      </c>
      <c r="K1508">
        <v>0</v>
      </c>
      <c r="N1508" t="b">
        <v>1</v>
      </c>
      <c r="O1508" t="b">
        <v>0</v>
      </c>
      <c r="P1508" t="b">
        <v>0</v>
      </c>
      <c r="Q1508">
        <v>14</v>
      </c>
      <c r="R1508">
        <v>2</v>
      </c>
      <c r="S1508">
        <v>1</v>
      </c>
      <c r="T1508">
        <v>0</v>
      </c>
      <c r="U1508" t="b">
        <v>1</v>
      </c>
      <c r="V1508" t="s">
        <v>221</v>
      </c>
      <c r="W1508" t="s">
        <v>315</v>
      </c>
      <c r="X1508" t="s">
        <v>5761</v>
      </c>
      <c r="Y1508">
        <v>34</v>
      </c>
      <c r="Z1508">
        <v>34</v>
      </c>
      <c r="AA1508">
        <v>4</v>
      </c>
      <c r="AB1508">
        <v>4</v>
      </c>
      <c r="AC1508">
        <v>10</v>
      </c>
    </row>
    <row r="1509" spans="1:29" x14ac:dyDescent="0.35">
      <c r="A1509">
        <v>1514</v>
      </c>
      <c r="B1509" t="s">
        <v>1318</v>
      </c>
      <c r="C1509" t="s">
        <v>2872</v>
      </c>
      <c r="I1509" t="s">
        <v>47</v>
      </c>
      <c r="J1509" t="s">
        <v>264</v>
      </c>
      <c r="K1509">
        <v>0</v>
      </c>
      <c r="N1509" t="b">
        <v>1</v>
      </c>
      <c r="O1509" t="b">
        <v>0</v>
      </c>
      <c r="P1509" t="b">
        <v>0</v>
      </c>
      <c r="Q1509">
        <v>14</v>
      </c>
      <c r="R1509">
        <v>2</v>
      </c>
      <c r="S1509">
        <v>1</v>
      </c>
      <c r="T1509">
        <v>0</v>
      </c>
      <c r="U1509" t="b">
        <v>1</v>
      </c>
      <c r="V1509" t="s">
        <v>221</v>
      </c>
      <c r="W1509" t="s">
        <v>315</v>
      </c>
      <c r="X1509" t="s">
        <v>5762</v>
      </c>
      <c r="Y1509">
        <v>35</v>
      </c>
      <c r="Z1509">
        <v>35</v>
      </c>
      <c r="AA1509">
        <v>4</v>
      </c>
      <c r="AB1509">
        <v>4</v>
      </c>
      <c r="AC1509">
        <v>10</v>
      </c>
    </row>
    <row r="1510" spans="1:29" x14ac:dyDescent="0.35">
      <c r="A1510">
        <v>1515</v>
      </c>
      <c r="B1510" t="s">
        <v>1318</v>
      </c>
      <c r="C1510" t="s">
        <v>2873</v>
      </c>
      <c r="I1510" t="s">
        <v>47</v>
      </c>
      <c r="J1510" t="s">
        <v>264</v>
      </c>
      <c r="K1510">
        <v>0</v>
      </c>
      <c r="N1510" t="b">
        <v>1</v>
      </c>
      <c r="O1510" t="b">
        <v>0</v>
      </c>
      <c r="P1510" t="b">
        <v>0</v>
      </c>
      <c r="Q1510">
        <v>14</v>
      </c>
      <c r="R1510">
        <v>2</v>
      </c>
      <c r="S1510">
        <v>1</v>
      </c>
      <c r="T1510">
        <v>0</v>
      </c>
      <c r="U1510" t="b">
        <v>1</v>
      </c>
      <c r="V1510" t="s">
        <v>221</v>
      </c>
      <c r="W1510" t="s">
        <v>315</v>
      </c>
      <c r="X1510" t="s">
        <v>5763</v>
      </c>
      <c r="Y1510">
        <v>36</v>
      </c>
      <c r="Z1510">
        <v>36</v>
      </c>
      <c r="AA1510">
        <v>4</v>
      </c>
      <c r="AB1510">
        <v>4</v>
      </c>
      <c r="AC1510">
        <v>10</v>
      </c>
    </row>
    <row r="1511" spans="1:29" x14ac:dyDescent="0.35">
      <c r="A1511">
        <v>1516</v>
      </c>
      <c r="B1511" t="s">
        <v>1318</v>
      </c>
      <c r="C1511" t="s">
        <v>2874</v>
      </c>
      <c r="I1511" t="s">
        <v>47</v>
      </c>
      <c r="J1511" t="s">
        <v>264</v>
      </c>
      <c r="K1511">
        <v>0</v>
      </c>
      <c r="N1511" t="b">
        <v>1</v>
      </c>
      <c r="O1511" t="b">
        <v>0</v>
      </c>
      <c r="P1511" t="b">
        <v>0</v>
      </c>
      <c r="Q1511">
        <v>14</v>
      </c>
      <c r="R1511">
        <v>2</v>
      </c>
      <c r="S1511">
        <v>1</v>
      </c>
      <c r="T1511">
        <v>0</v>
      </c>
      <c r="U1511" t="b">
        <v>1</v>
      </c>
      <c r="V1511" t="s">
        <v>221</v>
      </c>
      <c r="W1511" t="s">
        <v>315</v>
      </c>
      <c r="X1511" t="s">
        <v>5764</v>
      </c>
      <c r="Y1511">
        <v>37</v>
      </c>
      <c r="Z1511">
        <v>37</v>
      </c>
      <c r="AA1511">
        <v>4</v>
      </c>
      <c r="AB1511">
        <v>4</v>
      </c>
      <c r="AC1511">
        <v>10</v>
      </c>
    </row>
    <row r="1512" spans="1:29" x14ac:dyDescent="0.35">
      <c r="A1512">
        <v>1517</v>
      </c>
      <c r="B1512" t="s">
        <v>1318</v>
      </c>
      <c r="C1512" t="s">
        <v>2875</v>
      </c>
      <c r="I1512" t="s">
        <v>47</v>
      </c>
      <c r="J1512" t="s">
        <v>264</v>
      </c>
      <c r="K1512">
        <v>0</v>
      </c>
      <c r="N1512" t="b">
        <v>1</v>
      </c>
      <c r="O1512" t="b">
        <v>0</v>
      </c>
      <c r="P1512" t="b">
        <v>0</v>
      </c>
      <c r="Q1512">
        <v>14</v>
      </c>
      <c r="R1512">
        <v>2</v>
      </c>
      <c r="S1512">
        <v>1</v>
      </c>
      <c r="T1512">
        <v>0</v>
      </c>
      <c r="U1512" t="b">
        <v>1</v>
      </c>
      <c r="V1512" t="s">
        <v>221</v>
      </c>
      <c r="W1512" t="s">
        <v>315</v>
      </c>
      <c r="X1512" t="s">
        <v>5765</v>
      </c>
      <c r="Y1512">
        <v>38</v>
      </c>
      <c r="Z1512">
        <v>38</v>
      </c>
      <c r="AA1512">
        <v>4</v>
      </c>
      <c r="AB1512">
        <v>4</v>
      </c>
      <c r="AC1512">
        <v>10</v>
      </c>
    </row>
    <row r="1513" spans="1:29" x14ac:dyDescent="0.35">
      <c r="A1513">
        <v>1518</v>
      </c>
      <c r="B1513" t="s">
        <v>1318</v>
      </c>
      <c r="C1513" t="s">
        <v>2876</v>
      </c>
      <c r="I1513" t="s">
        <v>47</v>
      </c>
      <c r="J1513" t="s">
        <v>264</v>
      </c>
      <c r="K1513">
        <v>0</v>
      </c>
      <c r="N1513" t="b">
        <v>1</v>
      </c>
      <c r="O1513" t="b">
        <v>0</v>
      </c>
      <c r="P1513" t="b">
        <v>0</v>
      </c>
      <c r="Q1513">
        <v>14</v>
      </c>
      <c r="R1513">
        <v>2</v>
      </c>
      <c r="S1513">
        <v>1</v>
      </c>
      <c r="T1513">
        <v>0</v>
      </c>
      <c r="U1513" t="b">
        <v>1</v>
      </c>
      <c r="V1513" t="s">
        <v>221</v>
      </c>
      <c r="W1513" t="s">
        <v>315</v>
      </c>
      <c r="X1513" t="s">
        <v>5766</v>
      </c>
      <c r="Y1513">
        <v>39</v>
      </c>
      <c r="Z1513">
        <v>39</v>
      </c>
      <c r="AA1513">
        <v>4</v>
      </c>
      <c r="AB1513">
        <v>4</v>
      </c>
      <c r="AC1513">
        <v>10</v>
      </c>
    </row>
    <row r="1514" spans="1:29" x14ac:dyDescent="0.35">
      <c r="A1514">
        <v>1519</v>
      </c>
      <c r="B1514" t="s">
        <v>1318</v>
      </c>
      <c r="C1514" t="s">
        <v>2877</v>
      </c>
      <c r="I1514" t="s">
        <v>47</v>
      </c>
      <c r="J1514" t="s">
        <v>264</v>
      </c>
      <c r="K1514">
        <v>0</v>
      </c>
      <c r="N1514" t="b">
        <v>1</v>
      </c>
      <c r="O1514" t="b">
        <v>0</v>
      </c>
      <c r="P1514" t="b">
        <v>0</v>
      </c>
      <c r="Q1514">
        <v>14</v>
      </c>
      <c r="R1514">
        <v>2</v>
      </c>
      <c r="S1514">
        <v>1</v>
      </c>
      <c r="T1514">
        <v>0</v>
      </c>
      <c r="U1514" t="b">
        <v>1</v>
      </c>
      <c r="V1514" t="s">
        <v>221</v>
      </c>
      <c r="W1514" t="s">
        <v>315</v>
      </c>
      <c r="X1514" t="s">
        <v>5767</v>
      </c>
      <c r="Y1514">
        <v>40</v>
      </c>
      <c r="Z1514">
        <v>40</v>
      </c>
      <c r="AA1514">
        <v>4</v>
      </c>
      <c r="AB1514">
        <v>4</v>
      </c>
      <c r="AC1514">
        <v>10</v>
      </c>
    </row>
    <row r="1515" spans="1:29" x14ac:dyDescent="0.35">
      <c r="A1515">
        <v>1520</v>
      </c>
      <c r="B1515" t="s">
        <v>1318</v>
      </c>
      <c r="C1515" t="s">
        <v>2878</v>
      </c>
      <c r="I1515" t="s">
        <v>47</v>
      </c>
      <c r="J1515" t="s">
        <v>264</v>
      </c>
      <c r="K1515">
        <v>0</v>
      </c>
      <c r="N1515" t="b">
        <v>1</v>
      </c>
      <c r="O1515" t="b">
        <v>0</v>
      </c>
      <c r="P1515" t="b">
        <v>0</v>
      </c>
      <c r="Q1515">
        <v>14</v>
      </c>
      <c r="R1515">
        <v>2</v>
      </c>
      <c r="S1515">
        <v>1</v>
      </c>
      <c r="T1515">
        <v>0</v>
      </c>
      <c r="U1515" t="b">
        <v>1</v>
      </c>
      <c r="V1515" t="s">
        <v>221</v>
      </c>
      <c r="W1515" t="s">
        <v>315</v>
      </c>
      <c r="X1515" t="s">
        <v>5768</v>
      </c>
      <c r="Y1515">
        <v>41</v>
      </c>
      <c r="Z1515">
        <v>41</v>
      </c>
      <c r="AA1515">
        <v>4</v>
      </c>
      <c r="AB1515">
        <v>4</v>
      </c>
      <c r="AC1515">
        <v>10</v>
      </c>
    </row>
    <row r="1516" spans="1:29" x14ac:dyDescent="0.35">
      <c r="A1516">
        <v>1521</v>
      </c>
      <c r="B1516" t="s">
        <v>1318</v>
      </c>
      <c r="C1516" t="s">
        <v>2879</v>
      </c>
      <c r="I1516" t="s">
        <v>47</v>
      </c>
      <c r="J1516" t="s">
        <v>264</v>
      </c>
      <c r="K1516">
        <v>0</v>
      </c>
      <c r="N1516" t="b">
        <v>1</v>
      </c>
      <c r="O1516" t="b">
        <v>0</v>
      </c>
      <c r="P1516" t="b">
        <v>0</v>
      </c>
      <c r="Q1516">
        <v>14</v>
      </c>
      <c r="R1516">
        <v>2</v>
      </c>
      <c r="S1516">
        <v>1</v>
      </c>
      <c r="T1516">
        <v>0</v>
      </c>
      <c r="U1516" t="b">
        <v>1</v>
      </c>
      <c r="V1516" t="s">
        <v>221</v>
      </c>
      <c r="W1516" t="s">
        <v>315</v>
      </c>
      <c r="X1516" t="s">
        <v>5769</v>
      </c>
      <c r="Y1516">
        <v>42</v>
      </c>
      <c r="Z1516">
        <v>42</v>
      </c>
      <c r="AA1516">
        <v>4</v>
      </c>
      <c r="AB1516">
        <v>4</v>
      </c>
      <c r="AC1516">
        <v>10</v>
      </c>
    </row>
    <row r="1517" spans="1:29" x14ac:dyDescent="0.35">
      <c r="A1517">
        <v>1522</v>
      </c>
      <c r="B1517" t="s">
        <v>1318</v>
      </c>
      <c r="C1517" t="s">
        <v>2880</v>
      </c>
      <c r="I1517" t="s">
        <v>47</v>
      </c>
      <c r="J1517" t="s">
        <v>264</v>
      </c>
      <c r="K1517">
        <v>0</v>
      </c>
      <c r="N1517" t="b">
        <v>1</v>
      </c>
      <c r="O1517" t="b">
        <v>0</v>
      </c>
      <c r="P1517" t="b">
        <v>0</v>
      </c>
      <c r="Q1517">
        <v>14</v>
      </c>
      <c r="R1517">
        <v>2</v>
      </c>
      <c r="S1517">
        <v>1</v>
      </c>
      <c r="T1517">
        <v>0</v>
      </c>
      <c r="U1517" t="b">
        <v>1</v>
      </c>
      <c r="V1517" t="s">
        <v>221</v>
      </c>
      <c r="W1517" t="s">
        <v>315</v>
      </c>
      <c r="X1517" t="s">
        <v>5770</v>
      </c>
      <c r="Y1517">
        <v>43</v>
      </c>
      <c r="Z1517">
        <v>43</v>
      </c>
      <c r="AA1517">
        <v>4</v>
      </c>
      <c r="AB1517">
        <v>4</v>
      </c>
      <c r="AC1517">
        <v>10</v>
      </c>
    </row>
    <row r="1518" spans="1:29" x14ac:dyDescent="0.35">
      <c r="A1518">
        <v>1523</v>
      </c>
      <c r="B1518" t="s">
        <v>1318</v>
      </c>
      <c r="C1518" t="s">
        <v>2881</v>
      </c>
      <c r="I1518" t="s">
        <v>47</v>
      </c>
      <c r="J1518" t="s">
        <v>264</v>
      </c>
      <c r="K1518">
        <v>0</v>
      </c>
      <c r="N1518" t="b">
        <v>1</v>
      </c>
      <c r="O1518" t="b">
        <v>0</v>
      </c>
      <c r="P1518" t="b">
        <v>0</v>
      </c>
      <c r="Q1518">
        <v>14</v>
      </c>
      <c r="R1518">
        <v>2</v>
      </c>
      <c r="S1518">
        <v>1</v>
      </c>
      <c r="T1518">
        <v>0</v>
      </c>
      <c r="U1518" t="b">
        <v>1</v>
      </c>
      <c r="V1518" t="s">
        <v>221</v>
      </c>
      <c r="W1518" t="s">
        <v>315</v>
      </c>
      <c r="X1518" t="s">
        <v>5771</v>
      </c>
      <c r="Y1518">
        <v>44</v>
      </c>
      <c r="Z1518">
        <v>44</v>
      </c>
      <c r="AA1518">
        <v>4</v>
      </c>
      <c r="AB1518">
        <v>4</v>
      </c>
      <c r="AC1518">
        <v>10</v>
      </c>
    </row>
    <row r="1519" spans="1:29" x14ac:dyDescent="0.35">
      <c r="A1519">
        <v>1524</v>
      </c>
      <c r="B1519" t="s">
        <v>1318</v>
      </c>
      <c r="C1519" t="s">
        <v>2882</v>
      </c>
      <c r="I1519" t="s">
        <v>47</v>
      </c>
      <c r="J1519" t="s">
        <v>264</v>
      </c>
      <c r="K1519">
        <v>0</v>
      </c>
      <c r="N1519" t="b">
        <v>1</v>
      </c>
      <c r="O1519" t="b">
        <v>0</v>
      </c>
      <c r="P1519" t="b">
        <v>0</v>
      </c>
      <c r="Q1519">
        <v>14</v>
      </c>
      <c r="R1519">
        <v>2</v>
      </c>
      <c r="S1519">
        <v>1</v>
      </c>
      <c r="T1519">
        <v>0</v>
      </c>
      <c r="U1519" t="b">
        <v>1</v>
      </c>
      <c r="V1519" t="s">
        <v>221</v>
      </c>
      <c r="W1519" t="s">
        <v>315</v>
      </c>
      <c r="X1519" t="s">
        <v>5772</v>
      </c>
      <c r="Y1519">
        <v>45</v>
      </c>
      <c r="Z1519">
        <v>45</v>
      </c>
      <c r="AA1519">
        <v>4</v>
      </c>
      <c r="AB1519">
        <v>4</v>
      </c>
      <c r="AC1519">
        <v>10</v>
      </c>
    </row>
    <row r="1520" spans="1:29" x14ac:dyDescent="0.35">
      <c r="A1520">
        <v>1525</v>
      </c>
      <c r="B1520" t="s">
        <v>1318</v>
      </c>
      <c r="C1520" t="s">
        <v>2883</v>
      </c>
      <c r="I1520" t="s">
        <v>47</v>
      </c>
      <c r="J1520" t="s">
        <v>264</v>
      </c>
      <c r="K1520">
        <v>0</v>
      </c>
      <c r="N1520" t="b">
        <v>1</v>
      </c>
      <c r="O1520" t="b">
        <v>0</v>
      </c>
      <c r="P1520" t="b">
        <v>0</v>
      </c>
      <c r="Q1520">
        <v>14</v>
      </c>
      <c r="R1520">
        <v>2</v>
      </c>
      <c r="S1520">
        <v>1</v>
      </c>
      <c r="T1520">
        <v>0</v>
      </c>
      <c r="U1520" t="b">
        <v>1</v>
      </c>
      <c r="V1520" t="s">
        <v>221</v>
      </c>
      <c r="W1520" t="s">
        <v>315</v>
      </c>
      <c r="X1520" t="s">
        <v>5773</v>
      </c>
      <c r="Y1520">
        <v>46</v>
      </c>
      <c r="Z1520">
        <v>46</v>
      </c>
      <c r="AA1520">
        <v>4</v>
      </c>
      <c r="AB1520">
        <v>4</v>
      </c>
      <c r="AC1520">
        <v>10</v>
      </c>
    </row>
    <row r="1521" spans="1:29" x14ac:dyDescent="0.35">
      <c r="A1521">
        <v>1526</v>
      </c>
      <c r="B1521" t="s">
        <v>1318</v>
      </c>
      <c r="C1521" t="s">
        <v>2884</v>
      </c>
      <c r="I1521" t="s">
        <v>47</v>
      </c>
      <c r="J1521" t="s">
        <v>264</v>
      </c>
      <c r="K1521">
        <v>0</v>
      </c>
      <c r="N1521" t="b">
        <v>1</v>
      </c>
      <c r="O1521" t="b">
        <v>0</v>
      </c>
      <c r="P1521" t="b">
        <v>0</v>
      </c>
      <c r="Q1521">
        <v>14</v>
      </c>
      <c r="R1521">
        <v>2</v>
      </c>
      <c r="S1521">
        <v>1</v>
      </c>
      <c r="T1521">
        <v>0</v>
      </c>
      <c r="U1521" t="b">
        <v>1</v>
      </c>
      <c r="V1521" t="s">
        <v>221</v>
      </c>
      <c r="W1521" t="s">
        <v>315</v>
      </c>
      <c r="X1521" t="s">
        <v>5774</v>
      </c>
      <c r="Y1521">
        <v>47</v>
      </c>
      <c r="Z1521">
        <v>47</v>
      </c>
      <c r="AA1521">
        <v>4</v>
      </c>
      <c r="AB1521">
        <v>4</v>
      </c>
      <c r="AC1521">
        <v>10</v>
      </c>
    </row>
    <row r="1522" spans="1:29" x14ac:dyDescent="0.35">
      <c r="A1522">
        <v>1527</v>
      </c>
      <c r="B1522" t="s">
        <v>1318</v>
      </c>
      <c r="C1522" t="s">
        <v>2885</v>
      </c>
      <c r="I1522" t="s">
        <v>47</v>
      </c>
      <c r="J1522" t="s">
        <v>264</v>
      </c>
      <c r="K1522">
        <v>0</v>
      </c>
      <c r="N1522" t="b">
        <v>1</v>
      </c>
      <c r="O1522" t="b">
        <v>0</v>
      </c>
      <c r="P1522" t="b">
        <v>0</v>
      </c>
      <c r="Q1522">
        <v>14</v>
      </c>
      <c r="R1522">
        <v>2</v>
      </c>
      <c r="S1522">
        <v>1</v>
      </c>
      <c r="T1522">
        <v>0</v>
      </c>
      <c r="U1522" t="b">
        <v>1</v>
      </c>
      <c r="V1522" t="s">
        <v>221</v>
      </c>
      <c r="W1522" t="s">
        <v>315</v>
      </c>
      <c r="X1522" t="s">
        <v>5775</v>
      </c>
      <c r="Y1522">
        <v>48</v>
      </c>
      <c r="Z1522">
        <v>48</v>
      </c>
      <c r="AA1522">
        <v>4</v>
      </c>
      <c r="AB1522">
        <v>4</v>
      </c>
      <c r="AC1522">
        <v>10</v>
      </c>
    </row>
    <row r="1523" spans="1:29" x14ac:dyDescent="0.35">
      <c r="A1523">
        <v>1528</v>
      </c>
      <c r="B1523" t="s">
        <v>1318</v>
      </c>
      <c r="C1523" t="s">
        <v>2886</v>
      </c>
      <c r="I1523" t="s">
        <v>47</v>
      </c>
      <c r="J1523" t="s">
        <v>264</v>
      </c>
      <c r="K1523">
        <v>0</v>
      </c>
      <c r="N1523" t="b">
        <v>1</v>
      </c>
      <c r="O1523" t="b">
        <v>0</v>
      </c>
      <c r="P1523" t="b">
        <v>0</v>
      </c>
      <c r="Q1523">
        <v>14</v>
      </c>
      <c r="R1523">
        <v>2</v>
      </c>
      <c r="S1523">
        <v>1</v>
      </c>
      <c r="T1523">
        <v>0</v>
      </c>
      <c r="U1523" t="b">
        <v>1</v>
      </c>
      <c r="V1523" t="s">
        <v>221</v>
      </c>
      <c r="W1523" t="s">
        <v>315</v>
      </c>
      <c r="X1523" t="s">
        <v>5776</v>
      </c>
      <c r="Y1523">
        <v>49</v>
      </c>
      <c r="Z1523">
        <v>49</v>
      </c>
      <c r="AA1523">
        <v>4</v>
      </c>
      <c r="AB1523">
        <v>4</v>
      </c>
      <c r="AC1523">
        <v>10</v>
      </c>
    </row>
    <row r="1524" spans="1:29" x14ac:dyDescent="0.35">
      <c r="A1524">
        <v>1529</v>
      </c>
      <c r="B1524" t="s">
        <v>1318</v>
      </c>
      <c r="C1524" t="s">
        <v>2887</v>
      </c>
      <c r="I1524" t="s">
        <v>47</v>
      </c>
      <c r="J1524" t="s">
        <v>264</v>
      </c>
      <c r="K1524">
        <v>0</v>
      </c>
      <c r="N1524" t="b">
        <v>1</v>
      </c>
      <c r="O1524" t="b">
        <v>0</v>
      </c>
      <c r="P1524" t="b">
        <v>0</v>
      </c>
      <c r="Q1524">
        <v>14</v>
      </c>
      <c r="R1524">
        <v>2</v>
      </c>
      <c r="S1524">
        <v>1</v>
      </c>
      <c r="T1524">
        <v>0</v>
      </c>
      <c r="U1524" t="b">
        <v>1</v>
      </c>
      <c r="V1524" t="s">
        <v>221</v>
      </c>
      <c r="W1524" t="s">
        <v>315</v>
      </c>
      <c r="X1524" t="s">
        <v>5777</v>
      </c>
      <c r="Y1524">
        <v>50</v>
      </c>
      <c r="Z1524">
        <v>50</v>
      </c>
      <c r="AA1524">
        <v>4</v>
      </c>
      <c r="AB1524">
        <v>4</v>
      </c>
      <c r="AC1524">
        <v>10</v>
      </c>
    </row>
    <row r="1525" spans="1:29" x14ac:dyDescent="0.35">
      <c r="A1525">
        <v>1530</v>
      </c>
      <c r="B1525" t="s">
        <v>1318</v>
      </c>
      <c r="C1525" t="s">
        <v>2888</v>
      </c>
      <c r="I1525" t="s">
        <v>47</v>
      </c>
      <c r="J1525" t="s">
        <v>264</v>
      </c>
      <c r="K1525">
        <v>0</v>
      </c>
      <c r="N1525" t="b">
        <v>1</v>
      </c>
      <c r="O1525" t="b">
        <v>0</v>
      </c>
      <c r="P1525" t="b">
        <v>0</v>
      </c>
      <c r="Q1525">
        <v>14</v>
      </c>
      <c r="R1525">
        <v>2</v>
      </c>
      <c r="S1525">
        <v>1</v>
      </c>
      <c r="T1525">
        <v>0</v>
      </c>
      <c r="U1525" t="b">
        <v>1</v>
      </c>
      <c r="V1525" t="s">
        <v>221</v>
      </c>
      <c r="W1525" t="s">
        <v>315</v>
      </c>
      <c r="X1525" t="s">
        <v>5778</v>
      </c>
      <c r="Y1525">
        <v>51</v>
      </c>
      <c r="Z1525">
        <v>51</v>
      </c>
      <c r="AA1525">
        <v>4</v>
      </c>
      <c r="AB1525">
        <v>4</v>
      </c>
      <c r="AC1525">
        <v>10</v>
      </c>
    </row>
    <row r="1526" spans="1:29" x14ac:dyDescent="0.35">
      <c r="A1526">
        <v>1531</v>
      </c>
      <c r="B1526" t="s">
        <v>1318</v>
      </c>
      <c r="C1526" t="s">
        <v>2889</v>
      </c>
      <c r="I1526" t="s">
        <v>47</v>
      </c>
      <c r="J1526" t="s">
        <v>264</v>
      </c>
      <c r="K1526">
        <v>0</v>
      </c>
      <c r="N1526" t="b">
        <v>1</v>
      </c>
      <c r="O1526" t="b">
        <v>0</v>
      </c>
      <c r="P1526" t="b">
        <v>0</v>
      </c>
      <c r="Q1526">
        <v>14</v>
      </c>
      <c r="R1526">
        <v>2</v>
      </c>
      <c r="S1526">
        <v>1</v>
      </c>
      <c r="T1526">
        <v>0</v>
      </c>
      <c r="U1526" t="b">
        <v>1</v>
      </c>
      <c r="V1526" t="s">
        <v>221</v>
      </c>
      <c r="W1526" t="s">
        <v>315</v>
      </c>
      <c r="X1526" t="s">
        <v>5779</v>
      </c>
      <c r="Y1526">
        <v>52</v>
      </c>
      <c r="Z1526">
        <v>52</v>
      </c>
      <c r="AA1526">
        <v>4</v>
      </c>
      <c r="AB1526">
        <v>4</v>
      </c>
      <c r="AC1526">
        <v>10</v>
      </c>
    </row>
    <row r="1527" spans="1:29" x14ac:dyDescent="0.35">
      <c r="A1527">
        <v>1532</v>
      </c>
      <c r="B1527" t="s">
        <v>1318</v>
      </c>
      <c r="C1527" t="s">
        <v>2890</v>
      </c>
      <c r="I1527" t="s">
        <v>47</v>
      </c>
      <c r="J1527" t="s">
        <v>264</v>
      </c>
      <c r="K1527">
        <v>0</v>
      </c>
      <c r="N1527" t="b">
        <v>1</v>
      </c>
      <c r="O1527" t="b">
        <v>0</v>
      </c>
      <c r="P1527" t="b">
        <v>0</v>
      </c>
      <c r="Q1527">
        <v>14</v>
      </c>
      <c r="R1527">
        <v>2</v>
      </c>
      <c r="S1527">
        <v>1</v>
      </c>
      <c r="T1527">
        <v>0</v>
      </c>
      <c r="U1527" t="b">
        <v>1</v>
      </c>
      <c r="V1527" t="s">
        <v>221</v>
      </c>
      <c r="W1527" t="s">
        <v>315</v>
      </c>
      <c r="X1527" t="s">
        <v>5780</v>
      </c>
      <c r="Y1527">
        <v>53</v>
      </c>
      <c r="Z1527">
        <v>53</v>
      </c>
      <c r="AA1527">
        <v>4</v>
      </c>
      <c r="AB1527">
        <v>4</v>
      </c>
      <c r="AC1527">
        <v>10</v>
      </c>
    </row>
    <row r="1528" spans="1:29" x14ac:dyDescent="0.35">
      <c r="A1528">
        <v>1533</v>
      </c>
      <c r="B1528" t="s">
        <v>1318</v>
      </c>
      <c r="C1528" t="s">
        <v>2891</v>
      </c>
      <c r="I1528" t="s">
        <v>47</v>
      </c>
      <c r="J1528" t="s">
        <v>264</v>
      </c>
      <c r="K1528">
        <v>0</v>
      </c>
      <c r="N1528" t="b">
        <v>1</v>
      </c>
      <c r="O1528" t="b">
        <v>0</v>
      </c>
      <c r="P1528" t="b">
        <v>0</v>
      </c>
      <c r="Q1528">
        <v>14</v>
      </c>
      <c r="R1528">
        <v>2</v>
      </c>
      <c r="S1528">
        <v>1</v>
      </c>
      <c r="T1528">
        <v>0</v>
      </c>
      <c r="U1528" t="b">
        <v>1</v>
      </c>
      <c r="V1528" t="s">
        <v>221</v>
      </c>
      <c r="W1528" t="s">
        <v>315</v>
      </c>
      <c r="X1528" t="s">
        <v>5781</v>
      </c>
      <c r="Y1528">
        <v>54</v>
      </c>
      <c r="Z1528">
        <v>54</v>
      </c>
      <c r="AA1528">
        <v>4</v>
      </c>
      <c r="AB1528">
        <v>4</v>
      </c>
      <c r="AC1528">
        <v>10</v>
      </c>
    </row>
    <row r="1529" spans="1:29" x14ac:dyDescent="0.35">
      <c r="A1529">
        <v>1534</v>
      </c>
      <c r="B1529" t="s">
        <v>1318</v>
      </c>
      <c r="C1529" t="s">
        <v>2892</v>
      </c>
      <c r="I1529" t="s">
        <v>47</v>
      </c>
      <c r="J1529" t="s">
        <v>264</v>
      </c>
      <c r="K1529">
        <v>0</v>
      </c>
      <c r="N1529" t="b">
        <v>1</v>
      </c>
      <c r="O1529" t="b">
        <v>0</v>
      </c>
      <c r="P1529" t="b">
        <v>0</v>
      </c>
      <c r="Q1529">
        <v>14</v>
      </c>
      <c r="R1529">
        <v>2</v>
      </c>
      <c r="S1529">
        <v>1</v>
      </c>
      <c r="T1529">
        <v>0</v>
      </c>
      <c r="U1529" t="b">
        <v>1</v>
      </c>
      <c r="V1529" t="s">
        <v>221</v>
      </c>
      <c r="W1529" t="s">
        <v>315</v>
      </c>
      <c r="X1529" t="s">
        <v>5782</v>
      </c>
      <c r="Y1529">
        <v>55</v>
      </c>
      <c r="Z1529">
        <v>55</v>
      </c>
      <c r="AA1529">
        <v>4</v>
      </c>
      <c r="AB1529">
        <v>4</v>
      </c>
      <c r="AC1529">
        <v>10</v>
      </c>
    </row>
    <row r="1530" spans="1:29" x14ac:dyDescent="0.35">
      <c r="A1530">
        <v>1535</v>
      </c>
      <c r="B1530" t="s">
        <v>1318</v>
      </c>
      <c r="C1530" t="s">
        <v>2893</v>
      </c>
      <c r="I1530" t="s">
        <v>47</v>
      </c>
      <c r="J1530" t="s">
        <v>264</v>
      </c>
      <c r="K1530">
        <v>0</v>
      </c>
      <c r="N1530" t="b">
        <v>1</v>
      </c>
      <c r="O1530" t="b">
        <v>0</v>
      </c>
      <c r="P1530" t="b">
        <v>0</v>
      </c>
      <c r="Q1530">
        <v>14</v>
      </c>
      <c r="R1530">
        <v>2</v>
      </c>
      <c r="S1530">
        <v>1</v>
      </c>
      <c r="T1530">
        <v>0</v>
      </c>
      <c r="U1530" t="b">
        <v>1</v>
      </c>
      <c r="V1530" t="s">
        <v>221</v>
      </c>
      <c r="W1530" t="s">
        <v>315</v>
      </c>
      <c r="X1530" t="s">
        <v>5783</v>
      </c>
      <c r="Y1530">
        <v>56</v>
      </c>
      <c r="Z1530">
        <v>56</v>
      </c>
      <c r="AA1530">
        <v>4</v>
      </c>
      <c r="AB1530">
        <v>4</v>
      </c>
      <c r="AC1530">
        <v>10</v>
      </c>
    </row>
    <row r="1531" spans="1:29" x14ac:dyDescent="0.35">
      <c r="A1531">
        <v>1536</v>
      </c>
      <c r="B1531" t="s">
        <v>1318</v>
      </c>
      <c r="C1531" t="s">
        <v>2894</v>
      </c>
      <c r="I1531" t="s">
        <v>47</v>
      </c>
      <c r="J1531" t="s">
        <v>264</v>
      </c>
      <c r="K1531">
        <v>0</v>
      </c>
      <c r="N1531" t="b">
        <v>1</v>
      </c>
      <c r="O1531" t="b">
        <v>0</v>
      </c>
      <c r="P1531" t="b">
        <v>0</v>
      </c>
      <c r="Q1531">
        <v>14</v>
      </c>
      <c r="R1531">
        <v>2</v>
      </c>
      <c r="S1531">
        <v>1</v>
      </c>
      <c r="T1531">
        <v>0</v>
      </c>
      <c r="U1531" t="b">
        <v>1</v>
      </c>
      <c r="V1531" t="s">
        <v>221</v>
      </c>
      <c r="W1531" t="s">
        <v>315</v>
      </c>
      <c r="X1531" t="s">
        <v>5784</v>
      </c>
      <c r="Y1531">
        <v>57</v>
      </c>
      <c r="Z1531">
        <v>57</v>
      </c>
      <c r="AA1531">
        <v>4</v>
      </c>
      <c r="AB1531">
        <v>4</v>
      </c>
      <c r="AC1531">
        <v>10</v>
      </c>
    </row>
    <row r="1532" spans="1:29" x14ac:dyDescent="0.35">
      <c r="A1532">
        <v>1537</v>
      </c>
      <c r="B1532" t="s">
        <v>1318</v>
      </c>
      <c r="C1532" t="s">
        <v>2895</v>
      </c>
      <c r="I1532" t="s">
        <v>47</v>
      </c>
      <c r="J1532" t="s">
        <v>264</v>
      </c>
      <c r="K1532">
        <v>0</v>
      </c>
      <c r="N1532" t="b">
        <v>1</v>
      </c>
      <c r="O1532" t="b">
        <v>0</v>
      </c>
      <c r="P1532" t="b">
        <v>0</v>
      </c>
      <c r="Q1532">
        <v>14</v>
      </c>
      <c r="R1532">
        <v>2</v>
      </c>
      <c r="S1532">
        <v>1</v>
      </c>
      <c r="T1532">
        <v>0</v>
      </c>
      <c r="U1532" t="b">
        <v>1</v>
      </c>
      <c r="V1532" t="s">
        <v>221</v>
      </c>
      <c r="W1532" t="s">
        <v>315</v>
      </c>
      <c r="X1532" t="s">
        <v>5785</v>
      </c>
      <c r="Y1532">
        <v>58</v>
      </c>
      <c r="Z1532">
        <v>58</v>
      </c>
      <c r="AA1532">
        <v>4</v>
      </c>
      <c r="AB1532">
        <v>4</v>
      </c>
      <c r="AC1532">
        <v>10</v>
      </c>
    </row>
    <row r="1533" spans="1:29" x14ac:dyDescent="0.35">
      <c r="A1533">
        <v>1538</v>
      </c>
      <c r="B1533" t="s">
        <v>1318</v>
      </c>
      <c r="C1533" t="s">
        <v>2896</v>
      </c>
      <c r="I1533" t="s">
        <v>47</v>
      </c>
      <c r="J1533" t="s">
        <v>264</v>
      </c>
      <c r="K1533">
        <v>0</v>
      </c>
      <c r="N1533" t="b">
        <v>1</v>
      </c>
      <c r="O1533" t="b">
        <v>0</v>
      </c>
      <c r="P1533" t="b">
        <v>0</v>
      </c>
      <c r="Q1533">
        <v>14</v>
      </c>
      <c r="R1533">
        <v>2</v>
      </c>
      <c r="S1533">
        <v>1</v>
      </c>
      <c r="T1533">
        <v>0</v>
      </c>
      <c r="U1533" t="b">
        <v>1</v>
      </c>
      <c r="V1533" t="s">
        <v>221</v>
      </c>
      <c r="W1533" t="s">
        <v>315</v>
      </c>
      <c r="X1533" t="s">
        <v>5786</v>
      </c>
      <c r="Y1533">
        <v>59</v>
      </c>
      <c r="Z1533">
        <v>59</v>
      </c>
      <c r="AA1533">
        <v>4</v>
      </c>
      <c r="AB1533">
        <v>4</v>
      </c>
      <c r="AC1533">
        <v>10</v>
      </c>
    </row>
    <row r="1534" spans="1:29" x14ac:dyDescent="0.35">
      <c r="A1534">
        <v>1539</v>
      </c>
      <c r="B1534" t="s">
        <v>1318</v>
      </c>
      <c r="C1534" t="s">
        <v>2897</v>
      </c>
      <c r="I1534" t="s">
        <v>47</v>
      </c>
      <c r="J1534" t="s">
        <v>264</v>
      </c>
      <c r="K1534">
        <v>0</v>
      </c>
      <c r="N1534" t="b">
        <v>1</v>
      </c>
      <c r="O1534" t="b">
        <v>0</v>
      </c>
      <c r="P1534" t="b">
        <v>0</v>
      </c>
      <c r="Q1534">
        <v>14</v>
      </c>
      <c r="R1534">
        <v>2</v>
      </c>
      <c r="S1534">
        <v>1</v>
      </c>
      <c r="T1534">
        <v>0</v>
      </c>
      <c r="U1534" t="b">
        <v>1</v>
      </c>
      <c r="V1534" t="s">
        <v>221</v>
      </c>
      <c r="W1534" t="s">
        <v>315</v>
      </c>
      <c r="X1534" t="s">
        <v>5787</v>
      </c>
      <c r="Y1534">
        <v>60</v>
      </c>
      <c r="Z1534">
        <v>60</v>
      </c>
      <c r="AA1534">
        <v>4</v>
      </c>
      <c r="AB1534">
        <v>4</v>
      </c>
      <c r="AC1534">
        <v>10</v>
      </c>
    </row>
    <row r="1535" spans="1:29" x14ac:dyDescent="0.35">
      <c r="A1535">
        <v>1540</v>
      </c>
      <c r="B1535" t="s">
        <v>1318</v>
      </c>
      <c r="C1535" t="s">
        <v>2898</v>
      </c>
      <c r="I1535" t="s">
        <v>47</v>
      </c>
      <c r="J1535" t="s">
        <v>264</v>
      </c>
      <c r="K1535">
        <v>0</v>
      </c>
      <c r="N1535" t="b">
        <v>1</v>
      </c>
      <c r="O1535" t="b">
        <v>0</v>
      </c>
      <c r="P1535" t="b">
        <v>0</v>
      </c>
      <c r="Q1535">
        <v>14</v>
      </c>
      <c r="R1535">
        <v>2</v>
      </c>
      <c r="S1535">
        <v>1</v>
      </c>
      <c r="T1535">
        <v>0</v>
      </c>
      <c r="U1535" t="b">
        <v>1</v>
      </c>
      <c r="V1535" t="s">
        <v>221</v>
      </c>
      <c r="W1535" t="s">
        <v>315</v>
      </c>
      <c r="X1535" t="s">
        <v>5788</v>
      </c>
      <c r="Y1535">
        <v>61</v>
      </c>
      <c r="Z1535">
        <v>61</v>
      </c>
      <c r="AA1535">
        <v>4</v>
      </c>
      <c r="AB1535">
        <v>4</v>
      </c>
      <c r="AC1535">
        <v>10</v>
      </c>
    </row>
    <row r="1536" spans="1:29" x14ac:dyDescent="0.35">
      <c r="A1536">
        <v>1541</v>
      </c>
      <c r="B1536" t="s">
        <v>1318</v>
      </c>
      <c r="C1536" t="s">
        <v>2899</v>
      </c>
      <c r="I1536" t="s">
        <v>47</v>
      </c>
      <c r="J1536" t="s">
        <v>264</v>
      </c>
      <c r="K1536">
        <v>0</v>
      </c>
      <c r="N1536" t="b">
        <v>1</v>
      </c>
      <c r="O1536" t="b">
        <v>0</v>
      </c>
      <c r="P1536" t="b">
        <v>0</v>
      </c>
      <c r="Q1536">
        <v>14</v>
      </c>
      <c r="R1536">
        <v>2</v>
      </c>
      <c r="S1536">
        <v>1</v>
      </c>
      <c r="T1536">
        <v>0</v>
      </c>
      <c r="U1536" t="b">
        <v>1</v>
      </c>
      <c r="V1536" t="s">
        <v>221</v>
      </c>
      <c r="W1536" t="s">
        <v>315</v>
      </c>
      <c r="X1536" t="s">
        <v>5789</v>
      </c>
      <c r="Y1536">
        <v>62</v>
      </c>
      <c r="Z1536">
        <v>62</v>
      </c>
      <c r="AA1536">
        <v>4</v>
      </c>
      <c r="AB1536">
        <v>4</v>
      </c>
      <c r="AC1536">
        <v>10</v>
      </c>
    </row>
    <row r="1537" spans="1:29" x14ac:dyDescent="0.35">
      <c r="A1537">
        <v>1542</v>
      </c>
      <c r="B1537" t="s">
        <v>1318</v>
      </c>
      <c r="C1537" t="s">
        <v>2900</v>
      </c>
      <c r="I1537" t="s">
        <v>47</v>
      </c>
      <c r="J1537" t="s">
        <v>264</v>
      </c>
      <c r="K1537">
        <v>0</v>
      </c>
      <c r="N1537" t="b">
        <v>1</v>
      </c>
      <c r="O1537" t="b">
        <v>0</v>
      </c>
      <c r="P1537" t="b">
        <v>0</v>
      </c>
      <c r="Q1537">
        <v>14</v>
      </c>
      <c r="R1537">
        <v>2</v>
      </c>
      <c r="S1537">
        <v>1</v>
      </c>
      <c r="T1537">
        <v>0</v>
      </c>
      <c r="U1537" t="b">
        <v>1</v>
      </c>
      <c r="V1537" t="s">
        <v>221</v>
      </c>
      <c r="W1537" t="s">
        <v>315</v>
      </c>
      <c r="X1537" t="s">
        <v>5790</v>
      </c>
      <c r="Y1537">
        <v>63</v>
      </c>
      <c r="Z1537">
        <v>63</v>
      </c>
      <c r="AA1537">
        <v>4</v>
      </c>
      <c r="AB1537">
        <v>4</v>
      </c>
      <c r="AC1537">
        <v>10</v>
      </c>
    </row>
    <row r="1538" spans="1:29" x14ac:dyDescent="0.35">
      <c r="A1538">
        <v>1543</v>
      </c>
      <c r="B1538" t="s">
        <v>1318</v>
      </c>
      <c r="C1538" t="s">
        <v>2901</v>
      </c>
      <c r="I1538" t="s">
        <v>47</v>
      </c>
      <c r="J1538" t="s">
        <v>264</v>
      </c>
      <c r="K1538">
        <v>0</v>
      </c>
      <c r="N1538" t="b">
        <v>1</v>
      </c>
      <c r="O1538" t="b">
        <v>0</v>
      </c>
      <c r="P1538" t="b">
        <v>0</v>
      </c>
      <c r="Q1538">
        <v>14</v>
      </c>
      <c r="R1538">
        <v>2</v>
      </c>
      <c r="S1538">
        <v>1</v>
      </c>
      <c r="T1538">
        <v>0</v>
      </c>
      <c r="U1538" t="b">
        <v>1</v>
      </c>
      <c r="V1538" t="s">
        <v>221</v>
      </c>
      <c r="W1538" t="s">
        <v>315</v>
      </c>
      <c r="X1538" t="s">
        <v>5791</v>
      </c>
      <c r="Y1538">
        <v>64</v>
      </c>
      <c r="Z1538">
        <v>64</v>
      </c>
      <c r="AA1538">
        <v>4</v>
      </c>
      <c r="AB1538">
        <v>4</v>
      </c>
      <c r="AC1538">
        <v>10</v>
      </c>
    </row>
    <row r="1539" spans="1:29" x14ac:dyDescent="0.35">
      <c r="A1539">
        <v>1544</v>
      </c>
      <c r="B1539" t="s">
        <v>1318</v>
      </c>
      <c r="C1539" t="s">
        <v>2902</v>
      </c>
      <c r="I1539" t="s">
        <v>47</v>
      </c>
      <c r="J1539" t="s">
        <v>264</v>
      </c>
      <c r="K1539">
        <v>0</v>
      </c>
      <c r="N1539" t="b">
        <v>1</v>
      </c>
      <c r="O1539" t="b">
        <v>0</v>
      </c>
      <c r="P1539" t="b">
        <v>0</v>
      </c>
      <c r="Q1539">
        <v>14</v>
      </c>
      <c r="R1539">
        <v>2</v>
      </c>
      <c r="S1539">
        <v>1</v>
      </c>
      <c r="T1539">
        <v>0</v>
      </c>
      <c r="U1539" t="b">
        <v>1</v>
      </c>
      <c r="V1539" t="s">
        <v>221</v>
      </c>
      <c r="W1539" t="s">
        <v>315</v>
      </c>
      <c r="X1539" t="s">
        <v>5792</v>
      </c>
      <c r="Y1539">
        <v>65</v>
      </c>
      <c r="Z1539">
        <v>65</v>
      </c>
      <c r="AA1539">
        <v>4</v>
      </c>
      <c r="AB1539">
        <v>4</v>
      </c>
      <c r="AC1539">
        <v>10</v>
      </c>
    </row>
    <row r="1540" spans="1:29" x14ac:dyDescent="0.35">
      <c r="A1540">
        <v>1545</v>
      </c>
      <c r="B1540" t="s">
        <v>1318</v>
      </c>
      <c r="C1540" t="s">
        <v>2903</v>
      </c>
      <c r="I1540" t="s">
        <v>47</v>
      </c>
      <c r="J1540" t="s">
        <v>264</v>
      </c>
      <c r="K1540">
        <v>0</v>
      </c>
      <c r="N1540" t="b">
        <v>1</v>
      </c>
      <c r="O1540" t="b">
        <v>0</v>
      </c>
      <c r="P1540" t="b">
        <v>0</v>
      </c>
      <c r="Q1540">
        <v>14</v>
      </c>
      <c r="R1540">
        <v>2</v>
      </c>
      <c r="S1540">
        <v>1</v>
      </c>
      <c r="T1540">
        <v>0</v>
      </c>
      <c r="U1540" t="b">
        <v>1</v>
      </c>
      <c r="V1540" t="s">
        <v>221</v>
      </c>
      <c r="W1540" t="s">
        <v>315</v>
      </c>
      <c r="X1540" t="s">
        <v>5793</v>
      </c>
      <c r="Y1540">
        <v>66</v>
      </c>
      <c r="Z1540">
        <v>66</v>
      </c>
      <c r="AA1540">
        <v>4</v>
      </c>
      <c r="AB1540">
        <v>4</v>
      </c>
      <c r="AC1540">
        <v>10</v>
      </c>
    </row>
    <row r="1541" spans="1:29" x14ac:dyDescent="0.35">
      <c r="A1541">
        <v>1546</v>
      </c>
      <c r="B1541" t="s">
        <v>1318</v>
      </c>
      <c r="C1541" t="s">
        <v>2904</v>
      </c>
      <c r="I1541" t="s">
        <v>47</v>
      </c>
      <c r="J1541" t="s">
        <v>264</v>
      </c>
      <c r="K1541">
        <v>0</v>
      </c>
      <c r="N1541" t="b">
        <v>1</v>
      </c>
      <c r="O1541" t="b">
        <v>0</v>
      </c>
      <c r="P1541" t="b">
        <v>0</v>
      </c>
      <c r="Q1541">
        <v>14</v>
      </c>
      <c r="R1541">
        <v>2</v>
      </c>
      <c r="S1541">
        <v>1</v>
      </c>
      <c r="T1541">
        <v>0</v>
      </c>
      <c r="U1541" t="b">
        <v>1</v>
      </c>
      <c r="V1541" t="s">
        <v>221</v>
      </c>
      <c r="W1541" t="s">
        <v>315</v>
      </c>
      <c r="X1541" t="s">
        <v>5794</v>
      </c>
      <c r="Y1541">
        <v>67</v>
      </c>
      <c r="Z1541">
        <v>67</v>
      </c>
      <c r="AA1541">
        <v>4</v>
      </c>
      <c r="AB1541">
        <v>4</v>
      </c>
      <c r="AC1541">
        <v>10</v>
      </c>
    </row>
    <row r="1542" spans="1:29" x14ac:dyDescent="0.35">
      <c r="A1542">
        <v>1547</v>
      </c>
      <c r="B1542" t="s">
        <v>1318</v>
      </c>
      <c r="C1542" t="s">
        <v>2905</v>
      </c>
      <c r="I1542" t="s">
        <v>47</v>
      </c>
      <c r="J1542" t="s">
        <v>264</v>
      </c>
      <c r="K1542">
        <v>0</v>
      </c>
      <c r="N1542" t="b">
        <v>1</v>
      </c>
      <c r="O1542" t="b">
        <v>0</v>
      </c>
      <c r="P1542" t="b">
        <v>0</v>
      </c>
      <c r="Q1542">
        <v>14</v>
      </c>
      <c r="R1542">
        <v>2</v>
      </c>
      <c r="S1542">
        <v>1</v>
      </c>
      <c r="T1542">
        <v>0</v>
      </c>
      <c r="U1542" t="b">
        <v>1</v>
      </c>
      <c r="V1542" t="s">
        <v>221</v>
      </c>
      <c r="W1542" t="s">
        <v>315</v>
      </c>
      <c r="X1542" t="s">
        <v>5795</v>
      </c>
      <c r="Y1542">
        <v>68</v>
      </c>
      <c r="Z1542">
        <v>68</v>
      </c>
      <c r="AA1542">
        <v>4</v>
      </c>
      <c r="AB1542">
        <v>4</v>
      </c>
      <c r="AC1542">
        <v>10</v>
      </c>
    </row>
    <row r="1543" spans="1:29" x14ac:dyDescent="0.35">
      <c r="A1543">
        <v>1548</v>
      </c>
      <c r="B1543" t="s">
        <v>1318</v>
      </c>
      <c r="C1543" t="s">
        <v>2906</v>
      </c>
      <c r="I1543" t="s">
        <v>47</v>
      </c>
      <c r="J1543" t="s">
        <v>264</v>
      </c>
      <c r="K1543">
        <v>0</v>
      </c>
      <c r="N1543" t="b">
        <v>1</v>
      </c>
      <c r="O1543" t="b">
        <v>0</v>
      </c>
      <c r="P1543" t="b">
        <v>0</v>
      </c>
      <c r="Q1543">
        <v>14</v>
      </c>
      <c r="R1543">
        <v>2</v>
      </c>
      <c r="S1543">
        <v>1</v>
      </c>
      <c r="T1543">
        <v>0</v>
      </c>
      <c r="U1543" t="b">
        <v>1</v>
      </c>
      <c r="V1543" t="s">
        <v>221</v>
      </c>
      <c r="W1543" t="s">
        <v>315</v>
      </c>
      <c r="X1543" t="s">
        <v>5796</v>
      </c>
      <c r="Y1543">
        <v>69</v>
      </c>
      <c r="Z1543">
        <v>69</v>
      </c>
      <c r="AA1543">
        <v>4</v>
      </c>
      <c r="AB1543">
        <v>4</v>
      </c>
      <c r="AC1543">
        <v>10</v>
      </c>
    </row>
    <row r="1544" spans="1:29" x14ac:dyDescent="0.35">
      <c r="A1544">
        <v>1549</v>
      </c>
      <c r="B1544" t="s">
        <v>1318</v>
      </c>
      <c r="C1544" t="s">
        <v>2907</v>
      </c>
      <c r="I1544" t="s">
        <v>47</v>
      </c>
      <c r="J1544" t="s">
        <v>264</v>
      </c>
      <c r="K1544">
        <v>0</v>
      </c>
      <c r="N1544" t="b">
        <v>1</v>
      </c>
      <c r="O1544" t="b">
        <v>0</v>
      </c>
      <c r="P1544" t="b">
        <v>0</v>
      </c>
      <c r="Q1544">
        <v>14</v>
      </c>
      <c r="R1544">
        <v>2</v>
      </c>
      <c r="S1544">
        <v>1</v>
      </c>
      <c r="T1544">
        <v>0</v>
      </c>
      <c r="U1544" t="b">
        <v>1</v>
      </c>
      <c r="V1544" t="s">
        <v>221</v>
      </c>
      <c r="W1544" t="s">
        <v>315</v>
      </c>
      <c r="X1544" t="s">
        <v>5797</v>
      </c>
      <c r="Y1544">
        <v>70</v>
      </c>
      <c r="Z1544">
        <v>70</v>
      </c>
      <c r="AA1544">
        <v>4</v>
      </c>
      <c r="AB1544">
        <v>4</v>
      </c>
      <c r="AC1544">
        <v>10</v>
      </c>
    </row>
    <row r="1545" spans="1:29" x14ac:dyDescent="0.35">
      <c r="A1545">
        <v>1550</v>
      </c>
      <c r="B1545" t="s">
        <v>1318</v>
      </c>
      <c r="C1545" t="s">
        <v>2908</v>
      </c>
      <c r="I1545" t="s">
        <v>2909</v>
      </c>
      <c r="J1545" t="s">
        <v>264</v>
      </c>
      <c r="K1545">
        <v>0</v>
      </c>
      <c r="N1545" t="b">
        <v>1</v>
      </c>
      <c r="O1545" t="b">
        <v>0</v>
      </c>
      <c r="P1545" t="b">
        <v>0</v>
      </c>
      <c r="Q1545">
        <v>14</v>
      </c>
      <c r="R1545">
        <v>2</v>
      </c>
      <c r="S1545">
        <v>1</v>
      </c>
      <c r="T1545">
        <v>0</v>
      </c>
      <c r="U1545" t="b">
        <v>1</v>
      </c>
      <c r="V1545" t="s">
        <v>221</v>
      </c>
      <c r="W1545" t="s">
        <v>315</v>
      </c>
      <c r="X1545" t="s">
        <v>5526</v>
      </c>
      <c r="Y1545">
        <v>11</v>
      </c>
      <c r="Z1545">
        <v>11</v>
      </c>
      <c r="AA1545">
        <v>5</v>
      </c>
      <c r="AB1545">
        <v>5</v>
      </c>
      <c r="AC1545">
        <v>10</v>
      </c>
    </row>
    <row r="1546" spans="1:29" x14ac:dyDescent="0.35">
      <c r="A1546">
        <v>1551</v>
      </c>
      <c r="B1546" t="s">
        <v>1318</v>
      </c>
      <c r="C1546" t="s">
        <v>2910</v>
      </c>
      <c r="I1546" t="s">
        <v>2909</v>
      </c>
      <c r="J1546" t="s">
        <v>264</v>
      </c>
      <c r="K1546">
        <v>0</v>
      </c>
      <c r="N1546" t="b">
        <v>1</v>
      </c>
      <c r="O1546" t="b">
        <v>0</v>
      </c>
      <c r="P1546" t="b">
        <v>0</v>
      </c>
      <c r="Q1546">
        <v>14</v>
      </c>
      <c r="R1546">
        <v>2</v>
      </c>
      <c r="S1546">
        <v>1</v>
      </c>
      <c r="T1546">
        <v>0</v>
      </c>
      <c r="U1546" t="b">
        <v>1</v>
      </c>
      <c r="V1546" t="s">
        <v>221</v>
      </c>
      <c r="W1546" t="s">
        <v>315</v>
      </c>
      <c r="X1546" t="s">
        <v>5527</v>
      </c>
      <c r="Y1546">
        <v>12</v>
      </c>
      <c r="Z1546">
        <v>12</v>
      </c>
      <c r="AA1546">
        <v>5</v>
      </c>
      <c r="AB1546">
        <v>5</v>
      </c>
      <c r="AC1546">
        <v>10</v>
      </c>
    </row>
    <row r="1547" spans="1:29" x14ac:dyDescent="0.35">
      <c r="A1547">
        <v>1552</v>
      </c>
      <c r="B1547" t="s">
        <v>1318</v>
      </c>
      <c r="C1547" t="s">
        <v>2911</v>
      </c>
      <c r="I1547" t="s">
        <v>2909</v>
      </c>
      <c r="J1547" t="s">
        <v>264</v>
      </c>
      <c r="K1547">
        <v>0</v>
      </c>
      <c r="N1547" t="b">
        <v>1</v>
      </c>
      <c r="O1547" t="b">
        <v>0</v>
      </c>
      <c r="P1547" t="b">
        <v>0</v>
      </c>
      <c r="Q1547">
        <v>14</v>
      </c>
      <c r="R1547">
        <v>2</v>
      </c>
      <c r="S1547">
        <v>1</v>
      </c>
      <c r="T1547">
        <v>0</v>
      </c>
      <c r="U1547" t="b">
        <v>1</v>
      </c>
      <c r="V1547" t="s">
        <v>221</v>
      </c>
      <c r="W1547" t="s">
        <v>315</v>
      </c>
      <c r="X1547" t="s">
        <v>5528</v>
      </c>
      <c r="Y1547">
        <v>13</v>
      </c>
      <c r="Z1547">
        <v>13</v>
      </c>
      <c r="AA1547">
        <v>5</v>
      </c>
      <c r="AB1547">
        <v>5</v>
      </c>
      <c r="AC1547">
        <v>10</v>
      </c>
    </row>
    <row r="1548" spans="1:29" x14ac:dyDescent="0.35">
      <c r="A1548">
        <v>1553</v>
      </c>
      <c r="B1548" t="s">
        <v>1318</v>
      </c>
      <c r="C1548" t="s">
        <v>2912</v>
      </c>
      <c r="I1548" t="s">
        <v>2909</v>
      </c>
      <c r="J1548" t="s">
        <v>264</v>
      </c>
      <c r="K1548">
        <v>0</v>
      </c>
      <c r="N1548" t="b">
        <v>1</v>
      </c>
      <c r="O1548" t="b">
        <v>0</v>
      </c>
      <c r="P1548" t="b">
        <v>0</v>
      </c>
      <c r="Q1548">
        <v>14</v>
      </c>
      <c r="R1548">
        <v>2</v>
      </c>
      <c r="S1548">
        <v>1</v>
      </c>
      <c r="T1548">
        <v>0</v>
      </c>
      <c r="U1548" t="b">
        <v>1</v>
      </c>
      <c r="V1548" t="s">
        <v>221</v>
      </c>
      <c r="W1548" t="s">
        <v>315</v>
      </c>
      <c r="X1548" t="s">
        <v>5529</v>
      </c>
      <c r="Y1548">
        <v>14</v>
      </c>
      <c r="Z1548">
        <v>14</v>
      </c>
      <c r="AA1548">
        <v>5</v>
      </c>
      <c r="AB1548">
        <v>5</v>
      </c>
      <c r="AC1548">
        <v>10</v>
      </c>
    </row>
    <row r="1549" spans="1:29" x14ac:dyDescent="0.35">
      <c r="A1549">
        <v>1554</v>
      </c>
      <c r="B1549" t="s">
        <v>1318</v>
      </c>
      <c r="C1549" t="s">
        <v>2913</v>
      </c>
      <c r="I1549" t="s">
        <v>2909</v>
      </c>
      <c r="J1549" t="s">
        <v>264</v>
      </c>
      <c r="K1549">
        <v>0</v>
      </c>
      <c r="N1549" t="b">
        <v>1</v>
      </c>
      <c r="O1549" t="b">
        <v>0</v>
      </c>
      <c r="P1549" t="b">
        <v>0</v>
      </c>
      <c r="Q1549">
        <v>14</v>
      </c>
      <c r="R1549">
        <v>2</v>
      </c>
      <c r="S1549">
        <v>1</v>
      </c>
      <c r="T1549">
        <v>0</v>
      </c>
      <c r="U1549" t="b">
        <v>1</v>
      </c>
      <c r="V1549" t="s">
        <v>221</v>
      </c>
      <c r="W1549" t="s">
        <v>315</v>
      </c>
      <c r="X1549" t="s">
        <v>5530</v>
      </c>
      <c r="Y1549">
        <v>15</v>
      </c>
      <c r="Z1549">
        <v>15</v>
      </c>
      <c r="AA1549">
        <v>5</v>
      </c>
      <c r="AB1549">
        <v>5</v>
      </c>
      <c r="AC1549">
        <v>10</v>
      </c>
    </row>
    <row r="1550" spans="1:29" x14ac:dyDescent="0.35">
      <c r="A1550">
        <v>1555</v>
      </c>
      <c r="B1550" t="s">
        <v>1318</v>
      </c>
      <c r="C1550" t="s">
        <v>2914</v>
      </c>
      <c r="I1550" t="s">
        <v>2909</v>
      </c>
      <c r="J1550" t="s">
        <v>264</v>
      </c>
      <c r="K1550">
        <v>0</v>
      </c>
      <c r="N1550" t="b">
        <v>1</v>
      </c>
      <c r="O1550" t="b">
        <v>0</v>
      </c>
      <c r="P1550" t="b">
        <v>0</v>
      </c>
      <c r="Q1550">
        <v>14</v>
      </c>
      <c r="R1550">
        <v>2</v>
      </c>
      <c r="S1550">
        <v>1</v>
      </c>
      <c r="T1550">
        <v>0</v>
      </c>
      <c r="U1550" t="b">
        <v>1</v>
      </c>
      <c r="V1550" t="s">
        <v>221</v>
      </c>
      <c r="W1550" t="s">
        <v>315</v>
      </c>
      <c r="X1550" t="s">
        <v>5531</v>
      </c>
      <c r="Y1550">
        <v>16</v>
      </c>
      <c r="Z1550">
        <v>16</v>
      </c>
      <c r="AA1550">
        <v>5</v>
      </c>
      <c r="AB1550">
        <v>5</v>
      </c>
      <c r="AC1550">
        <v>10</v>
      </c>
    </row>
    <row r="1551" spans="1:29" x14ac:dyDescent="0.35">
      <c r="A1551">
        <v>1556</v>
      </c>
      <c r="B1551" t="s">
        <v>1318</v>
      </c>
      <c r="C1551" t="s">
        <v>2915</v>
      </c>
      <c r="I1551" t="s">
        <v>2909</v>
      </c>
      <c r="J1551" t="s">
        <v>264</v>
      </c>
      <c r="K1551">
        <v>0</v>
      </c>
      <c r="N1551" t="b">
        <v>1</v>
      </c>
      <c r="O1551" t="b">
        <v>0</v>
      </c>
      <c r="P1551" t="b">
        <v>0</v>
      </c>
      <c r="Q1551">
        <v>14</v>
      </c>
      <c r="R1551">
        <v>2</v>
      </c>
      <c r="S1551">
        <v>1</v>
      </c>
      <c r="T1551">
        <v>0</v>
      </c>
      <c r="U1551" t="b">
        <v>1</v>
      </c>
      <c r="V1551" t="s">
        <v>221</v>
      </c>
      <c r="W1551" t="s">
        <v>315</v>
      </c>
      <c r="X1551" t="s">
        <v>5532</v>
      </c>
      <c r="Y1551">
        <v>17</v>
      </c>
      <c r="Z1551">
        <v>17</v>
      </c>
      <c r="AA1551">
        <v>5</v>
      </c>
      <c r="AB1551">
        <v>5</v>
      </c>
      <c r="AC1551">
        <v>10</v>
      </c>
    </row>
    <row r="1552" spans="1:29" x14ac:dyDescent="0.35">
      <c r="A1552">
        <v>1557</v>
      </c>
      <c r="B1552" t="s">
        <v>1318</v>
      </c>
      <c r="C1552" t="s">
        <v>2916</v>
      </c>
      <c r="I1552" t="s">
        <v>2909</v>
      </c>
      <c r="J1552" t="s">
        <v>264</v>
      </c>
      <c r="K1552">
        <v>0</v>
      </c>
      <c r="N1552" t="b">
        <v>1</v>
      </c>
      <c r="O1552" t="b">
        <v>0</v>
      </c>
      <c r="P1552" t="b">
        <v>0</v>
      </c>
      <c r="Q1552">
        <v>14</v>
      </c>
      <c r="R1552">
        <v>2</v>
      </c>
      <c r="S1552">
        <v>1</v>
      </c>
      <c r="T1552">
        <v>0</v>
      </c>
      <c r="U1552" t="b">
        <v>1</v>
      </c>
      <c r="V1552" t="s">
        <v>221</v>
      </c>
      <c r="W1552" t="s">
        <v>315</v>
      </c>
      <c r="X1552" t="s">
        <v>5533</v>
      </c>
      <c r="Y1552">
        <v>18</v>
      </c>
      <c r="Z1552">
        <v>18</v>
      </c>
      <c r="AA1552">
        <v>5</v>
      </c>
      <c r="AB1552">
        <v>5</v>
      </c>
      <c r="AC1552">
        <v>10</v>
      </c>
    </row>
    <row r="1553" spans="1:29" x14ac:dyDescent="0.35">
      <c r="A1553">
        <v>1558</v>
      </c>
      <c r="B1553" t="s">
        <v>1318</v>
      </c>
      <c r="C1553" t="s">
        <v>2917</v>
      </c>
      <c r="I1553" t="s">
        <v>2909</v>
      </c>
      <c r="J1553" t="s">
        <v>264</v>
      </c>
      <c r="K1553">
        <v>0</v>
      </c>
      <c r="N1553" t="b">
        <v>1</v>
      </c>
      <c r="O1553" t="b">
        <v>0</v>
      </c>
      <c r="P1553" t="b">
        <v>0</v>
      </c>
      <c r="Q1553">
        <v>14</v>
      </c>
      <c r="R1553">
        <v>2</v>
      </c>
      <c r="S1553">
        <v>1</v>
      </c>
      <c r="T1553">
        <v>0</v>
      </c>
      <c r="U1553" t="b">
        <v>1</v>
      </c>
      <c r="V1553" t="s">
        <v>221</v>
      </c>
      <c r="W1553" t="s">
        <v>315</v>
      </c>
      <c r="X1553" t="s">
        <v>5534</v>
      </c>
      <c r="Y1553">
        <v>19</v>
      </c>
      <c r="Z1553">
        <v>19</v>
      </c>
      <c r="AA1553">
        <v>5</v>
      </c>
      <c r="AB1553">
        <v>5</v>
      </c>
      <c r="AC1553">
        <v>10</v>
      </c>
    </row>
    <row r="1554" spans="1:29" x14ac:dyDescent="0.35">
      <c r="A1554">
        <v>1559</v>
      </c>
      <c r="B1554" t="s">
        <v>1318</v>
      </c>
      <c r="C1554" t="s">
        <v>2918</v>
      </c>
      <c r="I1554" t="s">
        <v>2909</v>
      </c>
      <c r="J1554" t="s">
        <v>264</v>
      </c>
      <c r="K1554">
        <v>0</v>
      </c>
      <c r="N1554" t="b">
        <v>1</v>
      </c>
      <c r="O1554" t="b">
        <v>0</v>
      </c>
      <c r="P1554" t="b">
        <v>0</v>
      </c>
      <c r="Q1554">
        <v>14</v>
      </c>
      <c r="R1554">
        <v>2</v>
      </c>
      <c r="S1554">
        <v>1</v>
      </c>
      <c r="T1554">
        <v>0</v>
      </c>
      <c r="U1554" t="b">
        <v>1</v>
      </c>
      <c r="V1554" t="s">
        <v>221</v>
      </c>
      <c r="W1554" t="s">
        <v>315</v>
      </c>
      <c r="X1554" t="s">
        <v>5535</v>
      </c>
      <c r="Y1554">
        <v>20</v>
      </c>
      <c r="Z1554">
        <v>20</v>
      </c>
      <c r="AA1554">
        <v>5</v>
      </c>
      <c r="AB1554">
        <v>5</v>
      </c>
      <c r="AC1554">
        <v>10</v>
      </c>
    </row>
    <row r="1555" spans="1:29" x14ac:dyDescent="0.35">
      <c r="A1555">
        <v>1560</v>
      </c>
      <c r="B1555" t="s">
        <v>1318</v>
      </c>
      <c r="C1555" t="s">
        <v>2919</v>
      </c>
      <c r="I1555" t="s">
        <v>2909</v>
      </c>
      <c r="J1555" t="s">
        <v>264</v>
      </c>
      <c r="K1555">
        <v>0</v>
      </c>
      <c r="N1555" t="b">
        <v>1</v>
      </c>
      <c r="O1555" t="b">
        <v>0</v>
      </c>
      <c r="P1555" t="b">
        <v>0</v>
      </c>
      <c r="Q1555">
        <v>14</v>
      </c>
      <c r="R1555">
        <v>2</v>
      </c>
      <c r="S1555">
        <v>1</v>
      </c>
      <c r="T1555">
        <v>0</v>
      </c>
      <c r="U1555" t="b">
        <v>1</v>
      </c>
      <c r="V1555" t="s">
        <v>221</v>
      </c>
      <c r="W1555" t="s">
        <v>315</v>
      </c>
      <c r="X1555" t="s">
        <v>5664</v>
      </c>
      <c r="Y1555">
        <v>21</v>
      </c>
      <c r="Z1555">
        <v>21</v>
      </c>
      <c r="AA1555">
        <v>5</v>
      </c>
      <c r="AB1555">
        <v>5</v>
      </c>
      <c r="AC1555">
        <v>10</v>
      </c>
    </row>
    <row r="1556" spans="1:29" x14ac:dyDescent="0.35">
      <c r="A1556">
        <v>1561</v>
      </c>
      <c r="B1556" t="s">
        <v>1318</v>
      </c>
      <c r="C1556" t="s">
        <v>2920</v>
      </c>
      <c r="I1556" t="s">
        <v>2909</v>
      </c>
      <c r="J1556" t="s">
        <v>264</v>
      </c>
      <c r="K1556">
        <v>0</v>
      </c>
      <c r="N1556" t="b">
        <v>1</v>
      </c>
      <c r="O1556" t="b">
        <v>0</v>
      </c>
      <c r="P1556" t="b">
        <v>0</v>
      </c>
      <c r="Q1556">
        <v>14</v>
      </c>
      <c r="R1556">
        <v>2</v>
      </c>
      <c r="S1556">
        <v>1</v>
      </c>
      <c r="T1556">
        <v>0</v>
      </c>
      <c r="U1556" t="b">
        <v>1</v>
      </c>
      <c r="V1556" t="s">
        <v>221</v>
      </c>
      <c r="W1556" t="s">
        <v>315</v>
      </c>
      <c r="X1556" t="s">
        <v>5665</v>
      </c>
      <c r="Y1556">
        <v>22</v>
      </c>
      <c r="Z1556">
        <v>22</v>
      </c>
      <c r="AA1556">
        <v>5</v>
      </c>
      <c r="AB1556">
        <v>5</v>
      </c>
      <c r="AC1556">
        <v>10</v>
      </c>
    </row>
    <row r="1557" spans="1:29" x14ac:dyDescent="0.35">
      <c r="A1557">
        <v>1562</v>
      </c>
      <c r="B1557" t="s">
        <v>1318</v>
      </c>
      <c r="C1557" t="s">
        <v>2921</v>
      </c>
      <c r="I1557" t="s">
        <v>2909</v>
      </c>
      <c r="J1557" t="s">
        <v>264</v>
      </c>
      <c r="K1557">
        <v>0</v>
      </c>
      <c r="N1557" t="b">
        <v>1</v>
      </c>
      <c r="O1557" t="b">
        <v>0</v>
      </c>
      <c r="P1557" t="b">
        <v>0</v>
      </c>
      <c r="Q1557">
        <v>14</v>
      </c>
      <c r="R1557">
        <v>2</v>
      </c>
      <c r="S1557">
        <v>1</v>
      </c>
      <c r="T1557">
        <v>0</v>
      </c>
      <c r="U1557" t="b">
        <v>1</v>
      </c>
      <c r="V1557" t="s">
        <v>221</v>
      </c>
      <c r="W1557" t="s">
        <v>315</v>
      </c>
      <c r="X1557" t="s">
        <v>5666</v>
      </c>
      <c r="Y1557">
        <v>23</v>
      </c>
      <c r="Z1557">
        <v>23</v>
      </c>
      <c r="AA1557">
        <v>5</v>
      </c>
      <c r="AB1557">
        <v>5</v>
      </c>
      <c r="AC1557">
        <v>10</v>
      </c>
    </row>
    <row r="1558" spans="1:29" x14ac:dyDescent="0.35">
      <c r="A1558">
        <v>1563</v>
      </c>
      <c r="B1558" t="s">
        <v>1318</v>
      </c>
      <c r="C1558" t="s">
        <v>2922</v>
      </c>
      <c r="I1558" t="s">
        <v>2909</v>
      </c>
      <c r="J1558" t="s">
        <v>264</v>
      </c>
      <c r="K1558">
        <v>0</v>
      </c>
      <c r="N1558" t="b">
        <v>1</v>
      </c>
      <c r="O1558" t="b">
        <v>0</v>
      </c>
      <c r="P1558" t="b">
        <v>0</v>
      </c>
      <c r="Q1558">
        <v>14</v>
      </c>
      <c r="R1558">
        <v>2</v>
      </c>
      <c r="S1558">
        <v>1</v>
      </c>
      <c r="T1558">
        <v>0</v>
      </c>
      <c r="U1558" t="b">
        <v>1</v>
      </c>
      <c r="V1558" t="s">
        <v>221</v>
      </c>
      <c r="W1558" t="s">
        <v>315</v>
      </c>
      <c r="X1558" t="s">
        <v>5667</v>
      </c>
      <c r="Y1558">
        <v>24</v>
      </c>
      <c r="Z1558">
        <v>24</v>
      </c>
      <c r="AA1558">
        <v>5</v>
      </c>
      <c r="AB1558">
        <v>5</v>
      </c>
      <c r="AC1558">
        <v>10</v>
      </c>
    </row>
    <row r="1559" spans="1:29" x14ac:dyDescent="0.35">
      <c r="A1559">
        <v>1564</v>
      </c>
      <c r="B1559" t="s">
        <v>1318</v>
      </c>
      <c r="C1559" t="s">
        <v>2923</v>
      </c>
      <c r="I1559" t="s">
        <v>2909</v>
      </c>
      <c r="J1559" t="s">
        <v>264</v>
      </c>
      <c r="K1559">
        <v>0</v>
      </c>
      <c r="N1559" t="b">
        <v>1</v>
      </c>
      <c r="O1559" t="b">
        <v>0</v>
      </c>
      <c r="P1559" t="b">
        <v>0</v>
      </c>
      <c r="Q1559">
        <v>14</v>
      </c>
      <c r="R1559">
        <v>2</v>
      </c>
      <c r="S1559">
        <v>1</v>
      </c>
      <c r="T1559">
        <v>0</v>
      </c>
      <c r="U1559" t="b">
        <v>1</v>
      </c>
      <c r="V1559" t="s">
        <v>221</v>
      </c>
      <c r="W1559" t="s">
        <v>315</v>
      </c>
      <c r="X1559" t="s">
        <v>5540</v>
      </c>
      <c r="Y1559">
        <v>25</v>
      </c>
      <c r="Z1559">
        <v>25</v>
      </c>
      <c r="AA1559">
        <v>5</v>
      </c>
      <c r="AB1559">
        <v>5</v>
      </c>
      <c r="AC1559">
        <v>10</v>
      </c>
    </row>
    <row r="1560" spans="1:29" x14ac:dyDescent="0.35">
      <c r="A1560">
        <v>1565</v>
      </c>
      <c r="B1560" t="s">
        <v>1318</v>
      </c>
      <c r="C1560" t="s">
        <v>2924</v>
      </c>
      <c r="I1560" t="s">
        <v>2909</v>
      </c>
      <c r="J1560" t="s">
        <v>264</v>
      </c>
      <c r="K1560">
        <v>0</v>
      </c>
      <c r="N1560" t="b">
        <v>1</v>
      </c>
      <c r="O1560" t="b">
        <v>0</v>
      </c>
      <c r="P1560" t="b">
        <v>0</v>
      </c>
      <c r="Q1560">
        <v>14</v>
      </c>
      <c r="R1560">
        <v>2</v>
      </c>
      <c r="S1560">
        <v>1</v>
      </c>
      <c r="T1560">
        <v>0</v>
      </c>
      <c r="U1560" t="b">
        <v>1</v>
      </c>
      <c r="V1560" t="s">
        <v>221</v>
      </c>
      <c r="W1560" t="s">
        <v>315</v>
      </c>
      <c r="X1560" t="s">
        <v>5541</v>
      </c>
      <c r="Y1560">
        <v>26</v>
      </c>
      <c r="Z1560">
        <v>26</v>
      </c>
      <c r="AA1560">
        <v>5</v>
      </c>
      <c r="AB1560">
        <v>5</v>
      </c>
      <c r="AC1560">
        <v>10</v>
      </c>
    </row>
    <row r="1561" spans="1:29" x14ac:dyDescent="0.35">
      <c r="A1561">
        <v>1566</v>
      </c>
      <c r="B1561" t="s">
        <v>1318</v>
      </c>
      <c r="C1561" t="s">
        <v>2925</v>
      </c>
      <c r="I1561" t="s">
        <v>2909</v>
      </c>
      <c r="J1561" t="s">
        <v>264</v>
      </c>
      <c r="K1561">
        <v>0</v>
      </c>
      <c r="N1561" t="b">
        <v>1</v>
      </c>
      <c r="O1561" t="b">
        <v>0</v>
      </c>
      <c r="P1561" t="b">
        <v>0</v>
      </c>
      <c r="Q1561">
        <v>14</v>
      </c>
      <c r="R1561">
        <v>2</v>
      </c>
      <c r="S1561">
        <v>1</v>
      </c>
      <c r="T1561">
        <v>0</v>
      </c>
      <c r="U1561" t="b">
        <v>1</v>
      </c>
      <c r="V1561" t="s">
        <v>221</v>
      </c>
      <c r="W1561" t="s">
        <v>315</v>
      </c>
      <c r="X1561" t="s">
        <v>5542</v>
      </c>
      <c r="Y1561">
        <v>27</v>
      </c>
      <c r="Z1561">
        <v>27</v>
      </c>
      <c r="AA1561">
        <v>5</v>
      </c>
      <c r="AB1561">
        <v>5</v>
      </c>
      <c r="AC1561">
        <v>10</v>
      </c>
    </row>
    <row r="1562" spans="1:29" x14ac:dyDescent="0.35">
      <c r="A1562">
        <v>1567</v>
      </c>
      <c r="B1562" t="s">
        <v>1318</v>
      </c>
      <c r="C1562" t="s">
        <v>2926</v>
      </c>
      <c r="I1562" t="s">
        <v>2909</v>
      </c>
      <c r="J1562" t="s">
        <v>264</v>
      </c>
      <c r="K1562">
        <v>0</v>
      </c>
      <c r="N1562" t="b">
        <v>1</v>
      </c>
      <c r="O1562" t="b">
        <v>0</v>
      </c>
      <c r="P1562" t="b">
        <v>0</v>
      </c>
      <c r="Q1562">
        <v>14</v>
      </c>
      <c r="R1562">
        <v>2</v>
      </c>
      <c r="S1562">
        <v>1</v>
      </c>
      <c r="T1562">
        <v>0</v>
      </c>
      <c r="U1562" t="b">
        <v>1</v>
      </c>
      <c r="V1562" t="s">
        <v>221</v>
      </c>
      <c r="W1562" t="s">
        <v>315</v>
      </c>
      <c r="X1562" t="s">
        <v>5543</v>
      </c>
      <c r="Y1562">
        <v>28</v>
      </c>
      <c r="Z1562">
        <v>28</v>
      </c>
      <c r="AA1562">
        <v>5</v>
      </c>
      <c r="AB1562">
        <v>5</v>
      </c>
      <c r="AC1562">
        <v>10</v>
      </c>
    </row>
    <row r="1563" spans="1:29" x14ac:dyDescent="0.35">
      <c r="A1563">
        <v>1568</v>
      </c>
      <c r="B1563" t="s">
        <v>1318</v>
      </c>
      <c r="C1563" t="s">
        <v>2927</v>
      </c>
      <c r="I1563" t="s">
        <v>2909</v>
      </c>
      <c r="J1563" t="s">
        <v>264</v>
      </c>
      <c r="K1563">
        <v>0</v>
      </c>
      <c r="N1563" t="b">
        <v>1</v>
      </c>
      <c r="O1563" t="b">
        <v>0</v>
      </c>
      <c r="P1563" t="b">
        <v>0</v>
      </c>
      <c r="Q1563">
        <v>14</v>
      </c>
      <c r="R1563">
        <v>2</v>
      </c>
      <c r="S1563">
        <v>1</v>
      </c>
      <c r="T1563">
        <v>0</v>
      </c>
      <c r="U1563" t="b">
        <v>1</v>
      </c>
      <c r="V1563" t="s">
        <v>221</v>
      </c>
      <c r="W1563" t="s">
        <v>315</v>
      </c>
      <c r="X1563" t="s">
        <v>5544</v>
      </c>
      <c r="Y1563">
        <v>29</v>
      </c>
      <c r="Z1563">
        <v>29</v>
      </c>
      <c r="AA1563">
        <v>5</v>
      </c>
      <c r="AB1563">
        <v>5</v>
      </c>
      <c r="AC1563">
        <v>10</v>
      </c>
    </row>
    <row r="1564" spans="1:29" x14ac:dyDescent="0.35">
      <c r="A1564">
        <v>1569</v>
      </c>
      <c r="B1564" t="s">
        <v>1318</v>
      </c>
      <c r="C1564" t="s">
        <v>2928</v>
      </c>
      <c r="I1564" t="s">
        <v>2909</v>
      </c>
      <c r="J1564" t="s">
        <v>264</v>
      </c>
      <c r="K1564">
        <v>0</v>
      </c>
      <c r="N1564" t="b">
        <v>1</v>
      </c>
      <c r="O1564" t="b">
        <v>0</v>
      </c>
      <c r="P1564" t="b">
        <v>0</v>
      </c>
      <c r="Q1564">
        <v>14</v>
      </c>
      <c r="R1564">
        <v>2</v>
      </c>
      <c r="S1564">
        <v>1</v>
      </c>
      <c r="T1564">
        <v>0</v>
      </c>
      <c r="U1564" t="b">
        <v>1</v>
      </c>
      <c r="V1564" t="s">
        <v>221</v>
      </c>
      <c r="W1564" t="s">
        <v>315</v>
      </c>
      <c r="X1564" t="s">
        <v>5545</v>
      </c>
      <c r="Y1564">
        <v>30</v>
      </c>
      <c r="Z1564">
        <v>30</v>
      </c>
      <c r="AA1564">
        <v>5</v>
      </c>
      <c r="AB1564">
        <v>5</v>
      </c>
      <c r="AC1564">
        <v>10</v>
      </c>
    </row>
    <row r="1565" spans="1:29" x14ac:dyDescent="0.35">
      <c r="A1565">
        <v>1570</v>
      </c>
      <c r="B1565" t="s">
        <v>1318</v>
      </c>
      <c r="C1565" t="s">
        <v>2929</v>
      </c>
      <c r="I1565" t="s">
        <v>2909</v>
      </c>
      <c r="J1565" t="s">
        <v>264</v>
      </c>
      <c r="K1565">
        <v>0</v>
      </c>
      <c r="N1565" t="b">
        <v>1</v>
      </c>
      <c r="O1565" t="b">
        <v>0</v>
      </c>
      <c r="P1565" t="b">
        <v>0</v>
      </c>
      <c r="Q1565">
        <v>14</v>
      </c>
      <c r="R1565">
        <v>2</v>
      </c>
      <c r="S1565">
        <v>1</v>
      </c>
      <c r="T1565">
        <v>0</v>
      </c>
      <c r="U1565" t="b">
        <v>1</v>
      </c>
      <c r="V1565" t="s">
        <v>221</v>
      </c>
      <c r="W1565" t="s">
        <v>315</v>
      </c>
      <c r="X1565" t="s">
        <v>5546</v>
      </c>
      <c r="Y1565">
        <v>31</v>
      </c>
      <c r="Z1565">
        <v>31</v>
      </c>
      <c r="AA1565">
        <v>5</v>
      </c>
      <c r="AB1565">
        <v>5</v>
      </c>
      <c r="AC1565">
        <v>10</v>
      </c>
    </row>
    <row r="1566" spans="1:29" x14ac:dyDescent="0.35">
      <c r="A1566">
        <v>1571</v>
      </c>
      <c r="B1566" t="s">
        <v>1318</v>
      </c>
      <c r="C1566" t="s">
        <v>2930</v>
      </c>
      <c r="I1566" t="s">
        <v>2909</v>
      </c>
      <c r="J1566" t="s">
        <v>264</v>
      </c>
      <c r="K1566">
        <v>0</v>
      </c>
      <c r="N1566" t="b">
        <v>1</v>
      </c>
      <c r="O1566" t="b">
        <v>0</v>
      </c>
      <c r="P1566" t="b">
        <v>0</v>
      </c>
      <c r="Q1566">
        <v>14</v>
      </c>
      <c r="R1566">
        <v>2</v>
      </c>
      <c r="S1566">
        <v>1</v>
      </c>
      <c r="T1566">
        <v>0</v>
      </c>
      <c r="U1566" t="b">
        <v>1</v>
      </c>
      <c r="V1566" t="s">
        <v>221</v>
      </c>
      <c r="W1566" t="s">
        <v>315</v>
      </c>
      <c r="X1566" t="s">
        <v>5547</v>
      </c>
      <c r="Y1566">
        <v>32</v>
      </c>
      <c r="Z1566">
        <v>32</v>
      </c>
      <c r="AA1566">
        <v>5</v>
      </c>
      <c r="AB1566">
        <v>5</v>
      </c>
      <c r="AC1566">
        <v>10</v>
      </c>
    </row>
    <row r="1567" spans="1:29" x14ac:dyDescent="0.35">
      <c r="A1567">
        <v>1572</v>
      </c>
      <c r="B1567" t="s">
        <v>1318</v>
      </c>
      <c r="C1567" t="s">
        <v>2931</v>
      </c>
      <c r="I1567" t="s">
        <v>2909</v>
      </c>
      <c r="J1567" t="s">
        <v>264</v>
      </c>
      <c r="K1567">
        <v>0</v>
      </c>
      <c r="N1567" t="b">
        <v>1</v>
      </c>
      <c r="O1567" t="b">
        <v>0</v>
      </c>
      <c r="P1567" t="b">
        <v>0</v>
      </c>
      <c r="Q1567">
        <v>14</v>
      </c>
      <c r="R1567">
        <v>2</v>
      </c>
      <c r="S1567">
        <v>1</v>
      </c>
      <c r="T1567">
        <v>0</v>
      </c>
      <c r="U1567" t="b">
        <v>1</v>
      </c>
      <c r="V1567" t="s">
        <v>221</v>
      </c>
      <c r="W1567" t="s">
        <v>315</v>
      </c>
      <c r="X1567" t="s">
        <v>5668</v>
      </c>
      <c r="Y1567">
        <v>33</v>
      </c>
      <c r="Z1567">
        <v>33</v>
      </c>
      <c r="AA1567">
        <v>5</v>
      </c>
      <c r="AB1567">
        <v>5</v>
      </c>
      <c r="AC1567">
        <v>10</v>
      </c>
    </row>
    <row r="1568" spans="1:29" x14ac:dyDescent="0.35">
      <c r="A1568">
        <v>1573</v>
      </c>
      <c r="B1568" t="s">
        <v>1318</v>
      </c>
      <c r="C1568" t="s">
        <v>2932</v>
      </c>
      <c r="I1568" t="s">
        <v>2909</v>
      </c>
      <c r="J1568" t="s">
        <v>264</v>
      </c>
      <c r="K1568">
        <v>0</v>
      </c>
      <c r="N1568" t="b">
        <v>1</v>
      </c>
      <c r="O1568" t="b">
        <v>0</v>
      </c>
      <c r="P1568" t="b">
        <v>0</v>
      </c>
      <c r="Q1568">
        <v>14</v>
      </c>
      <c r="R1568">
        <v>2</v>
      </c>
      <c r="S1568">
        <v>1</v>
      </c>
      <c r="T1568">
        <v>0</v>
      </c>
      <c r="U1568" t="b">
        <v>1</v>
      </c>
      <c r="V1568" t="s">
        <v>221</v>
      </c>
      <c r="W1568" t="s">
        <v>315</v>
      </c>
      <c r="X1568" t="s">
        <v>5669</v>
      </c>
      <c r="Y1568">
        <v>34</v>
      </c>
      <c r="Z1568">
        <v>34</v>
      </c>
      <c r="AA1568">
        <v>5</v>
      </c>
      <c r="AB1568">
        <v>5</v>
      </c>
      <c r="AC1568">
        <v>10</v>
      </c>
    </row>
    <row r="1569" spans="1:29" x14ac:dyDescent="0.35">
      <c r="A1569">
        <v>1574</v>
      </c>
      <c r="B1569" t="s">
        <v>1318</v>
      </c>
      <c r="C1569" t="s">
        <v>2933</v>
      </c>
      <c r="I1569" t="s">
        <v>2909</v>
      </c>
      <c r="J1569" t="s">
        <v>264</v>
      </c>
      <c r="K1569">
        <v>0</v>
      </c>
      <c r="N1569" t="b">
        <v>1</v>
      </c>
      <c r="O1569" t="b">
        <v>0</v>
      </c>
      <c r="P1569" t="b">
        <v>0</v>
      </c>
      <c r="Q1569">
        <v>14</v>
      </c>
      <c r="R1569">
        <v>2</v>
      </c>
      <c r="S1569">
        <v>1</v>
      </c>
      <c r="T1569">
        <v>0</v>
      </c>
      <c r="U1569" t="b">
        <v>1</v>
      </c>
      <c r="V1569" t="s">
        <v>221</v>
      </c>
      <c r="W1569" t="s">
        <v>315</v>
      </c>
      <c r="X1569" t="s">
        <v>5670</v>
      </c>
      <c r="Y1569">
        <v>35</v>
      </c>
      <c r="Z1569">
        <v>35</v>
      </c>
      <c r="AA1569">
        <v>5</v>
      </c>
      <c r="AB1569">
        <v>5</v>
      </c>
      <c r="AC1569">
        <v>10</v>
      </c>
    </row>
    <row r="1570" spans="1:29" x14ac:dyDescent="0.35">
      <c r="A1570">
        <v>1575</v>
      </c>
      <c r="B1570" t="s">
        <v>1318</v>
      </c>
      <c r="C1570" t="s">
        <v>2934</v>
      </c>
      <c r="I1570" t="s">
        <v>2909</v>
      </c>
      <c r="J1570" t="s">
        <v>264</v>
      </c>
      <c r="K1570">
        <v>0</v>
      </c>
      <c r="N1570" t="b">
        <v>1</v>
      </c>
      <c r="O1570" t="b">
        <v>0</v>
      </c>
      <c r="P1570" t="b">
        <v>0</v>
      </c>
      <c r="Q1570">
        <v>14</v>
      </c>
      <c r="R1570">
        <v>2</v>
      </c>
      <c r="S1570">
        <v>1</v>
      </c>
      <c r="T1570">
        <v>0</v>
      </c>
      <c r="U1570" t="b">
        <v>1</v>
      </c>
      <c r="V1570" t="s">
        <v>221</v>
      </c>
      <c r="W1570" t="s">
        <v>315</v>
      </c>
      <c r="X1570" t="s">
        <v>5671</v>
      </c>
      <c r="Y1570">
        <v>36</v>
      </c>
      <c r="Z1570">
        <v>36</v>
      </c>
      <c r="AA1570">
        <v>5</v>
      </c>
      <c r="AB1570">
        <v>5</v>
      </c>
      <c r="AC1570">
        <v>10</v>
      </c>
    </row>
    <row r="1571" spans="1:29" x14ac:dyDescent="0.35">
      <c r="A1571">
        <v>1576</v>
      </c>
      <c r="B1571" t="s">
        <v>1318</v>
      </c>
      <c r="C1571" t="s">
        <v>2935</v>
      </c>
      <c r="I1571" t="s">
        <v>2909</v>
      </c>
      <c r="J1571" t="s">
        <v>264</v>
      </c>
      <c r="K1571">
        <v>0</v>
      </c>
      <c r="N1571" t="b">
        <v>1</v>
      </c>
      <c r="O1571" t="b">
        <v>0</v>
      </c>
      <c r="P1571" t="b">
        <v>0</v>
      </c>
      <c r="Q1571">
        <v>14</v>
      </c>
      <c r="R1571">
        <v>2</v>
      </c>
      <c r="S1571">
        <v>1</v>
      </c>
      <c r="T1571">
        <v>0</v>
      </c>
      <c r="U1571" t="b">
        <v>1</v>
      </c>
      <c r="V1571" t="s">
        <v>221</v>
      </c>
      <c r="W1571" t="s">
        <v>315</v>
      </c>
      <c r="X1571" t="s">
        <v>5553</v>
      </c>
      <c r="Y1571">
        <v>37</v>
      </c>
      <c r="Z1571">
        <v>37</v>
      </c>
      <c r="AA1571">
        <v>5</v>
      </c>
      <c r="AB1571">
        <v>5</v>
      </c>
      <c r="AC1571">
        <v>10</v>
      </c>
    </row>
    <row r="1572" spans="1:29" x14ac:dyDescent="0.35">
      <c r="A1572">
        <v>1577</v>
      </c>
      <c r="B1572" t="s">
        <v>1318</v>
      </c>
      <c r="C1572" t="s">
        <v>2936</v>
      </c>
      <c r="I1572" t="s">
        <v>2909</v>
      </c>
      <c r="J1572" t="s">
        <v>264</v>
      </c>
      <c r="K1572">
        <v>0</v>
      </c>
      <c r="N1572" t="b">
        <v>1</v>
      </c>
      <c r="O1572" t="b">
        <v>0</v>
      </c>
      <c r="P1572" t="b">
        <v>0</v>
      </c>
      <c r="Q1572">
        <v>14</v>
      </c>
      <c r="R1572">
        <v>2</v>
      </c>
      <c r="S1572">
        <v>1</v>
      </c>
      <c r="T1572">
        <v>0</v>
      </c>
      <c r="U1572" t="b">
        <v>1</v>
      </c>
      <c r="V1572" t="s">
        <v>221</v>
      </c>
      <c r="W1572" t="s">
        <v>315</v>
      </c>
      <c r="X1572" t="s">
        <v>5554</v>
      </c>
      <c r="Y1572">
        <v>38</v>
      </c>
      <c r="Z1572">
        <v>38</v>
      </c>
      <c r="AA1572">
        <v>5</v>
      </c>
      <c r="AB1572">
        <v>5</v>
      </c>
      <c r="AC1572">
        <v>10</v>
      </c>
    </row>
    <row r="1573" spans="1:29" x14ac:dyDescent="0.35">
      <c r="A1573">
        <v>1578</v>
      </c>
      <c r="B1573" t="s">
        <v>1318</v>
      </c>
      <c r="C1573" t="s">
        <v>2937</v>
      </c>
      <c r="I1573" t="s">
        <v>2909</v>
      </c>
      <c r="J1573" t="s">
        <v>264</v>
      </c>
      <c r="K1573">
        <v>0</v>
      </c>
      <c r="N1573" t="b">
        <v>1</v>
      </c>
      <c r="O1573" t="b">
        <v>0</v>
      </c>
      <c r="P1573" t="b">
        <v>0</v>
      </c>
      <c r="Q1573">
        <v>14</v>
      </c>
      <c r="R1573">
        <v>2</v>
      </c>
      <c r="S1573">
        <v>1</v>
      </c>
      <c r="T1573">
        <v>0</v>
      </c>
      <c r="U1573" t="b">
        <v>1</v>
      </c>
      <c r="V1573" t="s">
        <v>221</v>
      </c>
      <c r="W1573" t="s">
        <v>315</v>
      </c>
      <c r="X1573" t="s">
        <v>5555</v>
      </c>
      <c r="Y1573">
        <v>39</v>
      </c>
      <c r="Z1573">
        <v>39</v>
      </c>
      <c r="AA1573">
        <v>5</v>
      </c>
      <c r="AB1573">
        <v>5</v>
      </c>
      <c r="AC1573">
        <v>10</v>
      </c>
    </row>
    <row r="1574" spans="1:29" x14ac:dyDescent="0.35">
      <c r="A1574">
        <v>1579</v>
      </c>
      <c r="B1574" t="s">
        <v>1318</v>
      </c>
      <c r="C1574" t="s">
        <v>2938</v>
      </c>
      <c r="I1574" t="s">
        <v>2909</v>
      </c>
      <c r="J1574" t="s">
        <v>264</v>
      </c>
      <c r="K1574">
        <v>0</v>
      </c>
      <c r="N1574" t="b">
        <v>1</v>
      </c>
      <c r="O1574" t="b">
        <v>0</v>
      </c>
      <c r="P1574" t="b">
        <v>0</v>
      </c>
      <c r="Q1574">
        <v>14</v>
      </c>
      <c r="R1574">
        <v>2</v>
      </c>
      <c r="S1574">
        <v>1</v>
      </c>
      <c r="T1574">
        <v>0</v>
      </c>
      <c r="U1574" t="b">
        <v>1</v>
      </c>
      <c r="V1574" t="s">
        <v>221</v>
      </c>
      <c r="W1574" t="s">
        <v>315</v>
      </c>
      <c r="X1574" t="s">
        <v>5556</v>
      </c>
      <c r="Y1574">
        <v>40</v>
      </c>
      <c r="Z1574">
        <v>40</v>
      </c>
      <c r="AA1574">
        <v>5</v>
      </c>
      <c r="AB1574">
        <v>5</v>
      </c>
      <c r="AC1574">
        <v>10</v>
      </c>
    </row>
    <row r="1575" spans="1:29" x14ac:dyDescent="0.35">
      <c r="A1575">
        <v>1580</v>
      </c>
      <c r="B1575" t="s">
        <v>1318</v>
      </c>
      <c r="C1575" t="s">
        <v>2939</v>
      </c>
      <c r="I1575" t="s">
        <v>2909</v>
      </c>
      <c r="J1575" t="s">
        <v>264</v>
      </c>
      <c r="K1575">
        <v>0</v>
      </c>
      <c r="N1575" t="b">
        <v>1</v>
      </c>
      <c r="O1575" t="b">
        <v>0</v>
      </c>
      <c r="P1575" t="b">
        <v>0</v>
      </c>
      <c r="Q1575">
        <v>14</v>
      </c>
      <c r="R1575">
        <v>2</v>
      </c>
      <c r="S1575">
        <v>1</v>
      </c>
      <c r="T1575">
        <v>0</v>
      </c>
      <c r="U1575" t="b">
        <v>1</v>
      </c>
      <c r="V1575" t="s">
        <v>221</v>
      </c>
      <c r="W1575" t="s">
        <v>315</v>
      </c>
      <c r="X1575" t="s">
        <v>5557</v>
      </c>
      <c r="Y1575">
        <v>41</v>
      </c>
      <c r="Z1575">
        <v>41</v>
      </c>
      <c r="AA1575">
        <v>5</v>
      </c>
      <c r="AB1575">
        <v>5</v>
      </c>
      <c r="AC1575">
        <v>10</v>
      </c>
    </row>
    <row r="1576" spans="1:29" x14ac:dyDescent="0.35">
      <c r="A1576">
        <v>1581</v>
      </c>
      <c r="B1576" t="s">
        <v>1318</v>
      </c>
      <c r="C1576" t="s">
        <v>2940</v>
      </c>
      <c r="I1576" t="s">
        <v>2909</v>
      </c>
      <c r="J1576" t="s">
        <v>264</v>
      </c>
      <c r="K1576">
        <v>0</v>
      </c>
      <c r="N1576" t="b">
        <v>1</v>
      </c>
      <c r="O1576" t="b">
        <v>0</v>
      </c>
      <c r="P1576" t="b">
        <v>0</v>
      </c>
      <c r="Q1576">
        <v>14</v>
      </c>
      <c r="R1576">
        <v>2</v>
      </c>
      <c r="S1576">
        <v>1</v>
      </c>
      <c r="T1576">
        <v>0</v>
      </c>
      <c r="U1576" t="b">
        <v>1</v>
      </c>
      <c r="V1576" t="s">
        <v>221</v>
      </c>
      <c r="W1576" t="s">
        <v>315</v>
      </c>
      <c r="X1576" t="s">
        <v>5558</v>
      </c>
      <c r="Y1576">
        <v>42</v>
      </c>
      <c r="Z1576">
        <v>42</v>
      </c>
      <c r="AA1576">
        <v>5</v>
      </c>
      <c r="AB1576">
        <v>5</v>
      </c>
      <c r="AC1576">
        <v>10</v>
      </c>
    </row>
    <row r="1577" spans="1:29" x14ac:dyDescent="0.35">
      <c r="A1577">
        <v>1582</v>
      </c>
      <c r="B1577" t="s">
        <v>1318</v>
      </c>
      <c r="C1577" t="s">
        <v>2941</v>
      </c>
      <c r="I1577" t="s">
        <v>2909</v>
      </c>
      <c r="J1577" t="s">
        <v>264</v>
      </c>
      <c r="K1577">
        <v>0</v>
      </c>
      <c r="N1577" t="b">
        <v>1</v>
      </c>
      <c r="O1577" t="b">
        <v>0</v>
      </c>
      <c r="P1577" t="b">
        <v>0</v>
      </c>
      <c r="Q1577">
        <v>14</v>
      </c>
      <c r="R1577">
        <v>2</v>
      </c>
      <c r="S1577">
        <v>1</v>
      </c>
      <c r="T1577">
        <v>0</v>
      </c>
      <c r="U1577" t="b">
        <v>1</v>
      </c>
      <c r="V1577" t="s">
        <v>221</v>
      </c>
      <c r="W1577" t="s">
        <v>315</v>
      </c>
      <c r="X1577" t="s">
        <v>5559</v>
      </c>
      <c r="Y1577">
        <v>43</v>
      </c>
      <c r="Z1577">
        <v>43</v>
      </c>
      <c r="AA1577">
        <v>5</v>
      </c>
      <c r="AB1577">
        <v>5</v>
      </c>
      <c r="AC1577">
        <v>10</v>
      </c>
    </row>
    <row r="1578" spans="1:29" x14ac:dyDescent="0.35">
      <c r="A1578">
        <v>1583</v>
      </c>
      <c r="B1578" t="s">
        <v>1318</v>
      </c>
      <c r="C1578" t="s">
        <v>2942</v>
      </c>
      <c r="I1578" t="s">
        <v>2909</v>
      </c>
      <c r="J1578" t="s">
        <v>264</v>
      </c>
      <c r="K1578">
        <v>0</v>
      </c>
      <c r="N1578" t="b">
        <v>1</v>
      </c>
      <c r="O1578" t="b">
        <v>0</v>
      </c>
      <c r="P1578" t="b">
        <v>0</v>
      </c>
      <c r="Q1578">
        <v>14</v>
      </c>
      <c r="R1578">
        <v>2</v>
      </c>
      <c r="S1578">
        <v>1</v>
      </c>
      <c r="T1578">
        <v>0</v>
      </c>
      <c r="U1578" t="b">
        <v>1</v>
      </c>
      <c r="V1578" t="s">
        <v>221</v>
      </c>
      <c r="W1578" t="s">
        <v>315</v>
      </c>
      <c r="X1578" t="s">
        <v>5560</v>
      </c>
      <c r="Y1578">
        <v>44</v>
      </c>
      <c r="Z1578">
        <v>44</v>
      </c>
      <c r="AA1578">
        <v>5</v>
      </c>
      <c r="AB1578">
        <v>5</v>
      </c>
      <c r="AC1578">
        <v>10</v>
      </c>
    </row>
    <row r="1579" spans="1:29" x14ac:dyDescent="0.35">
      <c r="A1579">
        <v>1584</v>
      </c>
      <c r="B1579" t="s">
        <v>1318</v>
      </c>
      <c r="C1579" t="s">
        <v>2943</v>
      </c>
      <c r="I1579" t="s">
        <v>2909</v>
      </c>
      <c r="J1579" t="s">
        <v>264</v>
      </c>
      <c r="K1579">
        <v>0</v>
      </c>
      <c r="N1579" t="b">
        <v>1</v>
      </c>
      <c r="O1579" t="b">
        <v>0</v>
      </c>
      <c r="P1579" t="b">
        <v>0</v>
      </c>
      <c r="Q1579">
        <v>14</v>
      </c>
      <c r="R1579">
        <v>2</v>
      </c>
      <c r="S1579">
        <v>1</v>
      </c>
      <c r="T1579">
        <v>0</v>
      </c>
      <c r="U1579" t="b">
        <v>1</v>
      </c>
      <c r="V1579" t="s">
        <v>221</v>
      </c>
      <c r="W1579" t="s">
        <v>315</v>
      </c>
      <c r="X1579" t="s">
        <v>5642</v>
      </c>
      <c r="Y1579">
        <v>45</v>
      </c>
      <c r="Z1579">
        <v>45</v>
      </c>
      <c r="AA1579">
        <v>5</v>
      </c>
      <c r="AB1579">
        <v>5</v>
      </c>
      <c r="AC1579">
        <v>10</v>
      </c>
    </row>
    <row r="1580" spans="1:29" x14ac:dyDescent="0.35">
      <c r="A1580">
        <v>1585</v>
      </c>
      <c r="B1580" t="s">
        <v>1318</v>
      </c>
      <c r="C1580" t="s">
        <v>2944</v>
      </c>
      <c r="I1580" t="s">
        <v>2909</v>
      </c>
      <c r="J1580" t="s">
        <v>264</v>
      </c>
      <c r="K1580">
        <v>0</v>
      </c>
      <c r="N1580" t="b">
        <v>1</v>
      </c>
      <c r="O1580" t="b">
        <v>0</v>
      </c>
      <c r="P1580" t="b">
        <v>0</v>
      </c>
      <c r="Q1580">
        <v>14</v>
      </c>
      <c r="R1580">
        <v>2</v>
      </c>
      <c r="S1580">
        <v>1</v>
      </c>
      <c r="T1580">
        <v>0</v>
      </c>
      <c r="U1580" t="b">
        <v>1</v>
      </c>
      <c r="V1580" t="s">
        <v>221</v>
      </c>
      <c r="W1580" t="s">
        <v>315</v>
      </c>
      <c r="X1580" t="s">
        <v>5798</v>
      </c>
      <c r="Y1580">
        <v>46</v>
      </c>
      <c r="Z1580">
        <v>46</v>
      </c>
      <c r="AA1580">
        <v>5</v>
      </c>
      <c r="AB1580">
        <v>5</v>
      </c>
      <c r="AC1580">
        <v>10</v>
      </c>
    </row>
    <row r="1581" spans="1:29" x14ac:dyDescent="0.35">
      <c r="A1581">
        <v>1586</v>
      </c>
      <c r="B1581" t="s">
        <v>1318</v>
      </c>
      <c r="C1581" t="s">
        <v>2945</v>
      </c>
      <c r="I1581" t="s">
        <v>2909</v>
      </c>
      <c r="J1581" t="s">
        <v>264</v>
      </c>
      <c r="K1581">
        <v>0</v>
      </c>
      <c r="N1581" t="b">
        <v>1</v>
      </c>
      <c r="O1581" t="b">
        <v>0</v>
      </c>
      <c r="P1581" t="b">
        <v>0</v>
      </c>
      <c r="Q1581">
        <v>14</v>
      </c>
      <c r="R1581">
        <v>2</v>
      </c>
      <c r="S1581">
        <v>1</v>
      </c>
      <c r="T1581">
        <v>0</v>
      </c>
      <c r="U1581" t="b">
        <v>1</v>
      </c>
      <c r="V1581" t="s">
        <v>221</v>
      </c>
      <c r="W1581" t="s">
        <v>315</v>
      </c>
      <c r="X1581" t="s">
        <v>5799</v>
      </c>
      <c r="Y1581">
        <v>47</v>
      </c>
      <c r="Z1581">
        <v>47</v>
      </c>
      <c r="AA1581">
        <v>5</v>
      </c>
      <c r="AB1581">
        <v>5</v>
      </c>
      <c r="AC1581">
        <v>10</v>
      </c>
    </row>
    <row r="1582" spans="1:29" x14ac:dyDescent="0.35">
      <c r="A1582">
        <v>1587</v>
      </c>
      <c r="B1582" t="s">
        <v>1318</v>
      </c>
      <c r="C1582" t="s">
        <v>2946</v>
      </c>
      <c r="I1582" t="s">
        <v>2909</v>
      </c>
      <c r="J1582" t="s">
        <v>264</v>
      </c>
      <c r="K1582">
        <v>0</v>
      </c>
      <c r="N1582" t="b">
        <v>1</v>
      </c>
      <c r="O1582" t="b">
        <v>0</v>
      </c>
      <c r="P1582" t="b">
        <v>0</v>
      </c>
      <c r="Q1582">
        <v>14</v>
      </c>
      <c r="R1582">
        <v>2</v>
      </c>
      <c r="S1582">
        <v>1</v>
      </c>
      <c r="T1582">
        <v>0</v>
      </c>
      <c r="U1582" t="b">
        <v>1</v>
      </c>
      <c r="V1582" t="s">
        <v>221</v>
      </c>
      <c r="W1582" t="s">
        <v>315</v>
      </c>
      <c r="X1582" t="s">
        <v>5800</v>
      </c>
      <c r="Y1582">
        <v>48</v>
      </c>
      <c r="Z1582">
        <v>48</v>
      </c>
      <c r="AA1582">
        <v>5</v>
      </c>
      <c r="AB1582">
        <v>5</v>
      </c>
      <c r="AC1582">
        <v>10</v>
      </c>
    </row>
    <row r="1583" spans="1:29" x14ac:dyDescent="0.35">
      <c r="A1583">
        <v>1588</v>
      </c>
      <c r="B1583" t="s">
        <v>1318</v>
      </c>
      <c r="C1583" t="s">
        <v>2947</v>
      </c>
      <c r="I1583" t="s">
        <v>2909</v>
      </c>
      <c r="J1583" t="s">
        <v>264</v>
      </c>
      <c r="K1583">
        <v>0</v>
      </c>
      <c r="N1583" t="b">
        <v>1</v>
      </c>
      <c r="O1583" t="b">
        <v>0</v>
      </c>
      <c r="P1583" t="b">
        <v>0</v>
      </c>
      <c r="Q1583">
        <v>14</v>
      </c>
      <c r="R1583">
        <v>2</v>
      </c>
      <c r="S1583">
        <v>1</v>
      </c>
      <c r="T1583">
        <v>0</v>
      </c>
      <c r="U1583" t="b">
        <v>1</v>
      </c>
      <c r="V1583" t="s">
        <v>221</v>
      </c>
      <c r="W1583" t="s">
        <v>315</v>
      </c>
      <c r="X1583" t="s">
        <v>5801</v>
      </c>
      <c r="Y1583">
        <v>49</v>
      </c>
      <c r="Z1583">
        <v>49</v>
      </c>
      <c r="AA1583">
        <v>5</v>
      </c>
      <c r="AB1583">
        <v>5</v>
      </c>
      <c r="AC1583">
        <v>10</v>
      </c>
    </row>
    <row r="1584" spans="1:29" x14ac:dyDescent="0.35">
      <c r="A1584">
        <v>1589</v>
      </c>
      <c r="B1584" t="s">
        <v>1318</v>
      </c>
      <c r="C1584" t="s">
        <v>2948</v>
      </c>
      <c r="I1584" t="s">
        <v>2909</v>
      </c>
      <c r="J1584" t="s">
        <v>264</v>
      </c>
      <c r="K1584">
        <v>0</v>
      </c>
      <c r="N1584" t="b">
        <v>1</v>
      </c>
      <c r="O1584" t="b">
        <v>0</v>
      </c>
      <c r="P1584" t="b">
        <v>0</v>
      </c>
      <c r="Q1584">
        <v>14</v>
      </c>
      <c r="R1584">
        <v>2</v>
      </c>
      <c r="S1584">
        <v>1</v>
      </c>
      <c r="T1584">
        <v>0</v>
      </c>
      <c r="U1584" t="b">
        <v>1</v>
      </c>
      <c r="V1584" t="s">
        <v>221</v>
      </c>
      <c r="W1584" t="s">
        <v>315</v>
      </c>
      <c r="X1584" t="s">
        <v>5644</v>
      </c>
      <c r="Y1584">
        <v>50</v>
      </c>
      <c r="Z1584">
        <v>50</v>
      </c>
      <c r="AA1584">
        <v>5</v>
      </c>
      <c r="AB1584">
        <v>5</v>
      </c>
      <c r="AC1584">
        <v>10</v>
      </c>
    </row>
    <row r="1585" spans="1:29" x14ac:dyDescent="0.35">
      <c r="A1585">
        <v>1590</v>
      </c>
      <c r="B1585" t="s">
        <v>1318</v>
      </c>
      <c r="C1585" t="s">
        <v>2949</v>
      </c>
      <c r="I1585" t="s">
        <v>2909</v>
      </c>
      <c r="J1585" t="s">
        <v>264</v>
      </c>
      <c r="K1585">
        <v>0</v>
      </c>
      <c r="N1585" t="b">
        <v>1</v>
      </c>
      <c r="O1585" t="b">
        <v>0</v>
      </c>
      <c r="P1585" t="b">
        <v>0</v>
      </c>
      <c r="Q1585">
        <v>14</v>
      </c>
      <c r="R1585">
        <v>2</v>
      </c>
      <c r="S1585">
        <v>1</v>
      </c>
      <c r="T1585">
        <v>0</v>
      </c>
      <c r="U1585" t="b">
        <v>1</v>
      </c>
      <c r="V1585" t="s">
        <v>221</v>
      </c>
      <c r="W1585" t="s">
        <v>315</v>
      </c>
      <c r="X1585" t="s">
        <v>5645</v>
      </c>
      <c r="Y1585">
        <v>51</v>
      </c>
      <c r="Z1585">
        <v>51</v>
      </c>
      <c r="AA1585">
        <v>5</v>
      </c>
      <c r="AB1585">
        <v>5</v>
      </c>
      <c r="AC1585">
        <v>10</v>
      </c>
    </row>
    <row r="1586" spans="1:29" x14ac:dyDescent="0.35">
      <c r="A1586">
        <v>1591</v>
      </c>
      <c r="B1586" t="s">
        <v>1318</v>
      </c>
      <c r="C1586" t="s">
        <v>2950</v>
      </c>
      <c r="I1586" t="s">
        <v>2909</v>
      </c>
      <c r="J1586" t="s">
        <v>264</v>
      </c>
      <c r="K1586">
        <v>0</v>
      </c>
      <c r="N1586" t="b">
        <v>1</v>
      </c>
      <c r="O1586" t="b">
        <v>0</v>
      </c>
      <c r="P1586" t="b">
        <v>0</v>
      </c>
      <c r="Q1586">
        <v>14</v>
      </c>
      <c r="R1586">
        <v>2</v>
      </c>
      <c r="S1586">
        <v>1</v>
      </c>
      <c r="T1586">
        <v>0</v>
      </c>
      <c r="U1586" t="b">
        <v>1</v>
      </c>
      <c r="V1586" t="s">
        <v>221</v>
      </c>
      <c r="W1586" t="s">
        <v>315</v>
      </c>
      <c r="X1586" t="s">
        <v>5573</v>
      </c>
      <c r="Y1586">
        <v>52</v>
      </c>
      <c r="Z1586">
        <v>52</v>
      </c>
      <c r="AA1586">
        <v>5</v>
      </c>
      <c r="AB1586">
        <v>5</v>
      </c>
      <c r="AC1586">
        <v>10</v>
      </c>
    </row>
    <row r="1587" spans="1:29" x14ac:dyDescent="0.35">
      <c r="A1587">
        <v>1592</v>
      </c>
      <c r="B1587" t="s">
        <v>1318</v>
      </c>
      <c r="C1587" t="s">
        <v>2951</v>
      </c>
      <c r="I1587" t="s">
        <v>2909</v>
      </c>
      <c r="J1587" t="s">
        <v>264</v>
      </c>
      <c r="K1587">
        <v>0</v>
      </c>
      <c r="N1587" t="b">
        <v>1</v>
      </c>
      <c r="O1587" t="b">
        <v>0</v>
      </c>
      <c r="P1587" t="b">
        <v>0</v>
      </c>
      <c r="Q1587">
        <v>14</v>
      </c>
      <c r="R1587">
        <v>2</v>
      </c>
      <c r="S1587">
        <v>1</v>
      </c>
      <c r="T1587">
        <v>0</v>
      </c>
      <c r="U1587" t="b">
        <v>1</v>
      </c>
      <c r="V1587" t="s">
        <v>221</v>
      </c>
      <c r="W1587" t="s">
        <v>315</v>
      </c>
      <c r="X1587" t="s">
        <v>5574</v>
      </c>
      <c r="Y1587">
        <v>53</v>
      </c>
      <c r="Z1587">
        <v>53</v>
      </c>
      <c r="AA1587">
        <v>5</v>
      </c>
      <c r="AB1587">
        <v>5</v>
      </c>
      <c r="AC1587">
        <v>10</v>
      </c>
    </row>
    <row r="1588" spans="1:29" x14ac:dyDescent="0.35">
      <c r="A1588">
        <v>1593</v>
      </c>
      <c r="B1588" t="s">
        <v>1318</v>
      </c>
      <c r="C1588" t="s">
        <v>2952</v>
      </c>
      <c r="I1588" t="s">
        <v>2909</v>
      </c>
      <c r="J1588" t="s">
        <v>264</v>
      </c>
      <c r="K1588">
        <v>0</v>
      </c>
      <c r="N1588" t="b">
        <v>1</v>
      </c>
      <c r="O1588" t="b">
        <v>0</v>
      </c>
      <c r="P1588" t="b">
        <v>0</v>
      </c>
      <c r="Q1588">
        <v>14</v>
      </c>
      <c r="R1588">
        <v>2</v>
      </c>
      <c r="S1588">
        <v>1</v>
      </c>
      <c r="T1588">
        <v>0</v>
      </c>
      <c r="U1588" t="b">
        <v>1</v>
      </c>
      <c r="V1588" t="s">
        <v>221</v>
      </c>
      <c r="W1588" t="s">
        <v>315</v>
      </c>
      <c r="X1588" t="s">
        <v>5575</v>
      </c>
      <c r="Y1588">
        <v>54</v>
      </c>
      <c r="Z1588">
        <v>54</v>
      </c>
      <c r="AA1588">
        <v>5</v>
      </c>
      <c r="AB1588">
        <v>5</v>
      </c>
      <c r="AC1588">
        <v>10</v>
      </c>
    </row>
    <row r="1589" spans="1:29" x14ac:dyDescent="0.35">
      <c r="A1589">
        <v>1594</v>
      </c>
      <c r="B1589" t="s">
        <v>1318</v>
      </c>
      <c r="C1589" t="s">
        <v>2953</v>
      </c>
      <c r="I1589" t="s">
        <v>2909</v>
      </c>
      <c r="J1589" t="s">
        <v>264</v>
      </c>
      <c r="K1589">
        <v>0</v>
      </c>
      <c r="N1589" t="b">
        <v>1</v>
      </c>
      <c r="O1589" t="b">
        <v>0</v>
      </c>
      <c r="P1589" t="b">
        <v>0</v>
      </c>
      <c r="Q1589">
        <v>14</v>
      </c>
      <c r="R1589">
        <v>2</v>
      </c>
      <c r="S1589">
        <v>1</v>
      </c>
      <c r="T1589">
        <v>0</v>
      </c>
      <c r="U1589" t="b">
        <v>1</v>
      </c>
      <c r="V1589" t="s">
        <v>221</v>
      </c>
      <c r="W1589" t="s">
        <v>315</v>
      </c>
      <c r="X1589" t="s">
        <v>5576</v>
      </c>
      <c r="Y1589">
        <v>55</v>
      </c>
      <c r="Z1589">
        <v>55</v>
      </c>
      <c r="AA1589">
        <v>5</v>
      </c>
      <c r="AB1589">
        <v>5</v>
      </c>
      <c r="AC1589">
        <v>10</v>
      </c>
    </row>
    <row r="1590" spans="1:29" x14ac:dyDescent="0.35">
      <c r="A1590">
        <v>1595</v>
      </c>
      <c r="B1590" t="s">
        <v>1318</v>
      </c>
      <c r="C1590" t="s">
        <v>2954</v>
      </c>
      <c r="I1590" t="s">
        <v>2909</v>
      </c>
      <c r="J1590" t="s">
        <v>264</v>
      </c>
      <c r="K1590">
        <v>0</v>
      </c>
      <c r="N1590" t="b">
        <v>1</v>
      </c>
      <c r="O1590" t="b">
        <v>0</v>
      </c>
      <c r="P1590" t="b">
        <v>0</v>
      </c>
      <c r="Q1590">
        <v>14</v>
      </c>
      <c r="R1590">
        <v>2</v>
      </c>
      <c r="S1590">
        <v>1</v>
      </c>
      <c r="T1590">
        <v>0</v>
      </c>
      <c r="U1590" t="b">
        <v>1</v>
      </c>
      <c r="V1590" t="s">
        <v>221</v>
      </c>
      <c r="W1590" t="s">
        <v>315</v>
      </c>
      <c r="X1590" t="s">
        <v>5577</v>
      </c>
      <c r="Y1590">
        <v>56</v>
      </c>
      <c r="Z1590">
        <v>56</v>
      </c>
      <c r="AA1590">
        <v>5</v>
      </c>
      <c r="AB1590">
        <v>5</v>
      </c>
      <c r="AC1590">
        <v>10</v>
      </c>
    </row>
    <row r="1591" spans="1:29" x14ac:dyDescent="0.35">
      <c r="A1591">
        <v>1596</v>
      </c>
      <c r="B1591" t="s">
        <v>1318</v>
      </c>
      <c r="C1591" t="s">
        <v>2955</v>
      </c>
      <c r="I1591" t="s">
        <v>2909</v>
      </c>
      <c r="J1591" t="s">
        <v>264</v>
      </c>
      <c r="K1591">
        <v>0</v>
      </c>
      <c r="N1591" t="b">
        <v>1</v>
      </c>
      <c r="O1591" t="b">
        <v>0</v>
      </c>
      <c r="P1591" t="b">
        <v>0</v>
      </c>
      <c r="Q1591">
        <v>14</v>
      </c>
      <c r="R1591">
        <v>2</v>
      </c>
      <c r="S1591">
        <v>1</v>
      </c>
      <c r="T1591">
        <v>0</v>
      </c>
      <c r="U1591" t="b">
        <v>1</v>
      </c>
      <c r="V1591" t="s">
        <v>221</v>
      </c>
      <c r="W1591" t="s">
        <v>315</v>
      </c>
      <c r="X1591" t="s">
        <v>5578</v>
      </c>
      <c r="Y1591">
        <v>57</v>
      </c>
      <c r="Z1591">
        <v>57</v>
      </c>
      <c r="AA1591">
        <v>5</v>
      </c>
      <c r="AB1591">
        <v>5</v>
      </c>
      <c r="AC1591">
        <v>10</v>
      </c>
    </row>
    <row r="1592" spans="1:29" x14ac:dyDescent="0.35">
      <c r="A1592">
        <v>1597</v>
      </c>
      <c r="B1592" t="s">
        <v>1318</v>
      </c>
      <c r="C1592" t="s">
        <v>2956</v>
      </c>
      <c r="I1592" t="s">
        <v>2909</v>
      </c>
      <c r="J1592" t="s">
        <v>264</v>
      </c>
      <c r="K1592">
        <v>0</v>
      </c>
      <c r="N1592" t="b">
        <v>1</v>
      </c>
      <c r="O1592" t="b">
        <v>0</v>
      </c>
      <c r="P1592" t="b">
        <v>0</v>
      </c>
      <c r="Q1592">
        <v>14</v>
      </c>
      <c r="R1592">
        <v>2</v>
      </c>
      <c r="S1592">
        <v>1</v>
      </c>
      <c r="T1592">
        <v>0</v>
      </c>
      <c r="U1592" t="b">
        <v>1</v>
      </c>
      <c r="V1592" t="s">
        <v>221</v>
      </c>
      <c r="W1592" t="s">
        <v>315</v>
      </c>
      <c r="X1592" t="s">
        <v>5579</v>
      </c>
      <c r="Y1592">
        <v>58</v>
      </c>
      <c r="Z1592">
        <v>58</v>
      </c>
      <c r="AA1592">
        <v>5</v>
      </c>
      <c r="AB1592">
        <v>5</v>
      </c>
      <c r="AC1592">
        <v>10</v>
      </c>
    </row>
    <row r="1593" spans="1:29" x14ac:dyDescent="0.35">
      <c r="A1593">
        <v>1598</v>
      </c>
      <c r="B1593" t="s">
        <v>1318</v>
      </c>
      <c r="C1593" t="s">
        <v>2957</v>
      </c>
      <c r="I1593" t="s">
        <v>2909</v>
      </c>
      <c r="J1593" t="s">
        <v>264</v>
      </c>
      <c r="K1593">
        <v>0</v>
      </c>
      <c r="N1593" t="b">
        <v>1</v>
      </c>
      <c r="O1593" t="b">
        <v>0</v>
      </c>
      <c r="P1593" t="b">
        <v>0</v>
      </c>
      <c r="Q1593">
        <v>14</v>
      </c>
      <c r="R1593">
        <v>2</v>
      </c>
      <c r="S1593">
        <v>1</v>
      </c>
      <c r="T1593">
        <v>0</v>
      </c>
      <c r="U1593" t="b">
        <v>1</v>
      </c>
      <c r="V1593" t="s">
        <v>221</v>
      </c>
      <c r="W1593" t="s">
        <v>315</v>
      </c>
      <c r="X1593" t="s">
        <v>5580</v>
      </c>
      <c r="Y1593">
        <v>59</v>
      </c>
      <c r="Z1593">
        <v>59</v>
      </c>
      <c r="AA1593">
        <v>5</v>
      </c>
      <c r="AB1593">
        <v>5</v>
      </c>
      <c r="AC1593">
        <v>10</v>
      </c>
    </row>
    <row r="1594" spans="1:29" x14ac:dyDescent="0.35">
      <c r="A1594">
        <v>1599</v>
      </c>
      <c r="B1594" t="s">
        <v>1318</v>
      </c>
      <c r="C1594" t="s">
        <v>2958</v>
      </c>
      <c r="I1594" t="s">
        <v>2909</v>
      </c>
      <c r="J1594" t="s">
        <v>264</v>
      </c>
      <c r="K1594">
        <v>0</v>
      </c>
      <c r="N1594" t="b">
        <v>1</v>
      </c>
      <c r="O1594" t="b">
        <v>0</v>
      </c>
      <c r="P1594" t="b">
        <v>0</v>
      </c>
      <c r="Q1594">
        <v>14</v>
      </c>
      <c r="R1594">
        <v>2</v>
      </c>
      <c r="S1594">
        <v>1</v>
      </c>
      <c r="T1594">
        <v>0</v>
      </c>
      <c r="U1594" t="b">
        <v>1</v>
      </c>
      <c r="V1594" t="s">
        <v>221</v>
      </c>
      <c r="W1594" t="s">
        <v>315</v>
      </c>
      <c r="X1594" t="s">
        <v>5581</v>
      </c>
      <c r="Y1594">
        <v>60</v>
      </c>
      <c r="Z1594">
        <v>60</v>
      </c>
      <c r="AA1594">
        <v>5</v>
      </c>
      <c r="AB1594">
        <v>5</v>
      </c>
      <c r="AC1594">
        <v>10</v>
      </c>
    </row>
    <row r="1595" spans="1:29" x14ac:dyDescent="0.35">
      <c r="A1595">
        <v>1600</v>
      </c>
      <c r="B1595" t="s">
        <v>1318</v>
      </c>
      <c r="C1595" t="s">
        <v>2959</v>
      </c>
      <c r="I1595" t="s">
        <v>2909</v>
      </c>
      <c r="J1595" t="s">
        <v>264</v>
      </c>
      <c r="K1595">
        <v>0</v>
      </c>
      <c r="N1595" t="b">
        <v>1</v>
      </c>
      <c r="O1595" t="b">
        <v>0</v>
      </c>
      <c r="P1595" t="b">
        <v>0</v>
      </c>
      <c r="Q1595">
        <v>14</v>
      </c>
      <c r="R1595">
        <v>2</v>
      </c>
      <c r="S1595">
        <v>1</v>
      </c>
      <c r="T1595">
        <v>0</v>
      </c>
      <c r="U1595" t="b">
        <v>1</v>
      </c>
      <c r="V1595" t="s">
        <v>221</v>
      </c>
      <c r="W1595" t="s">
        <v>315</v>
      </c>
      <c r="X1595" t="s">
        <v>5582</v>
      </c>
      <c r="Y1595">
        <v>61</v>
      </c>
      <c r="Z1595">
        <v>61</v>
      </c>
      <c r="AA1595">
        <v>5</v>
      </c>
      <c r="AB1595">
        <v>5</v>
      </c>
      <c r="AC1595">
        <v>10</v>
      </c>
    </row>
    <row r="1596" spans="1:29" x14ac:dyDescent="0.35">
      <c r="A1596">
        <v>1601</v>
      </c>
      <c r="B1596" t="s">
        <v>1318</v>
      </c>
      <c r="C1596" t="s">
        <v>2960</v>
      </c>
      <c r="I1596" t="s">
        <v>2909</v>
      </c>
      <c r="J1596" t="s">
        <v>264</v>
      </c>
      <c r="K1596">
        <v>0</v>
      </c>
      <c r="N1596" t="b">
        <v>1</v>
      </c>
      <c r="O1596" t="b">
        <v>0</v>
      </c>
      <c r="P1596" t="b">
        <v>0</v>
      </c>
      <c r="Q1596">
        <v>14</v>
      </c>
      <c r="R1596">
        <v>2</v>
      </c>
      <c r="S1596">
        <v>1</v>
      </c>
      <c r="T1596">
        <v>0</v>
      </c>
      <c r="U1596" t="b">
        <v>1</v>
      </c>
      <c r="V1596" t="s">
        <v>221</v>
      </c>
      <c r="W1596" t="s">
        <v>315</v>
      </c>
      <c r="X1596" t="s">
        <v>5583</v>
      </c>
      <c r="Y1596">
        <v>62</v>
      </c>
      <c r="Z1596">
        <v>62</v>
      </c>
      <c r="AA1596">
        <v>5</v>
      </c>
      <c r="AB1596">
        <v>5</v>
      </c>
      <c r="AC1596">
        <v>10</v>
      </c>
    </row>
    <row r="1597" spans="1:29" x14ac:dyDescent="0.35">
      <c r="A1597">
        <v>1602</v>
      </c>
      <c r="B1597" t="s">
        <v>1318</v>
      </c>
      <c r="C1597" t="s">
        <v>2961</v>
      </c>
      <c r="I1597" t="s">
        <v>2909</v>
      </c>
      <c r="J1597" t="s">
        <v>264</v>
      </c>
      <c r="K1597">
        <v>0</v>
      </c>
      <c r="N1597" t="b">
        <v>1</v>
      </c>
      <c r="O1597" t="b">
        <v>0</v>
      </c>
      <c r="P1597" t="b">
        <v>0</v>
      </c>
      <c r="Q1597">
        <v>14</v>
      </c>
      <c r="R1597">
        <v>2</v>
      </c>
      <c r="S1597">
        <v>1</v>
      </c>
      <c r="T1597">
        <v>0</v>
      </c>
      <c r="U1597" t="b">
        <v>1</v>
      </c>
      <c r="V1597" t="s">
        <v>221</v>
      </c>
      <c r="W1597" t="s">
        <v>315</v>
      </c>
      <c r="X1597" t="s">
        <v>5584</v>
      </c>
      <c r="Y1597">
        <v>63</v>
      </c>
      <c r="Z1597">
        <v>63</v>
      </c>
      <c r="AA1597">
        <v>5</v>
      </c>
      <c r="AB1597">
        <v>5</v>
      </c>
      <c r="AC1597">
        <v>10</v>
      </c>
    </row>
    <row r="1598" spans="1:29" x14ac:dyDescent="0.35">
      <c r="A1598">
        <v>1603</v>
      </c>
      <c r="B1598" t="s">
        <v>1318</v>
      </c>
      <c r="C1598" t="s">
        <v>2962</v>
      </c>
      <c r="I1598" t="s">
        <v>2909</v>
      </c>
      <c r="J1598" t="s">
        <v>264</v>
      </c>
      <c r="K1598">
        <v>0</v>
      </c>
      <c r="N1598" t="b">
        <v>1</v>
      </c>
      <c r="O1598" t="b">
        <v>0</v>
      </c>
      <c r="P1598" t="b">
        <v>0</v>
      </c>
      <c r="Q1598">
        <v>14</v>
      </c>
      <c r="R1598">
        <v>2</v>
      </c>
      <c r="S1598">
        <v>1</v>
      </c>
      <c r="T1598">
        <v>0</v>
      </c>
      <c r="U1598" t="b">
        <v>1</v>
      </c>
      <c r="V1598" t="s">
        <v>221</v>
      </c>
      <c r="W1598" t="s">
        <v>315</v>
      </c>
      <c r="X1598" t="s">
        <v>5585</v>
      </c>
      <c r="Y1598">
        <v>64</v>
      </c>
      <c r="Z1598">
        <v>64</v>
      </c>
      <c r="AA1598">
        <v>5</v>
      </c>
      <c r="AB1598">
        <v>5</v>
      </c>
      <c r="AC1598">
        <v>10</v>
      </c>
    </row>
    <row r="1599" spans="1:29" x14ac:dyDescent="0.35">
      <c r="A1599">
        <v>1604</v>
      </c>
      <c r="B1599" t="s">
        <v>1318</v>
      </c>
      <c r="C1599" t="s">
        <v>2963</v>
      </c>
      <c r="I1599" t="s">
        <v>2909</v>
      </c>
      <c r="J1599" t="s">
        <v>264</v>
      </c>
      <c r="K1599">
        <v>0</v>
      </c>
      <c r="N1599" t="b">
        <v>1</v>
      </c>
      <c r="O1599" t="b">
        <v>0</v>
      </c>
      <c r="P1599" t="b">
        <v>0</v>
      </c>
      <c r="Q1599">
        <v>14</v>
      </c>
      <c r="R1599">
        <v>2</v>
      </c>
      <c r="S1599">
        <v>1</v>
      </c>
      <c r="T1599">
        <v>0</v>
      </c>
      <c r="U1599" t="b">
        <v>1</v>
      </c>
      <c r="V1599" t="s">
        <v>221</v>
      </c>
      <c r="W1599" t="s">
        <v>315</v>
      </c>
      <c r="X1599" t="s">
        <v>5403</v>
      </c>
      <c r="Y1599">
        <v>65</v>
      </c>
      <c r="Z1599">
        <v>65</v>
      </c>
      <c r="AA1599">
        <v>5</v>
      </c>
      <c r="AB1599">
        <v>5</v>
      </c>
      <c r="AC1599">
        <v>10</v>
      </c>
    </row>
    <row r="1600" spans="1:29" x14ac:dyDescent="0.35">
      <c r="A1600">
        <v>1605</v>
      </c>
      <c r="B1600" t="s">
        <v>1318</v>
      </c>
      <c r="C1600" t="s">
        <v>2964</v>
      </c>
      <c r="I1600" t="s">
        <v>2909</v>
      </c>
      <c r="J1600" t="s">
        <v>264</v>
      </c>
      <c r="K1600">
        <v>0</v>
      </c>
      <c r="N1600" t="b">
        <v>1</v>
      </c>
      <c r="O1600" t="b">
        <v>0</v>
      </c>
      <c r="P1600" t="b">
        <v>0</v>
      </c>
      <c r="Q1600">
        <v>14</v>
      </c>
      <c r="R1600">
        <v>2</v>
      </c>
      <c r="S1600">
        <v>1</v>
      </c>
      <c r="T1600">
        <v>0</v>
      </c>
      <c r="U1600" t="b">
        <v>1</v>
      </c>
      <c r="V1600" t="s">
        <v>221</v>
      </c>
      <c r="W1600" t="s">
        <v>315</v>
      </c>
      <c r="X1600" t="s">
        <v>5404</v>
      </c>
      <c r="Y1600">
        <v>66</v>
      </c>
      <c r="Z1600">
        <v>66</v>
      </c>
      <c r="AA1600">
        <v>5</v>
      </c>
      <c r="AB1600">
        <v>5</v>
      </c>
      <c r="AC1600">
        <v>10</v>
      </c>
    </row>
    <row r="1601" spans="1:29" x14ac:dyDescent="0.35">
      <c r="A1601">
        <v>1606</v>
      </c>
      <c r="B1601" t="s">
        <v>1318</v>
      </c>
      <c r="C1601" t="s">
        <v>2965</v>
      </c>
      <c r="I1601" t="s">
        <v>2909</v>
      </c>
      <c r="J1601" t="s">
        <v>264</v>
      </c>
      <c r="K1601">
        <v>0</v>
      </c>
      <c r="N1601" t="b">
        <v>1</v>
      </c>
      <c r="O1601" t="b">
        <v>0</v>
      </c>
      <c r="P1601" t="b">
        <v>0</v>
      </c>
      <c r="Q1601">
        <v>14</v>
      </c>
      <c r="R1601">
        <v>2</v>
      </c>
      <c r="S1601">
        <v>1</v>
      </c>
      <c r="T1601">
        <v>0</v>
      </c>
      <c r="U1601" t="b">
        <v>1</v>
      </c>
      <c r="V1601" t="s">
        <v>221</v>
      </c>
      <c r="W1601" t="s">
        <v>315</v>
      </c>
      <c r="X1601" t="s">
        <v>5405</v>
      </c>
      <c r="Y1601">
        <v>67</v>
      </c>
      <c r="Z1601">
        <v>67</v>
      </c>
      <c r="AA1601">
        <v>5</v>
      </c>
      <c r="AB1601">
        <v>5</v>
      </c>
      <c r="AC1601">
        <v>10</v>
      </c>
    </row>
    <row r="1602" spans="1:29" x14ac:dyDescent="0.35">
      <c r="A1602">
        <v>1607</v>
      </c>
      <c r="B1602" t="s">
        <v>1318</v>
      </c>
      <c r="C1602" t="s">
        <v>2966</v>
      </c>
      <c r="I1602" t="s">
        <v>2909</v>
      </c>
      <c r="J1602" t="s">
        <v>264</v>
      </c>
      <c r="K1602">
        <v>0</v>
      </c>
      <c r="N1602" t="b">
        <v>1</v>
      </c>
      <c r="O1602" t="b">
        <v>0</v>
      </c>
      <c r="P1602" t="b">
        <v>0</v>
      </c>
      <c r="Q1602">
        <v>14</v>
      </c>
      <c r="R1602">
        <v>2</v>
      </c>
      <c r="S1602">
        <v>1</v>
      </c>
      <c r="T1602">
        <v>0</v>
      </c>
      <c r="U1602" t="b">
        <v>1</v>
      </c>
      <c r="V1602" t="s">
        <v>221</v>
      </c>
      <c r="W1602" t="s">
        <v>315</v>
      </c>
      <c r="X1602" t="s">
        <v>5586</v>
      </c>
      <c r="Y1602">
        <v>68</v>
      </c>
      <c r="Z1602">
        <v>68</v>
      </c>
      <c r="AA1602">
        <v>5</v>
      </c>
      <c r="AB1602">
        <v>5</v>
      </c>
      <c r="AC1602">
        <v>10</v>
      </c>
    </row>
    <row r="1603" spans="1:29" x14ac:dyDescent="0.35">
      <c r="A1603">
        <v>1608</v>
      </c>
      <c r="B1603" t="s">
        <v>1318</v>
      </c>
      <c r="C1603" t="s">
        <v>2967</v>
      </c>
      <c r="I1603" t="s">
        <v>2909</v>
      </c>
      <c r="J1603" t="s">
        <v>264</v>
      </c>
      <c r="K1603">
        <v>0</v>
      </c>
      <c r="N1603" t="b">
        <v>1</v>
      </c>
      <c r="O1603" t="b">
        <v>0</v>
      </c>
      <c r="P1603" t="b">
        <v>0</v>
      </c>
      <c r="Q1603">
        <v>14</v>
      </c>
      <c r="R1603">
        <v>2</v>
      </c>
      <c r="S1603">
        <v>1</v>
      </c>
      <c r="T1603">
        <v>0</v>
      </c>
      <c r="U1603" t="b">
        <v>1</v>
      </c>
      <c r="V1603" t="s">
        <v>221</v>
      </c>
      <c r="W1603" t="s">
        <v>315</v>
      </c>
      <c r="X1603" t="s">
        <v>5587</v>
      </c>
      <c r="Y1603">
        <v>69</v>
      </c>
      <c r="Z1603">
        <v>69</v>
      </c>
      <c r="AA1603">
        <v>5</v>
      </c>
      <c r="AB1603">
        <v>5</v>
      </c>
      <c r="AC1603">
        <v>10</v>
      </c>
    </row>
    <row r="1604" spans="1:29" x14ac:dyDescent="0.35">
      <c r="A1604">
        <v>1609</v>
      </c>
      <c r="B1604" t="s">
        <v>1318</v>
      </c>
      <c r="C1604" t="s">
        <v>2968</v>
      </c>
      <c r="I1604" t="s">
        <v>2909</v>
      </c>
      <c r="J1604" t="s">
        <v>264</v>
      </c>
      <c r="K1604">
        <v>0</v>
      </c>
      <c r="N1604" t="b">
        <v>1</v>
      </c>
      <c r="O1604" t="b">
        <v>0</v>
      </c>
      <c r="P1604" t="b">
        <v>0</v>
      </c>
      <c r="Q1604">
        <v>14</v>
      </c>
      <c r="R1604">
        <v>2</v>
      </c>
      <c r="S1604">
        <v>1</v>
      </c>
      <c r="T1604">
        <v>0</v>
      </c>
      <c r="U1604" t="b">
        <v>1</v>
      </c>
      <c r="V1604" t="s">
        <v>221</v>
      </c>
      <c r="W1604" t="s">
        <v>315</v>
      </c>
      <c r="X1604" t="s">
        <v>5588</v>
      </c>
      <c r="Y1604">
        <v>70</v>
      </c>
      <c r="Z1604">
        <v>70</v>
      </c>
      <c r="AA1604">
        <v>5</v>
      </c>
      <c r="AB1604">
        <v>5</v>
      </c>
      <c r="AC1604">
        <v>10</v>
      </c>
    </row>
    <row r="1605" spans="1:29" x14ac:dyDescent="0.35">
      <c r="A1605">
        <v>1610</v>
      </c>
      <c r="B1605" t="s">
        <v>1318</v>
      </c>
      <c r="C1605" t="s">
        <v>2969</v>
      </c>
      <c r="I1605" t="s">
        <v>2970</v>
      </c>
      <c r="J1605" t="s">
        <v>264</v>
      </c>
      <c r="K1605">
        <v>0</v>
      </c>
      <c r="N1605" t="b">
        <v>1</v>
      </c>
      <c r="O1605" t="b">
        <v>0</v>
      </c>
      <c r="P1605" t="b">
        <v>0</v>
      </c>
      <c r="Q1605">
        <v>14</v>
      </c>
      <c r="R1605">
        <v>2</v>
      </c>
      <c r="S1605">
        <v>1</v>
      </c>
      <c r="T1605">
        <v>0</v>
      </c>
      <c r="U1605" t="b">
        <v>1</v>
      </c>
      <c r="V1605" t="s">
        <v>221</v>
      </c>
      <c r="W1605" t="s">
        <v>315</v>
      </c>
      <c r="X1605" t="s">
        <v>5375</v>
      </c>
      <c r="Y1605">
        <v>11</v>
      </c>
      <c r="Z1605">
        <v>11</v>
      </c>
      <c r="AA1605">
        <v>6</v>
      </c>
      <c r="AB1605">
        <v>6</v>
      </c>
      <c r="AC1605">
        <v>10</v>
      </c>
    </row>
    <row r="1606" spans="1:29" x14ac:dyDescent="0.35">
      <c r="A1606">
        <v>1611</v>
      </c>
      <c r="B1606" t="s">
        <v>1318</v>
      </c>
      <c r="C1606" t="s">
        <v>2971</v>
      </c>
      <c r="I1606" t="s">
        <v>2970</v>
      </c>
      <c r="J1606" t="s">
        <v>264</v>
      </c>
      <c r="K1606">
        <v>0</v>
      </c>
      <c r="N1606" t="b">
        <v>1</v>
      </c>
      <c r="O1606" t="b">
        <v>0</v>
      </c>
      <c r="P1606" t="b">
        <v>0</v>
      </c>
      <c r="Q1606">
        <v>14</v>
      </c>
      <c r="R1606">
        <v>2</v>
      </c>
      <c r="S1606">
        <v>1</v>
      </c>
      <c r="T1606">
        <v>0</v>
      </c>
      <c r="U1606" t="b">
        <v>1</v>
      </c>
      <c r="V1606" t="s">
        <v>221</v>
      </c>
      <c r="W1606" t="s">
        <v>315</v>
      </c>
      <c r="X1606" t="s">
        <v>5424</v>
      </c>
      <c r="Y1606">
        <v>12</v>
      </c>
      <c r="Z1606">
        <v>12</v>
      </c>
      <c r="AA1606">
        <v>6</v>
      </c>
      <c r="AB1606">
        <v>6</v>
      </c>
      <c r="AC1606">
        <v>10</v>
      </c>
    </row>
    <row r="1607" spans="1:29" x14ac:dyDescent="0.35">
      <c r="A1607">
        <v>1612</v>
      </c>
      <c r="B1607" t="s">
        <v>1318</v>
      </c>
      <c r="C1607" t="s">
        <v>2972</v>
      </c>
      <c r="I1607" t="s">
        <v>2970</v>
      </c>
      <c r="J1607" t="s">
        <v>264</v>
      </c>
      <c r="K1607">
        <v>0</v>
      </c>
      <c r="N1607" t="b">
        <v>1</v>
      </c>
      <c r="O1607" t="b">
        <v>0</v>
      </c>
      <c r="P1607" t="b">
        <v>0</v>
      </c>
      <c r="Q1607">
        <v>14</v>
      </c>
      <c r="R1607">
        <v>2</v>
      </c>
      <c r="S1607">
        <v>1</v>
      </c>
      <c r="T1607">
        <v>0</v>
      </c>
      <c r="U1607" t="b">
        <v>1</v>
      </c>
      <c r="V1607" t="s">
        <v>221</v>
      </c>
      <c r="W1607" t="s">
        <v>315</v>
      </c>
      <c r="X1607" t="s">
        <v>5425</v>
      </c>
      <c r="Y1607">
        <v>13</v>
      </c>
      <c r="Z1607">
        <v>13</v>
      </c>
      <c r="AA1607">
        <v>6</v>
      </c>
      <c r="AB1607">
        <v>6</v>
      </c>
      <c r="AC1607">
        <v>10</v>
      </c>
    </row>
    <row r="1608" spans="1:29" x14ac:dyDescent="0.35">
      <c r="A1608">
        <v>1613</v>
      </c>
      <c r="B1608" t="s">
        <v>1318</v>
      </c>
      <c r="C1608" t="s">
        <v>2973</v>
      </c>
      <c r="I1608" t="s">
        <v>2970</v>
      </c>
      <c r="J1608" t="s">
        <v>264</v>
      </c>
      <c r="K1608">
        <v>0</v>
      </c>
      <c r="N1608" t="b">
        <v>1</v>
      </c>
      <c r="O1608" t="b">
        <v>0</v>
      </c>
      <c r="P1608" t="b">
        <v>0</v>
      </c>
      <c r="Q1608">
        <v>14</v>
      </c>
      <c r="R1608">
        <v>2</v>
      </c>
      <c r="S1608">
        <v>1</v>
      </c>
      <c r="T1608">
        <v>0</v>
      </c>
      <c r="U1608" t="b">
        <v>1</v>
      </c>
      <c r="V1608" t="s">
        <v>221</v>
      </c>
      <c r="W1608" t="s">
        <v>315</v>
      </c>
      <c r="X1608" t="s">
        <v>5377</v>
      </c>
      <c r="Y1608">
        <v>14</v>
      </c>
      <c r="Z1608">
        <v>14</v>
      </c>
      <c r="AA1608">
        <v>6</v>
      </c>
      <c r="AB1608">
        <v>6</v>
      </c>
      <c r="AC1608">
        <v>10</v>
      </c>
    </row>
    <row r="1609" spans="1:29" x14ac:dyDescent="0.35">
      <c r="A1609">
        <v>1614</v>
      </c>
      <c r="B1609" t="s">
        <v>1318</v>
      </c>
      <c r="C1609" t="s">
        <v>2974</v>
      </c>
      <c r="I1609" t="s">
        <v>2970</v>
      </c>
      <c r="J1609" t="s">
        <v>264</v>
      </c>
      <c r="K1609">
        <v>0</v>
      </c>
      <c r="N1609" t="b">
        <v>1</v>
      </c>
      <c r="O1609" t="b">
        <v>0</v>
      </c>
      <c r="P1609" t="b">
        <v>0</v>
      </c>
      <c r="Q1609">
        <v>14</v>
      </c>
      <c r="R1609">
        <v>2</v>
      </c>
      <c r="S1609">
        <v>1</v>
      </c>
      <c r="T1609">
        <v>0</v>
      </c>
      <c r="U1609" t="b">
        <v>1</v>
      </c>
      <c r="V1609" t="s">
        <v>221</v>
      </c>
      <c r="W1609" t="s">
        <v>315</v>
      </c>
      <c r="X1609" t="s">
        <v>5426</v>
      </c>
      <c r="Y1609">
        <v>15</v>
      </c>
      <c r="Z1609">
        <v>15</v>
      </c>
      <c r="AA1609">
        <v>6</v>
      </c>
      <c r="AB1609">
        <v>6</v>
      </c>
      <c r="AC1609">
        <v>10</v>
      </c>
    </row>
    <row r="1610" spans="1:29" x14ac:dyDescent="0.35">
      <c r="A1610">
        <v>1615</v>
      </c>
      <c r="B1610" t="s">
        <v>1318</v>
      </c>
      <c r="C1610" t="s">
        <v>2975</v>
      </c>
      <c r="I1610" t="s">
        <v>2970</v>
      </c>
      <c r="J1610" t="s">
        <v>264</v>
      </c>
      <c r="K1610">
        <v>0</v>
      </c>
      <c r="N1610" t="b">
        <v>1</v>
      </c>
      <c r="O1610" t="b">
        <v>0</v>
      </c>
      <c r="P1610" t="b">
        <v>0</v>
      </c>
      <c r="Q1610">
        <v>14</v>
      </c>
      <c r="R1610">
        <v>2</v>
      </c>
      <c r="S1610">
        <v>1</v>
      </c>
      <c r="T1610">
        <v>0</v>
      </c>
      <c r="U1610" t="b">
        <v>1</v>
      </c>
      <c r="V1610" t="s">
        <v>221</v>
      </c>
      <c r="W1610" t="s">
        <v>315</v>
      </c>
      <c r="X1610" t="s">
        <v>5380</v>
      </c>
      <c r="Y1610">
        <v>16</v>
      </c>
      <c r="Z1610">
        <v>16</v>
      </c>
      <c r="AA1610">
        <v>6</v>
      </c>
      <c r="AB1610">
        <v>6</v>
      </c>
      <c r="AC1610">
        <v>10</v>
      </c>
    </row>
    <row r="1611" spans="1:29" x14ac:dyDescent="0.35">
      <c r="A1611">
        <v>1616</v>
      </c>
      <c r="B1611" t="s">
        <v>1318</v>
      </c>
      <c r="C1611" t="s">
        <v>2976</v>
      </c>
      <c r="I1611" t="s">
        <v>2970</v>
      </c>
      <c r="J1611" t="s">
        <v>264</v>
      </c>
      <c r="K1611">
        <v>0</v>
      </c>
      <c r="N1611" t="b">
        <v>1</v>
      </c>
      <c r="O1611" t="b">
        <v>0</v>
      </c>
      <c r="P1611" t="b">
        <v>0</v>
      </c>
      <c r="Q1611">
        <v>14</v>
      </c>
      <c r="R1611">
        <v>2</v>
      </c>
      <c r="S1611">
        <v>1</v>
      </c>
      <c r="T1611">
        <v>0</v>
      </c>
      <c r="U1611" t="b">
        <v>1</v>
      </c>
      <c r="V1611" t="s">
        <v>221</v>
      </c>
      <c r="W1611" t="s">
        <v>315</v>
      </c>
      <c r="X1611" t="s">
        <v>5427</v>
      </c>
      <c r="Y1611">
        <v>17</v>
      </c>
      <c r="Z1611">
        <v>17</v>
      </c>
      <c r="AA1611">
        <v>6</v>
      </c>
      <c r="AB1611">
        <v>6</v>
      </c>
      <c r="AC1611">
        <v>10</v>
      </c>
    </row>
    <row r="1612" spans="1:29" x14ac:dyDescent="0.35">
      <c r="A1612">
        <v>1617</v>
      </c>
      <c r="B1612" t="s">
        <v>1318</v>
      </c>
      <c r="C1612" t="s">
        <v>2977</v>
      </c>
      <c r="I1612" t="s">
        <v>2970</v>
      </c>
      <c r="J1612" t="s">
        <v>264</v>
      </c>
      <c r="K1612">
        <v>0</v>
      </c>
      <c r="N1612" t="b">
        <v>1</v>
      </c>
      <c r="O1612" t="b">
        <v>0</v>
      </c>
      <c r="P1612" t="b">
        <v>0</v>
      </c>
      <c r="Q1612">
        <v>14</v>
      </c>
      <c r="R1612">
        <v>2</v>
      </c>
      <c r="S1612">
        <v>1</v>
      </c>
      <c r="T1612">
        <v>0</v>
      </c>
      <c r="U1612" t="b">
        <v>1</v>
      </c>
      <c r="V1612" t="s">
        <v>221</v>
      </c>
      <c r="W1612" t="s">
        <v>315</v>
      </c>
      <c r="X1612" t="s">
        <v>5428</v>
      </c>
      <c r="Y1612">
        <v>18</v>
      </c>
      <c r="Z1612">
        <v>18</v>
      </c>
      <c r="AA1612">
        <v>6</v>
      </c>
      <c r="AB1612">
        <v>6</v>
      </c>
      <c r="AC1612">
        <v>10</v>
      </c>
    </row>
    <row r="1613" spans="1:29" x14ac:dyDescent="0.35">
      <c r="A1613">
        <v>1618</v>
      </c>
      <c r="B1613" t="s">
        <v>1318</v>
      </c>
      <c r="C1613" t="s">
        <v>2978</v>
      </c>
      <c r="I1613" t="s">
        <v>2970</v>
      </c>
      <c r="J1613" t="s">
        <v>264</v>
      </c>
      <c r="K1613">
        <v>0</v>
      </c>
      <c r="N1613" t="b">
        <v>1</v>
      </c>
      <c r="O1613" t="b">
        <v>0</v>
      </c>
      <c r="P1613" t="b">
        <v>0</v>
      </c>
      <c r="Q1613">
        <v>14</v>
      </c>
      <c r="R1613">
        <v>2</v>
      </c>
      <c r="S1613">
        <v>1</v>
      </c>
      <c r="T1613">
        <v>0</v>
      </c>
      <c r="U1613" t="b">
        <v>1</v>
      </c>
      <c r="V1613" t="s">
        <v>221</v>
      </c>
      <c r="W1613" t="s">
        <v>315</v>
      </c>
      <c r="X1613" t="s">
        <v>5429</v>
      </c>
      <c r="Y1613">
        <v>19</v>
      </c>
      <c r="Z1613">
        <v>19</v>
      </c>
      <c r="AA1613">
        <v>6</v>
      </c>
      <c r="AB1613">
        <v>6</v>
      </c>
      <c r="AC1613">
        <v>10</v>
      </c>
    </row>
    <row r="1614" spans="1:29" x14ac:dyDescent="0.35">
      <c r="A1614">
        <v>1619</v>
      </c>
      <c r="B1614" t="s">
        <v>1318</v>
      </c>
      <c r="C1614" t="s">
        <v>2979</v>
      </c>
      <c r="I1614" t="s">
        <v>2970</v>
      </c>
      <c r="J1614" t="s">
        <v>264</v>
      </c>
      <c r="K1614">
        <v>0</v>
      </c>
      <c r="N1614" t="b">
        <v>1</v>
      </c>
      <c r="O1614" t="b">
        <v>0</v>
      </c>
      <c r="P1614" t="b">
        <v>0</v>
      </c>
      <c r="Q1614">
        <v>14</v>
      </c>
      <c r="R1614">
        <v>2</v>
      </c>
      <c r="S1614">
        <v>1</v>
      </c>
      <c r="T1614">
        <v>0</v>
      </c>
      <c r="U1614" t="b">
        <v>1</v>
      </c>
      <c r="V1614" t="s">
        <v>221</v>
      </c>
      <c r="W1614" t="s">
        <v>315</v>
      </c>
      <c r="X1614" t="s">
        <v>5430</v>
      </c>
      <c r="Y1614">
        <v>20</v>
      </c>
      <c r="Z1614">
        <v>20</v>
      </c>
      <c r="AA1614">
        <v>6</v>
      </c>
      <c r="AB1614">
        <v>6</v>
      </c>
      <c r="AC1614">
        <v>10</v>
      </c>
    </row>
    <row r="1615" spans="1:29" x14ac:dyDescent="0.35">
      <c r="A1615">
        <v>1620</v>
      </c>
      <c r="B1615" t="s">
        <v>1318</v>
      </c>
      <c r="C1615" t="s">
        <v>2980</v>
      </c>
      <c r="I1615" t="s">
        <v>2970</v>
      </c>
      <c r="J1615" t="s">
        <v>264</v>
      </c>
      <c r="K1615">
        <v>0</v>
      </c>
      <c r="N1615" t="b">
        <v>1</v>
      </c>
      <c r="O1615" t="b">
        <v>0</v>
      </c>
      <c r="P1615" t="b">
        <v>0</v>
      </c>
      <c r="Q1615">
        <v>14</v>
      </c>
      <c r="R1615">
        <v>2</v>
      </c>
      <c r="S1615">
        <v>1</v>
      </c>
      <c r="T1615">
        <v>0</v>
      </c>
      <c r="U1615" t="b">
        <v>1</v>
      </c>
      <c r="V1615" t="s">
        <v>221</v>
      </c>
      <c r="W1615" t="s">
        <v>315</v>
      </c>
      <c r="X1615" t="s">
        <v>5431</v>
      </c>
      <c r="Y1615">
        <v>21</v>
      </c>
      <c r="Z1615">
        <v>21</v>
      </c>
      <c r="AA1615">
        <v>6</v>
      </c>
      <c r="AB1615">
        <v>6</v>
      </c>
      <c r="AC1615">
        <v>10</v>
      </c>
    </row>
    <row r="1616" spans="1:29" x14ac:dyDescent="0.35">
      <c r="A1616">
        <v>1621</v>
      </c>
      <c r="B1616" t="s">
        <v>1318</v>
      </c>
      <c r="C1616" t="s">
        <v>2981</v>
      </c>
      <c r="I1616" t="s">
        <v>2970</v>
      </c>
      <c r="J1616" t="s">
        <v>264</v>
      </c>
      <c r="K1616">
        <v>0</v>
      </c>
      <c r="N1616" t="b">
        <v>1</v>
      </c>
      <c r="O1616" t="b">
        <v>0</v>
      </c>
      <c r="P1616" t="b">
        <v>0</v>
      </c>
      <c r="Q1616">
        <v>14</v>
      </c>
      <c r="R1616">
        <v>2</v>
      </c>
      <c r="S1616">
        <v>1</v>
      </c>
      <c r="T1616">
        <v>0</v>
      </c>
      <c r="U1616" t="b">
        <v>1</v>
      </c>
      <c r="V1616" t="s">
        <v>221</v>
      </c>
      <c r="W1616" t="s">
        <v>315</v>
      </c>
      <c r="X1616" t="s">
        <v>5672</v>
      </c>
      <c r="Y1616">
        <v>22</v>
      </c>
      <c r="Z1616">
        <v>22</v>
      </c>
      <c r="AA1616">
        <v>6</v>
      </c>
      <c r="AB1616">
        <v>6</v>
      </c>
      <c r="AC1616">
        <v>10</v>
      </c>
    </row>
    <row r="1617" spans="1:29" x14ac:dyDescent="0.35">
      <c r="A1617">
        <v>1622</v>
      </c>
      <c r="B1617" t="s">
        <v>1318</v>
      </c>
      <c r="C1617" t="s">
        <v>2982</v>
      </c>
      <c r="I1617" t="s">
        <v>2970</v>
      </c>
      <c r="J1617" t="s">
        <v>264</v>
      </c>
      <c r="K1617">
        <v>0</v>
      </c>
      <c r="N1617" t="b">
        <v>1</v>
      </c>
      <c r="O1617" t="b">
        <v>0</v>
      </c>
      <c r="P1617" t="b">
        <v>0</v>
      </c>
      <c r="Q1617">
        <v>14</v>
      </c>
      <c r="R1617">
        <v>2</v>
      </c>
      <c r="S1617">
        <v>1</v>
      </c>
      <c r="T1617">
        <v>0</v>
      </c>
      <c r="U1617" t="b">
        <v>1</v>
      </c>
      <c r="V1617" t="s">
        <v>221</v>
      </c>
      <c r="W1617" t="s">
        <v>315</v>
      </c>
      <c r="X1617" t="s">
        <v>5673</v>
      </c>
      <c r="Y1617">
        <v>23</v>
      </c>
      <c r="Z1617">
        <v>23</v>
      </c>
      <c r="AA1617">
        <v>6</v>
      </c>
      <c r="AB1617">
        <v>6</v>
      </c>
      <c r="AC1617">
        <v>10</v>
      </c>
    </row>
    <row r="1618" spans="1:29" x14ac:dyDescent="0.35">
      <c r="A1618">
        <v>1623</v>
      </c>
      <c r="B1618" t="s">
        <v>1318</v>
      </c>
      <c r="C1618" t="s">
        <v>2983</v>
      </c>
      <c r="I1618" t="s">
        <v>2970</v>
      </c>
      <c r="J1618" t="s">
        <v>264</v>
      </c>
      <c r="K1618">
        <v>0</v>
      </c>
      <c r="N1618" t="b">
        <v>1</v>
      </c>
      <c r="O1618" t="b">
        <v>0</v>
      </c>
      <c r="P1618" t="b">
        <v>0</v>
      </c>
      <c r="Q1618">
        <v>14</v>
      </c>
      <c r="R1618">
        <v>2</v>
      </c>
      <c r="S1618">
        <v>1</v>
      </c>
      <c r="T1618">
        <v>0</v>
      </c>
      <c r="U1618" t="b">
        <v>1</v>
      </c>
      <c r="V1618" t="s">
        <v>221</v>
      </c>
      <c r="W1618" t="s">
        <v>315</v>
      </c>
      <c r="X1618" t="s">
        <v>5674</v>
      </c>
      <c r="Y1618">
        <v>24</v>
      </c>
      <c r="Z1618">
        <v>24</v>
      </c>
      <c r="AA1618">
        <v>6</v>
      </c>
      <c r="AB1618">
        <v>6</v>
      </c>
      <c r="AC1618">
        <v>10</v>
      </c>
    </row>
    <row r="1619" spans="1:29" x14ac:dyDescent="0.35">
      <c r="A1619">
        <v>1624</v>
      </c>
      <c r="B1619" t="s">
        <v>1318</v>
      </c>
      <c r="C1619" t="s">
        <v>2984</v>
      </c>
      <c r="I1619" t="s">
        <v>2970</v>
      </c>
      <c r="J1619" t="s">
        <v>264</v>
      </c>
      <c r="K1619">
        <v>0</v>
      </c>
      <c r="N1619" t="b">
        <v>1</v>
      </c>
      <c r="O1619" t="b">
        <v>0</v>
      </c>
      <c r="P1619" t="b">
        <v>0</v>
      </c>
      <c r="Q1619">
        <v>14</v>
      </c>
      <c r="R1619">
        <v>2</v>
      </c>
      <c r="S1619">
        <v>1</v>
      </c>
      <c r="T1619">
        <v>0</v>
      </c>
      <c r="U1619" t="b">
        <v>1</v>
      </c>
      <c r="V1619" t="s">
        <v>221</v>
      </c>
      <c r="W1619" t="s">
        <v>315</v>
      </c>
      <c r="X1619" t="s">
        <v>5386</v>
      </c>
      <c r="Y1619">
        <v>25</v>
      </c>
      <c r="Z1619">
        <v>25</v>
      </c>
      <c r="AA1619">
        <v>6</v>
      </c>
      <c r="AB1619">
        <v>6</v>
      </c>
      <c r="AC1619">
        <v>10</v>
      </c>
    </row>
    <row r="1620" spans="1:29" x14ac:dyDescent="0.35">
      <c r="A1620">
        <v>1625</v>
      </c>
      <c r="B1620" t="s">
        <v>1318</v>
      </c>
      <c r="C1620" t="s">
        <v>2985</v>
      </c>
      <c r="I1620" t="s">
        <v>2970</v>
      </c>
      <c r="J1620" t="s">
        <v>264</v>
      </c>
      <c r="K1620">
        <v>0</v>
      </c>
      <c r="N1620" t="b">
        <v>1</v>
      </c>
      <c r="O1620" t="b">
        <v>0</v>
      </c>
      <c r="P1620" t="b">
        <v>0</v>
      </c>
      <c r="Q1620">
        <v>14</v>
      </c>
      <c r="R1620">
        <v>2</v>
      </c>
      <c r="S1620">
        <v>1</v>
      </c>
      <c r="T1620">
        <v>0</v>
      </c>
      <c r="U1620" t="b">
        <v>1</v>
      </c>
      <c r="V1620" t="s">
        <v>221</v>
      </c>
      <c r="W1620" t="s">
        <v>315</v>
      </c>
      <c r="X1620" t="s">
        <v>5435</v>
      </c>
      <c r="Y1620">
        <v>26</v>
      </c>
      <c r="Z1620">
        <v>26</v>
      </c>
      <c r="AA1620">
        <v>6</v>
      </c>
      <c r="AB1620">
        <v>6</v>
      </c>
      <c r="AC1620">
        <v>10</v>
      </c>
    </row>
    <row r="1621" spans="1:29" x14ac:dyDescent="0.35">
      <c r="A1621">
        <v>1626</v>
      </c>
      <c r="B1621" t="s">
        <v>1318</v>
      </c>
      <c r="C1621" t="s">
        <v>2986</v>
      </c>
      <c r="I1621" t="s">
        <v>2970</v>
      </c>
      <c r="J1621" t="s">
        <v>264</v>
      </c>
      <c r="K1621">
        <v>0</v>
      </c>
      <c r="N1621" t="b">
        <v>1</v>
      </c>
      <c r="O1621" t="b">
        <v>0</v>
      </c>
      <c r="P1621" t="b">
        <v>0</v>
      </c>
      <c r="Q1621">
        <v>14</v>
      </c>
      <c r="R1621">
        <v>2</v>
      </c>
      <c r="S1621">
        <v>1</v>
      </c>
      <c r="T1621">
        <v>0</v>
      </c>
      <c r="U1621" t="b">
        <v>1</v>
      </c>
      <c r="V1621" t="s">
        <v>221</v>
      </c>
      <c r="W1621" t="s">
        <v>315</v>
      </c>
      <c r="X1621" t="s">
        <v>5436</v>
      </c>
      <c r="Y1621">
        <v>27</v>
      </c>
      <c r="Z1621">
        <v>27</v>
      </c>
      <c r="AA1621">
        <v>6</v>
      </c>
      <c r="AB1621">
        <v>6</v>
      </c>
      <c r="AC1621">
        <v>10</v>
      </c>
    </row>
    <row r="1622" spans="1:29" x14ac:dyDescent="0.35">
      <c r="A1622">
        <v>1627</v>
      </c>
      <c r="B1622" t="s">
        <v>1318</v>
      </c>
      <c r="C1622" t="s">
        <v>2987</v>
      </c>
      <c r="I1622" t="s">
        <v>2970</v>
      </c>
      <c r="J1622" t="s">
        <v>264</v>
      </c>
      <c r="K1622">
        <v>0</v>
      </c>
      <c r="N1622" t="b">
        <v>1</v>
      </c>
      <c r="O1622" t="b">
        <v>0</v>
      </c>
      <c r="P1622" t="b">
        <v>0</v>
      </c>
      <c r="Q1622">
        <v>14</v>
      </c>
      <c r="R1622">
        <v>2</v>
      </c>
      <c r="S1622">
        <v>1</v>
      </c>
      <c r="T1622">
        <v>0</v>
      </c>
      <c r="U1622" t="b">
        <v>1</v>
      </c>
      <c r="V1622" t="s">
        <v>221</v>
      </c>
      <c r="W1622" t="s">
        <v>315</v>
      </c>
      <c r="X1622" t="s">
        <v>5437</v>
      </c>
      <c r="Y1622">
        <v>28</v>
      </c>
      <c r="Z1622">
        <v>28</v>
      </c>
      <c r="AA1622">
        <v>6</v>
      </c>
      <c r="AB1622">
        <v>6</v>
      </c>
      <c r="AC1622">
        <v>10</v>
      </c>
    </row>
    <row r="1623" spans="1:29" x14ac:dyDescent="0.35">
      <c r="A1623">
        <v>1628</v>
      </c>
      <c r="B1623" t="s">
        <v>1318</v>
      </c>
      <c r="C1623" t="s">
        <v>2988</v>
      </c>
      <c r="I1623" t="s">
        <v>2970</v>
      </c>
      <c r="J1623" t="s">
        <v>264</v>
      </c>
      <c r="K1623">
        <v>0</v>
      </c>
      <c r="N1623" t="b">
        <v>1</v>
      </c>
      <c r="O1623" t="b">
        <v>0</v>
      </c>
      <c r="P1623" t="b">
        <v>0</v>
      </c>
      <c r="Q1623">
        <v>14</v>
      </c>
      <c r="R1623">
        <v>2</v>
      </c>
      <c r="S1623">
        <v>1</v>
      </c>
      <c r="T1623">
        <v>0</v>
      </c>
      <c r="U1623" t="b">
        <v>1</v>
      </c>
      <c r="V1623" t="s">
        <v>221</v>
      </c>
      <c r="W1623" t="s">
        <v>315</v>
      </c>
      <c r="X1623" t="s">
        <v>5438</v>
      </c>
      <c r="Y1623">
        <v>29</v>
      </c>
      <c r="Z1623">
        <v>29</v>
      </c>
      <c r="AA1623">
        <v>6</v>
      </c>
      <c r="AB1623">
        <v>6</v>
      </c>
      <c r="AC1623">
        <v>10</v>
      </c>
    </row>
    <row r="1624" spans="1:29" x14ac:dyDescent="0.35">
      <c r="A1624">
        <v>1629</v>
      </c>
      <c r="B1624" t="s">
        <v>1318</v>
      </c>
      <c r="C1624" t="s">
        <v>2989</v>
      </c>
      <c r="I1624" t="s">
        <v>2970</v>
      </c>
      <c r="J1624" t="s">
        <v>264</v>
      </c>
      <c r="K1624">
        <v>0</v>
      </c>
      <c r="N1624" t="b">
        <v>1</v>
      </c>
      <c r="O1624" t="b">
        <v>0</v>
      </c>
      <c r="P1624" t="b">
        <v>0</v>
      </c>
      <c r="Q1624">
        <v>14</v>
      </c>
      <c r="R1624">
        <v>2</v>
      </c>
      <c r="S1624">
        <v>1</v>
      </c>
      <c r="T1624">
        <v>0</v>
      </c>
      <c r="U1624" t="b">
        <v>1</v>
      </c>
      <c r="V1624" t="s">
        <v>221</v>
      </c>
      <c r="W1624" t="s">
        <v>315</v>
      </c>
      <c r="X1624" t="s">
        <v>5439</v>
      </c>
      <c r="Y1624">
        <v>30</v>
      </c>
      <c r="Z1624">
        <v>30</v>
      </c>
      <c r="AA1624">
        <v>6</v>
      </c>
      <c r="AB1624">
        <v>6</v>
      </c>
      <c r="AC1624">
        <v>10</v>
      </c>
    </row>
    <row r="1625" spans="1:29" x14ac:dyDescent="0.35">
      <c r="A1625">
        <v>1630</v>
      </c>
      <c r="B1625" t="s">
        <v>1318</v>
      </c>
      <c r="C1625" t="s">
        <v>2990</v>
      </c>
      <c r="I1625" t="s">
        <v>2970</v>
      </c>
      <c r="J1625" t="s">
        <v>264</v>
      </c>
      <c r="K1625">
        <v>0</v>
      </c>
      <c r="N1625" t="b">
        <v>1</v>
      </c>
      <c r="O1625" t="b">
        <v>0</v>
      </c>
      <c r="P1625" t="b">
        <v>0</v>
      </c>
      <c r="Q1625">
        <v>14</v>
      </c>
      <c r="R1625">
        <v>2</v>
      </c>
      <c r="S1625">
        <v>1</v>
      </c>
      <c r="T1625">
        <v>0</v>
      </c>
      <c r="U1625" t="b">
        <v>1</v>
      </c>
      <c r="V1625" t="s">
        <v>221</v>
      </c>
      <c r="W1625" t="s">
        <v>315</v>
      </c>
      <c r="X1625" t="s">
        <v>5440</v>
      </c>
      <c r="Y1625">
        <v>31</v>
      </c>
      <c r="Z1625">
        <v>31</v>
      </c>
      <c r="AA1625">
        <v>6</v>
      </c>
      <c r="AB1625">
        <v>6</v>
      </c>
      <c r="AC1625">
        <v>10</v>
      </c>
    </row>
    <row r="1626" spans="1:29" x14ac:dyDescent="0.35">
      <c r="A1626">
        <v>1631</v>
      </c>
      <c r="B1626" t="s">
        <v>1318</v>
      </c>
      <c r="C1626" t="s">
        <v>2991</v>
      </c>
      <c r="I1626" t="s">
        <v>2970</v>
      </c>
      <c r="J1626" t="s">
        <v>264</v>
      </c>
      <c r="K1626">
        <v>0</v>
      </c>
      <c r="N1626" t="b">
        <v>1</v>
      </c>
      <c r="O1626" t="b">
        <v>0</v>
      </c>
      <c r="P1626" t="b">
        <v>0</v>
      </c>
      <c r="Q1626">
        <v>14</v>
      </c>
      <c r="R1626">
        <v>2</v>
      </c>
      <c r="S1626">
        <v>1</v>
      </c>
      <c r="T1626">
        <v>0</v>
      </c>
      <c r="U1626" t="b">
        <v>1</v>
      </c>
      <c r="V1626" t="s">
        <v>221</v>
      </c>
      <c r="W1626" t="s">
        <v>315</v>
      </c>
      <c r="X1626" t="s">
        <v>5441</v>
      </c>
      <c r="Y1626">
        <v>32</v>
      </c>
      <c r="Z1626">
        <v>32</v>
      </c>
      <c r="AA1626">
        <v>6</v>
      </c>
      <c r="AB1626">
        <v>6</v>
      </c>
      <c r="AC1626">
        <v>10</v>
      </c>
    </row>
    <row r="1627" spans="1:29" x14ac:dyDescent="0.35">
      <c r="A1627">
        <v>1632</v>
      </c>
      <c r="B1627" t="s">
        <v>1318</v>
      </c>
      <c r="C1627" t="s">
        <v>2992</v>
      </c>
      <c r="I1627" t="s">
        <v>2970</v>
      </c>
      <c r="J1627" t="s">
        <v>264</v>
      </c>
      <c r="K1627">
        <v>0</v>
      </c>
      <c r="N1627" t="b">
        <v>1</v>
      </c>
      <c r="O1627" t="b">
        <v>0</v>
      </c>
      <c r="P1627" t="b">
        <v>0</v>
      </c>
      <c r="Q1627">
        <v>14</v>
      </c>
      <c r="R1627">
        <v>2</v>
      </c>
      <c r="S1627">
        <v>1</v>
      </c>
      <c r="T1627">
        <v>0</v>
      </c>
      <c r="U1627" t="b">
        <v>1</v>
      </c>
      <c r="V1627" t="s">
        <v>221</v>
      </c>
      <c r="W1627" t="s">
        <v>315</v>
      </c>
      <c r="X1627" t="s">
        <v>5442</v>
      </c>
      <c r="Y1627">
        <v>33</v>
      </c>
      <c r="Z1627">
        <v>33</v>
      </c>
      <c r="AA1627">
        <v>6</v>
      </c>
      <c r="AB1627">
        <v>6</v>
      </c>
      <c r="AC1627">
        <v>10</v>
      </c>
    </row>
    <row r="1628" spans="1:29" x14ac:dyDescent="0.35">
      <c r="A1628">
        <v>1633</v>
      </c>
      <c r="B1628" t="s">
        <v>1318</v>
      </c>
      <c r="C1628" t="s">
        <v>2993</v>
      </c>
      <c r="I1628" t="s">
        <v>2970</v>
      </c>
      <c r="J1628" t="s">
        <v>264</v>
      </c>
      <c r="K1628">
        <v>0</v>
      </c>
      <c r="N1628" t="b">
        <v>1</v>
      </c>
      <c r="O1628" t="b">
        <v>0</v>
      </c>
      <c r="P1628" t="b">
        <v>0</v>
      </c>
      <c r="Q1628">
        <v>14</v>
      </c>
      <c r="R1628">
        <v>2</v>
      </c>
      <c r="S1628">
        <v>1</v>
      </c>
      <c r="T1628">
        <v>0</v>
      </c>
      <c r="U1628" t="b">
        <v>1</v>
      </c>
      <c r="V1628" t="s">
        <v>221</v>
      </c>
      <c r="W1628" t="s">
        <v>315</v>
      </c>
      <c r="X1628" t="s">
        <v>5675</v>
      </c>
      <c r="Y1628">
        <v>34</v>
      </c>
      <c r="Z1628">
        <v>34</v>
      </c>
      <c r="AA1628">
        <v>6</v>
      </c>
      <c r="AB1628">
        <v>6</v>
      </c>
      <c r="AC1628">
        <v>10</v>
      </c>
    </row>
    <row r="1629" spans="1:29" x14ac:dyDescent="0.35">
      <c r="A1629">
        <v>1634</v>
      </c>
      <c r="B1629" t="s">
        <v>1318</v>
      </c>
      <c r="C1629" t="s">
        <v>2994</v>
      </c>
      <c r="I1629" t="s">
        <v>2970</v>
      </c>
      <c r="J1629" t="s">
        <v>264</v>
      </c>
      <c r="K1629">
        <v>0</v>
      </c>
      <c r="N1629" t="b">
        <v>1</v>
      </c>
      <c r="O1629" t="b">
        <v>0</v>
      </c>
      <c r="P1629" t="b">
        <v>0</v>
      </c>
      <c r="Q1629">
        <v>14</v>
      </c>
      <c r="R1629">
        <v>2</v>
      </c>
      <c r="S1629">
        <v>1</v>
      </c>
      <c r="T1629">
        <v>0</v>
      </c>
      <c r="U1629" t="b">
        <v>1</v>
      </c>
      <c r="V1629" t="s">
        <v>221</v>
      </c>
      <c r="W1629" t="s">
        <v>315</v>
      </c>
      <c r="X1629" t="s">
        <v>5676</v>
      </c>
      <c r="Y1629">
        <v>35</v>
      </c>
      <c r="Z1629">
        <v>35</v>
      </c>
      <c r="AA1629">
        <v>6</v>
      </c>
      <c r="AB1629">
        <v>6</v>
      </c>
      <c r="AC1629">
        <v>10</v>
      </c>
    </row>
    <row r="1630" spans="1:29" x14ac:dyDescent="0.35">
      <c r="A1630">
        <v>1635</v>
      </c>
      <c r="B1630" t="s">
        <v>1318</v>
      </c>
      <c r="C1630" t="s">
        <v>2995</v>
      </c>
      <c r="I1630" t="s">
        <v>2970</v>
      </c>
      <c r="J1630" t="s">
        <v>264</v>
      </c>
      <c r="K1630">
        <v>0</v>
      </c>
      <c r="N1630" t="b">
        <v>1</v>
      </c>
      <c r="O1630" t="b">
        <v>0</v>
      </c>
      <c r="P1630" t="b">
        <v>0</v>
      </c>
      <c r="Q1630">
        <v>14</v>
      </c>
      <c r="R1630">
        <v>2</v>
      </c>
      <c r="S1630">
        <v>1</v>
      </c>
      <c r="T1630">
        <v>0</v>
      </c>
      <c r="U1630" t="b">
        <v>1</v>
      </c>
      <c r="V1630" t="s">
        <v>221</v>
      </c>
      <c r="W1630" t="s">
        <v>315</v>
      </c>
      <c r="X1630" t="s">
        <v>5677</v>
      </c>
      <c r="Y1630">
        <v>36</v>
      </c>
      <c r="Z1630">
        <v>36</v>
      </c>
      <c r="AA1630">
        <v>6</v>
      </c>
      <c r="AB1630">
        <v>6</v>
      </c>
      <c r="AC1630">
        <v>10</v>
      </c>
    </row>
    <row r="1631" spans="1:29" x14ac:dyDescent="0.35">
      <c r="A1631">
        <v>1636</v>
      </c>
      <c r="B1631" t="s">
        <v>1318</v>
      </c>
      <c r="C1631" t="s">
        <v>2996</v>
      </c>
      <c r="I1631" t="s">
        <v>2970</v>
      </c>
      <c r="J1631" t="s">
        <v>264</v>
      </c>
      <c r="K1631">
        <v>0</v>
      </c>
      <c r="N1631" t="b">
        <v>1</v>
      </c>
      <c r="O1631" t="b">
        <v>0</v>
      </c>
      <c r="P1631" t="b">
        <v>0</v>
      </c>
      <c r="Q1631">
        <v>14</v>
      </c>
      <c r="R1631">
        <v>2</v>
      </c>
      <c r="S1631">
        <v>1</v>
      </c>
      <c r="T1631">
        <v>0</v>
      </c>
      <c r="U1631" t="b">
        <v>1</v>
      </c>
      <c r="V1631" t="s">
        <v>221</v>
      </c>
      <c r="W1631" t="s">
        <v>315</v>
      </c>
      <c r="X1631" t="s">
        <v>5443</v>
      </c>
      <c r="Y1631">
        <v>37</v>
      </c>
      <c r="Z1631">
        <v>37</v>
      </c>
      <c r="AA1631">
        <v>6</v>
      </c>
      <c r="AB1631">
        <v>6</v>
      </c>
      <c r="AC1631">
        <v>10</v>
      </c>
    </row>
    <row r="1632" spans="1:29" x14ac:dyDescent="0.35">
      <c r="A1632">
        <v>1637</v>
      </c>
      <c r="B1632" t="s">
        <v>1318</v>
      </c>
      <c r="C1632" t="s">
        <v>2997</v>
      </c>
      <c r="I1632" t="s">
        <v>2970</v>
      </c>
      <c r="J1632" t="s">
        <v>264</v>
      </c>
      <c r="K1632">
        <v>0</v>
      </c>
      <c r="N1632" t="b">
        <v>1</v>
      </c>
      <c r="O1632" t="b">
        <v>0</v>
      </c>
      <c r="P1632" t="b">
        <v>0</v>
      </c>
      <c r="Q1632">
        <v>14</v>
      </c>
      <c r="R1632">
        <v>2</v>
      </c>
      <c r="S1632">
        <v>1</v>
      </c>
      <c r="T1632">
        <v>0</v>
      </c>
      <c r="U1632" t="b">
        <v>1</v>
      </c>
      <c r="V1632" t="s">
        <v>221</v>
      </c>
      <c r="W1632" t="s">
        <v>315</v>
      </c>
      <c r="X1632" t="s">
        <v>5444</v>
      </c>
      <c r="Y1632">
        <v>38</v>
      </c>
      <c r="Z1632">
        <v>38</v>
      </c>
      <c r="AA1632">
        <v>6</v>
      </c>
      <c r="AB1632">
        <v>6</v>
      </c>
      <c r="AC1632">
        <v>10</v>
      </c>
    </row>
    <row r="1633" spans="1:29" x14ac:dyDescent="0.35">
      <c r="A1633">
        <v>1638</v>
      </c>
      <c r="B1633" t="s">
        <v>1318</v>
      </c>
      <c r="C1633" t="s">
        <v>2998</v>
      </c>
      <c r="I1633" t="s">
        <v>2970</v>
      </c>
      <c r="J1633" t="s">
        <v>264</v>
      </c>
      <c r="K1633">
        <v>0</v>
      </c>
      <c r="N1633" t="b">
        <v>1</v>
      </c>
      <c r="O1633" t="b">
        <v>0</v>
      </c>
      <c r="P1633" t="b">
        <v>0</v>
      </c>
      <c r="Q1633">
        <v>14</v>
      </c>
      <c r="R1633">
        <v>2</v>
      </c>
      <c r="S1633">
        <v>1</v>
      </c>
      <c r="T1633">
        <v>0</v>
      </c>
      <c r="U1633" t="b">
        <v>1</v>
      </c>
      <c r="V1633" t="s">
        <v>221</v>
      </c>
      <c r="W1633" t="s">
        <v>315</v>
      </c>
      <c r="X1633" t="s">
        <v>5445</v>
      </c>
      <c r="Y1633">
        <v>39</v>
      </c>
      <c r="Z1633">
        <v>39</v>
      </c>
      <c r="AA1633">
        <v>6</v>
      </c>
      <c r="AB1633">
        <v>6</v>
      </c>
      <c r="AC1633">
        <v>10</v>
      </c>
    </row>
    <row r="1634" spans="1:29" x14ac:dyDescent="0.35">
      <c r="A1634">
        <v>1639</v>
      </c>
      <c r="B1634" t="s">
        <v>1318</v>
      </c>
      <c r="C1634" t="s">
        <v>2999</v>
      </c>
      <c r="I1634" t="s">
        <v>2970</v>
      </c>
      <c r="J1634" t="s">
        <v>264</v>
      </c>
      <c r="K1634">
        <v>0</v>
      </c>
      <c r="N1634" t="b">
        <v>1</v>
      </c>
      <c r="O1634" t="b">
        <v>0</v>
      </c>
      <c r="P1634" t="b">
        <v>0</v>
      </c>
      <c r="Q1634">
        <v>14</v>
      </c>
      <c r="R1634">
        <v>2</v>
      </c>
      <c r="S1634">
        <v>1</v>
      </c>
      <c r="T1634">
        <v>0</v>
      </c>
      <c r="U1634" t="b">
        <v>1</v>
      </c>
      <c r="V1634" t="s">
        <v>221</v>
      </c>
      <c r="W1634" t="s">
        <v>315</v>
      </c>
      <c r="X1634" t="s">
        <v>5446</v>
      </c>
      <c r="Y1634">
        <v>40</v>
      </c>
      <c r="Z1634">
        <v>40</v>
      </c>
      <c r="AA1634">
        <v>6</v>
      </c>
      <c r="AB1634">
        <v>6</v>
      </c>
      <c r="AC1634">
        <v>10</v>
      </c>
    </row>
    <row r="1635" spans="1:29" x14ac:dyDescent="0.35">
      <c r="A1635">
        <v>1640</v>
      </c>
      <c r="B1635" t="s">
        <v>1318</v>
      </c>
      <c r="C1635" t="s">
        <v>3000</v>
      </c>
      <c r="I1635" t="s">
        <v>2970</v>
      </c>
      <c r="J1635" t="s">
        <v>264</v>
      </c>
      <c r="K1635">
        <v>0</v>
      </c>
      <c r="N1635" t="b">
        <v>1</v>
      </c>
      <c r="O1635" t="b">
        <v>0</v>
      </c>
      <c r="P1635" t="b">
        <v>0</v>
      </c>
      <c r="Q1635">
        <v>14</v>
      </c>
      <c r="R1635">
        <v>2</v>
      </c>
      <c r="S1635">
        <v>1</v>
      </c>
      <c r="T1635">
        <v>0</v>
      </c>
      <c r="U1635" t="b">
        <v>1</v>
      </c>
      <c r="V1635" t="s">
        <v>221</v>
      </c>
      <c r="W1635" t="s">
        <v>315</v>
      </c>
      <c r="X1635" t="s">
        <v>5447</v>
      </c>
      <c r="Y1635">
        <v>41</v>
      </c>
      <c r="Z1635">
        <v>41</v>
      </c>
      <c r="AA1635">
        <v>6</v>
      </c>
      <c r="AB1635">
        <v>6</v>
      </c>
      <c r="AC1635">
        <v>10</v>
      </c>
    </row>
    <row r="1636" spans="1:29" x14ac:dyDescent="0.35">
      <c r="A1636">
        <v>1641</v>
      </c>
      <c r="B1636" t="s">
        <v>1318</v>
      </c>
      <c r="C1636" t="s">
        <v>3001</v>
      </c>
      <c r="I1636" t="s">
        <v>2970</v>
      </c>
      <c r="J1636" t="s">
        <v>264</v>
      </c>
      <c r="K1636">
        <v>0</v>
      </c>
      <c r="N1636" t="b">
        <v>1</v>
      </c>
      <c r="O1636" t="b">
        <v>0</v>
      </c>
      <c r="P1636" t="b">
        <v>0</v>
      </c>
      <c r="Q1636">
        <v>14</v>
      </c>
      <c r="R1636">
        <v>2</v>
      </c>
      <c r="S1636">
        <v>1</v>
      </c>
      <c r="T1636">
        <v>0</v>
      </c>
      <c r="U1636" t="b">
        <v>1</v>
      </c>
      <c r="V1636" t="s">
        <v>221</v>
      </c>
      <c r="W1636" t="s">
        <v>315</v>
      </c>
      <c r="X1636" t="s">
        <v>5448</v>
      </c>
      <c r="Y1636">
        <v>42</v>
      </c>
      <c r="Z1636">
        <v>42</v>
      </c>
      <c r="AA1636">
        <v>6</v>
      </c>
      <c r="AB1636">
        <v>6</v>
      </c>
      <c r="AC1636">
        <v>10</v>
      </c>
    </row>
    <row r="1637" spans="1:29" x14ac:dyDescent="0.35">
      <c r="A1637">
        <v>1642</v>
      </c>
      <c r="B1637" t="s">
        <v>1318</v>
      </c>
      <c r="C1637" t="s">
        <v>3002</v>
      </c>
      <c r="I1637" t="s">
        <v>2970</v>
      </c>
      <c r="J1637" t="s">
        <v>264</v>
      </c>
      <c r="K1637">
        <v>0</v>
      </c>
      <c r="N1637" t="b">
        <v>1</v>
      </c>
      <c r="O1637" t="b">
        <v>0</v>
      </c>
      <c r="P1637" t="b">
        <v>0</v>
      </c>
      <c r="Q1637">
        <v>14</v>
      </c>
      <c r="R1637">
        <v>2</v>
      </c>
      <c r="S1637">
        <v>1</v>
      </c>
      <c r="T1637">
        <v>0</v>
      </c>
      <c r="U1637" t="b">
        <v>1</v>
      </c>
      <c r="V1637" t="s">
        <v>221</v>
      </c>
      <c r="W1637" t="s">
        <v>315</v>
      </c>
      <c r="X1637" t="s">
        <v>5449</v>
      </c>
      <c r="Y1637">
        <v>43</v>
      </c>
      <c r="Z1637">
        <v>43</v>
      </c>
      <c r="AA1637">
        <v>6</v>
      </c>
      <c r="AB1637">
        <v>6</v>
      </c>
      <c r="AC1637">
        <v>10</v>
      </c>
    </row>
    <row r="1638" spans="1:29" x14ac:dyDescent="0.35">
      <c r="A1638">
        <v>1643</v>
      </c>
      <c r="B1638" t="s">
        <v>1318</v>
      </c>
      <c r="C1638" t="s">
        <v>3003</v>
      </c>
      <c r="I1638" t="s">
        <v>2970</v>
      </c>
      <c r="J1638" t="s">
        <v>264</v>
      </c>
      <c r="K1638">
        <v>0</v>
      </c>
      <c r="N1638" t="b">
        <v>1</v>
      </c>
      <c r="O1638" t="b">
        <v>0</v>
      </c>
      <c r="P1638" t="b">
        <v>0</v>
      </c>
      <c r="Q1638">
        <v>14</v>
      </c>
      <c r="R1638">
        <v>2</v>
      </c>
      <c r="S1638">
        <v>1</v>
      </c>
      <c r="T1638">
        <v>0</v>
      </c>
      <c r="U1638" t="b">
        <v>1</v>
      </c>
      <c r="V1638" t="s">
        <v>221</v>
      </c>
      <c r="W1638" t="s">
        <v>315</v>
      </c>
      <c r="X1638" t="s">
        <v>5450</v>
      </c>
      <c r="Y1638">
        <v>44</v>
      </c>
      <c r="Z1638">
        <v>44</v>
      </c>
      <c r="AA1638">
        <v>6</v>
      </c>
      <c r="AB1638">
        <v>6</v>
      </c>
      <c r="AC1638">
        <v>10</v>
      </c>
    </row>
    <row r="1639" spans="1:29" x14ac:dyDescent="0.35">
      <c r="A1639">
        <v>1644</v>
      </c>
      <c r="B1639" t="s">
        <v>1318</v>
      </c>
      <c r="C1639" t="s">
        <v>3004</v>
      </c>
      <c r="I1639" t="s">
        <v>2970</v>
      </c>
      <c r="J1639" t="s">
        <v>264</v>
      </c>
      <c r="K1639">
        <v>0</v>
      </c>
      <c r="N1639" t="b">
        <v>1</v>
      </c>
      <c r="O1639" t="b">
        <v>0</v>
      </c>
      <c r="P1639" t="b">
        <v>0</v>
      </c>
      <c r="Q1639">
        <v>14</v>
      </c>
      <c r="R1639">
        <v>2</v>
      </c>
      <c r="S1639">
        <v>1</v>
      </c>
      <c r="T1639">
        <v>0</v>
      </c>
      <c r="U1639" t="b">
        <v>1</v>
      </c>
      <c r="V1639" t="s">
        <v>221</v>
      </c>
      <c r="W1639" t="s">
        <v>315</v>
      </c>
      <c r="X1639" t="s">
        <v>5451</v>
      </c>
      <c r="Y1639">
        <v>45</v>
      </c>
      <c r="Z1639">
        <v>45</v>
      </c>
      <c r="AA1639">
        <v>6</v>
      </c>
      <c r="AB1639">
        <v>6</v>
      </c>
      <c r="AC1639">
        <v>10</v>
      </c>
    </row>
    <row r="1640" spans="1:29" x14ac:dyDescent="0.35">
      <c r="A1640">
        <v>1645</v>
      </c>
      <c r="B1640" t="s">
        <v>1318</v>
      </c>
      <c r="C1640" t="s">
        <v>3005</v>
      </c>
      <c r="I1640" t="s">
        <v>2970</v>
      </c>
      <c r="J1640" t="s">
        <v>264</v>
      </c>
      <c r="K1640">
        <v>0</v>
      </c>
      <c r="N1640" t="b">
        <v>1</v>
      </c>
      <c r="O1640" t="b">
        <v>0</v>
      </c>
      <c r="P1640" t="b">
        <v>0</v>
      </c>
      <c r="Q1640">
        <v>14</v>
      </c>
      <c r="R1640">
        <v>2</v>
      </c>
      <c r="S1640">
        <v>1</v>
      </c>
      <c r="T1640">
        <v>0</v>
      </c>
      <c r="U1640" t="b">
        <v>1</v>
      </c>
      <c r="V1640" t="s">
        <v>221</v>
      </c>
      <c r="W1640" t="s">
        <v>315</v>
      </c>
      <c r="X1640" t="s">
        <v>5452</v>
      </c>
      <c r="Y1640">
        <v>46</v>
      </c>
      <c r="Z1640">
        <v>46</v>
      </c>
      <c r="AA1640">
        <v>6</v>
      </c>
      <c r="AB1640">
        <v>6</v>
      </c>
      <c r="AC1640">
        <v>10</v>
      </c>
    </row>
    <row r="1641" spans="1:29" x14ac:dyDescent="0.35">
      <c r="A1641">
        <v>1646</v>
      </c>
      <c r="B1641" t="s">
        <v>1318</v>
      </c>
      <c r="C1641" t="s">
        <v>3006</v>
      </c>
      <c r="I1641" t="s">
        <v>2970</v>
      </c>
      <c r="J1641" t="s">
        <v>264</v>
      </c>
      <c r="K1641">
        <v>0</v>
      </c>
      <c r="N1641" t="b">
        <v>1</v>
      </c>
      <c r="O1641" t="b">
        <v>0</v>
      </c>
      <c r="P1641" t="b">
        <v>0</v>
      </c>
      <c r="Q1641">
        <v>14</v>
      </c>
      <c r="R1641">
        <v>2</v>
      </c>
      <c r="S1641">
        <v>1</v>
      </c>
      <c r="T1641">
        <v>0</v>
      </c>
      <c r="U1641" t="b">
        <v>1</v>
      </c>
      <c r="V1641" t="s">
        <v>221</v>
      </c>
      <c r="W1641" t="s">
        <v>315</v>
      </c>
      <c r="X1641" t="s">
        <v>5802</v>
      </c>
      <c r="Y1641">
        <v>47</v>
      </c>
      <c r="Z1641">
        <v>47</v>
      </c>
      <c r="AA1641">
        <v>6</v>
      </c>
      <c r="AB1641">
        <v>6</v>
      </c>
      <c r="AC1641">
        <v>10</v>
      </c>
    </row>
    <row r="1642" spans="1:29" x14ac:dyDescent="0.35">
      <c r="A1642">
        <v>1647</v>
      </c>
      <c r="B1642" t="s">
        <v>1318</v>
      </c>
      <c r="C1642" t="s">
        <v>3007</v>
      </c>
      <c r="I1642" t="s">
        <v>2970</v>
      </c>
      <c r="J1642" t="s">
        <v>264</v>
      </c>
      <c r="K1642">
        <v>0</v>
      </c>
      <c r="N1642" t="b">
        <v>1</v>
      </c>
      <c r="O1642" t="b">
        <v>0</v>
      </c>
      <c r="P1642" t="b">
        <v>0</v>
      </c>
      <c r="Q1642">
        <v>14</v>
      </c>
      <c r="R1642">
        <v>2</v>
      </c>
      <c r="S1642">
        <v>1</v>
      </c>
      <c r="T1642">
        <v>0</v>
      </c>
      <c r="U1642" t="b">
        <v>1</v>
      </c>
      <c r="V1642" t="s">
        <v>221</v>
      </c>
      <c r="W1642" t="s">
        <v>315</v>
      </c>
      <c r="X1642" t="s">
        <v>5453</v>
      </c>
      <c r="Y1642">
        <v>48</v>
      </c>
      <c r="Z1642">
        <v>48</v>
      </c>
      <c r="AA1642">
        <v>6</v>
      </c>
      <c r="AB1642">
        <v>6</v>
      </c>
      <c r="AC1642">
        <v>10</v>
      </c>
    </row>
    <row r="1643" spans="1:29" x14ac:dyDescent="0.35">
      <c r="A1643">
        <v>1648</v>
      </c>
      <c r="B1643" t="s">
        <v>1318</v>
      </c>
      <c r="C1643" t="s">
        <v>3008</v>
      </c>
      <c r="I1643" t="s">
        <v>2970</v>
      </c>
      <c r="J1643" t="s">
        <v>264</v>
      </c>
      <c r="K1643">
        <v>0</v>
      </c>
      <c r="N1643" t="b">
        <v>1</v>
      </c>
      <c r="O1643" t="b">
        <v>0</v>
      </c>
      <c r="P1643" t="b">
        <v>0</v>
      </c>
      <c r="Q1643">
        <v>14</v>
      </c>
      <c r="R1643">
        <v>2</v>
      </c>
      <c r="S1643">
        <v>1</v>
      </c>
      <c r="T1643">
        <v>0</v>
      </c>
      <c r="U1643" t="b">
        <v>1</v>
      </c>
      <c r="V1643" t="s">
        <v>221</v>
      </c>
      <c r="W1643" t="s">
        <v>315</v>
      </c>
      <c r="X1643" t="s">
        <v>5803</v>
      </c>
      <c r="Y1643">
        <v>49</v>
      </c>
      <c r="Z1643">
        <v>49</v>
      </c>
      <c r="AA1643">
        <v>6</v>
      </c>
      <c r="AB1643">
        <v>6</v>
      </c>
      <c r="AC1643">
        <v>10</v>
      </c>
    </row>
    <row r="1644" spans="1:29" x14ac:dyDescent="0.35">
      <c r="A1644">
        <v>1649</v>
      </c>
      <c r="B1644" t="s">
        <v>1318</v>
      </c>
      <c r="C1644" t="s">
        <v>3009</v>
      </c>
      <c r="I1644" t="s">
        <v>2970</v>
      </c>
      <c r="J1644" t="s">
        <v>264</v>
      </c>
      <c r="K1644">
        <v>0</v>
      </c>
      <c r="N1644" t="b">
        <v>1</v>
      </c>
      <c r="O1644" t="b">
        <v>0</v>
      </c>
      <c r="P1644" t="b">
        <v>0</v>
      </c>
      <c r="Q1644">
        <v>14</v>
      </c>
      <c r="R1644">
        <v>2</v>
      </c>
      <c r="S1644">
        <v>1</v>
      </c>
      <c r="T1644">
        <v>0</v>
      </c>
      <c r="U1644" t="b">
        <v>1</v>
      </c>
      <c r="V1644" t="s">
        <v>221</v>
      </c>
      <c r="W1644" t="s">
        <v>315</v>
      </c>
      <c r="X1644" t="s">
        <v>5646</v>
      </c>
      <c r="Y1644">
        <v>50</v>
      </c>
      <c r="Z1644">
        <v>50</v>
      </c>
      <c r="AA1644">
        <v>6</v>
      </c>
      <c r="AB1644">
        <v>6</v>
      </c>
      <c r="AC1644">
        <v>10</v>
      </c>
    </row>
    <row r="1645" spans="1:29" x14ac:dyDescent="0.35">
      <c r="A1645">
        <v>1650</v>
      </c>
      <c r="B1645" t="s">
        <v>1318</v>
      </c>
      <c r="C1645" t="s">
        <v>3010</v>
      </c>
      <c r="I1645" t="s">
        <v>2970</v>
      </c>
      <c r="J1645" t="s">
        <v>264</v>
      </c>
      <c r="K1645">
        <v>0</v>
      </c>
      <c r="N1645" t="b">
        <v>1</v>
      </c>
      <c r="O1645" t="b">
        <v>0</v>
      </c>
      <c r="P1645" t="b">
        <v>0</v>
      </c>
      <c r="Q1645">
        <v>14</v>
      </c>
      <c r="R1645">
        <v>2</v>
      </c>
      <c r="S1645">
        <v>1</v>
      </c>
      <c r="T1645">
        <v>0</v>
      </c>
      <c r="U1645" t="b">
        <v>1</v>
      </c>
      <c r="V1645" t="s">
        <v>221</v>
      </c>
      <c r="W1645" t="s">
        <v>315</v>
      </c>
      <c r="X1645" t="s">
        <v>5647</v>
      </c>
      <c r="Y1645">
        <v>51</v>
      </c>
      <c r="Z1645">
        <v>51</v>
      </c>
      <c r="AA1645">
        <v>6</v>
      </c>
      <c r="AB1645">
        <v>6</v>
      </c>
      <c r="AC1645">
        <v>10</v>
      </c>
    </row>
    <row r="1646" spans="1:29" x14ac:dyDescent="0.35">
      <c r="A1646">
        <v>1651</v>
      </c>
      <c r="B1646" t="s">
        <v>1318</v>
      </c>
      <c r="C1646" t="s">
        <v>3011</v>
      </c>
      <c r="I1646" t="s">
        <v>2970</v>
      </c>
      <c r="J1646" t="s">
        <v>264</v>
      </c>
      <c r="K1646">
        <v>0</v>
      </c>
      <c r="N1646" t="b">
        <v>1</v>
      </c>
      <c r="O1646" t="b">
        <v>0</v>
      </c>
      <c r="P1646" t="b">
        <v>0</v>
      </c>
      <c r="Q1646">
        <v>14</v>
      </c>
      <c r="R1646">
        <v>2</v>
      </c>
      <c r="S1646">
        <v>1</v>
      </c>
      <c r="T1646">
        <v>0</v>
      </c>
      <c r="U1646" t="b">
        <v>1</v>
      </c>
      <c r="V1646" t="s">
        <v>221</v>
      </c>
      <c r="W1646" t="s">
        <v>315</v>
      </c>
      <c r="X1646" t="s">
        <v>5454</v>
      </c>
      <c r="Y1646">
        <v>52</v>
      </c>
      <c r="Z1646">
        <v>52</v>
      </c>
      <c r="AA1646">
        <v>6</v>
      </c>
      <c r="AB1646">
        <v>6</v>
      </c>
      <c r="AC1646">
        <v>10</v>
      </c>
    </row>
    <row r="1647" spans="1:29" x14ac:dyDescent="0.35">
      <c r="A1647">
        <v>1652</v>
      </c>
      <c r="B1647" t="s">
        <v>1318</v>
      </c>
      <c r="C1647" t="s">
        <v>3012</v>
      </c>
      <c r="I1647" t="s">
        <v>2970</v>
      </c>
      <c r="J1647" t="s">
        <v>264</v>
      </c>
      <c r="K1647">
        <v>0</v>
      </c>
      <c r="N1647" t="b">
        <v>1</v>
      </c>
      <c r="O1647" t="b">
        <v>0</v>
      </c>
      <c r="P1647" t="b">
        <v>0</v>
      </c>
      <c r="Q1647">
        <v>14</v>
      </c>
      <c r="R1647">
        <v>2</v>
      </c>
      <c r="S1647">
        <v>1</v>
      </c>
      <c r="T1647">
        <v>0</v>
      </c>
      <c r="U1647" t="b">
        <v>1</v>
      </c>
      <c r="V1647" t="s">
        <v>221</v>
      </c>
      <c r="W1647" t="s">
        <v>315</v>
      </c>
      <c r="X1647" t="s">
        <v>5455</v>
      </c>
      <c r="Y1647">
        <v>53</v>
      </c>
      <c r="Z1647">
        <v>53</v>
      </c>
      <c r="AA1647">
        <v>6</v>
      </c>
      <c r="AB1647">
        <v>6</v>
      </c>
      <c r="AC1647">
        <v>10</v>
      </c>
    </row>
    <row r="1648" spans="1:29" x14ac:dyDescent="0.35">
      <c r="A1648">
        <v>1653</v>
      </c>
      <c r="B1648" t="s">
        <v>1318</v>
      </c>
      <c r="C1648" t="s">
        <v>3013</v>
      </c>
      <c r="I1648" t="s">
        <v>2970</v>
      </c>
      <c r="J1648" t="s">
        <v>264</v>
      </c>
      <c r="K1648">
        <v>0</v>
      </c>
      <c r="N1648" t="b">
        <v>1</v>
      </c>
      <c r="O1648" t="b">
        <v>0</v>
      </c>
      <c r="P1648" t="b">
        <v>0</v>
      </c>
      <c r="Q1648">
        <v>14</v>
      </c>
      <c r="R1648">
        <v>2</v>
      </c>
      <c r="S1648">
        <v>1</v>
      </c>
      <c r="T1648">
        <v>0</v>
      </c>
      <c r="U1648" t="b">
        <v>1</v>
      </c>
      <c r="V1648" t="s">
        <v>221</v>
      </c>
      <c r="W1648" t="s">
        <v>315</v>
      </c>
      <c r="X1648" t="s">
        <v>5456</v>
      </c>
      <c r="Y1648">
        <v>54</v>
      </c>
      <c r="Z1648">
        <v>54</v>
      </c>
      <c r="AA1648">
        <v>6</v>
      </c>
      <c r="AB1648">
        <v>6</v>
      </c>
      <c r="AC1648">
        <v>10</v>
      </c>
    </row>
    <row r="1649" spans="1:29" x14ac:dyDescent="0.35">
      <c r="A1649">
        <v>1654</v>
      </c>
      <c r="B1649" t="s">
        <v>1318</v>
      </c>
      <c r="C1649" t="s">
        <v>3014</v>
      </c>
      <c r="I1649" t="s">
        <v>2970</v>
      </c>
      <c r="J1649" t="s">
        <v>264</v>
      </c>
      <c r="K1649">
        <v>0</v>
      </c>
      <c r="N1649" t="b">
        <v>1</v>
      </c>
      <c r="O1649" t="b">
        <v>0</v>
      </c>
      <c r="P1649" t="b">
        <v>0</v>
      </c>
      <c r="Q1649">
        <v>14</v>
      </c>
      <c r="R1649">
        <v>2</v>
      </c>
      <c r="S1649">
        <v>1</v>
      </c>
      <c r="T1649">
        <v>0</v>
      </c>
      <c r="U1649" t="b">
        <v>1</v>
      </c>
      <c r="V1649" t="s">
        <v>221</v>
      </c>
      <c r="W1649" t="s">
        <v>315</v>
      </c>
      <c r="X1649" t="s">
        <v>5457</v>
      </c>
      <c r="Y1649">
        <v>55</v>
      </c>
      <c r="Z1649">
        <v>55</v>
      </c>
      <c r="AA1649">
        <v>6</v>
      </c>
      <c r="AB1649">
        <v>6</v>
      </c>
      <c r="AC1649">
        <v>10</v>
      </c>
    </row>
    <row r="1650" spans="1:29" x14ac:dyDescent="0.35">
      <c r="A1650">
        <v>1655</v>
      </c>
      <c r="B1650" t="s">
        <v>1318</v>
      </c>
      <c r="C1650" t="s">
        <v>3015</v>
      </c>
      <c r="I1650" t="s">
        <v>2970</v>
      </c>
      <c r="J1650" t="s">
        <v>264</v>
      </c>
      <c r="K1650">
        <v>0</v>
      </c>
      <c r="N1650" t="b">
        <v>1</v>
      </c>
      <c r="O1650" t="b">
        <v>0</v>
      </c>
      <c r="P1650" t="b">
        <v>0</v>
      </c>
      <c r="Q1650">
        <v>14</v>
      </c>
      <c r="R1650">
        <v>2</v>
      </c>
      <c r="S1650">
        <v>1</v>
      </c>
      <c r="T1650">
        <v>0</v>
      </c>
      <c r="U1650" t="b">
        <v>1</v>
      </c>
      <c r="V1650" t="s">
        <v>221</v>
      </c>
      <c r="W1650" t="s">
        <v>315</v>
      </c>
      <c r="X1650" t="s">
        <v>5458</v>
      </c>
      <c r="Y1650">
        <v>56</v>
      </c>
      <c r="Z1650">
        <v>56</v>
      </c>
      <c r="AA1650">
        <v>6</v>
      </c>
      <c r="AB1650">
        <v>6</v>
      </c>
      <c r="AC1650">
        <v>10</v>
      </c>
    </row>
    <row r="1651" spans="1:29" x14ac:dyDescent="0.35">
      <c r="A1651">
        <v>1656</v>
      </c>
      <c r="B1651" t="s">
        <v>1318</v>
      </c>
      <c r="C1651" t="s">
        <v>3016</v>
      </c>
      <c r="I1651" t="s">
        <v>2970</v>
      </c>
      <c r="J1651" t="s">
        <v>264</v>
      </c>
      <c r="K1651">
        <v>0</v>
      </c>
      <c r="N1651" t="b">
        <v>1</v>
      </c>
      <c r="O1651" t="b">
        <v>0</v>
      </c>
      <c r="P1651" t="b">
        <v>0</v>
      </c>
      <c r="Q1651">
        <v>14</v>
      </c>
      <c r="R1651">
        <v>2</v>
      </c>
      <c r="S1651">
        <v>1</v>
      </c>
      <c r="T1651">
        <v>0</v>
      </c>
      <c r="U1651" t="b">
        <v>1</v>
      </c>
      <c r="V1651" t="s">
        <v>221</v>
      </c>
      <c r="W1651" t="s">
        <v>315</v>
      </c>
      <c r="X1651" t="s">
        <v>5459</v>
      </c>
      <c r="Y1651">
        <v>57</v>
      </c>
      <c r="Z1651">
        <v>57</v>
      </c>
      <c r="AA1651">
        <v>6</v>
      </c>
      <c r="AB1651">
        <v>6</v>
      </c>
      <c r="AC1651">
        <v>10</v>
      </c>
    </row>
    <row r="1652" spans="1:29" x14ac:dyDescent="0.35">
      <c r="A1652">
        <v>1657</v>
      </c>
      <c r="B1652" t="s">
        <v>1318</v>
      </c>
      <c r="C1652" t="s">
        <v>3017</v>
      </c>
      <c r="I1652" t="s">
        <v>2970</v>
      </c>
      <c r="J1652" t="s">
        <v>264</v>
      </c>
      <c r="K1652">
        <v>0</v>
      </c>
      <c r="N1652" t="b">
        <v>1</v>
      </c>
      <c r="O1652" t="b">
        <v>0</v>
      </c>
      <c r="P1652" t="b">
        <v>0</v>
      </c>
      <c r="Q1652">
        <v>14</v>
      </c>
      <c r="R1652">
        <v>2</v>
      </c>
      <c r="S1652">
        <v>1</v>
      </c>
      <c r="T1652">
        <v>0</v>
      </c>
      <c r="U1652" t="b">
        <v>1</v>
      </c>
      <c r="V1652" t="s">
        <v>221</v>
      </c>
      <c r="W1652" t="s">
        <v>315</v>
      </c>
      <c r="X1652" t="s">
        <v>5460</v>
      </c>
      <c r="Y1652">
        <v>58</v>
      </c>
      <c r="Z1652">
        <v>58</v>
      </c>
      <c r="AA1652">
        <v>6</v>
      </c>
      <c r="AB1652">
        <v>6</v>
      </c>
      <c r="AC1652">
        <v>10</v>
      </c>
    </row>
    <row r="1653" spans="1:29" x14ac:dyDescent="0.35">
      <c r="A1653">
        <v>1658</v>
      </c>
      <c r="B1653" t="s">
        <v>1318</v>
      </c>
      <c r="C1653" t="s">
        <v>3018</v>
      </c>
      <c r="I1653" t="s">
        <v>2970</v>
      </c>
      <c r="J1653" t="s">
        <v>264</v>
      </c>
      <c r="K1653">
        <v>0</v>
      </c>
      <c r="N1653" t="b">
        <v>1</v>
      </c>
      <c r="O1653" t="b">
        <v>0</v>
      </c>
      <c r="P1653" t="b">
        <v>0</v>
      </c>
      <c r="Q1653">
        <v>14</v>
      </c>
      <c r="R1653">
        <v>2</v>
      </c>
      <c r="S1653">
        <v>1</v>
      </c>
      <c r="T1653">
        <v>0</v>
      </c>
      <c r="U1653" t="b">
        <v>1</v>
      </c>
      <c r="V1653" t="s">
        <v>221</v>
      </c>
      <c r="W1653" t="s">
        <v>315</v>
      </c>
      <c r="X1653" t="s">
        <v>5461</v>
      </c>
      <c r="Y1653">
        <v>59</v>
      </c>
      <c r="Z1653">
        <v>59</v>
      </c>
      <c r="AA1653">
        <v>6</v>
      </c>
      <c r="AB1653">
        <v>6</v>
      </c>
      <c r="AC1653">
        <v>10</v>
      </c>
    </row>
    <row r="1654" spans="1:29" x14ac:dyDescent="0.35">
      <c r="A1654">
        <v>1659</v>
      </c>
      <c r="B1654" t="s">
        <v>1318</v>
      </c>
      <c r="C1654" t="s">
        <v>3019</v>
      </c>
      <c r="I1654" t="s">
        <v>2970</v>
      </c>
      <c r="J1654" t="s">
        <v>264</v>
      </c>
      <c r="K1654">
        <v>0</v>
      </c>
      <c r="N1654" t="b">
        <v>1</v>
      </c>
      <c r="O1654" t="b">
        <v>0</v>
      </c>
      <c r="P1654" t="b">
        <v>0</v>
      </c>
      <c r="Q1654">
        <v>14</v>
      </c>
      <c r="R1654">
        <v>2</v>
      </c>
      <c r="S1654">
        <v>1</v>
      </c>
      <c r="T1654">
        <v>0</v>
      </c>
      <c r="U1654" t="b">
        <v>1</v>
      </c>
      <c r="V1654" t="s">
        <v>221</v>
      </c>
      <c r="W1654" t="s">
        <v>315</v>
      </c>
      <c r="X1654" t="s">
        <v>5462</v>
      </c>
      <c r="Y1654">
        <v>60</v>
      </c>
      <c r="Z1654">
        <v>60</v>
      </c>
      <c r="AA1654">
        <v>6</v>
      </c>
      <c r="AB1654">
        <v>6</v>
      </c>
      <c r="AC1654">
        <v>10</v>
      </c>
    </row>
    <row r="1655" spans="1:29" x14ac:dyDescent="0.35">
      <c r="A1655">
        <v>1660</v>
      </c>
      <c r="B1655" t="s">
        <v>1318</v>
      </c>
      <c r="C1655" t="s">
        <v>3020</v>
      </c>
      <c r="I1655" t="s">
        <v>2970</v>
      </c>
      <c r="J1655" t="s">
        <v>264</v>
      </c>
      <c r="K1655">
        <v>0</v>
      </c>
      <c r="N1655" t="b">
        <v>1</v>
      </c>
      <c r="O1655" t="b">
        <v>0</v>
      </c>
      <c r="P1655" t="b">
        <v>0</v>
      </c>
      <c r="Q1655">
        <v>14</v>
      </c>
      <c r="R1655">
        <v>2</v>
      </c>
      <c r="S1655">
        <v>1</v>
      </c>
      <c r="T1655">
        <v>0</v>
      </c>
      <c r="U1655" t="b">
        <v>1</v>
      </c>
      <c r="V1655" t="s">
        <v>221</v>
      </c>
      <c r="W1655" t="s">
        <v>315</v>
      </c>
      <c r="X1655" t="s">
        <v>5463</v>
      </c>
      <c r="Y1655">
        <v>61</v>
      </c>
      <c r="Z1655">
        <v>61</v>
      </c>
      <c r="AA1655">
        <v>6</v>
      </c>
      <c r="AB1655">
        <v>6</v>
      </c>
      <c r="AC1655">
        <v>10</v>
      </c>
    </row>
    <row r="1656" spans="1:29" x14ac:dyDescent="0.35">
      <c r="A1656">
        <v>1661</v>
      </c>
      <c r="B1656" t="s">
        <v>1318</v>
      </c>
      <c r="C1656" t="s">
        <v>3021</v>
      </c>
      <c r="I1656" t="s">
        <v>2970</v>
      </c>
      <c r="J1656" t="s">
        <v>264</v>
      </c>
      <c r="K1656">
        <v>0</v>
      </c>
      <c r="N1656" t="b">
        <v>1</v>
      </c>
      <c r="O1656" t="b">
        <v>0</v>
      </c>
      <c r="P1656" t="b">
        <v>0</v>
      </c>
      <c r="Q1656">
        <v>14</v>
      </c>
      <c r="R1656">
        <v>2</v>
      </c>
      <c r="S1656">
        <v>1</v>
      </c>
      <c r="T1656">
        <v>0</v>
      </c>
      <c r="U1656" t="b">
        <v>1</v>
      </c>
      <c r="V1656" t="s">
        <v>221</v>
      </c>
      <c r="W1656" t="s">
        <v>315</v>
      </c>
      <c r="X1656" t="s">
        <v>5464</v>
      </c>
      <c r="Y1656">
        <v>62</v>
      </c>
      <c r="Z1656">
        <v>62</v>
      </c>
      <c r="AA1656">
        <v>6</v>
      </c>
      <c r="AB1656">
        <v>6</v>
      </c>
      <c r="AC1656">
        <v>10</v>
      </c>
    </row>
    <row r="1657" spans="1:29" x14ac:dyDescent="0.35">
      <c r="A1657">
        <v>1662</v>
      </c>
      <c r="B1657" t="s">
        <v>1318</v>
      </c>
      <c r="C1657" t="s">
        <v>3022</v>
      </c>
      <c r="I1657" t="s">
        <v>2970</v>
      </c>
      <c r="J1657" t="s">
        <v>264</v>
      </c>
      <c r="K1657">
        <v>0</v>
      </c>
      <c r="N1657" t="b">
        <v>1</v>
      </c>
      <c r="O1657" t="b">
        <v>0</v>
      </c>
      <c r="P1657" t="b">
        <v>0</v>
      </c>
      <c r="Q1657">
        <v>14</v>
      </c>
      <c r="R1657">
        <v>2</v>
      </c>
      <c r="S1657">
        <v>1</v>
      </c>
      <c r="T1657">
        <v>0</v>
      </c>
      <c r="U1657" t="b">
        <v>1</v>
      </c>
      <c r="V1657" t="s">
        <v>221</v>
      </c>
      <c r="W1657" t="s">
        <v>315</v>
      </c>
      <c r="X1657" t="s">
        <v>5465</v>
      </c>
      <c r="Y1657">
        <v>63</v>
      </c>
      <c r="Z1657">
        <v>63</v>
      </c>
      <c r="AA1657">
        <v>6</v>
      </c>
      <c r="AB1657">
        <v>6</v>
      </c>
      <c r="AC1657">
        <v>10</v>
      </c>
    </row>
    <row r="1658" spans="1:29" x14ac:dyDescent="0.35">
      <c r="A1658">
        <v>1663</v>
      </c>
      <c r="B1658" t="s">
        <v>1318</v>
      </c>
      <c r="C1658" t="s">
        <v>3023</v>
      </c>
      <c r="I1658" t="s">
        <v>2970</v>
      </c>
      <c r="J1658" t="s">
        <v>264</v>
      </c>
      <c r="K1658">
        <v>0</v>
      </c>
      <c r="N1658" t="b">
        <v>1</v>
      </c>
      <c r="O1658" t="b">
        <v>0</v>
      </c>
      <c r="P1658" t="b">
        <v>0</v>
      </c>
      <c r="Q1658">
        <v>14</v>
      </c>
      <c r="R1658">
        <v>2</v>
      </c>
      <c r="S1658">
        <v>1</v>
      </c>
      <c r="T1658">
        <v>0</v>
      </c>
      <c r="U1658" t="b">
        <v>1</v>
      </c>
      <c r="V1658" t="s">
        <v>221</v>
      </c>
      <c r="W1658" t="s">
        <v>315</v>
      </c>
      <c r="X1658" t="s">
        <v>5466</v>
      </c>
      <c r="Y1658">
        <v>64</v>
      </c>
      <c r="Z1658">
        <v>64</v>
      </c>
      <c r="AA1658">
        <v>6</v>
      </c>
      <c r="AB1658">
        <v>6</v>
      </c>
      <c r="AC1658">
        <v>10</v>
      </c>
    </row>
    <row r="1659" spans="1:29" x14ac:dyDescent="0.35">
      <c r="A1659">
        <v>1664</v>
      </c>
      <c r="B1659" t="s">
        <v>1318</v>
      </c>
      <c r="C1659" t="s">
        <v>3024</v>
      </c>
      <c r="I1659" t="s">
        <v>2970</v>
      </c>
      <c r="J1659" t="s">
        <v>264</v>
      </c>
      <c r="K1659">
        <v>0</v>
      </c>
      <c r="N1659" t="b">
        <v>1</v>
      </c>
      <c r="O1659" t="b">
        <v>0</v>
      </c>
      <c r="P1659" t="b">
        <v>0</v>
      </c>
      <c r="Q1659">
        <v>14</v>
      </c>
      <c r="R1659">
        <v>2</v>
      </c>
      <c r="S1659">
        <v>1</v>
      </c>
      <c r="T1659">
        <v>0</v>
      </c>
      <c r="U1659" t="b">
        <v>1</v>
      </c>
      <c r="V1659" t="s">
        <v>221</v>
      </c>
      <c r="W1659" t="s">
        <v>315</v>
      </c>
      <c r="X1659" t="s">
        <v>5467</v>
      </c>
      <c r="Y1659">
        <v>65</v>
      </c>
      <c r="Z1659">
        <v>65</v>
      </c>
      <c r="AA1659">
        <v>6</v>
      </c>
      <c r="AB1659">
        <v>6</v>
      </c>
      <c r="AC1659">
        <v>10</v>
      </c>
    </row>
    <row r="1660" spans="1:29" x14ac:dyDescent="0.35">
      <c r="A1660">
        <v>1665</v>
      </c>
      <c r="B1660" t="s">
        <v>1318</v>
      </c>
      <c r="C1660" t="s">
        <v>3025</v>
      </c>
      <c r="I1660" t="s">
        <v>2970</v>
      </c>
      <c r="J1660" t="s">
        <v>264</v>
      </c>
      <c r="K1660">
        <v>0</v>
      </c>
      <c r="N1660" t="b">
        <v>1</v>
      </c>
      <c r="O1660" t="b">
        <v>0</v>
      </c>
      <c r="P1660" t="b">
        <v>0</v>
      </c>
      <c r="Q1660">
        <v>14</v>
      </c>
      <c r="R1660">
        <v>2</v>
      </c>
      <c r="S1660">
        <v>1</v>
      </c>
      <c r="T1660">
        <v>0</v>
      </c>
      <c r="U1660" t="b">
        <v>1</v>
      </c>
      <c r="V1660" t="s">
        <v>221</v>
      </c>
      <c r="W1660" t="s">
        <v>315</v>
      </c>
      <c r="X1660" t="s">
        <v>5468</v>
      </c>
      <c r="Y1660">
        <v>66</v>
      </c>
      <c r="Z1660">
        <v>66</v>
      </c>
      <c r="AA1660">
        <v>6</v>
      </c>
      <c r="AB1660">
        <v>6</v>
      </c>
      <c r="AC1660">
        <v>10</v>
      </c>
    </row>
    <row r="1661" spans="1:29" x14ac:dyDescent="0.35">
      <c r="A1661">
        <v>1666</v>
      </c>
      <c r="B1661" t="s">
        <v>1318</v>
      </c>
      <c r="C1661" t="s">
        <v>3026</v>
      </c>
      <c r="I1661" t="s">
        <v>2970</v>
      </c>
      <c r="J1661" t="s">
        <v>264</v>
      </c>
      <c r="K1661">
        <v>0</v>
      </c>
      <c r="N1661" t="b">
        <v>1</v>
      </c>
      <c r="O1661" t="b">
        <v>0</v>
      </c>
      <c r="P1661" t="b">
        <v>0</v>
      </c>
      <c r="Q1661">
        <v>14</v>
      </c>
      <c r="R1661">
        <v>2</v>
      </c>
      <c r="S1661">
        <v>1</v>
      </c>
      <c r="T1661">
        <v>0</v>
      </c>
      <c r="U1661" t="b">
        <v>1</v>
      </c>
      <c r="V1661" t="s">
        <v>221</v>
      </c>
      <c r="W1661" t="s">
        <v>315</v>
      </c>
      <c r="X1661" t="s">
        <v>5469</v>
      </c>
      <c r="Y1661">
        <v>67</v>
      </c>
      <c r="Z1661">
        <v>67</v>
      </c>
      <c r="AA1661">
        <v>6</v>
      </c>
      <c r="AB1661">
        <v>6</v>
      </c>
      <c r="AC1661">
        <v>10</v>
      </c>
    </row>
    <row r="1662" spans="1:29" x14ac:dyDescent="0.35">
      <c r="A1662">
        <v>1667</v>
      </c>
      <c r="B1662" t="s">
        <v>1318</v>
      </c>
      <c r="C1662" t="s">
        <v>3027</v>
      </c>
      <c r="I1662" t="s">
        <v>2970</v>
      </c>
      <c r="J1662" t="s">
        <v>264</v>
      </c>
      <c r="K1662">
        <v>0</v>
      </c>
      <c r="N1662" t="b">
        <v>1</v>
      </c>
      <c r="O1662" t="b">
        <v>0</v>
      </c>
      <c r="P1662" t="b">
        <v>0</v>
      </c>
      <c r="Q1662">
        <v>14</v>
      </c>
      <c r="R1662">
        <v>2</v>
      </c>
      <c r="S1662">
        <v>1</v>
      </c>
      <c r="T1662">
        <v>0</v>
      </c>
      <c r="U1662" t="b">
        <v>1</v>
      </c>
      <c r="V1662" t="s">
        <v>221</v>
      </c>
      <c r="W1662" t="s">
        <v>315</v>
      </c>
      <c r="X1662" t="s">
        <v>5470</v>
      </c>
      <c r="Y1662">
        <v>68</v>
      </c>
      <c r="Z1662">
        <v>68</v>
      </c>
      <c r="AA1662">
        <v>6</v>
      </c>
      <c r="AB1662">
        <v>6</v>
      </c>
      <c r="AC1662">
        <v>10</v>
      </c>
    </row>
    <row r="1663" spans="1:29" x14ac:dyDescent="0.35">
      <c r="A1663">
        <v>1668</v>
      </c>
      <c r="B1663" t="s">
        <v>1318</v>
      </c>
      <c r="C1663" t="s">
        <v>3028</v>
      </c>
      <c r="I1663" t="s">
        <v>2970</v>
      </c>
      <c r="J1663" t="s">
        <v>264</v>
      </c>
      <c r="K1663">
        <v>0</v>
      </c>
      <c r="N1663" t="b">
        <v>1</v>
      </c>
      <c r="O1663" t="b">
        <v>0</v>
      </c>
      <c r="P1663" t="b">
        <v>0</v>
      </c>
      <c r="Q1663">
        <v>14</v>
      </c>
      <c r="R1663">
        <v>2</v>
      </c>
      <c r="S1663">
        <v>1</v>
      </c>
      <c r="T1663">
        <v>0</v>
      </c>
      <c r="U1663" t="b">
        <v>1</v>
      </c>
      <c r="V1663" t="s">
        <v>221</v>
      </c>
      <c r="W1663" t="s">
        <v>315</v>
      </c>
      <c r="X1663" t="s">
        <v>5471</v>
      </c>
      <c r="Y1663">
        <v>69</v>
      </c>
      <c r="Z1663">
        <v>69</v>
      </c>
      <c r="AA1663">
        <v>6</v>
      </c>
      <c r="AB1663">
        <v>6</v>
      </c>
      <c r="AC1663">
        <v>10</v>
      </c>
    </row>
    <row r="1664" spans="1:29" x14ac:dyDescent="0.35">
      <c r="A1664">
        <v>1669</v>
      </c>
      <c r="B1664" t="s">
        <v>1318</v>
      </c>
      <c r="C1664" t="s">
        <v>3029</v>
      </c>
      <c r="I1664" t="s">
        <v>2970</v>
      </c>
      <c r="J1664" t="s">
        <v>264</v>
      </c>
      <c r="K1664">
        <v>0</v>
      </c>
      <c r="N1664" t="b">
        <v>1</v>
      </c>
      <c r="O1664" t="b">
        <v>0</v>
      </c>
      <c r="P1664" t="b">
        <v>0</v>
      </c>
      <c r="Q1664">
        <v>14</v>
      </c>
      <c r="R1664">
        <v>2</v>
      </c>
      <c r="S1664">
        <v>1</v>
      </c>
      <c r="T1664">
        <v>0</v>
      </c>
      <c r="U1664" t="b">
        <v>1</v>
      </c>
      <c r="V1664" t="s">
        <v>221</v>
      </c>
      <c r="W1664" t="s">
        <v>315</v>
      </c>
      <c r="X1664" t="s">
        <v>5472</v>
      </c>
      <c r="Y1664">
        <v>70</v>
      </c>
      <c r="Z1664">
        <v>70</v>
      </c>
      <c r="AA1664">
        <v>6</v>
      </c>
      <c r="AB1664">
        <v>6</v>
      </c>
      <c r="AC1664">
        <v>10</v>
      </c>
    </row>
    <row r="1665" spans="1:29" x14ac:dyDescent="0.35">
      <c r="A1665">
        <v>1670</v>
      </c>
      <c r="B1665" t="s">
        <v>1318</v>
      </c>
      <c r="C1665" t="s">
        <v>3030</v>
      </c>
      <c r="I1665" t="s">
        <v>3031</v>
      </c>
      <c r="J1665" t="s">
        <v>264</v>
      </c>
      <c r="K1665">
        <v>0</v>
      </c>
      <c r="N1665" t="b">
        <v>1</v>
      </c>
      <c r="O1665" t="b">
        <v>0</v>
      </c>
      <c r="P1665" t="b">
        <v>0</v>
      </c>
      <c r="Q1665">
        <v>14</v>
      </c>
      <c r="R1665">
        <v>2</v>
      </c>
      <c r="S1665">
        <v>1</v>
      </c>
      <c r="T1665">
        <v>0</v>
      </c>
      <c r="U1665" t="b">
        <v>1</v>
      </c>
      <c r="V1665" t="s">
        <v>221</v>
      </c>
      <c r="W1665" t="s">
        <v>315</v>
      </c>
      <c r="X1665" t="s">
        <v>5804</v>
      </c>
      <c r="Y1665">
        <v>11</v>
      </c>
      <c r="Z1665">
        <v>11</v>
      </c>
      <c r="AA1665">
        <v>7</v>
      </c>
      <c r="AB1665">
        <v>7</v>
      </c>
      <c r="AC1665">
        <v>10</v>
      </c>
    </row>
    <row r="1666" spans="1:29" x14ac:dyDescent="0.35">
      <c r="A1666">
        <v>1671</v>
      </c>
      <c r="B1666" t="s">
        <v>1318</v>
      </c>
      <c r="C1666" t="s">
        <v>3032</v>
      </c>
      <c r="I1666" t="s">
        <v>3031</v>
      </c>
      <c r="J1666" t="s">
        <v>264</v>
      </c>
      <c r="K1666">
        <v>0</v>
      </c>
      <c r="N1666" t="b">
        <v>1</v>
      </c>
      <c r="O1666" t="b">
        <v>0</v>
      </c>
      <c r="P1666" t="b">
        <v>0</v>
      </c>
      <c r="Q1666">
        <v>14</v>
      </c>
      <c r="R1666">
        <v>2</v>
      </c>
      <c r="S1666">
        <v>1</v>
      </c>
      <c r="T1666">
        <v>0</v>
      </c>
      <c r="U1666" t="b">
        <v>1</v>
      </c>
      <c r="V1666" t="s">
        <v>221</v>
      </c>
      <c r="W1666" t="s">
        <v>315</v>
      </c>
      <c r="X1666" t="s">
        <v>5805</v>
      </c>
      <c r="Y1666">
        <v>12</v>
      </c>
      <c r="Z1666">
        <v>12</v>
      </c>
      <c r="AA1666">
        <v>7</v>
      </c>
      <c r="AB1666">
        <v>7</v>
      </c>
      <c r="AC1666">
        <v>10</v>
      </c>
    </row>
    <row r="1667" spans="1:29" x14ac:dyDescent="0.35">
      <c r="A1667">
        <v>1672</v>
      </c>
      <c r="B1667" t="s">
        <v>1318</v>
      </c>
      <c r="C1667" t="s">
        <v>3033</v>
      </c>
      <c r="I1667" t="s">
        <v>3031</v>
      </c>
      <c r="J1667" t="s">
        <v>264</v>
      </c>
      <c r="K1667">
        <v>0</v>
      </c>
      <c r="N1667" t="b">
        <v>1</v>
      </c>
      <c r="O1667" t="b">
        <v>0</v>
      </c>
      <c r="P1667" t="b">
        <v>0</v>
      </c>
      <c r="Q1667">
        <v>14</v>
      </c>
      <c r="R1667">
        <v>2</v>
      </c>
      <c r="S1667">
        <v>1</v>
      </c>
      <c r="T1667">
        <v>0</v>
      </c>
      <c r="U1667" t="b">
        <v>1</v>
      </c>
      <c r="V1667" t="s">
        <v>221</v>
      </c>
      <c r="W1667" t="s">
        <v>315</v>
      </c>
      <c r="X1667" t="s">
        <v>5806</v>
      </c>
      <c r="Y1667">
        <v>13</v>
      </c>
      <c r="Z1667">
        <v>13</v>
      </c>
      <c r="AA1667">
        <v>7</v>
      </c>
      <c r="AB1667">
        <v>7</v>
      </c>
      <c r="AC1667">
        <v>10</v>
      </c>
    </row>
    <row r="1668" spans="1:29" x14ac:dyDescent="0.35">
      <c r="A1668">
        <v>1673</v>
      </c>
      <c r="B1668" t="s">
        <v>1318</v>
      </c>
      <c r="C1668" t="s">
        <v>3034</v>
      </c>
      <c r="I1668" t="s">
        <v>3031</v>
      </c>
      <c r="J1668" t="s">
        <v>264</v>
      </c>
      <c r="K1668">
        <v>0</v>
      </c>
      <c r="N1668" t="b">
        <v>1</v>
      </c>
      <c r="O1668" t="b">
        <v>0</v>
      </c>
      <c r="P1668" t="b">
        <v>0</v>
      </c>
      <c r="Q1668">
        <v>14</v>
      </c>
      <c r="R1668">
        <v>2</v>
      </c>
      <c r="S1668">
        <v>1</v>
      </c>
      <c r="T1668">
        <v>0</v>
      </c>
      <c r="U1668" t="b">
        <v>1</v>
      </c>
      <c r="V1668" t="s">
        <v>221</v>
      </c>
      <c r="W1668" t="s">
        <v>315</v>
      </c>
      <c r="X1668" t="s">
        <v>5807</v>
      </c>
      <c r="Y1668">
        <v>14</v>
      </c>
      <c r="Z1668">
        <v>14</v>
      </c>
      <c r="AA1668">
        <v>7</v>
      </c>
      <c r="AB1668">
        <v>7</v>
      </c>
      <c r="AC1668">
        <v>10</v>
      </c>
    </row>
    <row r="1669" spans="1:29" x14ac:dyDescent="0.35">
      <c r="A1669">
        <v>1674</v>
      </c>
      <c r="B1669" t="s">
        <v>1318</v>
      </c>
      <c r="C1669" t="s">
        <v>3035</v>
      </c>
      <c r="I1669" t="s">
        <v>3031</v>
      </c>
      <c r="J1669" t="s">
        <v>264</v>
      </c>
      <c r="K1669">
        <v>0</v>
      </c>
      <c r="N1669" t="b">
        <v>1</v>
      </c>
      <c r="O1669" t="b">
        <v>0</v>
      </c>
      <c r="P1669" t="b">
        <v>0</v>
      </c>
      <c r="Q1669">
        <v>14</v>
      </c>
      <c r="R1669">
        <v>2</v>
      </c>
      <c r="S1669">
        <v>1</v>
      </c>
      <c r="T1669">
        <v>0</v>
      </c>
      <c r="U1669" t="b">
        <v>1</v>
      </c>
      <c r="V1669" t="s">
        <v>221</v>
      </c>
      <c r="W1669" t="s">
        <v>315</v>
      </c>
      <c r="X1669" t="s">
        <v>5808</v>
      </c>
      <c r="Y1669">
        <v>15</v>
      </c>
      <c r="Z1669">
        <v>15</v>
      </c>
      <c r="AA1669">
        <v>7</v>
      </c>
      <c r="AB1669">
        <v>7</v>
      </c>
      <c r="AC1669">
        <v>10</v>
      </c>
    </row>
    <row r="1670" spans="1:29" x14ac:dyDescent="0.35">
      <c r="A1670">
        <v>1675</v>
      </c>
      <c r="B1670" t="s">
        <v>1318</v>
      </c>
      <c r="C1670" t="s">
        <v>3036</v>
      </c>
      <c r="I1670" t="s">
        <v>3031</v>
      </c>
      <c r="J1670" t="s">
        <v>264</v>
      </c>
      <c r="K1670">
        <v>0</v>
      </c>
      <c r="N1670" t="b">
        <v>1</v>
      </c>
      <c r="O1670" t="b">
        <v>0</v>
      </c>
      <c r="P1670" t="b">
        <v>0</v>
      </c>
      <c r="Q1670">
        <v>14</v>
      </c>
      <c r="R1670">
        <v>2</v>
      </c>
      <c r="S1670">
        <v>1</v>
      </c>
      <c r="T1670">
        <v>0</v>
      </c>
      <c r="U1670" t="b">
        <v>1</v>
      </c>
      <c r="V1670" t="s">
        <v>221</v>
      </c>
      <c r="W1670" t="s">
        <v>315</v>
      </c>
      <c r="X1670" t="s">
        <v>5809</v>
      </c>
      <c r="Y1670">
        <v>16</v>
      </c>
      <c r="Z1670">
        <v>16</v>
      </c>
      <c r="AA1670">
        <v>7</v>
      </c>
      <c r="AB1670">
        <v>7</v>
      </c>
      <c r="AC1670">
        <v>10</v>
      </c>
    </row>
    <row r="1671" spans="1:29" x14ac:dyDescent="0.35">
      <c r="A1671">
        <v>1676</v>
      </c>
      <c r="B1671" t="s">
        <v>1318</v>
      </c>
      <c r="C1671" t="s">
        <v>3037</v>
      </c>
      <c r="I1671" t="s">
        <v>3031</v>
      </c>
      <c r="J1671" t="s">
        <v>264</v>
      </c>
      <c r="K1671">
        <v>0</v>
      </c>
      <c r="N1671" t="b">
        <v>1</v>
      </c>
      <c r="O1671" t="b">
        <v>0</v>
      </c>
      <c r="P1671" t="b">
        <v>0</v>
      </c>
      <c r="Q1671">
        <v>14</v>
      </c>
      <c r="R1671">
        <v>2</v>
      </c>
      <c r="S1671">
        <v>1</v>
      </c>
      <c r="T1671">
        <v>0</v>
      </c>
      <c r="U1671" t="b">
        <v>1</v>
      </c>
      <c r="V1671" t="s">
        <v>221</v>
      </c>
      <c r="W1671" t="s">
        <v>315</v>
      </c>
      <c r="X1671" t="s">
        <v>5810</v>
      </c>
      <c r="Y1671">
        <v>17</v>
      </c>
      <c r="Z1671">
        <v>17</v>
      </c>
      <c r="AA1671">
        <v>7</v>
      </c>
      <c r="AB1671">
        <v>7</v>
      </c>
      <c r="AC1671">
        <v>10</v>
      </c>
    </row>
    <row r="1672" spans="1:29" x14ac:dyDescent="0.35">
      <c r="A1672">
        <v>1677</v>
      </c>
      <c r="B1672" t="s">
        <v>1318</v>
      </c>
      <c r="C1672" t="s">
        <v>3038</v>
      </c>
      <c r="I1672" t="s">
        <v>3031</v>
      </c>
      <c r="J1672" t="s">
        <v>264</v>
      </c>
      <c r="K1672">
        <v>0</v>
      </c>
      <c r="N1672" t="b">
        <v>1</v>
      </c>
      <c r="O1672" t="b">
        <v>0</v>
      </c>
      <c r="P1672" t="b">
        <v>0</v>
      </c>
      <c r="Q1672">
        <v>14</v>
      </c>
      <c r="R1672">
        <v>2</v>
      </c>
      <c r="S1672">
        <v>1</v>
      </c>
      <c r="T1672">
        <v>0</v>
      </c>
      <c r="U1672" t="b">
        <v>1</v>
      </c>
      <c r="V1672" t="s">
        <v>221</v>
      </c>
      <c r="W1672" t="s">
        <v>315</v>
      </c>
      <c r="X1672" t="s">
        <v>5811</v>
      </c>
      <c r="Y1672">
        <v>18</v>
      </c>
      <c r="Z1672">
        <v>18</v>
      </c>
      <c r="AA1672">
        <v>7</v>
      </c>
      <c r="AB1672">
        <v>7</v>
      </c>
      <c r="AC1672">
        <v>10</v>
      </c>
    </row>
    <row r="1673" spans="1:29" x14ac:dyDescent="0.35">
      <c r="A1673">
        <v>1678</v>
      </c>
      <c r="B1673" t="s">
        <v>1318</v>
      </c>
      <c r="C1673" t="s">
        <v>3039</v>
      </c>
      <c r="I1673" t="s">
        <v>3031</v>
      </c>
      <c r="J1673" t="s">
        <v>264</v>
      </c>
      <c r="K1673">
        <v>0</v>
      </c>
      <c r="N1673" t="b">
        <v>1</v>
      </c>
      <c r="O1673" t="b">
        <v>0</v>
      </c>
      <c r="P1673" t="b">
        <v>0</v>
      </c>
      <c r="Q1673">
        <v>14</v>
      </c>
      <c r="R1673">
        <v>2</v>
      </c>
      <c r="S1673">
        <v>1</v>
      </c>
      <c r="T1673">
        <v>0</v>
      </c>
      <c r="U1673" t="b">
        <v>1</v>
      </c>
      <c r="V1673" t="s">
        <v>221</v>
      </c>
      <c r="W1673" t="s">
        <v>315</v>
      </c>
      <c r="X1673" t="s">
        <v>5812</v>
      </c>
      <c r="Y1673">
        <v>19</v>
      </c>
      <c r="Z1673">
        <v>19</v>
      </c>
      <c r="AA1673">
        <v>7</v>
      </c>
      <c r="AB1673">
        <v>7</v>
      </c>
      <c r="AC1673">
        <v>10</v>
      </c>
    </row>
    <row r="1674" spans="1:29" x14ac:dyDescent="0.35">
      <c r="A1674">
        <v>1679</v>
      </c>
      <c r="B1674" t="s">
        <v>1318</v>
      </c>
      <c r="C1674" t="s">
        <v>3040</v>
      </c>
      <c r="I1674" t="s">
        <v>3031</v>
      </c>
      <c r="J1674" t="s">
        <v>264</v>
      </c>
      <c r="K1674">
        <v>0</v>
      </c>
      <c r="N1674" t="b">
        <v>1</v>
      </c>
      <c r="O1674" t="b">
        <v>0</v>
      </c>
      <c r="P1674" t="b">
        <v>0</v>
      </c>
      <c r="Q1674">
        <v>14</v>
      </c>
      <c r="R1674">
        <v>2</v>
      </c>
      <c r="S1674">
        <v>1</v>
      </c>
      <c r="T1674">
        <v>0</v>
      </c>
      <c r="U1674" t="b">
        <v>1</v>
      </c>
      <c r="V1674" t="s">
        <v>221</v>
      </c>
      <c r="W1674" t="s">
        <v>315</v>
      </c>
      <c r="X1674" t="s">
        <v>5813</v>
      </c>
      <c r="Y1674">
        <v>20</v>
      </c>
      <c r="Z1674">
        <v>20</v>
      </c>
      <c r="AA1674">
        <v>7</v>
      </c>
      <c r="AB1674">
        <v>7</v>
      </c>
      <c r="AC1674">
        <v>10</v>
      </c>
    </row>
    <row r="1675" spans="1:29" x14ac:dyDescent="0.35">
      <c r="A1675">
        <v>1680</v>
      </c>
      <c r="B1675" t="s">
        <v>1318</v>
      </c>
      <c r="C1675" t="s">
        <v>3041</v>
      </c>
      <c r="I1675" t="s">
        <v>3031</v>
      </c>
      <c r="J1675" t="s">
        <v>264</v>
      </c>
      <c r="K1675">
        <v>0</v>
      </c>
      <c r="N1675" t="b">
        <v>1</v>
      </c>
      <c r="O1675" t="b">
        <v>0</v>
      </c>
      <c r="P1675" t="b">
        <v>0</v>
      </c>
      <c r="Q1675">
        <v>14</v>
      </c>
      <c r="R1675">
        <v>2</v>
      </c>
      <c r="S1675">
        <v>1</v>
      </c>
      <c r="T1675">
        <v>0</v>
      </c>
      <c r="U1675" t="b">
        <v>1</v>
      </c>
      <c r="V1675" t="s">
        <v>221</v>
      </c>
      <c r="W1675" t="s">
        <v>315</v>
      </c>
      <c r="X1675" t="s">
        <v>5536</v>
      </c>
      <c r="Y1675">
        <v>21</v>
      </c>
      <c r="Z1675">
        <v>21</v>
      </c>
      <c r="AA1675">
        <v>7</v>
      </c>
      <c r="AB1675">
        <v>7</v>
      </c>
      <c r="AC1675">
        <v>10</v>
      </c>
    </row>
    <row r="1676" spans="1:29" x14ac:dyDescent="0.35">
      <c r="A1676">
        <v>1681</v>
      </c>
      <c r="B1676" t="s">
        <v>1318</v>
      </c>
      <c r="C1676" t="s">
        <v>3042</v>
      </c>
      <c r="I1676" t="s">
        <v>3031</v>
      </c>
      <c r="J1676" t="s">
        <v>264</v>
      </c>
      <c r="K1676">
        <v>0</v>
      </c>
      <c r="N1676" t="b">
        <v>1</v>
      </c>
      <c r="O1676" t="b">
        <v>0</v>
      </c>
      <c r="P1676" t="b">
        <v>0</v>
      </c>
      <c r="Q1676">
        <v>14</v>
      </c>
      <c r="R1676">
        <v>2</v>
      </c>
      <c r="S1676">
        <v>1</v>
      </c>
      <c r="T1676">
        <v>0</v>
      </c>
      <c r="U1676" t="b">
        <v>1</v>
      </c>
      <c r="V1676" t="s">
        <v>221</v>
      </c>
      <c r="W1676" t="s">
        <v>315</v>
      </c>
      <c r="X1676" t="s">
        <v>5383</v>
      </c>
      <c r="Y1676">
        <v>22</v>
      </c>
      <c r="Z1676">
        <v>22</v>
      </c>
      <c r="AA1676">
        <v>7</v>
      </c>
      <c r="AB1676">
        <v>7</v>
      </c>
      <c r="AC1676">
        <v>10</v>
      </c>
    </row>
    <row r="1677" spans="1:29" x14ac:dyDescent="0.35">
      <c r="A1677">
        <v>1682</v>
      </c>
      <c r="B1677" t="s">
        <v>1318</v>
      </c>
      <c r="C1677" t="s">
        <v>3043</v>
      </c>
      <c r="I1677" t="s">
        <v>3031</v>
      </c>
      <c r="J1677" t="s">
        <v>264</v>
      </c>
      <c r="K1677">
        <v>0</v>
      </c>
      <c r="N1677" t="b">
        <v>1</v>
      </c>
      <c r="O1677" t="b">
        <v>0</v>
      </c>
      <c r="P1677" t="b">
        <v>0</v>
      </c>
      <c r="Q1677">
        <v>14</v>
      </c>
      <c r="R1677">
        <v>2</v>
      </c>
      <c r="S1677">
        <v>1</v>
      </c>
      <c r="T1677">
        <v>0</v>
      </c>
      <c r="U1677" t="b">
        <v>1</v>
      </c>
      <c r="V1677" t="s">
        <v>221</v>
      </c>
      <c r="W1677" t="s">
        <v>315</v>
      </c>
      <c r="X1677" t="s">
        <v>5814</v>
      </c>
      <c r="Y1677">
        <v>23</v>
      </c>
      <c r="Z1677">
        <v>23</v>
      </c>
      <c r="AA1677">
        <v>7</v>
      </c>
      <c r="AB1677">
        <v>7</v>
      </c>
      <c r="AC1677">
        <v>10</v>
      </c>
    </row>
    <row r="1678" spans="1:29" x14ac:dyDescent="0.35">
      <c r="A1678">
        <v>1683</v>
      </c>
      <c r="B1678" t="s">
        <v>1318</v>
      </c>
      <c r="C1678" t="s">
        <v>3044</v>
      </c>
      <c r="I1678" t="s">
        <v>3031</v>
      </c>
      <c r="J1678" t="s">
        <v>264</v>
      </c>
      <c r="K1678">
        <v>0</v>
      </c>
      <c r="N1678" t="b">
        <v>1</v>
      </c>
      <c r="O1678" t="b">
        <v>0</v>
      </c>
      <c r="P1678" t="b">
        <v>0</v>
      </c>
      <c r="Q1678">
        <v>14</v>
      </c>
      <c r="R1678">
        <v>2</v>
      </c>
      <c r="S1678">
        <v>1</v>
      </c>
      <c r="T1678">
        <v>0</v>
      </c>
      <c r="U1678" t="b">
        <v>1</v>
      </c>
      <c r="V1678" t="s">
        <v>221</v>
      </c>
      <c r="W1678" t="s">
        <v>315</v>
      </c>
      <c r="X1678" t="s">
        <v>5815</v>
      </c>
      <c r="Y1678">
        <v>24</v>
      </c>
      <c r="Z1678">
        <v>24</v>
      </c>
      <c r="AA1678">
        <v>7</v>
      </c>
      <c r="AB1678">
        <v>7</v>
      </c>
      <c r="AC1678">
        <v>10</v>
      </c>
    </row>
    <row r="1679" spans="1:29" x14ac:dyDescent="0.35">
      <c r="A1679">
        <v>1684</v>
      </c>
      <c r="B1679" t="s">
        <v>1318</v>
      </c>
      <c r="C1679" t="s">
        <v>3045</v>
      </c>
      <c r="I1679" t="s">
        <v>3031</v>
      </c>
      <c r="J1679" t="s">
        <v>264</v>
      </c>
      <c r="K1679">
        <v>0</v>
      </c>
      <c r="N1679" t="b">
        <v>1</v>
      </c>
      <c r="O1679" t="b">
        <v>0</v>
      </c>
      <c r="P1679" t="b">
        <v>0</v>
      </c>
      <c r="Q1679">
        <v>14</v>
      </c>
      <c r="R1679">
        <v>2</v>
      </c>
      <c r="S1679">
        <v>1</v>
      </c>
      <c r="T1679">
        <v>0</v>
      </c>
      <c r="U1679" t="b">
        <v>1</v>
      </c>
      <c r="V1679" t="s">
        <v>221</v>
      </c>
      <c r="W1679" t="s">
        <v>315</v>
      </c>
      <c r="X1679" t="s">
        <v>5387</v>
      </c>
      <c r="Y1679">
        <v>25</v>
      </c>
      <c r="Z1679">
        <v>25</v>
      </c>
      <c r="AA1679">
        <v>7</v>
      </c>
      <c r="AB1679">
        <v>7</v>
      </c>
      <c r="AC1679">
        <v>10</v>
      </c>
    </row>
    <row r="1680" spans="1:29" x14ac:dyDescent="0.35">
      <c r="A1680">
        <v>1685</v>
      </c>
      <c r="B1680" t="s">
        <v>1318</v>
      </c>
      <c r="C1680" t="s">
        <v>3046</v>
      </c>
      <c r="I1680" t="s">
        <v>3031</v>
      </c>
      <c r="J1680" t="s">
        <v>264</v>
      </c>
      <c r="K1680">
        <v>0</v>
      </c>
      <c r="N1680" t="b">
        <v>1</v>
      </c>
      <c r="O1680" t="b">
        <v>0</v>
      </c>
      <c r="P1680" t="b">
        <v>0</v>
      </c>
      <c r="Q1680">
        <v>14</v>
      </c>
      <c r="R1680">
        <v>2</v>
      </c>
      <c r="S1680">
        <v>1</v>
      </c>
      <c r="T1680">
        <v>0</v>
      </c>
      <c r="U1680" t="b">
        <v>1</v>
      </c>
      <c r="V1680" t="s">
        <v>221</v>
      </c>
      <c r="W1680" t="s">
        <v>315</v>
      </c>
      <c r="X1680" t="s">
        <v>5816</v>
      </c>
      <c r="Y1680">
        <v>26</v>
      </c>
      <c r="Z1680">
        <v>26</v>
      </c>
      <c r="AA1680">
        <v>7</v>
      </c>
      <c r="AB1680">
        <v>7</v>
      </c>
      <c r="AC1680">
        <v>10</v>
      </c>
    </row>
    <row r="1681" spans="1:29" x14ac:dyDescent="0.35">
      <c r="A1681">
        <v>1686</v>
      </c>
      <c r="B1681" t="s">
        <v>1318</v>
      </c>
      <c r="C1681" t="s">
        <v>3047</v>
      </c>
      <c r="I1681" t="s">
        <v>3031</v>
      </c>
      <c r="J1681" t="s">
        <v>264</v>
      </c>
      <c r="K1681">
        <v>0</v>
      </c>
      <c r="N1681" t="b">
        <v>1</v>
      </c>
      <c r="O1681" t="b">
        <v>0</v>
      </c>
      <c r="P1681" t="b">
        <v>0</v>
      </c>
      <c r="Q1681">
        <v>14</v>
      </c>
      <c r="R1681">
        <v>2</v>
      </c>
      <c r="S1681">
        <v>1</v>
      </c>
      <c r="T1681">
        <v>0</v>
      </c>
      <c r="U1681" t="b">
        <v>1</v>
      </c>
      <c r="V1681" t="s">
        <v>221</v>
      </c>
      <c r="W1681" t="s">
        <v>315</v>
      </c>
      <c r="X1681" t="s">
        <v>5817</v>
      </c>
      <c r="Y1681">
        <v>27</v>
      </c>
      <c r="Z1681">
        <v>27</v>
      </c>
      <c r="AA1681">
        <v>7</v>
      </c>
      <c r="AB1681">
        <v>7</v>
      </c>
      <c r="AC1681">
        <v>10</v>
      </c>
    </row>
    <row r="1682" spans="1:29" x14ac:dyDescent="0.35">
      <c r="A1682">
        <v>1687</v>
      </c>
      <c r="B1682" t="s">
        <v>1318</v>
      </c>
      <c r="C1682" t="s">
        <v>3048</v>
      </c>
      <c r="I1682" t="s">
        <v>3031</v>
      </c>
      <c r="J1682" t="s">
        <v>264</v>
      </c>
      <c r="K1682">
        <v>0</v>
      </c>
      <c r="N1682" t="b">
        <v>1</v>
      </c>
      <c r="O1682" t="b">
        <v>0</v>
      </c>
      <c r="P1682" t="b">
        <v>0</v>
      </c>
      <c r="Q1682">
        <v>14</v>
      </c>
      <c r="R1682">
        <v>2</v>
      </c>
      <c r="S1682">
        <v>1</v>
      </c>
      <c r="T1682">
        <v>0</v>
      </c>
      <c r="U1682" t="b">
        <v>1</v>
      </c>
      <c r="V1682" t="s">
        <v>221</v>
      </c>
      <c r="W1682" t="s">
        <v>315</v>
      </c>
      <c r="X1682" t="s">
        <v>5389</v>
      </c>
      <c r="Y1682">
        <v>28</v>
      </c>
      <c r="Z1682">
        <v>28</v>
      </c>
      <c r="AA1682">
        <v>7</v>
      </c>
      <c r="AB1682">
        <v>7</v>
      </c>
      <c r="AC1682">
        <v>10</v>
      </c>
    </row>
    <row r="1683" spans="1:29" x14ac:dyDescent="0.35">
      <c r="A1683">
        <v>1688</v>
      </c>
      <c r="B1683" t="s">
        <v>1318</v>
      </c>
      <c r="C1683" t="s">
        <v>3049</v>
      </c>
      <c r="I1683" t="s">
        <v>3031</v>
      </c>
      <c r="J1683" t="s">
        <v>264</v>
      </c>
      <c r="K1683">
        <v>0</v>
      </c>
      <c r="N1683" t="b">
        <v>1</v>
      </c>
      <c r="O1683" t="b">
        <v>0</v>
      </c>
      <c r="P1683" t="b">
        <v>0</v>
      </c>
      <c r="Q1683">
        <v>14</v>
      </c>
      <c r="R1683">
        <v>2</v>
      </c>
      <c r="S1683">
        <v>1</v>
      </c>
      <c r="T1683">
        <v>0</v>
      </c>
      <c r="U1683" t="b">
        <v>1</v>
      </c>
      <c r="V1683" t="s">
        <v>221</v>
      </c>
      <c r="W1683" t="s">
        <v>315</v>
      </c>
      <c r="X1683" t="s">
        <v>5818</v>
      </c>
      <c r="Y1683">
        <v>29</v>
      </c>
      <c r="Z1683">
        <v>29</v>
      </c>
      <c r="AA1683">
        <v>7</v>
      </c>
      <c r="AB1683">
        <v>7</v>
      </c>
      <c r="AC1683">
        <v>10</v>
      </c>
    </row>
    <row r="1684" spans="1:29" x14ac:dyDescent="0.35">
      <c r="A1684">
        <v>1689</v>
      </c>
      <c r="B1684" t="s">
        <v>1318</v>
      </c>
      <c r="C1684" t="s">
        <v>3050</v>
      </c>
      <c r="I1684" t="s">
        <v>3031</v>
      </c>
      <c r="J1684" t="s">
        <v>264</v>
      </c>
      <c r="K1684">
        <v>0</v>
      </c>
      <c r="N1684" t="b">
        <v>1</v>
      </c>
      <c r="O1684" t="b">
        <v>0</v>
      </c>
      <c r="P1684" t="b">
        <v>0</v>
      </c>
      <c r="Q1684">
        <v>14</v>
      </c>
      <c r="R1684">
        <v>2</v>
      </c>
      <c r="S1684">
        <v>1</v>
      </c>
      <c r="T1684">
        <v>0</v>
      </c>
      <c r="U1684" t="b">
        <v>1</v>
      </c>
      <c r="V1684" t="s">
        <v>221</v>
      </c>
      <c r="W1684" t="s">
        <v>315</v>
      </c>
      <c r="X1684" t="s">
        <v>5819</v>
      </c>
      <c r="Y1684">
        <v>30</v>
      </c>
      <c r="Z1684">
        <v>30</v>
      </c>
      <c r="AA1684">
        <v>7</v>
      </c>
      <c r="AB1684">
        <v>7</v>
      </c>
      <c r="AC1684">
        <v>10</v>
      </c>
    </row>
    <row r="1685" spans="1:29" x14ac:dyDescent="0.35">
      <c r="A1685">
        <v>1690</v>
      </c>
      <c r="B1685" t="s">
        <v>1318</v>
      </c>
      <c r="C1685" t="s">
        <v>3051</v>
      </c>
      <c r="I1685" t="s">
        <v>3031</v>
      </c>
      <c r="J1685" t="s">
        <v>264</v>
      </c>
      <c r="K1685">
        <v>0</v>
      </c>
      <c r="N1685" t="b">
        <v>1</v>
      </c>
      <c r="O1685" t="b">
        <v>0</v>
      </c>
      <c r="P1685" t="b">
        <v>0</v>
      </c>
      <c r="Q1685">
        <v>14</v>
      </c>
      <c r="R1685">
        <v>2</v>
      </c>
      <c r="S1685">
        <v>1</v>
      </c>
      <c r="T1685">
        <v>0</v>
      </c>
      <c r="U1685" t="b">
        <v>1</v>
      </c>
      <c r="V1685" t="s">
        <v>221</v>
      </c>
      <c r="W1685" t="s">
        <v>315</v>
      </c>
      <c r="X1685" t="s">
        <v>5820</v>
      </c>
      <c r="Y1685">
        <v>31</v>
      </c>
      <c r="Z1685">
        <v>31</v>
      </c>
      <c r="AA1685">
        <v>7</v>
      </c>
      <c r="AB1685">
        <v>7</v>
      </c>
      <c r="AC1685">
        <v>10</v>
      </c>
    </row>
    <row r="1686" spans="1:29" x14ac:dyDescent="0.35">
      <c r="A1686">
        <v>1691</v>
      </c>
      <c r="B1686" t="s">
        <v>1318</v>
      </c>
      <c r="C1686" t="s">
        <v>3052</v>
      </c>
      <c r="I1686" t="s">
        <v>3031</v>
      </c>
      <c r="J1686" t="s">
        <v>264</v>
      </c>
      <c r="K1686">
        <v>0</v>
      </c>
      <c r="N1686" t="b">
        <v>1</v>
      </c>
      <c r="O1686" t="b">
        <v>0</v>
      </c>
      <c r="P1686" t="b">
        <v>0</v>
      </c>
      <c r="Q1686">
        <v>14</v>
      </c>
      <c r="R1686">
        <v>2</v>
      </c>
      <c r="S1686">
        <v>1</v>
      </c>
      <c r="T1686">
        <v>0</v>
      </c>
      <c r="U1686" t="b">
        <v>1</v>
      </c>
      <c r="V1686" t="s">
        <v>221</v>
      </c>
      <c r="W1686" t="s">
        <v>315</v>
      </c>
      <c r="X1686" t="s">
        <v>5821</v>
      </c>
      <c r="Y1686">
        <v>32</v>
      </c>
      <c r="Z1686">
        <v>32</v>
      </c>
      <c r="AA1686">
        <v>7</v>
      </c>
      <c r="AB1686">
        <v>7</v>
      </c>
      <c r="AC1686">
        <v>10</v>
      </c>
    </row>
    <row r="1687" spans="1:29" x14ac:dyDescent="0.35">
      <c r="A1687">
        <v>1692</v>
      </c>
      <c r="B1687" t="s">
        <v>1318</v>
      </c>
      <c r="C1687" t="s">
        <v>3053</v>
      </c>
      <c r="I1687" t="s">
        <v>3031</v>
      </c>
      <c r="J1687" t="s">
        <v>264</v>
      </c>
      <c r="K1687">
        <v>0</v>
      </c>
      <c r="N1687" t="b">
        <v>1</v>
      </c>
      <c r="O1687" t="b">
        <v>0</v>
      </c>
      <c r="P1687" t="b">
        <v>0</v>
      </c>
      <c r="Q1687">
        <v>14</v>
      </c>
      <c r="R1687">
        <v>2</v>
      </c>
      <c r="S1687">
        <v>1</v>
      </c>
      <c r="T1687">
        <v>0</v>
      </c>
      <c r="U1687" t="b">
        <v>1</v>
      </c>
      <c r="V1687" t="s">
        <v>221</v>
      </c>
      <c r="W1687" t="s">
        <v>315</v>
      </c>
      <c r="X1687" t="s">
        <v>5548</v>
      </c>
      <c r="Y1687">
        <v>33</v>
      </c>
      <c r="Z1687">
        <v>33</v>
      </c>
      <c r="AA1687">
        <v>7</v>
      </c>
      <c r="AB1687">
        <v>7</v>
      </c>
      <c r="AC1687">
        <v>10</v>
      </c>
    </row>
    <row r="1688" spans="1:29" x14ac:dyDescent="0.35">
      <c r="A1688">
        <v>1693</v>
      </c>
      <c r="B1688" t="s">
        <v>1318</v>
      </c>
      <c r="C1688" t="s">
        <v>3054</v>
      </c>
      <c r="I1688" t="s">
        <v>3031</v>
      </c>
      <c r="J1688" t="s">
        <v>264</v>
      </c>
      <c r="K1688">
        <v>0</v>
      </c>
      <c r="N1688" t="b">
        <v>1</v>
      </c>
      <c r="O1688" t="b">
        <v>0</v>
      </c>
      <c r="P1688" t="b">
        <v>0</v>
      </c>
      <c r="Q1688">
        <v>14</v>
      </c>
      <c r="R1688">
        <v>2</v>
      </c>
      <c r="S1688">
        <v>1</v>
      </c>
      <c r="T1688">
        <v>0</v>
      </c>
      <c r="U1688" t="b">
        <v>1</v>
      </c>
      <c r="V1688" t="s">
        <v>221</v>
      </c>
      <c r="W1688" t="s">
        <v>315</v>
      </c>
      <c r="X1688" t="s">
        <v>5822</v>
      </c>
      <c r="Y1688">
        <v>34</v>
      </c>
      <c r="Z1688">
        <v>34</v>
      </c>
      <c r="AA1688">
        <v>7</v>
      </c>
      <c r="AB1688">
        <v>7</v>
      </c>
      <c r="AC1688">
        <v>10</v>
      </c>
    </row>
    <row r="1689" spans="1:29" x14ac:dyDescent="0.35">
      <c r="A1689">
        <v>1694</v>
      </c>
      <c r="B1689" t="s">
        <v>1318</v>
      </c>
      <c r="C1689" t="s">
        <v>3055</v>
      </c>
      <c r="I1689" t="s">
        <v>3031</v>
      </c>
      <c r="J1689" t="s">
        <v>264</v>
      </c>
      <c r="K1689">
        <v>0</v>
      </c>
      <c r="N1689" t="b">
        <v>1</v>
      </c>
      <c r="O1689" t="b">
        <v>0</v>
      </c>
      <c r="P1689" t="b">
        <v>0</v>
      </c>
      <c r="Q1689">
        <v>14</v>
      </c>
      <c r="R1689">
        <v>2</v>
      </c>
      <c r="S1689">
        <v>1</v>
      </c>
      <c r="T1689">
        <v>0</v>
      </c>
      <c r="U1689" t="b">
        <v>1</v>
      </c>
      <c r="V1689" t="s">
        <v>221</v>
      </c>
      <c r="W1689" t="s">
        <v>315</v>
      </c>
      <c r="X1689" t="s">
        <v>5823</v>
      </c>
      <c r="Y1689">
        <v>35</v>
      </c>
      <c r="Z1689">
        <v>35</v>
      </c>
      <c r="AA1689">
        <v>7</v>
      </c>
      <c r="AB1689">
        <v>7</v>
      </c>
      <c r="AC1689">
        <v>10</v>
      </c>
    </row>
    <row r="1690" spans="1:29" x14ac:dyDescent="0.35">
      <c r="A1690">
        <v>1695</v>
      </c>
      <c r="B1690" t="s">
        <v>1318</v>
      </c>
      <c r="C1690" t="s">
        <v>3056</v>
      </c>
      <c r="I1690" t="s">
        <v>3031</v>
      </c>
      <c r="J1690" t="s">
        <v>264</v>
      </c>
      <c r="K1690">
        <v>0</v>
      </c>
      <c r="N1690" t="b">
        <v>1</v>
      </c>
      <c r="O1690" t="b">
        <v>0</v>
      </c>
      <c r="P1690" t="b">
        <v>0</v>
      </c>
      <c r="Q1690">
        <v>14</v>
      </c>
      <c r="R1690">
        <v>2</v>
      </c>
      <c r="S1690">
        <v>1</v>
      </c>
      <c r="T1690">
        <v>0</v>
      </c>
      <c r="U1690" t="b">
        <v>1</v>
      </c>
      <c r="V1690" t="s">
        <v>221</v>
      </c>
      <c r="W1690" t="s">
        <v>315</v>
      </c>
      <c r="X1690" t="s">
        <v>5824</v>
      </c>
      <c r="Y1690">
        <v>36</v>
      </c>
      <c r="Z1690">
        <v>36</v>
      </c>
      <c r="AA1690">
        <v>7</v>
      </c>
      <c r="AB1690">
        <v>7</v>
      </c>
      <c r="AC1690">
        <v>10</v>
      </c>
    </row>
    <row r="1691" spans="1:29" x14ac:dyDescent="0.35">
      <c r="A1691">
        <v>1696</v>
      </c>
      <c r="B1691" t="s">
        <v>1318</v>
      </c>
      <c r="C1691" t="s">
        <v>3057</v>
      </c>
      <c r="I1691" t="s">
        <v>3031</v>
      </c>
      <c r="J1691" t="s">
        <v>264</v>
      </c>
      <c r="K1691">
        <v>0</v>
      </c>
      <c r="N1691" t="b">
        <v>1</v>
      </c>
      <c r="O1691" t="b">
        <v>0</v>
      </c>
      <c r="P1691" t="b">
        <v>0</v>
      </c>
      <c r="Q1691">
        <v>14</v>
      </c>
      <c r="R1691">
        <v>2</v>
      </c>
      <c r="S1691">
        <v>1</v>
      </c>
      <c r="T1691">
        <v>0</v>
      </c>
      <c r="U1691" t="b">
        <v>1</v>
      </c>
      <c r="V1691" t="s">
        <v>221</v>
      </c>
      <c r="W1691" t="s">
        <v>315</v>
      </c>
      <c r="X1691" t="s">
        <v>5825</v>
      </c>
      <c r="Y1691">
        <v>37</v>
      </c>
      <c r="Z1691">
        <v>37</v>
      </c>
      <c r="AA1691">
        <v>7</v>
      </c>
      <c r="AB1691">
        <v>7</v>
      </c>
      <c r="AC1691">
        <v>10</v>
      </c>
    </row>
    <row r="1692" spans="1:29" x14ac:dyDescent="0.35">
      <c r="A1692">
        <v>1697</v>
      </c>
      <c r="B1692" t="s">
        <v>1318</v>
      </c>
      <c r="C1692" t="s">
        <v>3058</v>
      </c>
      <c r="I1692" t="s">
        <v>3031</v>
      </c>
      <c r="J1692" t="s">
        <v>264</v>
      </c>
      <c r="K1692">
        <v>0</v>
      </c>
      <c r="N1692" t="b">
        <v>1</v>
      </c>
      <c r="O1692" t="b">
        <v>0</v>
      </c>
      <c r="P1692" t="b">
        <v>0</v>
      </c>
      <c r="Q1692">
        <v>14</v>
      </c>
      <c r="R1692">
        <v>2</v>
      </c>
      <c r="S1692">
        <v>1</v>
      </c>
      <c r="T1692">
        <v>0</v>
      </c>
      <c r="U1692" t="b">
        <v>1</v>
      </c>
      <c r="V1692" t="s">
        <v>221</v>
      </c>
      <c r="W1692" t="s">
        <v>315</v>
      </c>
      <c r="X1692" t="s">
        <v>5826</v>
      </c>
      <c r="Y1692">
        <v>38</v>
      </c>
      <c r="Z1692">
        <v>38</v>
      </c>
      <c r="AA1692">
        <v>7</v>
      </c>
      <c r="AB1692">
        <v>7</v>
      </c>
      <c r="AC1692">
        <v>10</v>
      </c>
    </row>
    <row r="1693" spans="1:29" x14ac:dyDescent="0.35">
      <c r="A1693">
        <v>1698</v>
      </c>
      <c r="B1693" t="s">
        <v>1318</v>
      </c>
      <c r="C1693" t="s">
        <v>3059</v>
      </c>
      <c r="I1693" t="s">
        <v>3031</v>
      </c>
      <c r="J1693" t="s">
        <v>264</v>
      </c>
      <c r="K1693">
        <v>0</v>
      </c>
      <c r="N1693" t="b">
        <v>1</v>
      </c>
      <c r="O1693" t="b">
        <v>0</v>
      </c>
      <c r="P1693" t="b">
        <v>0</v>
      </c>
      <c r="Q1693">
        <v>14</v>
      </c>
      <c r="R1693">
        <v>2</v>
      </c>
      <c r="S1693">
        <v>1</v>
      </c>
      <c r="T1693">
        <v>0</v>
      </c>
      <c r="U1693" t="b">
        <v>1</v>
      </c>
      <c r="V1693" t="s">
        <v>221</v>
      </c>
      <c r="W1693" t="s">
        <v>315</v>
      </c>
      <c r="X1693" t="s">
        <v>5827</v>
      </c>
      <c r="Y1693">
        <v>39</v>
      </c>
      <c r="Z1693">
        <v>39</v>
      </c>
      <c r="AA1693">
        <v>7</v>
      </c>
      <c r="AB1693">
        <v>7</v>
      </c>
      <c r="AC1693">
        <v>10</v>
      </c>
    </row>
    <row r="1694" spans="1:29" x14ac:dyDescent="0.35">
      <c r="A1694">
        <v>1699</v>
      </c>
      <c r="B1694" t="s">
        <v>1318</v>
      </c>
      <c r="C1694" t="s">
        <v>3060</v>
      </c>
      <c r="I1694" t="s">
        <v>3031</v>
      </c>
      <c r="J1694" t="s">
        <v>264</v>
      </c>
      <c r="K1694">
        <v>0</v>
      </c>
      <c r="N1694" t="b">
        <v>1</v>
      </c>
      <c r="O1694" t="b">
        <v>0</v>
      </c>
      <c r="P1694" t="b">
        <v>0</v>
      </c>
      <c r="Q1694">
        <v>14</v>
      </c>
      <c r="R1694">
        <v>2</v>
      </c>
      <c r="S1694">
        <v>1</v>
      </c>
      <c r="T1694">
        <v>0</v>
      </c>
      <c r="U1694" t="b">
        <v>1</v>
      </c>
      <c r="V1694" t="s">
        <v>221</v>
      </c>
      <c r="W1694" t="s">
        <v>315</v>
      </c>
      <c r="X1694" t="s">
        <v>5828</v>
      </c>
      <c r="Y1694">
        <v>40</v>
      </c>
      <c r="Z1694">
        <v>40</v>
      </c>
      <c r="AA1694">
        <v>7</v>
      </c>
      <c r="AB1694">
        <v>7</v>
      </c>
      <c r="AC1694">
        <v>10</v>
      </c>
    </row>
    <row r="1695" spans="1:29" x14ac:dyDescent="0.35">
      <c r="A1695">
        <v>1700</v>
      </c>
      <c r="B1695" t="s">
        <v>1318</v>
      </c>
      <c r="C1695" t="s">
        <v>3061</v>
      </c>
      <c r="I1695" t="s">
        <v>3031</v>
      </c>
      <c r="J1695" t="s">
        <v>264</v>
      </c>
      <c r="K1695">
        <v>0</v>
      </c>
      <c r="N1695" t="b">
        <v>1</v>
      </c>
      <c r="O1695" t="b">
        <v>0</v>
      </c>
      <c r="P1695" t="b">
        <v>0</v>
      </c>
      <c r="Q1695">
        <v>14</v>
      </c>
      <c r="R1695">
        <v>2</v>
      </c>
      <c r="S1695">
        <v>1</v>
      </c>
      <c r="T1695">
        <v>0</v>
      </c>
      <c r="U1695" t="b">
        <v>1</v>
      </c>
      <c r="V1695" t="s">
        <v>221</v>
      </c>
      <c r="W1695" t="s">
        <v>315</v>
      </c>
      <c r="X1695" t="s">
        <v>5829</v>
      </c>
      <c r="Y1695">
        <v>41</v>
      </c>
      <c r="Z1695">
        <v>41</v>
      </c>
      <c r="AA1695">
        <v>7</v>
      </c>
      <c r="AB1695">
        <v>7</v>
      </c>
      <c r="AC1695">
        <v>10</v>
      </c>
    </row>
    <row r="1696" spans="1:29" x14ac:dyDescent="0.35">
      <c r="A1696">
        <v>1701</v>
      </c>
      <c r="B1696" t="s">
        <v>1318</v>
      </c>
      <c r="C1696" t="s">
        <v>3062</v>
      </c>
      <c r="I1696" t="s">
        <v>3031</v>
      </c>
      <c r="J1696" t="s">
        <v>264</v>
      </c>
      <c r="K1696">
        <v>0</v>
      </c>
      <c r="N1696" t="b">
        <v>1</v>
      </c>
      <c r="O1696" t="b">
        <v>0</v>
      </c>
      <c r="P1696" t="b">
        <v>0</v>
      </c>
      <c r="Q1696">
        <v>14</v>
      </c>
      <c r="R1696">
        <v>2</v>
      </c>
      <c r="S1696">
        <v>1</v>
      </c>
      <c r="T1696">
        <v>0</v>
      </c>
      <c r="U1696" t="b">
        <v>1</v>
      </c>
      <c r="V1696" t="s">
        <v>221</v>
      </c>
      <c r="W1696" t="s">
        <v>315</v>
      </c>
      <c r="X1696" t="s">
        <v>5830</v>
      </c>
      <c r="Y1696">
        <v>42</v>
      </c>
      <c r="Z1696">
        <v>42</v>
      </c>
      <c r="AA1696">
        <v>7</v>
      </c>
      <c r="AB1696">
        <v>7</v>
      </c>
      <c r="AC1696">
        <v>10</v>
      </c>
    </row>
    <row r="1697" spans="1:29" x14ac:dyDescent="0.35">
      <c r="A1697">
        <v>1702</v>
      </c>
      <c r="B1697" t="s">
        <v>1318</v>
      </c>
      <c r="C1697" t="s">
        <v>3063</v>
      </c>
      <c r="I1697" t="s">
        <v>3031</v>
      </c>
      <c r="J1697" t="s">
        <v>264</v>
      </c>
      <c r="K1697">
        <v>0</v>
      </c>
      <c r="N1697" t="b">
        <v>1</v>
      </c>
      <c r="O1697" t="b">
        <v>0</v>
      </c>
      <c r="P1697" t="b">
        <v>0</v>
      </c>
      <c r="Q1697">
        <v>14</v>
      </c>
      <c r="R1697">
        <v>2</v>
      </c>
      <c r="S1697">
        <v>1</v>
      </c>
      <c r="T1697">
        <v>0</v>
      </c>
      <c r="U1697" t="b">
        <v>1</v>
      </c>
      <c r="V1697" t="s">
        <v>221</v>
      </c>
      <c r="W1697" t="s">
        <v>315</v>
      </c>
      <c r="X1697" t="s">
        <v>5831</v>
      </c>
      <c r="Y1697">
        <v>43</v>
      </c>
      <c r="Z1697">
        <v>43</v>
      </c>
      <c r="AA1697">
        <v>7</v>
      </c>
      <c r="AB1697">
        <v>7</v>
      </c>
      <c r="AC1697">
        <v>10</v>
      </c>
    </row>
    <row r="1698" spans="1:29" x14ac:dyDescent="0.35">
      <c r="A1698">
        <v>1703</v>
      </c>
      <c r="B1698" t="s">
        <v>1318</v>
      </c>
      <c r="C1698" t="s">
        <v>3064</v>
      </c>
      <c r="I1698" t="s">
        <v>3031</v>
      </c>
      <c r="J1698" t="s">
        <v>264</v>
      </c>
      <c r="K1698">
        <v>0</v>
      </c>
      <c r="N1698" t="b">
        <v>1</v>
      </c>
      <c r="O1698" t="b">
        <v>0</v>
      </c>
      <c r="P1698" t="b">
        <v>0</v>
      </c>
      <c r="Q1698">
        <v>14</v>
      </c>
      <c r="R1698">
        <v>2</v>
      </c>
      <c r="S1698">
        <v>1</v>
      </c>
      <c r="T1698">
        <v>0</v>
      </c>
      <c r="U1698" t="b">
        <v>1</v>
      </c>
      <c r="V1698" t="s">
        <v>221</v>
      </c>
      <c r="W1698" t="s">
        <v>315</v>
      </c>
      <c r="X1698" t="s">
        <v>5832</v>
      </c>
      <c r="Y1698">
        <v>44</v>
      </c>
      <c r="Z1698">
        <v>44</v>
      </c>
      <c r="AA1698">
        <v>7</v>
      </c>
      <c r="AB1698">
        <v>7</v>
      </c>
      <c r="AC1698">
        <v>10</v>
      </c>
    </row>
    <row r="1699" spans="1:29" x14ac:dyDescent="0.35">
      <c r="A1699">
        <v>1704</v>
      </c>
      <c r="B1699" t="s">
        <v>1318</v>
      </c>
      <c r="C1699" t="s">
        <v>3065</v>
      </c>
      <c r="I1699" t="s">
        <v>3031</v>
      </c>
      <c r="J1699" t="s">
        <v>264</v>
      </c>
      <c r="K1699">
        <v>0</v>
      </c>
      <c r="N1699" t="b">
        <v>1</v>
      </c>
      <c r="O1699" t="b">
        <v>0</v>
      </c>
      <c r="P1699" t="b">
        <v>0</v>
      </c>
      <c r="Q1699">
        <v>14</v>
      </c>
      <c r="R1699">
        <v>2</v>
      </c>
      <c r="S1699">
        <v>1</v>
      </c>
      <c r="T1699">
        <v>0</v>
      </c>
      <c r="U1699" t="b">
        <v>1</v>
      </c>
      <c r="V1699" t="s">
        <v>221</v>
      </c>
      <c r="W1699" t="s">
        <v>315</v>
      </c>
      <c r="X1699" t="s">
        <v>5561</v>
      </c>
      <c r="Y1699">
        <v>45</v>
      </c>
      <c r="Z1699">
        <v>45</v>
      </c>
      <c r="AA1699">
        <v>7</v>
      </c>
      <c r="AB1699">
        <v>7</v>
      </c>
      <c r="AC1699">
        <v>10</v>
      </c>
    </row>
    <row r="1700" spans="1:29" x14ac:dyDescent="0.35">
      <c r="A1700">
        <v>1705</v>
      </c>
      <c r="B1700" t="s">
        <v>1318</v>
      </c>
      <c r="C1700" t="s">
        <v>3066</v>
      </c>
      <c r="I1700" t="s">
        <v>3031</v>
      </c>
      <c r="J1700" t="s">
        <v>264</v>
      </c>
      <c r="K1700">
        <v>0</v>
      </c>
      <c r="N1700" t="b">
        <v>1</v>
      </c>
      <c r="O1700" t="b">
        <v>0</v>
      </c>
      <c r="P1700" t="b">
        <v>0</v>
      </c>
      <c r="Q1700">
        <v>14</v>
      </c>
      <c r="R1700">
        <v>2</v>
      </c>
      <c r="S1700">
        <v>1</v>
      </c>
      <c r="T1700">
        <v>0</v>
      </c>
      <c r="U1700" t="b">
        <v>1</v>
      </c>
      <c r="V1700" t="s">
        <v>221</v>
      </c>
      <c r="W1700" t="s">
        <v>315</v>
      </c>
      <c r="X1700" t="s">
        <v>5565</v>
      </c>
      <c r="Y1700">
        <v>46</v>
      </c>
      <c r="Z1700">
        <v>46</v>
      </c>
      <c r="AA1700">
        <v>7</v>
      </c>
      <c r="AB1700">
        <v>7</v>
      </c>
      <c r="AC1700">
        <v>10</v>
      </c>
    </row>
    <row r="1701" spans="1:29" x14ac:dyDescent="0.35">
      <c r="A1701">
        <v>1706</v>
      </c>
      <c r="B1701" t="s">
        <v>1318</v>
      </c>
      <c r="C1701" t="s">
        <v>3067</v>
      </c>
      <c r="I1701" t="s">
        <v>3031</v>
      </c>
      <c r="J1701" t="s">
        <v>264</v>
      </c>
      <c r="K1701">
        <v>0</v>
      </c>
      <c r="N1701" t="b">
        <v>1</v>
      </c>
      <c r="O1701" t="b">
        <v>0</v>
      </c>
      <c r="P1701" t="b">
        <v>0</v>
      </c>
      <c r="Q1701">
        <v>14</v>
      </c>
      <c r="R1701">
        <v>2</v>
      </c>
      <c r="S1701">
        <v>1</v>
      </c>
      <c r="T1701">
        <v>0</v>
      </c>
      <c r="U1701" t="b">
        <v>1</v>
      </c>
      <c r="V1701" t="s">
        <v>221</v>
      </c>
      <c r="W1701" t="s">
        <v>315</v>
      </c>
      <c r="X1701" t="s">
        <v>5833</v>
      </c>
      <c r="Y1701">
        <v>47</v>
      </c>
      <c r="Z1701">
        <v>47</v>
      </c>
      <c r="AA1701">
        <v>7</v>
      </c>
      <c r="AB1701">
        <v>7</v>
      </c>
      <c r="AC1701">
        <v>10</v>
      </c>
    </row>
    <row r="1702" spans="1:29" x14ac:dyDescent="0.35">
      <c r="A1702">
        <v>1707</v>
      </c>
      <c r="B1702" t="s">
        <v>1318</v>
      </c>
      <c r="C1702" t="s">
        <v>3068</v>
      </c>
      <c r="I1702" t="s">
        <v>3031</v>
      </c>
      <c r="J1702" t="s">
        <v>264</v>
      </c>
      <c r="K1702">
        <v>0</v>
      </c>
      <c r="N1702" t="b">
        <v>1</v>
      </c>
      <c r="O1702" t="b">
        <v>0</v>
      </c>
      <c r="P1702" t="b">
        <v>0</v>
      </c>
      <c r="Q1702">
        <v>14</v>
      </c>
      <c r="R1702">
        <v>2</v>
      </c>
      <c r="S1702">
        <v>1</v>
      </c>
      <c r="T1702">
        <v>0</v>
      </c>
      <c r="U1702" t="b">
        <v>1</v>
      </c>
      <c r="V1702" t="s">
        <v>221</v>
      </c>
      <c r="W1702" t="s">
        <v>315</v>
      </c>
      <c r="X1702" t="s">
        <v>5569</v>
      </c>
      <c r="Y1702">
        <v>48</v>
      </c>
      <c r="Z1702">
        <v>48</v>
      </c>
      <c r="AA1702">
        <v>7</v>
      </c>
      <c r="AB1702">
        <v>7</v>
      </c>
      <c r="AC1702">
        <v>10</v>
      </c>
    </row>
    <row r="1703" spans="1:29" x14ac:dyDescent="0.35">
      <c r="A1703">
        <v>1708</v>
      </c>
      <c r="B1703" t="s">
        <v>1318</v>
      </c>
      <c r="C1703" t="s">
        <v>3069</v>
      </c>
      <c r="I1703" t="s">
        <v>3031</v>
      </c>
      <c r="J1703" t="s">
        <v>264</v>
      </c>
      <c r="K1703">
        <v>0</v>
      </c>
      <c r="N1703" t="b">
        <v>1</v>
      </c>
      <c r="O1703" t="b">
        <v>0</v>
      </c>
      <c r="P1703" t="b">
        <v>0</v>
      </c>
      <c r="Q1703">
        <v>14</v>
      </c>
      <c r="R1703">
        <v>2</v>
      </c>
      <c r="S1703">
        <v>1</v>
      </c>
      <c r="T1703">
        <v>0</v>
      </c>
      <c r="U1703" t="b">
        <v>1</v>
      </c>
      <c r="V1703" t="s">
        <v>221</v>
      </c>
      <c r="W1703" t="s">
        <v>315</v>
      </c>
      <c r="X1703" t="s">
        <v>5834</v>
      </c>
      <c r="Y1703">
        <v>49</v>
      </c>
      <c r="Z1703">
        <v>49</v>
      </c>
      <c r="AA1703">
        <v>7</v>
      </c>
      <c r="AB1703">
        <v>7</v>
      </c>
      <c r="AC1703">
        <v>10</v>
      </c>
    </row>
    <row r="1704" spans="1:29" x14ac:dyDescent="0.35">
      <c r="A1704">
        <v>1709</v>
      </c>
      <c r="B1704" t="s">
        <v>1318</v>
      </c>
      <c r="C1704" t="s">
        <v>3070</v>
      </c>
      <c r="I1704" t="s">
        <v>3031</v>
      </c>
      <c r="J1704" t="s">
        <v>264</v>
      </c>
      <c r="K1704">
        <v>0</v>
      </c>
      <c r="N1704" t="b">
        <v>1</v>
      </c>
      <c r="O1704" t="b">
        <v>0</v>
      </c>
      <c r="P1704" t="b">
        <v>0</v>
      </c>
      <c r="Q1704">
        <v>14</v>
      </c>
      <c r="R1704">
        <v>2</v>
      </c>
      <c r="S1704">
        <v>1</v>
      </c>
      <c r="T1704">
        <v>0</v>
      </c>
      <c r="U1704" t="b">
        <v>1</v>
      </c>
      <c r="V1704" t="s">
        <v>221</v>
      </c>
      <c r="W1704" t="s">
        <v>315</v>
      </c>
      <c r="X1704" t="s">
        <v>5835</v>
      </c>
      <c r="Y1704">
        <v>50</v>
      </c>
      <c r="Z1704">
        <v>50</v>
      </c>
      <c r="AA1704">
        <v>7</v>
      </c>
      <c r="AB1704">
        <v>7</v>
      </c>
      <c r="AC1704">
        <v>10</v>
      </c>
    </row>
    <row r="1705" spans="1:29" x14ac:dyDescent="0.35">
      <c r="A1705">
        <v>1710</v>
      </c>
      <c r="B1705" t="s">
        <v>1318</v>
      </c>
      <c r="C1705" t="s">
        <v>3071</v>
      </c>
      <c r="I1705" t="s">
        <v>3031</v>
      </c>
      <c r="J1705" t="s">
        <v>264</v>
      </c>
      <c r="K1705">
        <v>0</v>
      </c>
      <c r="N1705" t="b">
        <v>1</v>
      </c>
      <c r="O1705" t="b">
        <v>0</v>
      </c>
      <c r="P1705" t="b">
        <v>0</v>
      </c>
      <c r="Q1705">
        <v>14</v>
      </c>
      <c r="R1705">
        <v>2</v>
      </c>
      <c r="S1705">
        <v>1</v>
      </c>
      <c r="T1705">
        <v>0</v>
      </c>
      <c r="U1705" t="b">
        <v>1</v>
      </c>
      <c r="V1705" t="s">
        <v>221</v>
      </c>
      <c r="W1705" t="s">
        <v>315</v>
      </c>
      <c r="X1705" t="s">
        <v>5836</v>
      </c>
      <c r="Y1705">
        <v>51</v>
      </c>
      <c r="Z1705">
        <v>51</v>
      </c>
      <c r="AA1705">
        <v>7</v>
      </c>
      <c r="AB1705">
        <v>7</v>
      </c>
      <c r="AC1705">
        <v>10</v>
      </c>
    </row>
    <row r="1706" spans="1:29" x14ac:dyDescent="0.35">
      <c r="A1706">
        <v>1711</v>
      </c>
      <c r="B1706" t="s">
        <v>1318</v>
      </c>
      <c r="C1706" t="s">
        <v>3072</v>
      </c>
      <c r="I1706" t="s">
        <v>3031</v>
      </c>
      <c r="J1706" t="s">
        <v>264</v>
      </c>
      <c r="K1706">
        <v>0</v>
      </c>
      <c r="N1706" t="b">
        <v>1</v>
      </c>
      <c r="O1706" t="b">
        <v>0</v>
      </c>
      <c r="P1706" t="b">
        <v>0</v>
      </c>
      <c r="Q1706">
        <v>14</v>
      </c>
      <c r="R1706">
        <v>2</v>
      </c>
      <c r="S1706">
        <v>1</v>
      </c>
      <c r="T1706">
        <v>0</v>
      </c>
      <c r="U1706" t="b">
        <v>1</v>
      </c>
      <c r="V1706" t="s">
        <v>221</v>
      </c>
      <c r="W1706" t="s">
        <v>315</v>
      </c>
      <c r="X1706" t="s">
        <v>5837</v>
      </c>
      <c r="Y1706">
        <v>52</v>
      </c>
      <c r="Z1706">
        <v>52</v>
      </c>
      <c r="AA1706">
        <v>7</v>
      </c>
      <c r="AB1706">
        <v>7</v>
      </c>
      <c r="AC1706">
        <v>10</v>
      </c>
    </row>
    <row r="1707" spans="1:29" x14ac:dyDescent="0.35">
      <c r="A1707">
        <v>1712</v>
      </c>
      <c r="B1707" t="s">
        <v>1318</v>
      </c>
      <c r="C1707" t="s">
        <v>3073</v>
      </c>
      <c r="I1707" t="s">
        <v>3031</v>
      </c>
      <c r="J1707" t="s">
        <v>264</v>
      </c>
      <c r="K1707">
        <v>0</v>
      </c>
      <c r="N1707" t="b">
        <v>1</v>
      </c>
      <c r="O1707" t="b">
        <v>0</v>
      </c>
      <c r="P1707" t="b">
        <v>0</v>
      </c>
      <c r="Q1707">
        <v>14</v>
      </c>
      <c r="R1707">
        <v>2</v>
      </c>
      <c r="S1707">
        <v>1</v>
      </c>
      <c r="T1707">
        <v>0</v>
      </c>
      <c r="U1707" t="b">
        <v>1</v>
      </c>
      <c r="V1707" t="s">
        <v>221</v>
      </c>
      <c r="W1707" t="s">
        <v>315</v>
      </c>
      <c r="X1707" t="s">
        <v>5838</v>
      </c>
      <c r="Y1707">
        <v>53</v>
      </c>
      <c r="Z1707">
        <v>53</v>
      </c>
      <c r="AA1707">
        <v>7</v>
      </c>
      <c r="AB1707">
        <v>7</v>
      </c>
      <c r="AC1707">
        <v>10</v>
      </c>
    </row>
    <row r="1708" spans="1:29" x14ac:dyDescent="0.35">
      <c r="A1708">
        <v>1713</v>
      </c>
      <c r="B1708" t="s">
        <v>1318</v>
      </c>
      <c r="C1708" t="s">
        <v>3074</v>
      </c>
      <c r="I1708" t="s">
        <v>3031</v>
      </c>
      <c r="J1708" t="s">
        <v>264</v>
      </c>
      <c r="K1708">
        <v>0</v>
      </c>
      <c r="N1708" t="b">
        <v>1</v>
      </c>
      <c r="O1708" t="b">
        <v>0</v>
      </c>
      <c r="P1708" t="b">
        <v>0</v>
      </c>
      <c r="Q1708">
        <v>14</v>
      </c>
      <c r="R1708">
        <v>2</v>
      </c>
      <c r="S1708">
        <v>1</v>
      </c>
      <c r="T1708">
        <v>0</v>
      </c>
      <c r="U1708" t="b">
        <v>1</v>
      </c>
      <c r="V1708" t="s">
        <v>221</v>
      </c>
      <c r="W1708" t="s">
        <v>315</v>
      </c>
      <c r="X1708" t="s">
        <v>5839</v>
      </c>
      <c r="Y1708">
        <v>54</v>
      </c>
      <c r="Z1708">
        <v>54</v>
      </c>
      <c r="AA1708">
        <v>7</v>
      </c>
      <c r="AB1708">
        <v>7</v>
      </c>
      <c r="AC1708">
        <v>10</v>
      </c>
    </row>
    <row r="1709" spans="1:29" x14ac:dyDescent="0.35">
      <c r="A1709">
        <v>1714</v>
      </c>
      <c r="B1709" t="s">
        <v>1318</v>
      </c>
      <c r="C1709" t="s">
        <v>3075</v>
      </c>
      <c r="I1709" t="s">
        <v>3031</v>
      </c>
      <c r="J1709" t="s">
        <v>264</v>
      </c>
      <c r="K1709">
        <v>0</v>
      </c>
      <c r="N1709" t="b">
        <v>1</v>
      </c>
      <c r="O1709" t="b">
        <v>0</v>
      </c>
      <c r="P1709" t="b">
        <v>0</v>
      </c>
      <c r="Q1709">
        <v>14</v>
      </c>
      <c r="R1709">
        <v>2</v>
      </c>
      <c r="S1709">
        <v>1</v>
      </c>
      <c r="T1709">
        <v>0</v>
      </c>
      <c r="U1709" t="b">
        <v>1</v>
      </c>
      <c r="V1709" t="s">
        <v>221</v>
      </c>
      <c r="W1709" t="s">
        <v>315</v>
      </c>
      <c r="X1709" t="s">
        <v>5840</v>
      </c>
      <c r="Y1709">
        <v>55</v>
      </c>
      <c r="Z1709">
        <v>55</v>
      </c>
      <c r="AA1709">
        <v>7</v>
      </c>
      <c r="AB1709">
        <v>7</v>
      </c>
      <c r="AC1709">
        <v>10</v>
      </c>
    </row>
    <row r="1710" spans="1:29" x14ac:dyDescent="0.35">
      <c r="A1710">
        <v>1715</v>
      </c>
      <c r="B1710" t="s">
        <v>1318</v>
      </c>
      <c r="C1710" t="s">
        <v>3076</v>
      </c>
      <c r="I1710" t="s">
        <v>3031</v>
      </c>
      <c r="J1710" t="s">
        <v>264</v>
      </c>
      <c r="K1710">
        <v>0</v>
      </c>
      <c r="N1710" t="b">
        <v>1</v>
      </c>
      <c r="O1710" t="b">
        <v>0</v>
      </c>
      <c r="P1710" t="b">
        <v>0</v>
      </c>
      <c r="Q1710">
        <v>14</v>
      </c>
      <c r="R1710">
        <v>2</v>
      </c>
      <c r="S1710">
        <v>1</v>
      </c>
      <c r="T1710">
        <v>0</v>
      </c>
      <c r="U1710" t="b">
        <v>1</v>
      </c>
      <c r="V1710" t="s">
        <v>221</v>
      </c>
      <c r="W1710" t="s">
        <v>315</v>
      </c>
      <c r="X1710" t="s">
        <v>5841</v>
      </c>
      <c r="Y1710">
        <v>56</v>
      </c>
      <c r="Z1710">
        <v>56</v>
      </c>
      <c r="AA1710">
        <v>7</v>
      </c>
      <c r="AB1710">
        <v>7</v>
      </c>
      <c r="AC1710">
        <v>10</v>
      </c>
    </row>
    <row r="1711" spans="1:29" x14ac:dyDescent="0.35">
      <c r="A1711">
        <v>1716</v>
      </c>
      <c r="B1711" t="s">
        <v>1318</v>
      </c>
      <c r="C1711" t="s">
        <v>3077</v>
      </c>
      <c r="I1711" t="s">
        <v>3031</v>
      </c>
      <c r="J1711" t="s">
        <v>264</v>
      </c>
      <c r="K1711">
        <v>0</v>
      </c>
      <c r="N1711" t="b">
        <v>1</v>
      </c>
      <c r="O1711" t="b">
        <v>0</v>
      </c>
      <c r="P1711" t="b">
        <v>0</v>
      </c>
      <c r="Q1711">
        <v>14</v>
      </c>
      <c r="R1711">
        <v>2</v>
      </c>
      <c r="S1711">
        <v>1</v>
      </c>
      <c r="T1711">
        <v>0</v>
      </c>
      <c r="U1711" t="b">
        <v>1</v>
      </c>
      <c r="V1711" t="s">
        <v>221</v>
      </c>
      <c r="W1711" t="s">
        <v>315</v>
      </c>
      <c r="X1711" t="s">
        <v>5842</v>
      </c>
      <c r="Y1711">
        <v>57</v>
      </c>
      <c r="Z1711">
        <v>57</v>
      </c>
      <c r="AA1711">
        <v>7</v>
      </c>
      <c r="AB1711">
        <v>7</v>
      </c>
      <c r="AC1711">
        <v>10</v>
      </c>
    </row>
    <row r="1712" spans="1:29" x14ac:dyDescent="0.35">
      <c r="A1712">
        <v>1717</v>
      </c>
      <c r="B1712" t="s">
        <v>1318</v>
      </c>
      <c r="C1712" t="s">
        <v>3078</v>
      </c>
      <c r="I1712" t="s">
        <v>3031</v>
      </c>
      <c r="J1712" t="s">
        <v>264</v>
      </c>
      <c r="K1712">
        <v>0</v>
      </c>
      <c r="N1712" t="b">
        <v>1</v>
      </c>
      <c r="O1712" t="b">
        <v>0</v>
      </c>
      <c r="P1712" t="b">
        <v>0</v>
      </c>
      <c r="Q1712">
        <v>14</v>
      </c>
      <c r="R1712">
        <v>2</v>
      </c>
      <c r="S1712">
        <v>1</v>
      </c>
      <c r="T1712">
        <v>0</v>
      </c>
      <c r="U1712" t="b">
        <v>1</v>
      </c>
      <c r="V1712" t="s">
        <v>221</v>
      </c>
      <c r="W1712" t="s">
        <v>315</v>
      </c>
      <c r="X1712" t="s">
        <v>5648</v>
      </c>
      <c r="Y1712">
        <v>58</v>
      </c>
      <c r="Z1712">
        <v>58</v>
      </c>
      <c r="AA1712">
        <v>7</v>
      </c>
      <c r="AB1712">
        <v>7</v>
      </c>
      <c r="AC1712">
        <v>10</v>
      </c>
    </row>
    <row r="1713" spans="1:29" x14ac:dyDescent="0.35">
      <c r="A1713">
        <v>1718</v>
      </c>
      <c r="B1713" t="s">
        <v>1318</v>
      </c>
      <c r="C1713" t="s">
        <v>3079</v>
      </c>
      <c r="I1713" t="s">
        <v>3031</v>
      </c>
      <c r="J1713" t="s">
        <v>264</v>
      </c>
      <c r="K1713">
        <v>0</v>
      </c>
      <c r="N1713" t="b">
        <v>1</v>
      </c>
      <c r="O1713" t="b">
        <v>0</v>
      </c>
      <c r="P1713" t="b">
        <v>0</v>
      </c>
      <c r="Q1713">
        <v>14</v>
      </c>
      <c r="R1713">
        <v>2</v>
      </c>
      <c r="S1713">
        <v>1</v>
      </c>
      <c r="T1713">
        <v>0</v>
      </c>
      <c r="U1713" t="b">
        <v>1</v>
      </c>
      <c r="V1713" t="s">
        <v>221</v>
      </c>
      <c r="W1713" t="s">
        <v>315</v>
      </c>
      <c r="X1713" t="s">
        <v>5653</v>
      </c>
      <c r="Y1713">
        <v>59</v>
      </c>
      <c r="Z1713">
        <v>59</v>
      </c>
      <c r="AA1713">
        <v>7</v>
      </c>
      <c r="AB1713">
        <v>7</v>
      </c>
      <c r="AC1713">
        <v>10</v>
      </c>
    </row>
    <row r="1714" spans="1:29" x14ac:dyDescent="0.35">
      <c r="A1714">
        <v>1719</v>
      </c>
      <c r="B1714" t="s">
        <v>1318</v>
      </c>
      <c r="C1714" t="s">
        <v>3080</v>
      </c>
      <c r="I1714" t="s">
        <v>3031</v>
      </c>
      <c r="J1714" t="s">
        <v>264</v>
      </c>
      <c r="K1714">
        <v>0</v>
      </c>
      <c r="N1714" t="b">
        <v>1</v>
      </c>
      <c r="O1714" t="b">
        <v>0</v>
      </c>
      <c r="P1714" t="b">
        <v>0</v>
      </c>
      <c r="Q1714">
        <v>14</v>
      </c>
      <c r="R1714">
        <v>2</v>
      </c>
      <c r="S1714">
        <v>1</v>
      </c>
      <c r="T1714">
        <v>0</v>
      </c>
      <c r="U1714" t="b">
        <v>1</v>
      </c>
      <c r="V1714" t="s">
        <v>221</v>
      </c>
      <c r="W1714" t="s">
        <v>315</v>
      </c>
      <c r="X1714" t="s">
        <v>5843</v>
      </c>
      <c r="Y1714">
        <v>60</v>
      </c>
      <c r="Z1714">
        <v>60</v>
      </c>
      <c r="AA1714">
        <v>7</v>
      </c>
      <c r="AB1714">
        <v>7</v>
      </c>
      <c r="AC1714">
        <v>10</v>
      </c>
    </row>
    <row r="1715" spans="1:29" x14ac:dyDescent="0.35">
      <c r="A1715">
        <v>1720</v>
      </c>
      <c r="B1715" t="s">
        <v>1318</v>
      </c>
      <c r="C1715" t="s">
        <v>3081</v>
      </c>
      <c r="I1715" t="s">
        <v>3031</v>
      </c>
      <c r="J1715" t="s">
        <v>264</v>
      </c>
      <c r="K1715">
        <v>0</v>
      </c>
      <c r="N1715" t="b">
        <v>1</v>
      </c>
      <c r="O1715" t="b">
        <v>0</v>
      </c>
      <c r="P1715" t="b">
        <v>0</v>
      </c>
      <c r="Q1715">
        <v>14</v>
      </c>
      <c r="R1715">
        <v>2</v>
      </c>
      <c r="S1715">
        <v>1</v>
      </c>
      <c r="T1715">
        <v>0</v>
      </c>
      <c r="U1715" t="b">
        <v>1</v>
      </c>
      <c r="V1715" t="s">
        <v>221</v>
      </c>
      <c r="W1715" t="s">
        <v>315</v>
      </c>
      <c r="X1715" t="s">
        <v>5844</v>
      </c>
      <c r="Y1715">
        <v>61</v>
      </c>
      <c r="Z1715">
        <v>61</v>
      </c>
      <c r="AA1715">
        <v>7</v>
      </c>
      <c r="AB1715">
        <v>7</v>
      </c>
      <c r="AC1715">
        <v>10</v>
      </c>
    </row>
    <row r="1716" spans="1:29" x14ac:dyDescent="0.35">
      <c r="A1716">
        <v>1721</v>
      </c>
      <c r="B1716" t="s">
        <v>1318</v>
      </c>
      <c r="C1716" t="s">
        <v>3082</v>
      </c>
      <c r="I1716" t="s">
        <v>3031</v>
      </c>
      <c r="J1716" t="s">
        <v>264</v>
      </c>
      <c r="K1716">
        <v>0</v>
      </c>
      <c r="N1716" t="b">
        <v>1</v>
      </c>
      <c r="O1716" t="b">
        <v>0</v>
      </c>
      <c r="P1716" t="b">
        <v>0</v>
      </c>
      <c r="Q1716">
        <v>14</v>
      </c>
      <c r="R1716">
        <v>2</v>
      </c>
      <c r="S1716">
        <v>1</v>
      </c>
      <c r="T1716">
        <v>0</v>
      </c>
      <c r="U1716" t="b">
        <v>1</v>
      </c>
      <c r="V1716" t="s">
        <v>221</v>
      </c>
      <c r="W1716" t="s">
        <v>315</v>
      </c>
      <c r="X1716" t="s">
        <v>5845</v>
      </c>
      <c r="Y1716">
        <v>62</v>
      </c>
      <c r="Z1716">
        <v>62</v>
      </c>
      <c r="AA1716">
        <v>7</v>
      </c>
      <c r="AB1716">
        <v>7</v>
      </c>
      <c r="AC1716">
        <v>10</v>
      </c>
    </row>
    <row r="1717" spans="1:29" x14ac:dyDescent="0.35">
      <c r="A1717">
        <v>1722</v>
      </c>
      <c r="B1717" t="s">
        <v>1318</v>
      </c>
      <c r="C1717" t="s">
        <v>3083</v>
      </c>
      <c r="I1717" t="s">
        <v>3031</v>
      </c>
      <c r="J1717" t="s">
        <v>264</v>
      </c>
      <c r="K1717">
        <v>0</v>
      </c>
      <c r="N1717" t="b">
        <v>1</v>
      </c>
      <c r="O1717" t="b">
        <v>0</v>
      </c>
      <c r="P1717" t="b">
        <v>0</v>
      </c>
      <c r="Q1717">
        <v>14</v>
      </c>
      <c r="R1717">
        <v>2</v>
      </c>
      <c r="S1717">
        <v>1</v>
      </c>
      <c r="T1717">
        <v>0</v>
      </c>
      <c r="U1717" t="b">
        <v>1</v>
      </c>
      <c r="V1717" t="s">
        <v>221</v>
      </c>
      <c r="W1717" t="s">
        <v>315</v>
      </c>
      <c r="X1717" t="s">
        <v>5846</v>
      </c>
      <c r="Y1717">
        <v>63</v>
      </c>
      <c r="Z1717">
        <v>63</v>
      </c>
      <c r="AA1717">
        <v>7</v>
      </c>
      <c r="AB1717">
        <v>7</v>
      </c>
      <c r="AC1717">
        <v>10</v>
      </c>
    </row>
    <row r="1718" spans="1:29" x14ac:dyDescent="0.35">
      <c r="A1718">
        <v>1723</v>
      </c>
      <c r="B1718" t="s">
        <v>1318</v>
      </c>
      <c r="C1718" t="s">
        <v>3084</v>
      </c>
      <c r="I1718" t="s">
        <v>3031</v>
      </c>
      <c r="J1718" t="s">
        <v>264</v>
      </c>
      <c r="K1718">
        <v>0</v>
      </c>
      <c r="N1718" t="b">
        <v>1</v>
      </c>
      <c r="O1718" t="b">
        <v>0</v>
      </c>
      <c r="P1718" t="b">
        <v>0</v>
      </c>
      <c r="Q1718">
        <v>14</v>
      </c>
      <c r="R1718">
        <v>2</v>
      </c>
      <c r="S1718">
        <v>1</v>
      </c>
      <c r="T1718">
        <v>0</v>
      </c>
      <c r="U1718" t="b">
        <v>1</v>
      </c>
      <c r="V1718" t="s">
        <v>221</v>
      </c>
      <c r="W1718" t="s">
        <v>315</v>
      </c>
      <c r="X1718" t="s">
        <v>5847</v>
      </c>
      <c r="Y1718">
        <v>64</v>
      </c>
      <c r="Z1718">
        <v>64</v>
      </c>
      <c r="AA1718">
        <v>7</v>
      </c>
      <c r="AB1718">
        <v>7</v>
      </c>
      <c r="AC1718">
        <v>10</v>
      </c>
    </row>
    <row r="1719" spans="1:29" x14ac:dyDescent="0.35">
      <c r="A1719">
        <v>1724</v>
      </c>
      <c r="B1719" t="s">
        <v>1318</v>
      </c>
      <c r="C1719" t="s">
        <v>3085</v>
      </c>
      <c r="I1719" t="s">
        <v>3031</v>
      </c>
      <c r="J1719" t="s">
        <v>264</v>
      </c>
      <c r="K1719">
        <v>0</v>
      </c>
      <c r="N1719" t="b">
        <v>1</v>
      </c>
      <c r="O1719" t="b">
        <v>0</v>
      </c>
      <c r="P1719" t="b">
        <v>0</v>
      </c>
      <c r="Q1719">
        <v>14</v>
      </c>
      <c r="R1719">
        <v>2</v>
      </c>
      <c r="S1719">
        <v>1</v>
      </c>
      <c r="T1719">
        <v>0</v>
      </c>
      <c r="U1719" t="b">
        <v>1</v>
      </c>
      <c r="V1719" t="s">
        <v>221</v>
      </c>
      <c r="W1719" t="s">
        <v>315</v>
      </c>
      <c r="X1719" t="s">
        <v>5848</v>
      </c>
      <c r="Y1719">
        <v>65</v>
      </c>
      <c r="Z1719">
        <v>65</v>
      </c>
      <c r="AA1719">
        <v>7</v>
      </c>
      <c r="AB1719">
        <v>7</v>
      </c>
      <c r="AC1719">
        <v>10</v>
      </c>
    </row>
    <row r="1720" spans="1:29" x14ac:dyDescent="0.35">
      <c r="A1720">
        <v>1725</v>
      </c>
      <c r="B1720" t="s">
        <v>1318</v>
      </c>
      <c r="C1720" t="s">
        <v>3086</v>
      </c>
      <c r="I1720" t="s">
        <v>3031</v>
      </c>
      <c r="J1720" t="s">
        <v>264</v>
      </c>
      <c r="K1720">
        <v>0</v>
      </c>
      <c r="N1720" t="b">
        <v>1</v>
      </c>
      <c r="O1720" t="b">
        <v>0</v>
      </c>
      <c r="P1720" t="b">
        <v>0</v>
      </c>
      <c r="Q1720">
        <v>14</v>
      </c>
      <c r="R1720">
        <v>2</v>
      </c>
      <c r="S1720">
        <v>1</v>
      </c>
      <c r="T1720">
        <v>0</v>
      </c>
      <c r="U1720" t="b">
        <v>1</v>
      </c>
      <c r="V1720" t="s">
        <v>221</v>
      </c>
      <c r="W1720" t="s">
        <v>315</v>
      </c>
      <c r="X1720" t="s">
        <v>5849</v>
      </c>
      <c r="Y1720">
        <v>66</v>
      </c>
      <c r="Z1720">
        <v>66</v>
      </c>
      <c r="AA1720">
        <v>7</v>
      </c>
      <c r="AB1720">
        <v>7</v>
      </c>
      <c r="AC1720">
        <v>10</v>
      </c>
    </row>
    <row r="1721" spans="1:29" x14ac:dyDescent="0.35">
      <c r="A1721">
        <v>1726</v>
      </c>
      <c r="B1721" t="s">
        <v>1318</v>
      </c>
      <c r="C1721" t="s">
        <v>3087</v>
      </c>
      <c r="I1721" t="s">
        <v>3031</v>
      </c>
      <c r="J1721" t="s">
        <v>264</v>
      </c>
      <c r="K1721">
        <v>0</v>
      </c>
      <c r="N1721" t="b">
        <v>1</v>
      </c>
      <c r="O1721" t="b">
        <v>0</v>
      </c>
      <c r="P1721" t="b">
        <v>0</v>
      </c>
      <c r="Q1721">
        <v>14</v>
      </c>
      <c r="R1721">
        <v>2</v>
      </c>
      <c r="S1721">
        <v>1</v>
      </c>
      <c r="T1721">
        <v>0</v>
      </c>
      <c r="U1721" t="b">
        <v>1</v>
      </c>
      <c r="V1721" t="s">
        <v>221</v>
      </c>
      <c r="W1721" t="s">
        <v>315</v>
      </c>
      <c r="X1721" t="s">
        <v>5850</v>
      </c>
      <c r="Y1721">
        <v>67</v>
      </c>
      <c r="Z1721">
        <v>67</v>
      </c>
      <c r="AA1721">
        <v>7</v>
      </c>
      <c r="AB1721">
        <v>7</v>
      </c>
      <c r="AC1721">
        <v>10</v>
      </c>
    </row>
    <row r="1722" spans="1:29" x14ac:dyDescent="0.35">
      <c r="A1722">
        <v>1727</v>
      </c>
      <c r="B1722" t="s">
        <v>1318</v>
      </c>
      <c r="C1722" t="s">
        <v>3088</v>
      </c>
      <c r="I1722" t="s">
        <v>3031</v>
      </c>
      <c r="J1722" t="s">
        <v>264</v>
      </c>
      <c r="K1722">
        <v>0</v>
      </c>
      <c r="N1722" t="b">
        <v>1</v>
      </c>
      <c r="O1722" t="b">
        <v>0</v>
      </c>
      <c r="P1722" t="b">
        <v>0</v>
      </c>
      <c r="Q1722">
        <v>14</v>
      </c>
      <c r="R1722">
        <v>2</v>
      </c>
      <c r="S1722">
        <v>1</v>
      </c>
      <c r="T1722">
        <v>0</v>
      </c>
      <c r="U1722" t="b">
        <v>1</v>
      </c>
      <c r="V1722" t="s">
        <v>221</v>
      </c>
      <c r="W1722" t="s">
        <v>315</v>
      </c>
      <c r="X1722" t="s">
        <v>5851</v>
      </c>
      <c r="Y1722">
        <v>68</v>
      </c>
      <c r="Z1722">
        <v>68</v>
      </c>
      <c r="AA1722">
        <v>7</v>
      </c>
      <c r="AB1722">
        <v>7</v>
      </c>
      <c r="AC1722">
        <v>10</v>
      </c>
    </row>
    <row r="1723" spans="1:29" x14ac:dyDescent="0.35">
      <c r="A1723">
        <v>1728</v>
      </c>
      <c r="B1723" t="s">
        <v>1318</v>
      </c>
      <c r="C1723" t="s">
        <v>3089</v>
      </c>
      <c r="I1723" t="s">
        <v>3031</v>
      </c>
      <c r="J1723" t="s">
        <v>264</v>
      </c>
      <c r="K1723">
        <v>0</v>
      </c>
      <c r="N1723" t="b">
        <v>1</v>
      </c>
      <c r="O1723" t="b">
        <v>0</v>
      </c>
      <c r="P1723" t="b">
        <v>0</v>
      </c>
      <c r="Q1723">
        <v>14</v>
      </c>
      <c r="R1723">
        <v>2</v>
      </c>
      <c r="S1723">
        <v>1</v>
      </c>
      <c r="T1723">
        <v>0</v>
      </c>
      <c r="U1723" t="b">
        <v>1</v>
      </c>
      <c r="V1723" t="s">
        <v>221</v>
      </c>
      <c r="W1723" t="s">
        <v>315</v>
      </c>
      <c r="X1723" t="s">
        <v>5852</v>
      </c>
      <c r="Y1723">
        <v>69</v>
      </c>
      <c r="Z1723">
        <v>69</v>
      </c>
      <c r="AA1723">
        <v>7</v>
      </c>
      <c r="AB1723">
        <v>7</v>
      </c>
      <c r="AC1723">
        <v>10</v>
      </c>
    </row>
    <row r="1724" spans="1:29" x14ac:dyDescent="0.35">
      <c r="A1724">
        <v>1729</v>
      </c>
      <c r="B1724" t="s">
        <v>1318</v>
      </c>
      <c r="C1724" t="s">
        <v>3090</v>
      </c>
      <c r="I1724" t="s">
        <v>3031</v>
      </c>
      <c r="J1724" t="s">
        <v>264</v>
      </c>
      <c r="K1724">
        <v>0</v>
      </c>
      <c r="N1724" t="b">
        <v>1</v>
      </c>
      <c r="O1724" t="b">
        <v>0</v>
      </c>
      <c r="P1724" t="b">
        <v>0</v>
      </c>
      <c r="Q1724">
        <v>14</v>
      </c>
      <c r="R1724">
        <v>2</v>
      </c>
      <c r="S1724">
        <v>1</v>
      </c>
      <c r="T1724">
        <v>0</v>
      </c>
      <c r="U1724" t="b">
        <v>1</v>
      </c>
      <c r="V1724" t="s">
        <v>221</v>
      </c>
      <c r="W1724" t="s">
        <v>315</v>
      </c>
      <c r="X1724" t="s">
        <v>5853</v>
      </c>
      <c r="Y1724">
        <v>70</v>
      </c>
      <c r="Z1724">
        <v>70</v>
      </c>
      <c r="AA1724">
        <v>7</v>
      </c>
      <c r="AB1724">
        <v>7</v>
      </c>
      <c r="AC1724">
        <v>10</v>
      </c>
    </row>
    <row r="1725" spans="1:29" x14ac:dyDescent="0.35">
      <c r="A1725">
        <v>1730</v>
      </c>
      <c r="B1725" t="s">
        <v>1318</v>
      </c>
      <c r="C1725" t="s">
        <v>3091</v>
      </c>
      <c r="I1725" t="s">
        <v>3092</v>
      </c>
      <c r="J1725" t="s">
        <v>272</v>
      </c>
      <c r="K1725">
        <v>0</v>
      </c>
      <c r="N1725" t="b">
        <v>1</v>
      </c>
      <c r="O1725" t="b">
        <v>0</v>
      </c>
      <c r="P1725" t="b">
        <v>0</v>
      </c>
      <c r="Q1725">
        <v>14</v>
      </c>
      <c r="R1725">
        <v>2</v>
      </c>
      <c r="S1725">
        <v>1</v>
      </c>
      <c r="T1725">
        <v>0</v>
      </c>
      <c r="U1725" t="b">
        <v>1</v>
      </c>
      <c r="V1725" t="s">
        <v>221</v>
      </c>
      <c r="W1725" t="s">
        <v>315</v>
      </c>
      <c r="X1725" t="s">
        <v>5854</v>
      </c>
      <c r="Y1725">
        <v>11</v>
      </c>
      <c r="Z1725">
        <v>11</v>
      </c>
      <c r="AA1725">
        <v>8</v>
      </c>
      <c r="AB1725">
        <v>8</v>
      </c>
      <c r="AC1725">
        <v>10</v>
      </c>
    </row>
    <row r="1726" spans="1:29" x14ac:dyDescent="0.35">
      <c r="A1726">
        <v>1731</v>
      </c>
      <c r="B1726" t="s">
        <v>1318</v>
      </c>
      <c r="C1726" t="s">
        <v>3093</v>
      </c>
      <c r="I1726" t="s">
        <v>3092</v>
      </c>
      <c r="J1726" t="s">
        <v>272</v>
      </c>
      <c r="K1726">
        <v>0</v>
      </c>
      <c r="N1726" t="b">
        <v>1</v>
      </c>
      <c r="O1726" t="b">
        <v>0</v>
      </c>
      <c r="P1726" t="b">
        <v>0</v>
      </c>
      <c r="Q1726">
        <v>14</v>
      </c>
      <c r="R1726">
        <v>2</v>
      </c>
      <c r="S1726">
        <v>1</v>
      </c>
      <c r="T1726">
        <v>0</v>
      </c>
      <c r="U1726" t="b">
        <v>1</v>
      </c>
      <c r="V1726" t="s">
        <v>221</v>
      </c>
      <c r="W1726" t="s">
        <v>315</v>
      </c>
      <c r="X1726" t="s">
        <v>5855</v>
      </c>
      <c r="Y1726">
        <v>12</v>
      </c>
      <c r="Z1726">
        <v>12</v>
      </c>
      <c r="AA1726">
        <v>8</v>
      </c>
      <c r="AB1726">
        <v>8</v>
      </c>
      <c r="AC1726">
        <v>10</v>
      </c>
    </row>
    <row r="1727" spans="1:29" x14ac:dyDescent="0.35">
      <c r="A1727">
        <v>1732</v>
      </c>
      <c r="B1727" t="s">
        <v>1318</v>
      </c>
      <c r="C1727" t="s">
        <v>3094</v>
      </c>
      <c r="I1727" t="s">
        <v>3092</v>
      </c>
      <c r="J1727" t="s">
        <v>272</v>
      </c>
      <c r="K1727">
        <v>0</v>
      </c>
      <c r="N1727" t="b">
        <v>1</v>
      </c>
      <c r="O1727" t="b">
        <v>0</v>
      </c>
      <c r="P1727" t="b">
        <v>0</v>
      </c>
      <c r="Q1727">
        <v>14</v>
      </c>
      <c r="R1727">
        <v>2</v>
      </c>
      <c r="S1727">
        <v>1</v>
      </c>
      <c r="T1727">
        <v>0</v>
      </c>
      <c r="U1727" t="b">
        <v>1</v>
      </c>
      <c r="V1727" t="s">
        <v>221</v>
      </c>
      <c r="W1727" t="s">
        <v>315</v>
      </c>
      <c r="X1727" t="s">
        <v>5856</v>
      </c>
      <c r="Y1727">
        <v>13</v>
      </c>
      <c r="Z1727">
        <v>13</v>
      </c>
      <c r="AA1727">
        <v>8</v>
      </c>
      <c r="AB1727">
        <v>8</v>
      </c>
      <c r="AC1727">
        <v>10</v>
      </c>
    </row>
    <row r="1728" spans="1:29" x14ac:dyDescent="0.35">
      <c r="A1728">
        <v>1733</v>
      </c>
      <c r="B1728" t="s">
        <v>1318</v>
      </c>
      <c r="C1728" t="s">
        <v>3095</v>
      </c>
      <c r="I1728" t="s">
        <v>3092</v>
      </c>
      <c r="J1728" t="s">
        <v>272</v>
      </c>
      <c r="K1728">
        <v>0</v>
      </c>
      <c r="N1728" t="b">
        <v>1</v>
      </c>
      <c r="O1728" t="b">
        <v>0</v>
      </c>
      <c r="P1728" t="b">
        <v>0</v>
      </c>
      <c r="Q1728">
        <v>14</v>
      </c>
      <c r="R1728">
        <v>2</v>
      </c>
      <c r="S1728">
        <v>1</v>
      </c>
      <c r="T1728">
        <v>0</v>
      </c>
      <c r="U1728" t="b">
        <v>1</v>
      </c>
      <c r="V1728" t="s">
        <v>221</v>
      </c>
      <c r="W1728" t="s">
        <v>315</v>
      </c>
      <c r="X1728" t="s">
        <v>5857</v>
      </c>
      <c r="Y1728">
        <v>14</v>
      </c>
      <c r="Z1728">
        <v>14</v>
      </c>
      <c r="AA1728">
        <v>8</v>
      </c>
      <c r="AB1728">
        <v>8</v>
      </c>
      <c r="AC1728">
        <v>10</v>
      </c>
    </row>
    <row r="1729" spans="1:29" x14ac:dyDescent="0.35">
      <c r="A1729">
        <v>1734</v>
      </c>
      <c r="B1729" t="s">
        <v>1318</v>
      </c>
      <c r="C1729" t="s">
        <v>3096</v>
      </c>
      <c r="I1729" t="s">
        <v>3092</v>
      </c>
      <c r="J1729" t="s">
        <v>272</v>
      </c>
      <c r="K1729">
        <v>0</v>
      </c>
      <c r="N1729" t="b">
        <v>1</v>
      </c>
      <c r="O1729" t="b">
        <v>0</v>
      </c>
      <c r="P1729" t="b">
        <v>0</v>
      </c>
      <c r="Q1729">
        <v>14</v>
      </c>
      <c r="R1729">
        <v>2</v>
      </c>
      <c r="S1729">
        <v>1</v>
      </c>
      <c r="T1729">
        <v>0</v>
      </c>
      <c r="U1729" t="b">
        <v>1</v>
      </c>
      <c r="V1729" t="s">
        <v>221</v>
      </c>
      <c r="W1729" t="s">
        <v>315</v>
      </c>
      <c r="X1729" t="s">
        <v>5858</v>
      </c>
      <c r="Y1729">
        <v>15</v>
      </c>
      <c r="Z1729">
        <v>15</v>
      </c>
      <c r="AA1729">
        <v>8</v>
      </c>
      <c r="AB1729">
        <v>8</v>
      </c>
      <c r="AC1729">
        <v>10</v>
      </c>
    </row>
    <row r="1730" spans="1:29" x14ac:dyDescent="0.35">
      <c r="A1730">
        <v>1735</v>
      </c>
      <c r="B1730" t="s">
        <v>1318</v>
      </c>
      <c r="C1730" t="s">
        <v>3097</v>
      </c>
      <c r="I1730" t="s">
        <v>3092</v>
      </c>
      <c r="J1730" t="s">
        <v>272</v>
      </c>
      <c r="K1730">
        <v>0</v>
      </c>
      <c r="N1730" t="b">
        <v>1</v>
      </c>
      <c r="O1730" t="b">
        <v>0</v>
      </c>
      <c r="P1730" t="b">
        <v>0</v>
      </c>
      <c r="Q1730">
        <v>14</v>
      </c>
      <c r="R1730">
        <v>2</v>
      </c>
      <c r="S1730">
        <v>1</v>
      </c>
      <c r="T1730">
        <v>0</v>
      </c>
      <c r="U1730" t="b">
        <v>1</v>
      </c>
      <c r="V1730" t="s">
        <v>221</v>
      </c>
      <c r="W1730" t="s">
        <v>315</v>
      </c>
      <c r="X1730" t="s">
        <v>5859</v>
      </c>
      <c r="Y1730">
        <v>16</v>
      </c>
      <c r="Z1730">
        <v>16</v>
      </c>
      <c r="AA1730">
        <v>8</v>
      </c>
      <c r="AB1730">
        <v>8</v>
      </c>
      <c r="AC1730">
        <v>10</v>
      </c>
    </row>
    <row r="1731" spans="1:29" x14ac:dyDescent="0.35">
      <c r="A1731">
        <v>1736</v>
      </c>
      <c r="B1731" t="s">
        <v>1318</v>
      </c>
      <c r="C1731" t="s">
        <v>3098</v>
      </c>
      <c r="I1731" t="s">
        <v>3092</v>
      </c>
      <c r="J1731" t="s">
        <v>272</v>
      </c>
      <c r="K1731">
        <v>0</v>
      </c>
      <c r="N1731" t="b">
        <v>1</v>
      </c>
      <c r="O1731" t="b">
        <v>0</v>
      </c>
      <c r="P1731" t="b">
        <v>0</v>
      </c>
      <c r="Q1731">
        <v>14</v>
      </c>
      <c r="R1731">
        <v>2</v>
      </c>
      <c r="S1731">
        <v>1</v>
      </c>
      <c r="T1731">
        <v>0</v>
      </c>
      <c r="U1731" t="b">
        <v>1</v>
      </c>
      <c r="V1731" t="s">
        <v>221</v>
      </c>
      <c r="W1731" t="s">
        <v>315</v>
      </c>
      <c r="X1731" t="s">
        <v>5860</v>
      </c>
      <c r="Y1731">
        <v>17</v>
      </c>
      <c r="Z1731">
        <v>17</v>
      </c>
      <c r="AA1731">
        <v>8</v>
      </c>
      <c r="AB1731">
        <v>8</v>
      </c>
      <c r="AC1731">
        <v>10</v>
      </c>
    </row>
    <row r="1732" spans="1:29" x14ac:dyDescent="0.35">
      <c r="A1732">
        <v>1737</v>
      </c>
      <c r="B1732" t="s">
        <v>1318</v>
      </c>
      <c r="C1732" t="s">
        <v>3099</v>
      </c>
      <c r="I1732" t="s">
        <v>3092</v>
      </c>
      <c r="J1732" t="s">
        <v>272</v>
      </c>
      <c r="K1732">
        <v>0</v>
      </c>
      <c r="N1732" t="b">
        <v>1</v>
      </c>
      <c r="O1732" t="b">
        <v>0</v>
      </c>
      <c r="P1732" t="b">
        <v>0</v>
      </c>
      <c r="Q1732">
        <v>14</v>
      </c>
      <c r="R1732">
        <v>2</v>
      </c>
      <c r="S1732">
        <v>1</v>
      </c>
      <c r="T1732">
        <v>0</v>
      </c>
      <c r="U1732" t="b">
        <v>1</v>
      </c>
      <c r="V1732" t="s">
        <v>221</v>
      </c>
      <c r="W1732" t="s">
        <v>315</v>
      </c>
      <c r="X1732" t="s">
        <v>5861</v>
      </c>
      <c r="Y1732">
        <v>18</v>
      </c>
      <c r="Z1732">
        <v>18</v>
      </c>
      <c r="AA1732">
        <v>8</v>
      </c>
      <c r="AB1732">
        <v>8</v>
      </c>
      <c r="AC1732">
        <v>10</v>
      </c>
    </row>
    <row r="1733" spans="1:29" x14ac:dyDescent="0.35">
      <c r="A1733">
        <v>1738</v>
      </c>
      <c r="B1733" t="s">
        <v>1318</v>
      </c>
      <c r="C1733" t="s">
        <v>3100</v>
      </c>
      <c r="I1733" t="s">
        <v>3092</v>
      </c>
      <c r="J1733" t="s">
        <v>272</v>
      </c>
      <c r="K1733">
        <v>0</v>
      </c>
      <c r="N1733" t="b">
        <v>1</v>
      </c>
      <c r="O1733" t="b">
        <v>0</v>
      </c>
      <c r="P1733" t="b">
        <v>0</v>
      </c>
      <c r="Q1733">
        <v>14</v>
      </c>
      <c r="R1733">
        <v>2</v>
      </c>
      <c r="S1733">
        <v>1</v>
      </c>
      <c r="T1733">
        <v>0</v>
      </c>
      <c r="U1733" t="b">
        <v>1</v>
      </c>
      <c r="V1733" t="s">
        <v>221</v>
      </c>
      <c r="W1733" t="s">
        <v>315</v>
      </c>
      <c r="X1733" t="s">
        <v>5862</v>
      </c>
      <c r="Y1733">
        <v>19</v>
      </c>
      <c r="Z1733">
        <v>19</v>
      </c>
      <c r="AA1733">
        <v>8</v>
      </c>
      <c r="AB1733">
        <v>8</v>
      </c>
      <c r="AC1733">
        <v>10</v>
      </c>
    </row>
    <row r="1734" spans="1:29" x14ac:dyDescent="0.35">
      <c r="A1734">
        <v>1739</v>
      </c>
      <c r="B1734" t="s">
        <v>1318</v>
      </c>
      <c r="C1734" t="s">
        <v>3101</v>
      </c>
      <c r="I1734" t="s">
        <v>3092</v>
      </c>
      <c r="J1734" t="s">
        <v>272</v>
      </c>
      <c r="K1734">
        <v>0</v>
      </c>
      <c r="N1734" t="b">
        <v>1</v>
      </c>
      <c r="O1734" t="b">
        <v>0</v>
      </c>
      <c r="P1734" t="b">
        <v>0</v>
      </c>
      <c r="Q1734">
        <v>14</v>
      </c>
      <c r="R1734">
        <v>2</v>
      </c>
      <c r="S1734">
        <v>1</v>
      </c>
      <c r="T1734">
        <v>0</v>
      </c>
      <c r="U1734" t="b">
        <v>1</v>
      </c>
      <c r="V1734" t="s">
        <v>221</v>
      </c>
      <c r="W1734" t="s">
        <v>315</v>
      </c>
      <c r="X1734" t="s">
        <v>5863</v>
      </c>
      <c r="Y1734">
        <v>20</v>
      </c>
      <c r="Z1734">
        <v>20</v>
      </c>
      <c r="AA1734">
        <v>8</v>
      </c>
      <c r="AB1734">
        <v>8</v>
      </c>
      <c r="AC1734">
        <v>10</v>
      </c>
    </row>
    <row r="1735" spans="1:29" x14ac:dyDescent="0.35">
      <c r="A1735">
        <v>1740</v>
      </c>
      <c r="B1735" t="s">
        <v>1318</v>
      </c>
      <c r="C1735" t="s">
        <v>3102</v>
      </c>
      <c r="I1735" t="s">
        <v>3092</v>
      </c>
      <c r="J1735" t="s">
        <v>272</v>
      </c>
      <c r="K1735">
        <v>0</v>
      </c>
      <c r="N1735" t="b">
        <v>1</v>
      </c>
      <c r="O1735" t="b">
        <v>0</v>
      </c>
      <c r="P1735" t="b">
        <v>0</v>
      </c>
      <c r="Q1735">
        <v>14</v>
      </c>
      <c r="R1735">
        <v>2</v>
      </c>
      <c r="S1735">
        <v>1</v>
      </c>
      <c r="T1735">
        <v>0</v>
      </c>
      <c r="U1735" t="b">
        <v>1</v>
      </c>
      <c r="V1735" t="s">
        <v>221</v>
      </c>
      <c r="W1735" t="s">
        <v>315</v>
      </c>
      <c r="X1735" t="s">
        <v>5537</v>
      </c>
      <c r="Y1735">
        <v>21</v>
      </c>
      <c r="Z1735">
        <v>21</v>
      </c>
      <c r="AA1735">
        <v>8</v>
      </c>
      <c r="AB1735">
        <v>8</v>
      </c>
      <c r="AC1735">
        <v>10</v>
      </c>
    </row>
    <row r="1736" spans="1:29" x14ac:dyDescent="0.35">
      <c r="A1736">
        <v>1741</v>
      </c>
      <c r="B1736" t="s">
        <v>1318</v>
      </c>
      <c r="C1736" t="s">
        <v>3103</v>
      </c>
      <c r="I1736" t="s">
        <v>3092</v>
      </c>
      <c r="J1736" t="s">
        <v>272</v>
      </c>
      <c r="K1736">
        <v>0</v>
      </c>
      <c r="N1736" t="b">
        <v>1</v>
      </c>
      <c r="O1736" t="b">
        <v>0</v>
      </c>
      <c r="P1736" t="b">
        <v>0</v>
      </c>
      <c r="Q1736">
        <v>14</v>
      </c>
      <c r="R1736">
        <v>2</v>
      </c>
      <c r="S1736">
        <v>1</v>
      </c>
      <c r="T1736">
        <v>0</v>
      </c>
      <c r="U1736" t="b">
        <v>1</v>
      </c>
      <c r="V1736" t="s">
        <v>221</v>
      </c>
      <c r="W1736" t="s">
        <v>315</v>
      </c>
      <c r="X1736" t="s">
        <v>5864</v>
      </c>
      <c r="Y1736">
        <v>22</v>
      </c>
      <c r="Z1736">
        <v>22</v>
      </c>
      <c r="AA1736">
        <v>8</v>
      </c>
      <c r="AB1736">
        <v>8</v>
      </c>
      <c r="AC1736">
        <v>10</v>
      </c>
    </row>
    <row r="1737" spans="1:29" x14ac:dyDescent="0.35">
      <c r="A1737">
        <v>1742</v>
      </c>
      <c r="B1737" t="s">
        <v>1318</v>
      </c>
      <c r="C1737" t="s">
        <v>3104</v>
      </c>
      <c r="I1737" t="s">
        <v>3092</v>
      </c>
      <c r="J1737" t="s">
        <v>272</v>
      </c>
      <c r="K1737">
        <v>0</v>
      </c>
      <c r="N1737" t="b">
        <v>1</v>
      </c>
      <c r="O1737" t="b">
        <v>0</v>
      </c>
      <c r="P1737" t="b">
        <v>0</v>
      </c>
      <c r="Q1737">
        <v>14</v>
      </c>
      <c r="R1737">
        <v>2</v>
      </c>
      <c r="S1737">
        <v>1</v>
      </c>
      <c r="T1737">
        <v>0</v>
      </c>
      <c r="U1737" t="b">
        <v>1</v>
      </c>
      <c r="V1737" t="s">
        <v>221</v>
      </c>
      <c r="W1737" t="s">
        <v>315</v>
      </c>
      <c r="X1737" t="s">
        <v>5865</v>
      </c>
      <c r="Y1737">
        <v>23</v>
      </c>
      <c r="Z1737">
        <v>23</v>
      </c>
      <c r="AA1737">
        <v>8</v>
      </c>
      <c r="AB1737">
        <v>8</v>
      </c>
      <c r="AC1737">
        <v>10</v>
      </c>
    </row>
    <row r="1738" spans="1:29" x14ac:dyDescent="0.35">
      <c r="A1738">
        <v>1743</v>
      </c>
      <c r="B1738" t="s">
        <v>1318</v>
      </c>
      <c r="C1738" t="s">
        <v>3105</v>
      </c>
      <c r="I1738" t="s">
        <v>3092</v>
      </c>
      <c r="J1738" t="s">
        <v>272</v>
      </c>
      <c r="K1738">
        <v>0</v>
      </c>
      <c r="N1738" t="b">
        <v>1</v>
      </c>
      <c r="O1738" t="b">
        <v>0</v>
      </c>
      <c r="P1738" t="b">
        <v>0</v>
      </c>
      <c r="Q1738">
        <v>14</v>
      </c>
      <c r="R1738">
        <v>2</v>
      </c>
      <c r="S1738">
        <v>1</v>
      </c>
      <c r="T1738">
        <v>0</v>
      </c>
      <c r="U1738" t="b">
        <v>1</v>
      </c>
      <c r="V1738" t="s">
        <v>221</v>
      </c>
      <c r="W1738" t="s">
        <v>315</v>
      </c>
      <c r="X1738" t="s">
        <v>5866</v>
      </c>
      <c r="Y1738">
        <v>24</v>
      </c>
      <c r="Z1738">
        <v>24</v>
      </c>
      <c r="AA1738">
        <v>8</v>
      </c>
      <c r="AB1738">
        <v>8</v>
      </c>
      <c r="AC1738">
        <v>10</v>
      </c>
    </row>
    <row r="1739" spans="1:29" x14ac:dyDescent="0.35">
      <c r="A1739">
        <v>1744</v>
      </c>
      <c r="B1739" t="s">
        <v>1318</v>
      </c>
      <c r="C1739" t="s">
        <v>3106</v>
      </c>
      <c r="I1739" t="s">
        <v>3092</v>
      </c>
      <c r="J1739" t="s">
        <v>272</v>
      </c>
      <c r="K1739">
        <v>0</v>
      </c>
      <c r="N1739" t="b">
        <v>1</v>
      </c>
      <c r="O1739" t="b">
        <v>0</v>
      </c>
      <c r="P1739" t="b">
        <v>0</v>
      </c>
      <c r="Q1739">
        <v>14</v>
      </c>
      <c r="R1739">
        <v>2</v>
      </c>
      <c r="S1739">
        <v>1</v>
      </c>
      <c r="T1739">
        <v>0</v>
      </c>
      <c r="U1739" t="b">
        <v>1</v>
      </c>
      <c r="V1739" t="s">
        <v>221</v>
      </c>
      <c r="W1739" t="s">
        <v>315</v>
      </c>
      <c r="X1739" t="s">
        <v>5867</v>
      </c>
      <c r="Y1739">
        <v>25</v>
      </c>
      <c r="Z1739">
        <v>25</v>
      </c>
      <c r="AA1739">
        <v>8</v>
      </c>
      <c r="AB1739">
        <v>8</v>
      </c>
      <c r="AC1739">
        <v>10</v>
      </c>
    </row>
    <row r="1740" spans="1:29" x14ac:dyDescent="0.35">
      <c r="A1740">
        <v>1745</v>
      </c>
      <c r="B1740" t="s">
        <v>1318</v>
      </c>
      <c r="C1740" t="s">
        <v>3107</v>
      </c>
      <c r="I1740" t="s">
        <v>3092</v>
      </c>
      <c r="J1740" t="s">
        <v>272</v>
      </c>
      <c r="K1740">
        <v>0</v>
      </c>
      <c r="N1740" t="b">
        <v>1</v>
      </c>
      <c r="O1740" t="b">
        <v>0</v>
      </c>
      <c r="P1740" t="b">
        <v>0</v>
      </c>
      <c r="Q1740">
        <v>14</v>
      </c>
      <c r="R1740">
        <v>2</v>
      </c>
      <c r="S1740">
        <v>1</v>
      </c>
      <c r="T1740">
        <v>0</v>
      </c>
      <c r="U1740" t="b">
        <v>1</v>
      </c>
      <c r="V1740" t="s">
        <v>221</v>
      </c>
      <c r="W1740" t="s">
        <v>315</v>
      </c>
      <c r="X1740" t="s">
        <v>5868</v>
      </c>
      <c r="Y1740">
        <v>26</v>
      </c>
      <c r="Z1740">
        <v>26</v>
      </c>
      <c r="AA1740">
        <v>8</v>
      </c>
      <c r="AB1740">
        <v>8</v>
      </c>
      <c r="AC1740">
        <v>10</v>
      </c>
    </row>
    <row r="1741" spans="1:29" x14ac:dyDescent="0.35">
      <c r="A1741">
        <v>1746</v>
      </c>
      <c r="B1741" t="s">
        <v>1318</v>
      </c>
      <c r="C1741" t="s">
        <v>3108</v>
      </c>
      <c r="I1741" t="s">
        <v>3092</v>
      </c>
      <c r="J1741" t="s">
        <v>272</v>
      </c>
      <c r="K1741">
        <v>0</v>
      </c>
      <c r="N1741" t="b">
        <v>1</v>
      </c>
      <c r="O1741" t="b">
        <v>0</v>
      </c>
      <c r="P1741" t="b">
        <v>0</v>
      </c>
      <c r="Q1741">
        <v>14</v>
      </c>
      <c r="R1741">
        <v>2</v>
      </c>
      <c r="S1741">
        <v>1</v>
      </c>
      <c r="T1741">
        <v>0</v>
      </c>
      <c r="U1741" t="b">
        <v>1</v>
      </c>
      <c r="V1741" t="s">
        <v>221</v>
      </c>
      <c r="W1741" t="s">
        <v>315</v>
      </c>
      <c r="X1741" t="s">
        <v>5869</v>
      </c>
      <c r="Y1741">
        <v>27</v>
      </c>
      <c r="Z1741">
        <v>27</v>
      </c>
      <c r="AA1741">
        <v>8</v>
      </c>
      <c r="AB1741">
        <v>8</v>
      </c>
      <c r="AC1741">
        <v>10</v>
      </c>
    </row>
    <row r="1742" spans="1:29" x14ac:dyDescent="0.35">
      <c r="A1742">
        <v>1747</v>
      </c>
      <c r="B1742" t="s">
        <v>1318</v>
      </c>
      <c r="C1742" t="s">
        <v>3109</v>
      </c>
      <c r="I1742" t="s">
        <v>3092</v>
      </c>
      <c r="J1742" t="s">
        <v>272</v>
      </c>
      <c r="K1742">
        <v>0</v>
      </c>
      <c r="N1742" t="b">
        <v>1</v>
      </c>
      <c r="O1742" t="b">
        <v>0</v>
      </c>
      <c r="P1742" t="b">
        <v>0</v>
      </c>
      <c r="Q1742">
        <v>14</v>
      </c>
      <c r="R1742">
        <v>2</v>
      </c>
      <c r="S1742">
        <v>1</v>
      </c>
      <c r="T1742">
        <v>0</v>
      </c>
      <c r="U1742" t="b">
        <v>1</v>
      </c>
      <c r="V1742" t="s">
        <v>221</v>
      </c>
      <c r="W1742" t="s">
        <v>315</v>
      </c>
      <c r="X1742" t="s">
        <v>5870</v>
      </c>
      <c r="Y1742">
        <v>28</v>
      </c>
      <c r="Z1742">
        <v>28</v>
      </c>
      <c r="AA1742">
        <v>8</v>
      </c>
      <c r="AB1742">
        <v>8</v>
      </c>
      <c r="AC1742">
        <v>10</v>
      </c>
    </row>
    <row r="1743" spans="1:29" x14ac:dyDescent="0.35">
      <c r="A1743">
        <v>1748</v>
      </c>
      <c r="B1743" t="s">
        <v>1318</v>
      </c>
      <c r="C1743" t="s">
        <v>3110</v>
      </c>
      <c r="I1743" t="s">
        <v>3092</v>
      </c>
      <c r="J1743" t="s">
        <v>272</v>
      </c>
      <c r="K1743">
        <v>0</v>
      </c>
      <c r="N1743" t="b">
        <v>1</v>
      </c>
      <c r="O1743" t="b">
        <v>0</v>
      </c>
      <c r="P1743" t="b">
        <v>0</v>
      </c>
      <c r="Q1743">
        <v>14</v>
      </c>
      <c r="R1743">
        <v>2</v>
      </c>
      <c r="S1743">
        <v>1</v>
      </c>
      <c r="T1743">
        <v>0</v>
      </c>
      <c r="U1743" t="b">
        <v>1</v>
      </c>
      <c r="V1743" t="s">
        <v>221</v>
      </c>
      <c r="W1743" t="s">
        <v>315</v>
      </c>
      <c r="X1743" t="s">
        <v>5871</v>
      </c>
      <c r="Y1743">
        <v>29</v>
      </c>
      <c r="Z1743">
        <v>29</v>
      </c>
      <c r="AA1743">
        <v>8</v>
      </c>
      <c r="AB1743">
        <v>8</v>
      </c>
      <c r="AC1743">
        <v>10</v>
      </c>
    </row>
    <row r="1744" spans="1:29" x14ac:dyDescent="0.35">
      <c r="A1744">
        <v>1749</v>
      </c>
      <c r="B1744" t="s">
        <v>1318</v>
      </c>
      <c r="C1744" t="s">
        <v>3111</v>
      </c>
      <c r="I1744" t="s">
        <v>3092</v>
      </c>
      <c r="J1744" t="s">
        <v>272</v>
      </c>
      <c r="K1744">
        <v>0</v>
      </c>
      <c r="N1744" t="b">
        <v>1</v>
      </c>
      <c r="O1744" t="b">
        <v>0</v>
      </c>
      <c r="P1744" t="b">
        <v>0</v>
      </c>
      <c r="Q1744">
        <v>14</v>
      </c>
      <c r="R1744">
        <v>2</v>
      </c>
      <c r="S1744">
        <v>1</v>
      </c>
      <c r="T1744">
        <v>0</v>
      </c>
      <c r="U1744" t="b">
        <v>1</v>
      </c>
      <c r="V1744" t="s">
        <v>221</v>
      </c>
      <c r="W1744" t="s">
        <v>315</v>
      </c>
      <c r="X1744" t="s">
        <v>5872</v>
      </c>
      <c r="Y1744">
        <v>30</v>
      </c>
      <c r="Z1744">
        <v>30</v>
      </c>
      <c r="AA1744">
        <v>8</v>
      </c>
      <c r="AB1744">
        <v>8</v>
      </c>
      <c r="AC1744">
        <v>10</v>
      </c>
    </row>
    <row r="1745" spans="1:29" x14ac:dyDescent="0.35">
      <c r="A1745">
        <v>1750</v>
      </c>
      <c r="B1745" t="s">
        <v>1318</v>
      </c>
      <c r="C1745" t="s">
        <v>3112</v>
      </c>
      <c r="I1745" t="s">
        <v>3092</v>
      </c>
      <c r="J1745" t="s">
        <v>272</v>
      </c>
      <c r="K1745">
        <v>0</v>
      </c>
      <c r="N1745" t="b">
        <v>1</v>
      </c>
      <c r="O1745" t="b">
        <v>0</v>
      </c>
      <c r="P1745" t="b">
        <v>0</v>
      </c>
      <c r="Q1745">
        <v>14</v>
      </c>
      <c r="R1745">
        <v>2</v>
      </c>
      <c r="S1745">
        <v>1</v>
      </c>
      <c r="T1745">
        <v>0</v>
      </c>
      <c r="U1745" t="b">
        <v>1</v>
      </c>
      <c r="V1745" t="s">
        <v>221</v>
      </c>
      <c r="W1745" t="s">
        <v>315</v>
      </c>
      <c r="X1745" t="s">
        <v>5873</v>
      </c>
      <c r="Y1745">
        <v>31</v>
      </c>
      <c r="Z1745">
        <v>31</v>
      </c>
      <c r="AA1745">
        <v>8</v>
      </c>
      <c r="AB1745">
        <v>8</v>
      </c>
      <c r="AC1745">
        <v>10</v>
      </c>
    </row>
    <row r="1746" spans="1:29" x14ac:dyDescent="0.35">
      <c r="A1746">
        <v>1751</v>
      </c>
      <c r="B1746" t="s">
        <v>1318</v>
      </c>
      <c r="C1746" t="s">
        <v>3113</v>
      </c>
      <c r="I1746" t="s">
        <v>3092</v>
      </c>
      <c r="J1746" t="s">
        <v>272</v>
      </c>
      <c r="K1746">
        <v>0</v>
      </c>
      <c r="N1746" t="b">
        <v>1</v>
      </c>
      <c r="O1746" t="b">
        <v>0</v>
      </c>
      <c r="P1746" t="b">
        <v>0</v>
      </c>
      <c r="Q1746">
        <v>14</v>
      </c>
      <c r="R1746">
        <v>2</v>
      </c>
      <c r="S1746">
        <v>1</v>
      </c>
      <c r="T1746">
        <v>0</v>
      </c>
      <c r="U1746" t="b">
        <v>1</v>
      </c>
      <c r="V1746" t="s">
        <v>221</v>
      </c>
      <c r="W1746" t="s">
        <v>315</v>
      </c>
      <c r="X1746" t="s">
        <v>5874</v>
      </c>
      <c r="Y1746">
        <v>32</v>
      </c>
      <c r="Z1746">
        <v>32</v>
      </c>
      <c r="AA1746">
        <v>8</v>
      </c>
      <c r="AB1746">
        <v>8</v>
      </c>
      <c r="AC1746">
        <v>10</v>
      </c>
    </row>
    <row r="1747" spans="1:29" x14ac:dyDescent="0.35">
      <c r="A1747">
        <v>1752</v>
      </c>
      <c r="B1747" t="s">
        <v>1318</v>
      </c>
      <c r="C1747" t="s">
        <v>3114</v>
      </c>
      <c r="I1747" t="s">
        <v>3092</v>
      </c>
      <c r="J1747" t="s">
        <v>272</v>
      </c>
      <c r="K1747">
        <v>0</v>
      </c>
      <c r="N1747" t="b">
        <v>1</v>
      </c>
      <c r="O1747" t="b">
        <v>0</v>
      </c>
      <c r="P1747" t="b">
        <v>0</v>
      </c>
      <c r="Q1747">
        <v>14</v>
      </c>
      <c r="R1747">
        <v>2</v>
      </c>
      <c r="S1747">
        <v>1</v>
      </c>
      <c r="T1747">
        <v>0</v>
      </c>
      <c r="U1747" t="b">
        <v>1</v>
      </c>
      <c r="V1747" t="s">
        <v>221</v>
      </c>
      <c r="W1747" t="s">
        <v>315</v>
      </c>
      <c r="X1747" t="s">
        <v>5549</v>
      </c>
      <c r="Y1747">
        <v>33</v>
      </c>
      <c r="Z1747">
        <v>33</v>
      </c>
      <c r="AA1747">
        <v>8</v>
      </c>
      <c r="AB1747">
        <v>8</v>
      </c>
      <c r="AC1747">
        <v>10</v>
      </c>
    </row>
    <row r="1748" spans="1:29" x14ac:dyDescent="0.35">
      <c r="A1748">
        <v>1753</v>
      </c>
      <c r="B1748" t="s">
        <v>1318</v>
      </c>
      <c r="C1748" t="s">
        <v>3115</v>
      </c>
      <c r="I1748" t="s">
        <v>3092</v>
      </c>
      <c r="J1748" t="s">
        <v>272</v>
      </c>
      <c r="K1748">
        <v>0</v>
      </c>
      <c r="N1748" t="b">
        <v>1</v>
      </c>
      <c r="O1748" t="b">
        <v>0</v>
      </c>
      <c r="P1748" t="b">
        <v>0</v>
      </c>
      <c r="Q1748">
        <v>14</v>
      </c>
      <c r="R1748">
        <v>2</v>
      </c>
      <c r="S1748">
        <v>1</v>
      </c>
      <c r="T1748">
        <v>0</v>
      </c>
      <c r="U1748" t="b">
        <v>1</v>
      </c>
      <c r="V1748" t="s">
        <v>221</v>
      </c>
      <c r="W1748" t="s">
        <v>315</v>
      </c>
      <c r="X1748" t="s">
        <v>5875</v>
      </c>
      <c r="Y1748">
        <v>34</v>
      </c>
      <c r="Z1748">
        <v>34</v>
      </c>
      <c r="AA1748">
        <v>8</v>
      </c>
      <c r="AB1748">
        <v>8</v>
      </c>
      <c r="AC1748">
        <v>10</v>
      </c>
    </row>
    <row r="1749" spans="1:29" x14ac:dyDescent="0.35">
      <c r="A1749">
        <v>1754</v>
      </c>
      <c r="B1749" t="s">
        <v>1318</v>
      </c>
      <c r="C1749" t="s">
        <v>3116</v>
      </c>
      <c r="I1749" t="s">
        <v>3092</v>
      </c>
      <c r="J1749" t="s">
        <v>272</v>
      </c>
      <c r="K1749">
        <v>0</v>
      </c>
      <c r="N1749" t="b">
        <v>1</v>
      </c>
      <c r="O1749" t="b">
        <v>0</v>
      </c>
      <c r="P1749" t="b">
        <v>0</v>
      </c>
      <c r="Q1749">
        <v>14</v>
      </c>
      <c r="R1749">
        <v>2</v>
      </c>
      <c r="S1749">
        <v>1</v>
      </c>
      <c r="T1749">
        <v>0</v>
      </c>
      <c r="U1749" t="b">
        <v>1</v>
      </c>
      <c r="V1749" t="s">
        <v>221</v>
      </c>
      <c r="W1749" t="s">
        <v>315</v>
      </c>
      <c r="X1749" t="s">
        <v>5876</v>
      </c>
      <c r="Y1749">
        <v>35</v>
      </c>
      <c r="Z1749">
        <v>35</v>
      </c>
      <c r="AA1749">
        <v>8</v>
      </c>
      <c r="AB1749">
        <v>8</v>
      </c>
      <c r="AC1749">
        <v>10</v>
      </c>
    </row>
    <row r="1750" spans="1:29" x14ac:dyDescent="0.35">
      <c r="A1750">
        <v>1755</v>
      </c>
      <c r="B1750" t="s">
        <v>1318</v>
      </c>
      <c r="C1750" t="s">
        <v>3117</v>
      </c>
      <c r="I1750" t="s">
        <v>3092</v>
      </c>
      <c r="J1750" t="s">
        <v>272</v>
      </c>
      <c r="K1750">
        <v>0</v>
      </c>
      <c r="N1750" t="b">
        <v>1</v>
      </c>
      <c r="O1750" t="b">
        <v>0</v>
      </c>
      <c r="P1750" t="b">
        <v>0</v>
      </c>
      <c r="Q1750">
        <v>14</v>
      </c>
      <c r="R1750">
        <v>2</v>
      </c>
      <c r="S1750">
        <v>1</v>
      </c>
      <c r="T1750">
        <v>0</v>
      </c>
      <c r="U1750" t="b">
        <v>1</v>
      </c>
      <c r="V1750" t="s">
        <v>221</v>
      </c>
      <c r="W1750" t="s">
        <v>315</v>
      </c>
      <c r="X1750" t="s">
        <v>5877</v>
      </c>
      <c r="Y1750">
        <v>36</v>
      </c>
      <c r="Z1750">
        <v>36</v>
      </c>
      <c r="AA1750">
        <v>8</v>
      </c>
      <c r="AB1750">
        <v>8</v>
      </c>
      <c r="AC1750">
        <v>10</v>
      </c>
    </row>
    <row r="1751" spans="1:29" x14ac:dyDescent="0.35">
      <c r="A1751">
        <v>1756</v>
      </c>
      <c r="B1751" t="s">
        <v>1318</v>
      </c>
      <c r="C1751" t="s">
        <v>3118</v>
      </c>
      <c r="I1751" t="s">
        <v>3092</v>
      </c>
      <c r="J1751" t="s">
        <v>272</v>
      </c>
      <c r="K1751">
        <v>0</v>
      </c>
      <c r="N1751" t="b">
        <v>1</v>
      </c>
      <c r="O1751" t="b">
        <v>0</v>
      </c>
      <c r="P1751" t="b">
        <v>0</v>
      </c>
      <c r="Q1751">
        <v>14</v>
      </c>
      <c r="R1751">
        <v>2</v>
      </c>
      <c r="S1751">
        <v>1</v>
      </c>
      <c r="T1751">
        <v>0</v>
      </c>
      <c r="U1751" t="b">
        <v>1</v>
      </c>
      <c r="V1751" t="s">
        <v>221</v>
      </c>
      <c r="W1751" t="s">
        <v>315</v>
      </c>
      <c r="X1751" t="s">
        <v>5878</v>
      </c>
      <c r="Y1751">
        <v>37</v>
      </c>
      <c r="Z1751">
        <v>37</v>
      </c>
      <c r="AA1751">
        <v>8</v>
      </c>
      <c r="AB1751">
        <v>8</v>
      </c>
      <c r="AC1751">
        <v>10</v>
      </c>
    </row>
    <row r="1752" spans="1:29" x14ac:dyDescent="0.35">
      <c r="A1752">
        <v>1757</v>
      </c>
      <c r="B1752" t="s">
        <v>1318</v>
      </c>
      <c r="C1752" t="s">
        <v>3119</v>
      </c>
      <c r="I1752" t="s">
        <v>3092</v>
      </c>
      <c r="J1752" t="s">
        <v>272</v>
      </c>
      <c r="K1752">
        <v>0</v>
      </c>
      <c r="N1752" t="b">
        <v>1</v>
      </c>
      <c r="O1752" t="b">
        <v>0</v>
      </c>
      <c r="P1752" t="b">
        <v>0</v>
      </c>
      <c r="Q1752">
        <v>14</v>
      </c>
      <c r="R1752">
        <v>2</v>
      </c>
      <c r="S1752">
        <v>1</v>
      </c>
      <c r="T1752">
        <v>0</v>
      </c>
      <c r="U1752" t="b">
        <v>1</v>
      </c>
      <c r="V1752" t="s">
        <v>221</v>
      </c>
      <c r="W1752" t="s">
        <v>315</v>
      </c>
      <c r="X1752" t="s">
        <v>5879</v>
      </c>
      <c r="Y1752">
        <v>38</v>
      </c>
      <c r="Z1752">
        <v>38</v>
      </c>
      <c r="AA1752">
        <v>8</v>
      </c>
      <c r="AB1752">
        <v>8</v>
      </c>
      <c r="AC1752">
        <v>10</v>
      </c>
    </row>
    <row r="1753" spans="1:29" x14ac:dyDescent="0.35">
      <c r="A1753">
        <v>1758</v>
      </c>
      <c r="B1753" t="s">
        <v>1318</v>
      </c>
      <c r="C1753" t="s">
        <v>3120</v>
      </c>
      <c r="I1753" t="s">
        <v>3092</v>
      </c>
      <c r="J1753" t="s">
        <v>272</v>
      </c>
      <c r="K1753">
        <v>0</v>
      </c>
      <c r="N1753" t="b">
        <v>1</v>
      </c>
      <c r="O1753" t="b">
        <v>0</v>
      </c>
      <c r="P1753" t="b">
        <v>0</v>
      </c>
      <c r="Q1753">
        <v>14</v>
      </c>
      <c r="R1753">
        <v>2</v>
      </c>
      <c r="S1753">
        <v>1</v>
      </c>
      <c r="T1753">
        <v>0</v>
      </c>
      <c r="U1753" t="b">
        <v>1</v>
      </c>
      <c r="V1753" t="s">
        <v>221</v>
      </c>
      <c r="W1753" t="s">
        <v>315</v>
      </c>
      <c r="X1753" t="s">
        <v>5880</v>
      </c>
      <c r="Y1753">
        <v>39</v>
      </c>
      <c r="Z1753">
        <v>39</v>
      </c>
      <c r="AA1753">
        <v>8</v>
      </c>
      <c r="AB1753">
        <v>8</v>
      </c>
      <c r="AC1753">
        <v>10</v>
      </c>
    </row>
    <row r="1754" spans="1:29" x14ac:dyDescent="0.35">
      <c r="A1754">
        <v>1759</v>
      </c>
      <c r="B1754" t="s">
        <v>1318</v>
      </c>
      <c r="C1754" t="s">
        <v>3121</v>
      </c>
      <c r="I1754" t="s">
        <v>3092</v>
      </c>
      <c r="J1754" t="s">
        <v>272</v>
      </c>
      <c r="K1754">
        <v>0</v>
      </c>
      <c r="N1754" t="b">
        <v>1</v>
      </c>
      <c r="O1754" t="b">
        <v>0</v>
      </c>
      <c r="P1754" t="b">
        <v>0</v>
      </c>
      <c r="Q1754">
        <v>14</v>
      </c>
      <c r="R1754">
        <v>2</v>
      </c>
      <c r="S1754">
        <v>1</v>
      </c>
      <c r="T1754">
        <v>0</v>
      </c>
      <c r="U1754" t="b">
        <v>1</v>
      </c>
      <c r="V1754" t="s">
        <v>221</v>
      </c>
      <c r="W1754" t="s">
        <v>315</v>
      </c>
      <c r="X1754" t="s">
        <v>5881</v>
      </c>
      <c r="Y1754">
        <v>40</v>
      </c>
      <c r="Z1754">
        <v>40</v>
      </c>
      <c r="AA1754">
        <v>8</v>
      </c>
      <c r="AB1754">
        <v>8</v>
      </c>
      <c r="AC1754">
        <v>10</v>
      </c>
    </row>
    <row r="1755" spans="1:29" x14ac:dyDescent="0.35">
      <c r="A1755">
        <v>1760</v>
      </c>
      <c r="B1755" t="s">
        <v>1318</v>
      </c>
      <c r="C1755" t="s">
        <v>3122</v>
      </c>
      <c r="I1755" t="s">
        <v>3092</v>
      </c>
      <c r="J1755" t="s">
        <v>272</v>
      </c>
      <c r="K1755">
        <v>0</v>
      </c>
      <c r="N1755" t="b">
        <v>1</v>
      </c>
      <c r="O1755" t="b">
        <v>0</v>
      </c>
      <c r="P1755" t="b">
        <v>0</v>
      </c>
      <c r="Q1755">
        <v>14</v>
      </c>
      <c r="R1755">
        <v>2</v>
      </c>
      <c r="S1755">
        <v>1</v>
      </c>
      <c r="T1755">
        <v>0</v>
      </c>
      <c r="U1755" t="b">
        <v>1</v>
      </c>
      <c r="V1755" t="s">
        <v>221</v>
      </c>
      <c r="W1755" t="s">
        <v>315</v>
      </c>
      <c r="X1755" t="s">
        <v>5882</v>
      </c>
      <c r="Y1755">
        <v>41</v>
      </c>
      <c r="Z1755">
        <v>41</v>
      </c>
      <c r="AA1755">
        <v>8</v>
      </c>
      <c r="AB1755">
        <v>8</v>
      </c>
      <c r="AC1755">
        <v>10</v>
      </c>
    </row>
    <row r="1756" spans="1:29" x14ac:dyDescent="0.35">
      <c r="A1756">
        <v>1761</v>
      </c>
      <c r="B1756" t="s">
        <v>1318</v>
      </c>
      <c r="C1756" t="s">
        <v>3123</v>
      </c>
      <c r="I1756" t="s">
        <v>3092</v>
      </c>
      <c r="J1756" t="s">
        <v>272</v>
      </c>
      <c r="K1756">
        <v>0</v>
      </c>
      <c r="N1756" t="b">
        <v>1</v>
      </c>
      <c r="O1756" t="b">
        <v>0</v>
      </c>
      <c r="P1756" t="b">
        <v>0</v>
      </c>
      <c r="Q1756">
        <v>14</v>
      </c>
      <c r="R1756">
        <v>2</v>
      </c>
      <c r="S1756">
        <v>1</v>
      </c>
      <c r="T1756">
        <v>0</v>
      </c>
      <c r="U1756" t="b">
        <v>1</v>
      </c>
      <c r="V1756" t="s">
        <v>221</v>
      </c>
      <c r="W1756" t="s">
        <v>315</v>
      </c>
      <c r="X1756" t="s">
        <v>5883</v>
      </c>
      <c r="Y1756">
        <v>42</v>
      </c>
      <c r="Z1756">
        <v>42</v>
      </c>
      <c r="AA1756">
        <v>8</v>
      </c>
      <c r="AB1756">
        <v>8</v>
      </c>
      <c r="AC1756">
        <v>10</v>
      </c>
    </row>
    <row r="1757" spans="1:29" x14ac:dyDescent="0.35">
      <c r="A1757">
        <v>1762</v>
      </c>
      <c r="B1757" t="s">
        <v>1318</v>
      </c>
      <c r="C1757" t="s">
        <v>3124</v>
      </c>
      <c r="I1757" t="s">
        <v>3092</v>
      </c>
      <c r="J1757" t="s">
        <v>272</v>
      </c>
      <c r="K1757">
        <v>0</v>
      </c>
      <c r="N1757" t="b">
        <v>1</v>
      </c>
      <c r="O1757" t="b">
        <v>0</v>
      </c>
      <c r="P1757" t="b">
        <v>0</v>
      </c>
      <c r="Q1757">
        <v>14</v>
      </c>
      <c r="R1757">
        <v>2</v>
      </c>
      <c r="S1757">
        <v>1</v>
      </c>
      <c r="T1757">
        <v>0</v>
      </c>
      <c r="U1757" t="b">
        <v>1</v>
      </c>
      <c r="V1757" t="s">
        <v>221</v>
      </c>
      <c r="W1757" t="s">
        <v>315</v>
      </c>
      <c r="X1757" t="s">
        <v>5884</v>
      </c>
      <c r="Y1757">
        <v>43</v>
      </c>
      <c r="Z1757">
        <v>43</v>
      </c>
      <c r="AA1757">
        <v>8</v>
      </c>
      <c r="AB1757">
        <v>8</v>
      </c>
      <c r="AC1757">
        <v>10</v>
      </c>
    </row>
    <row r="1758" spans="1:29" x14ac:dyDescent="0.35">
      <c r="A1758">
        <v>1763</v>
      </c>
      <c r="B1758" t="s">
        <v>1318</v>
      </c>
      <c r="C1758" t="s">
        <v>3125</v>
      </c>
      <c r="I1758" t="s">
        <v>3092</v>
      </c>
      <c r="J1758" t="s">
        <v>272</v>
      </c>
      <c r="K1758">
        <v>0</v>
      </c>
      <c r="N1758" t="b">
        <v>1</v>
      </c>
      <c r="O1758" t="b">
        <v>0</v>
      </c>
      <c r="P1758" t="b">
        <v>0</v>
      </c>
      <c r="Q1758">
        <v>14</v>
      </c>
      <c r="R1758">
        <v>2</v>
      </c>
      <c r="S1758">
        <v>1</v>
      </c>
      <c r="T1758">
        <v>0</v>
      </c>
      <c r="U1758" t="b">
        <v>1</v>
      </c>
      <c r="V1758" t="s">
        <v>221</v>
      </c>
      <c r="W1758" t="s">
        <v>315</v>
      </c>
      <c r="X1758" t="s">
        <v>5885</v>
      </c>
      <c r="Y1758">
        <v>44</v>
      </c>
      <c r="Z1758">
        <v>44</v>
      </c>
      <c r="AA1758">
        <v>8</v>
      </c>
      <c r="AB1758">
        <v>8</v>
      </c>
      <c r="AC1758">
        <v>10</v>
      </c>
    </row>
    <row r="1759" spans="1:29" x14ac:dyDescent="0.35">
      <c r="A1759">
        <v>1764</v>
      </c>
      <c r="B1759" t="s">
        <v>1318</v>
      </c>
      <c r="C1759" t="s">
        <v>3126</v>
      </c>
      <c r="I1759" t="s">
        <v>3092</v>
      </c>
      <c r="J1759" t="s">
        <v>272</v>
      </c>
      <c r="K1759">
        <v>0</v>
      </c>
      <c r="N1759" t="b">
        <v>1</v>
      </c>
      <c r="O1759" t="b">
        <v>0</v>
      </c>
      <c r="P1759" t="b">
        <v>0</v>
      </c>
      <c r="Q1759">
        <v>14</v>
      </c>
      <c r="R1759">
        <v>2</v>
      </c>
      <c r="S1759">
        <v>1</v>
      </c>
      <c r="T1759">
        <v>0</v>
      </c>
      <c r="U1759" t="b">
        <v>1</v>
      </c>
      <c r="V1759" t="s">
        <v>221</v>
      </c>
      <c r="W1759" t="s">
        <v>315</v>
      </c>
      <c r="X1759" t="s">
        <v>5562</v>
      </c>
      <c r="Y1759">
        <v>45</v>
      </c>
      <c r="Z1759">
        <v>45</v>
      </c>
      <c r="AA1759">
        <v>8</v>
      </c>
      <c r="AB1759">
        <v>8</v>
      </c>
      <c r="AC1759">
        <v>10</v>
      </c>
    </row>
    <row r="1760" spans="1:29" x14ac:dyDescent="0.35">
      <c r="A1760">
        <v>1765</v>
      </c>
      <c r="B1760" t="s">
        <v>1318</v>
      </c>
      <c r="C1760" t="s">
        <v>3127</v>
      </c>
      <c r="I1760" t="s">
        <v>3092</v>
      </c>
      <c r="J1760" t="s">
        <v>272</v>
      </c>
      <c r="K1760">
        <v>0</v>
      </c>
      <c r="N1760" t="b">
        <v>1</v>
      </c>
      <c r="O1760" t="b">
        <v>0</v>
      </c>
      <c r="P1760" t="b">
        <v>0</v>
      </c>
      <c r="Q1760">
        <v>14</v>
      </c>
      <c r="R1760">
        <v>2</v>
      </c>
      <c r="S1760">
        <v>1</v>
      </c>
      <c r="T1760">
        <v>0</v>
      </c>
      <c r="U1760" t="b">
        <v>1</v>
      </c>
      <c r="V1760" t="s">
        <v>221</v>
      </c>
      <c r="W1760" t="s">
        <v>315</v>
      </c>
      <c r="X1760" t="s">
        <v>5566</v>
      </c>
      <c r="Y1760">
        <v>46</v>
      </c>
      <c r="Z1760">
        <v>46</v>
      </c>
      <c r="AA1760">
        <v>8</v>
      </c>
      <c r="AB1760">
        <v>8</v>
      </c>
      <c r="AC1760">
        <v>10</v>
      </c>
    </row>
    <row r="1761" spans="1:29" x14ac:dyDescent="0.35">
      <c r="A1761">
        <v>1766</v>
      </c>
      <c r="B1761" t="s">
        <v>1318</v>
      </c>
      <c r="C1761" t="s">
        <v>3128</v>
      </c>
      <c r="I1761" t="s">
        <v>3092</v>
      </c>
      <c r="J1761" t="s">
        <v>272</v>
      </c>
      <c r="K1761">
        <v>0</v>
      </c>
      <c r="N1761" t="b">
        <v>1</v>
      </c>
      <c r="O1761" t="b">
        <v>0</v>
      </c>
      <c r="P1761" t="b">
        <v>0</v>
      </c>
      <c r="Q1761">
        <v>14</v>
      </c>
      <c r="R1761">
        <v>2</v>
      </c>
      <c r="S1761">
        <v>1</v>
      </c>
      <c r="T1761">
        <v>0</v>
      </c>
      <c r="U1761" t="b">
        <v>1</v>
      </c>
      <c r="V1761" t="s">
        <v>221</v>
      </c>
      <c r="W1761" t="s">
        <v>315</v>
      </c>
      <c r="X1761" t="s">
        <v>5886</v>
      </c>
      <c r="Y1761">
        <v>47</v>
      </c>
      <c r="Z1761">
        <v>47</v>
      </c>
      <c r="AA1761">
        <v>8</v>
      </c>
      <c r="AB1761">
        <v>8</v>
      </c>
      <c r="AC1761">
        <v>10</v>
      </c>
    </row>
    <row r="1762" spans="1:29" x14ac:dyDescent="0.35">
      <c r="A1762">
        <v>1767</v>
      </c>
      <c r="B1762" t="s">
        <v>1318</v>
      </c>
      <c r="C1762" t="s">
        <v>3129</v>
      </c>
      <c r="I1762" t="s">
        <v>3092</v>
      </c>
      <c r="J1762" t="s">
        <v>272</v>
      </c>
      <c r="K1762">
        <v>0</v>
      </c>
      <c r="N1762" t="b">
        <v>1</v>
      </c>
      <c r="O1762" t="b">
        <v>0</v>
      </c>
      <c r="P1762" t="b">
        <v>0</v>
      </c>
      <c r="Q1762">
        <v>14</v>
      </c>
      <c r="R1762">
        <v>2</v>
      </c>
      <c r="S1762">
        <v>1</v>
      </c>
      <c r="T1762">
        <v>0</v>
      </c>
      <c r="U1762" t="b">
        <v>1</v>
      </c>
      <c r="V1762" t="s">
        <v>221</v>
      </c>
      <c r="W1762" t="s">
        <v>315</v>
      </c>
      <c r="X1762" t="s">
        <v>5570</v>
      </c>
      <c r="Y1762">
        <v>48</v>
      </c>
      <c r="Z1762">
        <v>48</v>
      </c>
      <c r="AA1762">
        <v>8</v>
      </c>
      <c r="AB1762">
        <v>8</v>
      </c>
      <c r="AC1762">
        <v>10</v>
      </c>
    </row>
    <row r="1763" spans="1:29" x14ac:dyDescent="0.35">
      <c r="A1763">
        <v>1768</v>
      </c>
      <c r="B1763" t="s">
        <v>1318</v>
      </c>
      <c r="C1763" t="s">
        <v>3130</v>
      </c>
      <c r="I1763" t="s">
        <v>3092</v>
      </c>
      <c r="J1763" t="s">
        <v>272</v>
      </c>
      <c r="K1763">
        <v>0</v>
      </c>
      <c r="N1763" t="b">
        <v>1</v>
      </c>
      <c r="O1763" t="b">
        <v>0</v>
      </c>
      <c r="P1763" t="b">
        <v>0</v>
      </c>
      <c r="Q1763">
        <v>14</v>
      </c>
      <c r="R1763">
        <v>2</v>
      </c>
      <c r="S1763">
        <v>1</v>
      </c>
      <c r="T1763">
        <v>0</v>
      </c>
      <c r="U1763" t="b">
        <v>1</v>
      </c>
      <c r="V1763" t="s">
        <v>221</v>
      </c>
      <c r="W1763" t="s">
        <v>315</v>
      </c>
      <c r="X1763" t="s">
        <v>5887</v>
      </c>
      <c r="Y1763">
        <v>49</v>
      </c>
      <c r="Z1763">
        <v>49</v>
      </c>
      <c r="AA1763">
        <v>8</v>
      </c>
      <c r="AB1763">
        <v>8</v>
      </c>
      <c r="AC1763">
        <v>10</v>
      </c>
    </row>
    <row r="1764" spans="1:29" x14ac:dyDescent="0.35">
      <c r="A1764">
        <v>1769</v>
      </c>
      <c r="B1764" t="s">
        <v>1318</v>
      </c>
      <c r="C1764" t="s">
        <v>3131</v>
      </c>
      <c r="I1764" t="s">
        <v>3092</v>
      </c>
      <c r="J1764" t="s">
        <v>272</v>
      </c>
      <c r="K1764">
        <v>0</v>
      </c>
      <c r="N1764" t="b">
        <v>1</v>
      </c>
      <c r="O1764" t="b">
        <v>0</v>
      </c>
      <c r="P1764" t="b">
        <v>0</v>
      </c>
      <c r="Q1764">
        <v>14</v>
      </c>
      <c r="R1764">
        <v>2</v>
      </c>
      <c r="S1764">
        <v>1</v>
      </c>
      <c r="T1764">
        <v>0</v>
      </c>
      <c r="U1764" t="b">
        <v>1</v>
      </c>
      <c r="V1764" t="s">
        <v>221</v>
      </c>
      <c r="W1764" t="s">
        <v>315</v>
      </c>
      <c r="X1764" t="s">
        <v>5888</v>
      </c>
      <c r="Y1764">
        <v>50</v>
      </c>
      <c r="Z1764">
        <v>50</v>
      </c>
      <c r="AA1764">
        <v>8</v>
      </c>
      <c r="AB1764">
        <v>8</v>
      </c>
      <c r="AC1764">
        <v>10</v>
      </c>
    </row>
    <row r="1765" spans="1:29" x14ac:dyDescent="0.35">
      <c r="A1765">
        <v>1770</v>
      </c>
      <c r="B1765" t="s">
        <v>1318</v>
      </c>
      <c r="C1765" t="s">
        <v>3132</v>
      </c>
      <c r="I1765" t="s">
        <v>3092</v>
      </c>
      <c r="J1765" t="s">
        <v>272</v>
      </c>
      <c r="K1765">
        <v>0</v>
      </c>
      <c r="N1765" t="b">
        <v>1</v>
      </c>
      <c r="O1765" t="b">
        <v>0</v>
      </c>
      <c r="P1765" t="b">
        <v>0</v>
      </c>
      <c r="Q1765">
        <v>14</v>
      </c>
      <c r="R1765">
        <v>2</v>
      </c>
      <c r="S1765">
        <v>1</v>
      </c>
      <c r="T1765">
        <v>0</v>
      </c>
      <c r="U1765" t="b">
        <v>1</v>
      </c>
      <c r="V1765" t="s">
        <v>221</v>
      </c>
      <c r="W1765" t="s">
        <v>315</v>
      </c>
      <c r="X1765" t="s">
        <v>5889</v>
      </c>
      <c r="Y1765">
        <v>51</v>
      </c>
      <c r="Z1765">
        <v>51</v>
      </c>
      <c r="AA1765">
        <v>8</v>
      </c>
      <c r="AB1765">
        <v>8</v>
      </c>
      <c r="AC1765">
        <v>10</v>
      </c>
    </row>
    <row r="1766" spans="1:29" x14ac:dyDescent="0.35">
      <c r="A1766">
        <v>1771</v>
      </c>
      <c r="B1766" t="s">
        <v>1318</v>
      </c>
      <c r="C1766" t="s">
        <v>3133</v>
      </c>
      <c r="I1766" t="s">
        <v>3092</v>
      </c>
      <c r="J1766" t="s">
        <v>272</v>
      </c>
      <c r="K1766">
        <v>0</v>
      </c>
      <c r="N1766" t="b">
        <v>1</v>
      </c>
      <c r="O1766" t="b">
        <v>0</v>
      </c>
      <c r="P1766" t="b">
        <v>0</v>
      </c>
      <c r="Q1766">
        <v>14</v>
      </c>
      <c r="R1766">
        <v>2</v>
      </c>
      <c r="S1766">
        <v>1</v>
      </c>
      <c r="T1766">
        <v>0</v>
      </c>
      <c r="U1766" t="b">
        <v>1</v>
      </c>
      <c r="V1766" t="s">
        <v>221</v>
      </c>
      <c r="W1766" t="s">
        <v>315</v>
      </c>
      <c r="X1766" t="s">
        <v>5890</v>
      </c>
      <c r="Y1766">
        <v>52</v>
      </c>
      <c r="Z1766">
        <v>52</v>
      </c>
      <c r="AA1766">
        <v>8</v>
      </c>
      <c r="AB1766">
        <v>8</v>
      </c>
      <c r="AC1766">
        <v>10</v>
      </c>
    </row>
    <row r="1767" spans="1:29" x14ac:dyDescent="0.35">
      <c r="A1767">
        <v>1772</v>
      </c>
      <c r="B1767" t="s">
        <v>1318</v>
      </c>
      <c r="C1767" t="s">
        <v>3134</v>
      </c>
      <c r="I1767" t="s">
        <v>3092</v>
      </c>
      <c r="J1767" t="s">
        <v>272</v>
      </c>
      <c r="K1767">
        <v>0</v>
      </c>
      <c r="N1767" t="b">
        <v>1</v>
      </c>
      <c r="O1767" t="b">
        <v>0</v>
      </c>
      <c r="P1767" t="b">
        <v>0</v>
      </c>
      <c r="Q1767">
        <v>14</v>
      </c>
      <c r="R1767">
        <v>2</v>
      </c>
      <c r="S1767">
        <v>1</v>
      </c>
      <c r="T1767">
        <v>0</v>
      </c>
      <c r="U1767" t="b">
        <v>1</v>
      </c>
      <c r="V1767" t="s">
        <v>221</v>
      </c>
      <c r="W1767" t="s">
        <v>315</v>
      </c>
      <c r="X1767" t="s">
        <v>5891</v>
      </c>
      <c r="Y1767">
        <v>53</v>
      </c>
      <c r="Z1767">
        <v>53</v>
      </c>
      <c r="AA1767">
        <v>8</v>
      </c>
      <c r="AB1767">
        <v>8</v>
      </c>
      <c r="AC1767">
        <v>10</v>
      </c>
    </row>
    <row r="1768" spans="1:29" x14ac:dyDescent="0.35">
      <c r="A1768">
        <v>1773</v>
      </c>
      <c r="B1768" t="s">
        <v>1318</v>
      </c>
      <c r="C1768" t="s">
        <v>3135</v>
      </c>
      <c r="I1768" t="s">
        <v>3092</v>
      </c>
      <c r="J1768" t="s">
        <v>272</v>
      </c>
      <c r="K1768">
        <v>0</v>
      </c>
      <c r="N1768" t="b">
        <v>1</v>
      </c>
      <c r="O1768" t="b">
        <v>0</v>
      </c>
      <c r="P1768" t="b">
        <v>0</v>
      </c>
      <c r="Q1768">
        <v>14</v>
      </c>
      <c r="R1768">
        <v>2</v>
      </c>
      <c r="S1768">
        <v>1</v>
      </c>
      <c r="T1768">
        <v>0</v>
      </c>
      <c r="U1768" t="b">
        <v>1</v>
      </c>
      <c r="V1768" t="s">
        <v>221</v>
      </c>
      <c r="W1768" t="s">
        <v>315</v>
      </c>
      <c r="X1768" t="s">
        <v>5892</v>
      </c>
      <c r="Y1768">
        <v>54</v>
      </c>
      <c r="Z1768">
        <v>54</v>
      </c>
      <c r="AA1768">
        <v>8</v>
      </c>
      <c r="AB1768">
        <v>8</v>
      </c>
      <c r="AC1768">
        <v>10</v>
      </c>
    </row>
    <row r="1769" spans="1:29" x14ac:dyDescent="0.35">
      <c r="A1769">
        <v>1774</v>
      </c>
      <c r="B1769" t="s">
        <v>1318</v>
      </c>
      <c r="C1769" t="s">
        <v>3136</v>
      </c>
      <c r="I1769" t="s">
        <v>3092</v>
      </c>
      <c r="J1769" t="s">
        <v>272</v>
      </c>
      <c r="K1769">
        <v>0</v>
      </c>
      <c r="N1769" t="b">
        <v>1</v>
      </c>
      <c r="O1769" t="b">
        <v>0</v>
      </c>
      <c r="P1769" t="b">
        <v>0</v>
      </c>
      <c r="Q1769">
        <v>14</v>
      </c>
      <c r="R1769">
        <v>2</v>
      </c>
      <c r="S1769">
        <v>1</v>
      </c>
      <c r="T1769">
        <v>0</v>
      </c>
      <c r="U1769" t="b">
        <v>1</v>
      </c>
      <c r="V1769" t="s">
        <v>221</v>
      </c>
      <c r="W1769" t="s">
        <v>315</v>
      </c>
      <c r="X1769" t="s">
        <v>5893</v>
      </c>
      <c r="Y1769">
        <v>55</v>
      </c>
      <c r="Z1769">
        <v>55</v>
      </c>
      <c r="AA1769">
        <v>8</v>
      </c>
      <c r="AB1769">
        <v>8</v>
      </c>
      <c r="AC1769">
        <v>10</v>
      </c>
    </row>
    <row r="1770" spans="1:29" x14ac:dyDescent="0.35">
      <c r="A1770">
        <v>1775</v>
      </c>
      <c r="B1770" t="s">
        <v>1318</v>
      </c>
      <c r="C1770" t="s">
        <v>3137</v>
      </c>
      <c r="I1770" t="s">
        <v>3092</v>
      </c>
      <c r="J1770" t="s">
        <v>272</v>
      </c>
      <c r="K1770">
        <v>0</v>
      </c>
      <c r="N1770" t="b">
        <v>1</v>
      </c>
      <c r="O1770" t="b">
        <v>0</v>
      </c>
      <c r="P1770" t="b">
        <v>0</v>
      </c>
      <c r="Q1770">
        <v>14</v>
      </c>
      <c r="R1770">
        <v>2</v>
      </c>
      <c r="S1770">
        <v>1</v>
      </c>
      <c r="T1770">
        <v>0</v>
      </c>
      <c r="U1770" t="b">
        <v>1</v>
      </c>
      <c r="V1770" t="s">
        <v>221</v>
      </c>
      <c r="W1770" t="s">
        <v>315</v>
      </c>
      <c r="X1770" t="s">
        <v>5894</v>
      </c>
      <c r="Y1770">
        <v>56</v>
      </c>
      <c r="Z1770">
        <v>56</v>
      </c>
      <c r="AA1770">
        <v>8</v>
      </c>
      <c r="AB1770">
        <v>8</v>
      </c>
      <c r="AC1770">
        <v>10</v>
      </c>
    </row>
    <row r="1771" spans="1:29" x14ac:dyDescent="0.35">
      <c r="A1771">
        <v>1776</v>
      </c>
      <c r="B1771" t="s">
        <v>1318</v>
      </c>
      <c r="C1771" t="s">
        <v>3138</v>
      </c>
      <c r="I1771" t="s">
        <v>3092</v>
      </c>
      <c r="J1771" t="s">
        <v>272</v>
      </c>
      <c r="K1771">
        <v>0</v>
      </c>
      <c r="N1771" t="b">
        <v>1</v>
      </c>
      <c r="O1771" t="b">
        <v>0</v>
      </c>
      <c r="P1771" t="b">
        <v>0</v>
      </c>
      <c r="Q1771">
        <v>14</v>
      </c>
      <c r="R1771">
        <v>2</v>
      </c>
      <c r="S1771">
        <v>1</v>
      </c>
      <c r="T1771">
        <v>0</v>
      </c>
      <c r="U1771" t="b">
        <v>1</v>
      </c>
      <c r="V1771" t="s">
        <v>221</v>
      </c>
      <c r="W1771" t="s">
        <v>315</v>
      </c>
      <c r="X1771" t="s">
        <v>5895</v>
      </c>
      <c r="Y1771">
        <v>57</v>
      </c>
      <c r="Z1771">
        <v>57</v>
      </c>
      <c r="AA1771">
        <v>8</v>
      </c>
      <c r="AB1771">
        <v>8</v>
      </c>
      <c r="AC1771">
        <v>10</v>
      </c>
    </row>
    <row r="1772" spans="1:29" x14ac:dyDescent="0.35">
      <c r="A1772">
        <v>1777</v>
      </c>
      <c r="B1772" t="s">
        <v>1318</v>
      </c>
      <c r="C1772" t="s">
        <v>3139</v>
      </c>
      <c r="I1772" t="s">
        <v>3092</v>
      </c>
      <c r="J1772" t="s">
        <v>272</v>
      </c>
      <c r="K1772">
        <v>0</v>
      </c>
      <c r="N1772" t="b">
        <v>1</v>
      </c>
      <c r="O1772" t="b">
        <v>0</v>
      </c>
      <c r="P1772" t="b">
        <v>0</v>
      </c>
      <c r="Q1772">
        <v>14</v>
      </c>
      <c r="R1772">
        <v>2</v>
      </c>
      <c r="S1772">
        <v>1</v>
      </c>
      <c r="T1772">
        <v>0</v>
      </c>
      <c r="U1772" t="b">
        <v>1</v>
      </c>
      <c r="V1772" t="s">
        <v>221</v>
      </c>
      <c r="W1772" t="s">
        <v>315</v>
      </c>
      <c r="X1772" t="s">
        <v>5649</v>
      </c>
      <c r="Y1772">
        <v>58</v>
      </c>
      <c r="Z1772">
        <v>58</v>
      </c>
      <c r="AA1772">
        <v>8</v>
      </c>
      <c r="AB1772">
        <v>8</v>
      </c>
      <c r="AC1772">
        <v>10</v>
      </c>
    </row>
    <row r="1773" spans="1:29" x14ac:dyDescent="0.35">
      <c r="A1773">
        <v>1778</v>
      </c>
      <c r="B1773" t="s">
        <v>1318</v>
      </c>
      <c r="C1773" t="s">
        <v>3140</v>
      </c>
      <c r="I1773" t="s">
        <v>3092</v>
      </c>
      <c r="J1773" t="s">
        <v>272</v>
      </c>
      <c r="K1773">
        <v>0</v>
      </c>
      <c r="N1773" t="b">
        <v>1</v>
      </c>
      <c r="O1773" t="b">
        <v>0</v>
      </c>
      <c r="P1773" t="b">
        <v>0</v>
      </c>
      <c r="Q1773">
        <v>14</v>
      </c>
      <c r="R1773">
        <v>2</v>
      </c>
      <c r="S1773">
        <v>1</v>
      </c>
      <c r="T1773">
        <v>0</v>
      </c>
      <c r="U1773" t="b">
        <v>1</v>
      </c>
      <c r="V1773" t="s">
        <v>221</v>
      </c>
      <c r="W1773" t="s">
        <v>315</v>
      </c>
      <c r="X1773" t="s">
        <v>5654</v>
      </c>
      <c r="Y1773">
        <v>59</v>
      </c>
      <c r="Z1773">
        <v>59</v>
      </c>
      <c r="AA1773">
        <v>8</v>
      </c>
      <c r="AB1773">
        <v>8</v>
      </c>
      <c r="AC1773">
        <v>10</v>
      </c>
    </row>
    <row r="1774" spans="1:29" x14ac:dyDescent="0.35">
      <c r="A1774">
        <v>1779</v>
      </c>
      <c r="B1774" t="s">
        <v>1318</v>
      </c>
      <c r="C1774" t="s">
        <v>3141</v>
      </c>
      <c r="I1774" t="s">
        <v>3092</v>
      </c>
      <c r="J1774" t="s">
        <v>272</v>
      </c>
      <c r="K1774">
        <v>0</v>
      </c>
      <c r="N1774" t="b">
        <v>1</v>
      </c>
      <c r="O1774" t="b">
        <v>0</v>
      </c>
      <c r="P1774" t="b">
        <v>0</v>
      </c>
      <c r="Q1774">
        <v>14</v>
      </c>
      <c r="R1774">
        <v>2</v>
      </c>
      <c r="S1774">
        <v>1</v>
      </c>
      <c r="T1774">
        <v>0</v>
      </c>
      <c r="U1774" t="b">
        <v>1</v>
      </c>
      <c r="V1774" t="s">
        <v>221</v>
      </c>
      <c r="W1774" t="s">
        <v>315</v>
      </c>
      <c r="X1774" t="s">
        <v>5896</v>
      </c>
      <c r="Y1774">
        <v>60</v>
      </c>
      <c r="Z1774">
        <v>60</v>
      </c>
      <c r="AA1774">
        <v>8</v>
      </c>
      <c r="AB1774">
        <v>8</v>
      </c>
      <c r="AC1774">
        <v>10</v>
      </c>
    </row>
    <row r="1775" spans="1:29" x14ac:dyDescent="0.35">
      <c r="A1775">
        <v>1780</v>
      </c>
      <c r="B1775" t="s">
        <v>1318</v>
      </c>
      <c r="C1775" t="s">
        <v>3142</v>
      </c>
      <c r="I1775" t="s">
        <v>3092</v>
      </c>
      <c r="J1775" t="s">
        <v>272</v>
      </c>
      <c r="K1775">
        <v>0</v>
      </c>
      <c r="N1775" t="b">
        <v>1</v>
      </c>
      <c r="O1775" t="b">
        <v>0</v>
      </c>
      <c r="P1775" t="b">
        <v>0</v>
      </c>
      <c r="Q1775">
        <v>14</v>
      </c>
      <c r="R1775">
        <v>2</v>
      </c>
      <c r="S1775">
        <v>1</v>
      </c>
      <c r="T1775">
        <v>0</v>
      </c>
      <c r="U1775" t="b">
        <v>1</v>
      </c>
      <c r="V1775" t="s">
        <v>221</v>
      </c>
      <c r="W1775" t="s">
        <v>315</v>
      </c>
      <c r="X1775" t="s">
        <v>5897</v>
      </c>
      <c r="Y1775">
        <v>61</v>
      </c>
      <c r="Z1775">
        <v>61</v>
      </c>
      <c r="AA1775">
        <v>8</v>
      </c>
      <c r="AB1775">
        <v>8</v>
      </c>
      <c r="AC1775">
        <v>10</v>
      </c>
    </row>
    <row r="1776" spans="1:29" x14ac:dyDescent="0.35">
      <c r="A1776">
        <v>1781</v>
      </c>
      <c r="B1776" t="s">
        <v>1318</v>
      </c>
      <c r="C1776" t="s">
        <v>3143</v>
      </c>
      <c r="I1776" t="s">
        <v>3092</v>
      </c>
      <c r="J1776" t="s">
        <v>272</v>
      </c>
      <c r="K1776">
        <v>0</v>
      </c>
      <c r="N1776" t="b">
        <v>1</v>
      </c>
      <c r="O1776" t="b">
        <v>0</v>
      </c>
      <c r="P1776" t="b">
        <v>0</v>
      </c>
      <c r="Q1776">
        <v>14</v>
      </c>
      <c r="R1776">
        <v>2</v>
      </c>
      <c r="S1776">
        <v>1</v>
      </c>
      <c r="T1776">
        <v>0</v>
      </c>
      <c r="U1776" t="b">
        <v>1</v>
      </c>
      <c r="V1776" t="s">
        <v>221</v>
      </c>
      <c r="W1776" t="s">
        <v>315</v>
      </c>
      <c r="X1776" t="s">
        <v>5898</v>
      </c>
      <c r="Y1776">
        <v>62</v>
      </c>
      <c r="Z1776">
        <v>62</v>
      </c>
      <c r="AA1776">
        <v>8</v>
      </c>
      <c r="AB1776">
        <v>8</v>
      </c>
      <c r="AC1776">
        <v>10</v>
      </c>
    </row>
    <row r="1777" spans="1:29" x14ac:dyDescent="0.35">
      <c r="A1777">
        <v>1782</v>
      </c>
      <c r="B1777" t="s">
        <v>1318</v>
      </c>
      <c r="C1777" t="s">
        <v>3144</v>
      </c>
      <c r="I1777" t="s">
        <v>3092</v>
      </c>
      <c r="J1777" t="s">
        <v>272</v>
      </c>
      <c r="K1777">
        <v>0</v>
      </c>
      <c r="N1777" t="b">
        <v>1</v>
      </c>
      <c r="O1777" t="b">
        <v>0</v>
      </c>
      <c r="P1777" t="b">
        <v>0</v>
      </c>
      <c r="Q1777">
        <v>14</v>
      </c>
      <c r="R1777">
        <v>2</v>
      </c>
      <c r="S1777">
        <v>1</v>
      </c>
      <c r="T1777">
        <v>0</v>
      </c>
      <c r="U1777" t="b">
        <v>1</v>
      </c>
      <c r="V1777" t="s">
        <v>221</v>
      </c>
      <c r="W1777" t="s">
        <v>315</v>
      </c>
      <c r="X1777" t="s">
        <v>5899</v>
      </c>
      <c r="Y1777">
        <v>63</v>
      </c>
      <c r="Z1777">
        <v>63</v>
      </c>
      <c r="AA1777">
        <v>8</v>
      </c>
      <c r="AB1777">
        <v>8</v>
      </c>
      <c r="AC1777">
        <v>10</v>
      </c>
    </row>
    <row r="1778" spans="1:29" x14ac:dyDescent="0.35">
      <c r="A1778">
        <v>1783</v>
      </c>
      <c r="B1778" t="s">
        <v>1318</v>
      </c>
      <c r="C1778" t="s">
        <v>3145</v>
      </c>
      <c r="I1778" t="s">
        <v>3092</v>
      </c>
      <c r="J1778" t="s">
        <v>272</v>
      </c>
      <c r="K1778">
        <v>0</v>
      </c>
      <c r="N1778" t="b">
        <v>1</v>
      </c>
      <c r="O1778" t="b">
        <v>0</v>
      </c>
      <c r="P1778" t="b">
        <v>0</v>
      </c>
      <c r="Q1778">
        <v>14</v>
      </c>
      <c r="R1778">
        <v>2</v>
      </c>
      <c r="S1778">
        <v>1</v>
      </c>
      <c r="T1778">
        <v>0</v>
      </c>
      <c r="U1778" t="b">
        <v>1</v>
      </c>
      <c r="V1778" t="s">
        <v>221</v>
      </c>
      <c r="W1778" t="s">
        <v>315</v>
      </c>
      <c r="X1778" t="s">
        <v>5900</v>
      </c>
      <c r="Y1778">
        <v>64</v>
      </c>
      <c r="Z1778">
        <v>64</v>
      </c>
      <c r="AA1778">
        <v>8</v>
      </c>
      <c r="AB1778">
        <v>8</v>
      </c>
      <c r="AC1778">
        <v>10</v>
      </c>
    </row>
    <row r="1779" spans="1:29" x14ac:dyDescent="0.35">
      <c r="A1779">
        <v>1784</v>
      </c>
      <c r="B1779" t="s">
        <v>1318</v>
      </c>
      <c r="C1779" t="s">
        <v>3146</v>
      </c>
      <c r="I1779" t="s">
        <v>3092</v>
      </c>
      <c r="J1779" t="s">
        <v>272</v>
      </c>
      <c r="K1779">
        <v>0</v>
      </c>
      <c r="N1779" t="b">
        <v>1</v>
      </c>
      <c r="O1779" t="b">
        <v>0</v>
      </c>
      <c r="P1779" t="b">
        <v>0</v>
      </c>
      <c r="Q1779">
        <v>14</v>
      </c>
      <c r="R1779">
        <v>2</v>
      </c>
      <c r="S1779">
        <v>1</v>
      </c>
      <c r="T1779">
        <v>0</v>
      </c>
      <c r="U1779" t="b">
        <v>1</v>
      </c>
      <c r="V1779" t="s">
        <v>221</v>
      </c>
      <c r="W1779" t="s">
        <v>315</v>
      </c>
      <c r="X1779" t="s">
        <v>5901</v>
      </c>
      <c r="Y1779">
        <v>65</v>
      </c>
      <c r="Z1779">
        <v>65</v>
      </c>
      <c r="AA1779">
        <v>8</v>
      </c>
      <c r="AB1779">
        <v>8</v>
      </c>
      <c r="AC1779">
        <v>10</v>
      </c>
    </row>
    <row r="1780" spans="1:29" x14ac:dyDescent="0.35">
      <c r="A1780">
        <v>1785</v>
      </c>
      <c r="B1780" t="s">
        <v>1318</v>
      </c>
      <c r="C1780" t="s">
        <v>3147</v>
      </c>
      <c r="I1780" t="s">
        <v>3092</v>
      </c>
      <c r="J1780" t="s">
        <v>272</v>
      </c>
      <c r="K1780">
        <v>0</v>
      </c>
      <c r="N1780" t="b">
        <v>1</v>
      </c>
      <c r="O1780" t="b">
        <v>0</v>
      </c>
      <c r="P1780" t="b">
        <v>0</v>
      </c>
      <c r="Q1780">
        <v>14</v>
      </c>
      <c r="R1780">
        <v>2</v>
      </c>
      <c r="S1780">
        <v>1</v>
      </c>
      <c r="T1780">
        <v>0</v>
      </c>
      <c r="U1780" t="b">
        <v>1</v>
      </c>
      <c r="V1780" t="s">
        <v>221</v>
      </c>
      <c r="W1780" t="s">
        <v>315</v>
      </c>
      <c r="X1780" t="s">
        <v>5902</v>
      </c>
      <c r="Y1780">
        <v>66</v>
      </c>
      <c r="Z1780">
        <v>66</v>
      </c>
      <c r="AA1780">
        <v>8</v>
      </c>
      <c r="AB1780">
        <v>8</v>
      </c>
      <c r="AC1780">
        <v>10</v>
      </c>
    </row>
    <row r="1781" spans="1:29" x14ac:dyDescent="0.35">
      <c r="A1781">
        <v>1786</v>
      </c>
      <c r="B1781" t="s">
        <v>1318</v>
      </c>
      <c r="C1781" t="s">
        <v>3148</v>
      </c>
      <c r="I1781" t="s">
        <v>3092</v>
      </c>
      <c r="J1781" t="s">
        <v>272</v>
      </c>
      <c r="K1781">
        <v>0</v>
      </c>
      <c r="N1781" t="b">
        <v>1</v>
      </c>
      <c r="O1781" t="b">
        <v>0</v>
      </c>
      <c r="P1781" t="b">
        <v>0</v>
      </c>
      <c r="Q1781">
        <v>14</v>
      </c>
      <c r="R1781">
        <v>2</v>
      </c>
      <c r="S1781">
        <v>1</v>
      </c>
      <c r="T1781">
        <v>0</v>
      </c>
      <c r="U1781" t="b">
        <v>1</v>
      </c>
      <c r="V1781" t="s">
        <v>221</v>
      </c>
      <c r="W1781" t="s">
        <v>315</v>
      </c>
      <c r="X1781" t="s">
        <v>5903</v>
      </c>
      <c r="Y1781">
        <v>67</v>
      </c>
      <c r="Z1781">
        <v>67</v>
      </c>
      <c r="AA1781">
        <v>8</v>
      </c>
      <c r="AB1781">
        <v>8</v>
      </c>
      <c r="AC1781">
        <v>10</v>
      </c>
    </row>
    <row r="1782" spans="1:29" x14ac:dyDescent="0.35">
      <c r="A1782">
        <v>1787</v>
      </c>
      <c r="B1782" t="s">
        <v>1318</v>
      </c>
      <c r="C1782" t="s">
        <v>3149</v>
      </c>
      <c r="I1782" t="s">
        <v>3092</v>
      </c>
      <c r="J1782" t="s">
        <v>272</v>
      </c>
      <c r="K1782">
        <v>0</v>
      </c>
      <c r="N1782" t="b">
        <v>1</v>
      </c>
      <c r="O1782" t="b">
        <v>0</v>
      </c>
      <c r="P1782" t="b">
        <v>0</v>
      </c>
      <c r="Q1782">
        <v>14</v>
      </c>
      <c r="R1782">
        <v>2</v>
      </c>
      <c r="S1782">
        <v>1</v>
      </c>
      <c r="T1782">
        <v>0</v>
      </c>
      <c r="U1782" t="b">
        <v>1</v>
      </c>
      <c r="V1782" t="s">
        <v>221</v>
      </c>
      <c r="W1782" t="s">
        <v>315</v>
      </c>
      <c r="X1782" t="s">
        <v>5904</v>
      </c>
      <c r="Y1782">
        <v>68</v>
      </c>
      <c r="Z1782">
        <v>68</v>
      </c>
      <c r="AA1782">
        <v>8</v>
      </c>
      <c r="AB1782">
        <v>8</v>
      </c>
      <c r="AC1782">
        <v>10</v>
      </c>
    </row>
    <row r="1783" spans="1:29" x14ac:dyDescent="0.35">
      <c r="A1783">
        <v>1788</v>
      </c>
      <c r="B1783" t="s">
        <v>1318</v>
      </c>
      <c r="C1783" t="s">
        <v>3150</v>
      </c>
      <c r="I1783" t="s">
        <v>3092</v>
      </c>
      <c r="J1783" t="s">
        <v>272</v>
      </c>
      <c r="K1783">
        <v>0</v>
      </c>
      <c r="N1783" t="b">
        <v>1</v>
      </c>
      <c r="O1783" t="b">
        <v>0</v>
      </c>
      <c r="P1783" t="b">
        <v>0</v>
      </c>
      <c r="Q1783">
        <v>14</v>
      </c>
      <c r="R1783">
        <v>2</v>
      </c>
      <c r="S1783">
        <v>1</v>
      </c>
      <c r="T1783">
        <v>0</v>
      </c>
      <c r="U1783" t="b">
        <v>1</v>
      </c>
      <c r="V1783" t="s">
        <v>221</v>
      </c>
      <c r="W1783" t="s">
        <v>315</v>
      </c>
      <c r="X1783" t="s">
        <v>5905</v>
      </c>
      <c r="Y1783">
        <v>69</v>
      </c>
      <c r="Z1783">
        <v>69</v>
      </c>
      <c r="AA1783">
        <v>8</v>
      </c>
      <c r="AB1783">
        <v>8</v>
      </c>
      <c r="AC1783">
        <v>10</v>
      </c>
    </row>
    <row r="1784" spans="1:29" x14ac:dyDescent="0.35">
      <c r="A1784">
        <v>1789</v>
      </c>
      <c r="B1784" t="s">
        <v>1318</v>
      </c>
      <c r="C1784" t="s">
        <v>3151</v>
      </c>
      <c r="I1784" t="s">
        <v>3092</v>
      </c>
      <c r="J1784" t="s">
        <v>272</v>
      </c>
      <c r="K1784">
        <v>0</v>
      </c>
      <c r="N1784" t="b">
        <v>1</v>
      </c>
      <c r="O1784" t="b">
        <v>0</v>
      </c>
      <c r="P1784" t="b">
        <v>0</v>
      </c>
      <c r="Q1784">
        <v>14</v>
      </c>
      <c r="R1784">
        <v>2</v>
      </c>
      <c r="S1784">
        <v>1</v>
      </c>
      <c r="T1784">
        <v>0</v>
      </c>
      <c r="U1784" t="b">
        <v>1</v>
      </c>
      <c r="V1784" t="s">
        <v>221</v>
      </c>
      <c r="W1784" t="s">
        <v>315</v>
      </c>
      <c r="X1784" t="s">
        <v>5906</v>
      </c>
      <c r="Y1784">
        <v>70</v>
      </c>
      <c r="Z1784">
        <v>70</v>
      </c>
      <c r="AA1784">
        <v>8</v>
      </c>
      <c r="AB1784">
        <v>8</v>
      </c>
      <c r="AC1784">
        <v>10</v>
      </c>
    </row>
    <row r="1785" spans="1:29" x14ac:dyDescent="0.35">
      <c r="A1785">
        <v>1790</v>
      </c>
      <c r="B1785" t="s">
        <v>1318</v>
      </c>
      <c r="C1785" t="s">
        <v>3152</v>
      </c>
      <c r="I1785" t="s">
        <v>3092</v>
      </c>
      <c r="J1785" t="s">
        <v>272</v>
      </c>
      <c r="K1785">
        <v>0</v>
      </c>
      <c r="N1785" t="b">
        <v>0</v>
      </c>
      <c r="O1785" t="b">
        <v>1</v>
      </c>
      <c r="P1785" t="b">
        <v>0</v>
      </c>
      <c r="Q1785">
        <v>14</v>
      </c>
      <c r="R1785">
        <v>2</v>
      </c>
      <c r="S1785">
        <v>1</v>
      </c>
      <c r="T1785">
        <v>0</v>
      </c>
      <c r="U1785" t="b">
        <v>1</v>
      </c>
      <c r="V1785" t="s">
        <v>221</v>
      </c>
      <c r="W1785" t="s">
        <v>315</v>
      </c>
      <c r="X1785" t="s">
        <v>5907</v>
      </c>
      <c r="Y1785">
        <v>71</v>
      </c>
      <c r="Z1785">
        <v>71</v>
      </c>
      <c r="AA1785">
        <v>8</v>
      </c>
      <c r="AB1785">
        <v>8</v>
      </c>
      <c r="AC1785">
        <v>10</v>
      </c>
    </row>
    <row r="1786" spans="1:29" x14ac:dyDescent="0.35">
      <c r="A1786">
        <v>1791</v>
      </c>
      <c r="B1786" t="s">
        <v>1318</v>
      </c>
      <c r="C1786" t="s">
        <v>3153</v>
      </c>
      <c r="I1786" t="s">
        <v>3154</v>
      </c>
      <c r="J1786" t="s">
        <v>264</v>
      </c>
      <c r="K1786">
        <v>0</v>
      </c>
      <c r="N1786" t="b">
        <v>1</v>
      </c>
      <c r="O1786" t="b">
        <v>0</v>
      </c>
      <c r="P1786" t="b">
        <v>0</v>
      </c>
      <c r="Q1786">
        <v>14</v>
      </c>
      <c r="R1786">
        <v>2</v>
      </c>
      <c r="S1786">
        <v>1</v>
      </c>
      <c r="T1786">
        <v>0</v>
      </c>
      <c r="U1786" t="b">
        <v>1</v>
      </c>
      <c r="V1786" t="s">
        <v>221</v>
      </c>
      <c r="W1786" t="s">
        <v>315</v>
      </c>
      <c r="X1786" t="s">
        <v>5908</v>
      </c>
      <c r="Y1786">
        <v>11</v>
      </c>
      <c r="Z1786">
        <v>11</v>
      </c>
      <c r="AA1786">
        <v>9</v>
      </c>
      <c r="AB1786">
        <v>9</v>
      </c>
      <c r="AC1786">
        <v>10</v>
      </c>
    </row>
    <row r="1787" spans="1:29" x14ac:dyDescent="0.35">
      <c r="A1787">
        <v>1792</v>
      </c>
      <c r="B1787" t="s">
        <v>1318</v>
      </c>
      <c r="C1787" t="s">
        <v>3155</v>
      </c>
      <c r="I1787" t="s">
        <v>3154</v>
      </c>
      <c r="J1787" t="s">
        <v>264</v>
      </c>
      <c r="K1787">
        <v>0</v>
      </c>
      <c r="N1787" t="b">
        <v>1</v>
      </c>
      <c r="O1787" t="b">
        <v>0</v>
      </c>
      <c r="P1787" t="b">
        <v>0</v>
      </c>
      <c r="Q1787">
        <v>14</v>
      </c>
      <c r="R1787">
        <v>2</v>
      </c>
      <c r="S1787">
        <v>1</v>
      </c>
      <c r="T1787">
        <v>0</v>
      </c>
      <c r="U1787" t="b">
        <v>1</v>
      </c>
      <c r="V1787" t="s">
        <v>221</v>
      </c>
      <c r="W1787" t="s">
        <v>315</v>
      </c>
      <c r="X1787" t="s">
        <v>5909</v>
      </c>
      <c r="Y1787">
        <v>12</v>
      </c>
      <c r="Z1787">
        <v>12</v>
      </c>
      <c r="AA1787">
        <v>9</v>
      </c>
      <c r="AB1787">
        <v>9</v>
      </c>
      <c r="AC1787">
        <v>10</v>
      </c>
    </row>
    <row r="1788" spans="1:29" x14ac:dyDescent="0.35">
      <c r="A1788">
        <v>1793</v>
      </c>
      <c r="B1788" t="s">
        <v>1318</v>
      </c>
      <c r="C1788" t="s">
        <v>3156</v>
      </c>
      <c r="I1788" t="s">
        <v>3154</v>
      </c>
      <c r="J1788" t="s">
        <v>264</v>
      </c>
      <c r="K1788">
        <v>0</v>
      </c>
      <c r="N1788" t="b">
        <v>1</v>
      </c>
      <c r="O1788" t="b">
        <v>0</v>
      </c>
      <c r="P1788" t="b">
        <v>0</v>
      </c>
      <c r="Q1788">
        <v>14</v>
      </c>
      <c r="R1788">
        <v>2</v>
      </c>
      <c r="S1788">
        <v>1</v>
      </c>
      <c r="T1788">
        <v>0</v>
      </c>
      <c r="U1788" t="b">
        <v>1</v>
      </c>
      <c r="V1788" t="s">
        <v>221</v>
      </c>
      <c r="W1788" t="s">
        <v>315</v>
      </c>
      <c r="X1788" t="s">
        <v>5910</v>
      </c>
      <c r="Y1788">
        <v>13</v>
      </c>
      <c r="Z1788">
        <v>13</v>
      </c>
      <c r="AA1788">
        <v>9</v>
      </c>
      <c r="AB1788">
        <v>9</v>
      </c>
      <c r="AC1788">
        <v>10</v>
      </c>
    </row>
    <row r="1789" spans="1:29" x14ac:dyDescent="0.35">
      <c r="A1789">
        <v>1794</v>
      </c>
      <c r="B1789" t="s">
        <v>1318</v>
      </c>
      <c r="C1789" t="s">
        <v>3157</v>
      </c>
      <c r="I1789" t="s">
        <v>3154</v>
      </c>
      <c r="J1789" t="s">
        <v>264</v>
      </c>
      <c r="K1789">
        <v>0</v>
      </c>
      <c r="N1789" t="b">
        <v>1</v>
      </c>
      <c r="O1789" t="b">
        <v>0</v>
      </c>
      <c r="P1789" t="b">
        <v>0</v>
      </c>
      <c r="Q1789">
        <v>14</v>
      </c>
      <c r="R1789">
        <v>2</v>
      </c>
      <c r="S1789">
        <v>1</v>
      </c>
      <c r="T1789">
        <v>0</v>
      </c>
      <c r="U1789" t="b">
        <v>1</v>
      </c>
      <c r="V1789" t="s">
        <v>221</v>
      </c>
      <c r="W1789" t="s">
        <v>315</v>
      </c>
      <c r="X1789" t="s">
        <v>5911</v>
      </c>
      <c r="Y1789">
        <v>14</v>
      </c>
      <c r="Z1789">
        <v>14</v>
      </c>
      <c r="AA1789">
        <v>9</v>
      </c>
      <c r="AB1789">
        <v>9</v>
      </c>
      <c r="AC1789">
        <v>10</v>
      </c>
    </row>
    <row r="1790" spans="1:29" x14ac:dyDescent="0.35">
      <c r="A1790">
        <v>1795</v>
      </c>
      <c r="B1790" t="s">
        <v>1318</v>
      </c>
      <c r="C1790" t="s">
        <v>3158</v>
      </c>
      <c r="I1790" t="s">
        <v>3154</v>
      </c>
      <c r="J1790" t="s">
        <v>264</v>
      </c>
      <c r="K1790">
        <v>0</v>
      </c>
      <c r="N1790" t="b">
        <v>1</v>
      </c>
      <c r="O1790" t="b">
        <v>0</v>
      </c>
      <c r="P1790" t="b">
        <v>0</v>
      </c>
      <c r="Q1790">
        <v>14</v>
      </c>
      <c r="R1790">
        <v>2</v>
      </c>
      <c r="S1790">
        <v>1</v>
      </c>
      <c r="T1790">
        <v>0</v>
      </c>
      <c r="U1790" t="b">
        <v>1</v>
      </c>
      <c r="V1790" t="s">
        <v>221</v>
      </c>
      <c r="W1790" t="s">
        <v>315</v>
      </c>
      <c r="X1790" t="s">
        <v>5912</v>
      </c>
      <c r="Y1790">
        <v>15</v>
      </c>
      <c r="Z1790">
        <v>15</v>
      </c>
      <c r="AA1790">
        <v>9</v>
      </c>
      <c r="AB1790">
        <v>9</v>
      </c>
      <c r="AC1790">
        <v>10</v>
      </c>
    </row>
    <row r="1791" spans="1:29" x14ac:dyDescent="0.35">
      <c r="A1791">
        <v>1796</v>
      </c>
      <c r="B1791" t="s">
        <v>1318</v>
      </c>
      <c r="C1791" t="s">
        <v>3159</v>
      </c>
      <c r="I1791" t="s">
        <v>3154</v>
      </c>
      <c r="J1791" t="s">
        <v>264</v>
      </c>
      <c r="K1791">
        <v>0</v>
      </c>
      <c r="N1791" t="b">
        <v>1</v>
      </c>
      <c r="O1791" t="b">
        <v>0</v>
      </c>
      <c r="P1791" t="b">
        <v>0</v>
      </c>
      <c r="Q1791">
        <v>14</v>
      </c>
      <c r="R1791">
        <v>2</v>
      </c>
      <c r="S1791">
        <v>1</v>
      </c>
      <c r="T1791">
        <v>0</v>
      </c>
      <c r="U1791" t="b">
        <v>1</v>
      </c>
      <c r="V1791" t="s">
        <v>221</v>
      </c>
      <c r="W1791" t="s">
        <v>315</v>
      </c>
      <c r="X1791" t="s">
        <v>5913</v>
      </c>
      <c r="Y1791">
        <v>16</v>
      </c>
      <c r="Z1791">
        <v>16</v>
      </c>
      <c r="AA1791">
        <v>9</v>
      </c>
      <c r="AB1791">
        <v>9</v>
      </c>
      <c r="AC1791">
        <v>10</v>
      </c>
    </row>
    <row r="1792" spans="1:29" x14ac:dyDescent="0.35">
      <c r="A1792">
        <v>1797</v>
      </c>
      <c r="B1792" t="s">
        <v>1318</v>
      </c>
      <c r="C1792" t="s">
        <v>3160</v>
      </c>
      <c r="I1792" t="s">
        <v>3154</v>
      </c>
      <c r="J1792" t="s">
        <v>264</v>
      </c>
      <c r="K1792">
        <v>0</v>
      </c>
      <c r="N1792" t="b">
        <v>1</v>
      </c>
      <c r="O1792" t="b">
        <v>0</v>
      </c>
      <c r="P1792" t="b">
        <v>0</v>
      </c>
      <c r="Q1792">
        <v>14</v>
      </c>
      <c r="R1792">
        <v>2</v>
      </c>
      <c r="S1792">
        <v>1</v>
      </c>
      <c r="T1792">
        <v>0</v>
      </c>
      <c r="U1792" t="b">
        <v>1</v>
      </c>
      <c r="V1792" t="s">
        <v>221</v>
      </c>
      <c r="W1792" t="s">
        <v>315</v>
      </c>
      <c r="X1792" t="s">
        <v>5914</v>
      </c>
      <c r="Y1792">
        <v>17</v>
      </c>
      <c r="Z1792">
        <v>17</v>
      </c>
      <c r="AA1792">
        <v>9</v>
      </c>
      <c r="AB1792">
        <v>9</v>
      </c>
      <c r="AC1792">
        <v>10</v>
      </c>
    </row>
    <row r="1793" spans="1:29" x14ac:dyDescent="0.35">
      <c r="A1793">
        <v>1798</v>
      </c>
      <c r="B1793" t="s">
        <v>1318</v>
      </c>
      <c r="C1793" t="s">
        <v>3161</v>
      </c>
      <c r="I1793" t="s">
        <v>3154</v>
      </c>
      <c r="J1793" t="s">
        <v>264</v>
      </c>
      <c r="K1793">
        <v>0</v>
      </c>
      <c r="N1793" t="b">
        <v>1</v>
      </c>
      <c r="O1793" t="b">
        <v>0</v>
      </c>
      <c r="P1793" t="b">
        <v>0</v>
      </c>
      <c r="Q1793">
        <v>14</v>
      </c>
      <c r="R1793">
        <v>2</v>
      </c>
      <c r="S1793">
        <v>1</v>
      </c>
      <c r="T1793">
        <v>0</v>
      </c>
      <c r="U1793" t="b">
        <v>1</v>
      </c>
      <c r="V1793" t="s">
        <v>221</v>
      </c>
      <c r="W1793" t="s">
        <v>315</v>
      </c>
      <c r="X1793" t="s">
        <v>5915</v>
      </c>
      <c r="Y1793">
        <v>18</v>
      </c>
      <c r="Z1793">
        <v>18</v>
      </c>
      <c r="AA1793">
        <v>9</v>
      </c>
      <c r="AB1793">
        <v>9</v>
      </c>
      <c r="AC1793">
        <v>10</v>
      </c>
    </row>
    <row r="1794" spans="1:29" x14ac:dyDescent="0.35">
      <c r="A1794">
        <v>1799</v>
      </c>
      <c r="B1794" t="s">
        <v>1318</v>
      </c>
      <c r="C1794" t="s">
        <v>3162</v>
      </c>
      <c r="I1794" t="s">
        <v>3154</v>
      </c>
      <c r="J1794" t="s">
        <v>264</v>
      </c>
      <c r="K1794">
        <v>0</v>
      </c>
      <c r="N1794" t="b">
        <v>1</v>
      </c>
      <c r="O1794" t="b">
        <v>0</v>
      </c>
      <c r="P1794" t="b">
        <v>0</v>
      </c>
      <c r="Q1794">
        <v>14</v>
      </c>
      <c r="R1794">
        <v>2</v>
      </c>
      <c r="S1794">
        <v>1</v>
      </c>
      <c r="T1794">
        <v>0</v>
      </c>
      <c r="U1794" t="b">
        <v>1</v>
      </c>
      <c r="V1794" t="s">
        <v>221</v>
      </c>
      <c r="W1794" t="s">
        <v>315</v>
      </c>
      <c r="X1794" t="s">
        <v>5916</v>
      </c>
      <c r="Y1794">
        <v>19</v>
      </c>
      <c r="Z1794">
        <v>19</v>
      </c>
      <c r="AA1794">
        <v>9</v>
      </c>
      <c r="AB1794">
        <v>9</v>
      </c>
      <c r="AC1794">
        <v>10</v>
      </c>
    </row>
    <row r="1795" spans="1:29" x14ac:dyDescent="0.35">
      <c r="A1795">
        <v>1800</v>
      </c>
      <c r="B1795" t="s">
        <v>1318</v>
      </c>
      <c r="C1795" t="s">
        <v>3163</v>
      </c>
      <c r="I1795" t="s">
        <v>3154</v>
      </c>
      <c r="J1795" t="s">
        <v>264</v>
      </c>
      <c r="K1795">
        <v>0</v>
      </c>
      <c r="N1795" t="b">
        <v>1</v>
      </c>
      <c r="O1795" t="b">
        <v>0</v>
      </c>
      <c r="P1795" t="b">
        <v>0</v>
      </c>
      <c r="Q1795">
        <v>14</v>
      </c>
      <c r="R1795">
        <v>2</v>
      </c>
      <c r="S1795">
        <v>1</v>
      </c>
      <c r="T1795">
        <v>0</v>
      </c>
      <c r="U1795" t="b">
        <v>1</v>
      </c>
      <c r="V1795" t="s">
        <v>221</v>
      </c>
      <c r="W1795" t="s">
        <v>315</v>
      </c>
      <c r="X1795" t="s">
        <v>5917</v>
      </c>
      <c r="Y1795">
        <v>20</v>
      </c>
      <c r="Z1795">
        <v>20</v>
      </c>
      <c r="AA1795">
        <v>9</v>
      </c>
      <c r="AB1795">
        <v>9</v>
      </c>
      <c r="AC1795">
        <v>10</v>
      </c>
    </row>
    <row r="1796" spans="1:29" x14ac:dyDescent="0.35">
      <c r="A1796">
        <v>1801</v>
      </c>
      <c r="B1796" t="s">
        <v>1318</v>
      </c>
      <c r="C1796" t="s">
        <v>3164</v>
      </c>
      <c r="I1796" t="s">
        <v>3154</v>
      </c>
      <c r="J1796" t="s">
        <v>264</v>
      </c>
      <c r="K1796">
        <v>0</v>
      </c>
      <c r="N1796" t="b">
        <v>1</v>
      </c>
      <c r="O1796" t="b">
        <v>0</v>
      </c>
      <c r="P1796" t="b">
        <v>0</v>
      </c>
      <c r="Q1796">
        <v>14</v>
      </c>
      <c r="R1796">
        <v>2</v>
      </c>
      <c r="S1796">
        <v>1</v>
      </c>
      <c r="T1796">
        <v>0</v>
      </c>
      <c r="U1796" t="b">
        <v>1</v>
      </c>
      <c r="V1796" t="s">
        <v>221</v>
      </c>
      <c r="W1796" t="s">
        <v>315</v>
      </c>
      <c r="X1796" t="s">
        <v>5538</v>
      </c>
      <c r="Y1796">
        <v>21</v>
      </c>
      <c r="Z1796">
        <v>21</v>
      </c>
      <c r="AA1796">
        <v>9</v>
      </c>
      <c r="AB1796">
        <v>9</v>
      </c>
      <c r="AC1796">
        <v>10</v>
      </c>
    </row>
    <row r="1797" spans="1:29" x14ac:dyDescent="0.35">
      <c r="A1797">
        <v>1802</v>
      </c>
      <c r="B1797" t="s">
        <v>1318</v>
      </c>
      <c r="C1797" t="s">
        <v>3165</v>
      </c>
      <c r="I1797" t="s">
        <v>3154</v>
      </c>
      <c r="J1797" t="s">
        <v>264</v>
      </c>
      <c r="K1797">
        <v>0</v>
      </c>
      <c r="N1797" t="b">
        <v>1</v>
      </c>
      <c r="O1797" t="b">
        <v>0</v>
      </c>
      <c r="P1797" t="b">
        <v>0</v>
      </c>
      <c r="Q1797">
        <v>14</v>
      </c>
      <c r="R1797">
        <v>2</v>
      </c>
      <c r="S1797">
        <v>1</v>
      </c>
      <c r="T1797">
        <v>0</v>
      </c>
      <c r="U1797" t="b">
        <v>1</v>
      </c>
      <c r="V1797" t="s">
        <v>221</v>
      </c>
      <c r="W1797" t="s">
        <v>315</v>
      </c>
      <c r="X1797" t="s">
        <v>5918</v>
      </c>
      <c r="Y1797">
        <v>22</v>
      </c>
      <c r="Z1797">
        <v>22</v>
      </c>
      <c r="AA1797">
        <v>9</v>
      </c>
      <c r="AB1797">
        <v>9</v>
      </c>
      <c r="AC1797">
        <v>10</v>
      </c>
    </row>
    <row r="1798" spans="1:29" x14ac:dyDescent="0.35">
      <c r="A1798">
        <v>1803</v>
      </c>
      <c r="B1798" t="s">
        <v>1318</v>
      </c>
      <c r="C1798" t="s">
        <v>3166</v>
      </c>
      <c r="I1798" t="s">
        <v>3154</v>
      </c>
      <c r="J1798" t="s">
        <v>264</v>
      </c>
      <c r="K1798">
        <v>0</v>
      </c>
      <c r="N1798" t="b">
        <v>1</v>
      </c>
      <c r="O1798" t="b">
        <v>0</v>
      </c>
      <c r="P1798" t="b">
        <v>0</v>
      </c>
      <c r="Q1798">
        <v>14</v>
      </c>
      <c r="R1798">
        <v>2</v>
      </c>
      <c r="S1798">
        <v>1</v>
      </c>
      <c r="T1798">
        <v>0</v>
      </c>
      <c r="U1798" t="b">
        <v>1</v>
      </c>
      <c r="V1798" t="s">
        <v>221</v>
      </c>
      <c r="W1798" t="s">
        <v>315</v>
      </c>
      <c r="X1798" t="s">
        <v>5919</v>
      </c>
      <c r="Y1798">
        <v>23</v>
      </c>
      <c r="Z1798">
        <v>23</v>
      </c>
      <c r="AA1798">
        <v>9</v>
      </c>
      <c r="AB1798">
        <v>9</v>
      </c>
      <c r="AC1798">
        <v>10</v>
      </c>
    </row>
    <row r="1799" spans="1:29" x14ac:dyDescent="0.35">
      <c r="A1799">
        <v>1804</v>
      </c>
      <c r="B1799" t="s">
        <v>1318</v>
      </c>
      <c r="C1799" t="s">
        <v>3167</v>
      </c>
      <c r="I1799" t="s">
        <v>3154</v>
      </c>
      <c r="J1799" t="s">
        <v>264</v>
      </c>
      <c r="K1799">
        <v>0</v>
      </c>
      <c r="N1799" t="b">
        <v>1</v>
      </c>
      <c r="O1799" t="b">
        <v>0</v>
      </c>
      <c r="P1799" t="b">
        <v>0</v>
      </c>
      <c r="Q1799">
        <v>14</v>
      </c>
      <c r="R1799">
        <v>2</v>
      </c>
      <c r="S1799">
        <v>1</v>
      </c>
      <c r="T1799">
        <v>0</v>
      </c>
      <c r="U1799" t="b">
        <v>1</v>
      </c>
      <c r="V1799" t="s">
        <v>221</v>
      </c>
      <c r="W1799" t="s">
        <v>315</v>
      </c>
      <c r="X1799" t="s">
        <v>5920</v>
      </c>
      <c r="Y1799">
        <v>24</v>
      </c>
      <c r="Z1799">
        <v>24</v>
      </c>
      <c r="AA1799">
        <v>9</v>
      </c>
      <c r="AB1799">
        <v>9</v>
      </c>
      <c r="AC1799">
        <v>10</v>
      </c>
    </row>
    <row r="1800" spans="1:29" x14ac:dyDescent="0.35">
      <c r="A1800">
        <v>1805</v>
      </c>
      <c r="B1800" t="s">
        <v>1318</v>
      </c>
      <c r="C1800" t="s">
        <v>3168</v>
      </c>
      <c r="I1800" t="s">
        <v>3154</v>
      </c>
      <c r="J1800" t="s">
        <v>264</v>
      </c>
      <c r="K1800">
        <v>0</v>
      </c>
      <c r="N1800" t="b">
        <v>1</v>
      </c>
      <c r="O1800" t="b">
        <v>0</v>
      </c>
      <c r="P1800" t="b">
        <v>0</v>
      </c>
      <c r="Q1800">
        <v>14</v>
      </c>
      <c r="R1800">
        <v>2</v>
      </c>
      <c r="S1800">
        <v>1</v>
      </c>
      <c r="T1800">
        <v>0</v>
      </c>
      <c r="U1800" t="b">
        <v>1</v>
      </c>
      <c r="V1800" t="s">
        <v>221</v>
      </c>
      <c r="W1800" t="s">
        <v>315</v>
      </c>
      <c r="X1800" t="s">
        <v>5921</v>
      </c>
      <c r="Y1800">
        <v>25</v>
      </c>
      <c r="Z1800">
        <v>25</v>
      </c>
      <c r="AA1800">
        <v>9</v>
      </c>
      <c r="AB1800">
        <v>9</v>
      </c>
      <c r="AC1800">
        <v>10</v>
      </c>
    </row>
    <row r="1801" spans="1:29" x14ac:dyDescent="0.35">
      <c r="A1801">
        <v>1806</v>
      </c>
      <c r="B1801" t="s">
        <v>1318</v>
      </c>
      <c r="C1801" t="s">
        <v>3169</v>
      </c>
      <c r="I1801" t="s">
        <v>3154</v>
      </c>
      <c r="J1801" t="s">
        <v>264</v>
      </c>
      <c r="K1801">
        <v>0</v>
      </c>
      <c r="N1801" t="b">
        <v>1</v>
      </c>
      <c r="O1801" t="b">
        <v>0</v>
      </c>
      <c r="P1801" t="b">
        <v>0</v>
      </c>
      <c r="Q1801">
        <v>14</v>
      </c>
      <c r="R1801">
        <v>2</v>
      </c>
      <c r="S1801">
        <v>1</v>
      </c>
      <c r="T1801">
        <v>0</v>
      </c>
      <c r="U1801" t="b">
        <v>1</v>
      </c>
      <c r="V1801" t="s">
        <v>221</v>
      </c>
      <c r="W1801" t="s">
        <v>315</v>
      </c>
      <c r="X1801" t="s">
        <v>5922</v>
      </c>
      <c r="Y1801">
        <v>26</v>
      </c>
      <c r="Z1801">
        <v>26</v>
      </c>
      <c r="AA1801">
        <v>9</v>
      </c>
      <c r="AB1801">
        <v>9</v>
      </c>
      <c r="AC1801">
        <v>10</v>
      </c>
    </row>
    <row r="1802" spans="1:29" x14ac:dyDescent="0.35">
      <c r="A1802">
        <v>1807</v>
      </c>
      <c r="B1802" t="s">
        <v>1318</v>
      </c>
      <c r="C1802" t="s">
        <v>3170</v>
      </c>
      <c r="I1802" t="s">
        <v>3154</v>
      </c>
      <c r="J1802" t="s">
        <v>264</v>
      </c>
      <c r="K1802">
        <v>0</v>
      </c>
      <c r="N1802" t="b">
        <v>1</v>
      </c>
      <c r="O1802" t="b">
        <v>0</v>
      </c>
      <c r="P1802" t="b">
        <v>0</v>
      </c>
      <c r="Q1802">
        <v>14</v>
      </c>
      <c r="R1802">
        <v>2</v>
      </c>
      <c r="S1802">
        <v>1</v>
      </c>
      <c r="T1802">
        <v>0</v>
      </c>
      <c r="U1802" t="b">
        <v>1</v>
      </c>
      <c r="V1802" t="s">
        <v>221</v>
      </c>
      <c r="W1802" t="s">
        <v>315</v>
      </c>
      <c r="X1802" t="s">
        <v>5923</v>
      </c>
      <c r="Y1802">
        <v>27</v>
      </c>
      <c r="Z1802">
        <v>27</v>
      </c>
      <c r="AA1802">
        <v>9</v>
      </c>
      <c r="AB1802">
        <v>9</v>
      </c>
      <c r="AC1802">
        <v>10</v>
      </c>
    </row>
    <row r="1803" spans="1:29" x14ac:dyDescent="0.35">
      <c r="A1803">
        <v>1808</v>
      </c>
      <c r="B1803" t="s">
        <v>1318</v>
      </c>
      <c r="C1803" t="s">
        <v>3171</v>
      </c>
      <c r="I1803" t="s">
        <v>3154</v>
      </c>
      <c r="J1803" t="s">
        <v>264</v>
      </c>
      <c r="K1803">
        <v>0</v>
      </c>
      <c r="N1803" t="b">
        <v>1</v>
      </c>
      <c r="O1803" t="b">
        <v>0</v>
      </c>
      <c r="P1803" t="b">
        <v>0</v>
      </c>
      <c r="Q1803">
        <v>14</v>
      </c>
      <c r="R1803">
        <v>2</v>
      </c>
      <c r="S1803">
        <v>1</v>
      </c>
      <c r="T1803">
        <v>0</v>
      </c>
      <c r="U1803" t="b">
        <v>1</v>
      </c>
      <c r="V1803" t="s">
        <v>221</v>
      </c>
      <c r="W1803" t="s">
        <v>315</v>
      </c>
      <c r="X1803" t="s">
        <v>5924</v>
      </c>
      <c r="Y1803">
        <v>28</v>
      </c>
      <c r="Z1803">
        <v>28</v>
      </c>
      <c r="AA1803">
        <v>9</v>
      </c>
      <c r="AB1803">
        <v>9</v>
      </c>
      <c r="AC1803">
        <v>10</v>
      </c>
    </row>
    <row r="1804" spans="1:29" x14ac:dyDescent="0.35">
      <c r="A1804">
        <v>1809</v>
      </c>
      <c r="B1804" t="s">
        <v>1318</v>
      </c>
      <c r="C1804" t="s">
        <v>3172</v>
      </c>
      <c r="I1804" t="s">
        <v>3154</v>
      </c>
      <c r="J1804" t="s">
        <v>264</v>
      </c>
      <c r="K1804">
        <v>0</v>
      </c>
      <c r="N1804" t="b">
        <v>1</v>
      </c>
      <c r="O1804" t="b">
        <v>0</v>
      </c>
      <c r="P1804" t="b">
        <v>0</v>
      </c>
      <c r="Q1804">
        <v>14</v>
      </c>
      <c r="R1804">
        <v>2</v>
      </c>
      <c r="S1804">
        <v>1</v>
      </c>
      <c r="T1804">
        <v>0</v>
      </c>
      <c r="U1804" t="b">
        <v>1</v>
      </c>
      <c r="V1804" t="s">
        <v>221</v>
      </c>
      <c r="W1804" t="s">
        <v>315</v>
      </c>
      <c r="X1804" t="s">
        <v>5925</v>
      </c>
      <c r="Y1804">
        <v>29</v>
      </c>
      <c r="Z1804">
        <v>29</v>
      </c>
      <c r="AA1804">
        <v>9</v>
      </c>
      <c r="AB1804">
        <v>9</v>
      </c>
      <c r="AC1804">
        <v>10</v>
      </c>
    </row>
    <row r="1805" spans="1:29" x14ac:dyDescent="0.35">
      <c r="A1805">
        <v>1810</v>
      </c>
      <c r="B1805" t="s">
        <v>1318</v>
      </c>
      <c r="C1805" t="s">
        <v>3173</v>
      </c>
      <c r="I1805" t="s">
        <v>3154</v>
      </c>
      <c r="J1805" t="s">
        <v>264</v>
      </c>
      <c r="K1805">
        <v>0</v>
      </c>
      <c r="N1805" t="b">
        <v>1</v>
      </c>
      <c r="O1805" t="b">
        <v>0</v>
      </c>
      <c r="P1805" t="b">
        <v>0</v>
      </c>
      <c r="Q1805">
        <v>14</v>
      </c>
      <c r="R1805">
        <v>2</v>
      </c>
      <c r="S1805">
        <v>1</v>
      </c>
      <c r="T1805">
        <v>0</v>
      </c>
      <c r="U1805" t="b">
        <v>1</v>
      </c>
      <c r="V1805" t="s">
        <v>221</v>
      </c>
      <c r="W1805" t="s">
        <v>315</v>
      </c>
      <c r="X1805" t="s">
        <v>5926</v>
      </c>
      <c r="Y1805">
        <v>30</v>
      </c>
      <c r="Z1805">
        <v>30</v>
      </c>
      <c r="AA1805">
        <v>9</v>
      </c>
      <c r="AB1805">
        <v>9</v>
      </c>
      <c r="AC1805">
        <v>10</v>
      </c>
    </row>
    <row r="1806" spans="1:29" x14ac:dyDescent="0.35">
      <c r="A1806">
        <v>1811</v>
      </c>
      <c r="B1806" t="s">
        <v>1318</v>
      </c>
      <c r="C1806" t="s">
        <v>3174</v>
      </c>
      <c r="I1806" t="s">
        <v>3154</v>
      </c>
      <c r="J1806" t="s">
        <v>264</v>
      </c>
      <c r="K1806">
        <v>0</v>
      </c>
      <c r="N1806" t="b">
        <v>1</v>
      </c>
      <c r="O1806" t="b">
        <v>0</v>
      </c>
      <c r="P1806" t="b">
        <v>0</v>
      </c>
      <c r="Q1806">
        <v>14</v>
      </c>
      <c r="R1806">
        <v>2</v>
      </c>
      <c r="S1806">
        <v>1</v>
      </c>
      <c r="T1806">
        <v>0</v>
      </c>
      <c r="U1806" t="b">
        <v>1</v>
      </c>
      <c r="V1806" t="s">
        <v>221</v>
      </c>
      <c r="W1806" t="s">
        <v>315</v>
      </c>
      <c r="X1806" t="s">
        <v>5927</v>
      </c>
      <c r="Y1806">
        <v>31</v>
      </c>
      <c r="Z1806">
        <v>31</v>
      </c>
      <c r="AA1806">
        <v>9</v>
      </c>
      <c r="AB1806">
        <v>9</v>
      </c>
      <c r="AC1806">
        <v>10</v>
      </c>
    </row>
    <row r="1807" spans="1:29" x14ac:dyDescent="0.35">
      <c r="A1807">
        <v>1812</v>
      </c>
      <c r="B1807" t="s">
        <v>1318</v>
      </c>
      <c r="C1807" t="s">
        <v>3175</v>
      </c>
      <c r="I1807" t="s">
        <v>3154</v>
      </c>
      <c r="J1807" t="s">
        <v>264</v>
      </c>
      <c r="K1807">
        <v>0</v>
      </c>
      <c r="N1807" t="b">
        <v>1</v>
      </c>
      <c r="O1807" t="b">
        <v>0</v>
      </c>
      <c r="P1807" t="b">
        <v>0</v>
      </c>
      <c r="Q1807">
        <v>14</v>
      </c>
      <c r="R1807">
        <v>2</v>
      </c>
      <c r="S1807">
        <v>1</v>
      </c>
      <c r="T1807">
        <v>0</v>
      </c>
      <c r="U1807" t="b">
        <v>1</v>
      </c>
      <c r="V1807" t="s">
        <v>221</v>
      </c>
      <c r="W1807" t="s">
        <v>315</v>
      </c>
      <c r="X1807" t="s">
        <v>5928</v>
      </c>
      <c r="Y1807">
        <v>32</v>
      </c>
      <c r="Z1807">
        <v>32</v>
      </c>
      <c r="AA1807">
        <v>9</v>
      </c>
      <c r="AB1807">
        <v>9</v>
      </c>
      <c r="AC1807">
        <v>10</v>
      </c>
    </row>
    <row r="1808" spans="1:29" x14ac:dyDescent="0.35">
      <c r="A1808">
        <v>1813</v>
      </c>
      <c r="B1808" t="s">
        <v>1318</v>
      </c>
      <c r="C1808" t="s">
        <v>3176</v>
      </c>
      <c r="I1808" t="s">
        <v>3154</v>
      </c>
      <c r="J1808" t="s">
        <v>264</v>
      </c>
      <c r="K1808">
        <v>0</v>
      </c>
      <c r="N1808" t="b">
        <v>1</v>
      </c>
      <c r="O1808" t="b">
        <v>0</v>
      </c>
      <c r="P1808" t="b">
        <v>0</v>
      </c>
      <c r="Q1808">
        <v>14</v>
      </c>
      <c r="R1808">
        <v>2</v>
      </c>
      <c r="S1808">
        <v>1</v>
      </c>
      <c r="T1808">
        <v>0</v>
      </c>
      <c r="U1808" t="b">
        <v>1</v>
      </c>
      <c r="V1808" t="s">
        <v>221</v>
      </c>
      <c r="W1808" t="s">
        <v>315</v>
      </c>
      <c r="X1808" t="s">
        <v>5551</v>
      </c>
      <c r="Y1808">
        <v>33</v>
      </c>
      <c r="Z1808">
        <v>33</v>
      </c>
      <c r="AA1808">
        <v>9</v>
      </c>
      <c r="AB1808">
        <v>9</v>
      </c>
      <c r="AC1808">
        <v>10</v>
      </c>
    </row>
    <row r="1809" spans="1:29" x14ac:dyDescent="0.35">
      <c r="A1809">
        <v>1814</v>
      </c>
      <c r="B1809" t="s">
        <v>1318</v>
      </c>
      <c r="C1809" t="s">
        <v>3177</v>
      </c>
      <c r="I1809" t="s">
        <v>3154</v>
      </c>
      <c r="J1809" t="s">
        <v>264</v>
      </c>
      <c r="K1809">
        <v>0</v>
      </c>
      <c r="N1809" t="b">
        <v>1</v>
      </c>
      <c r="O1809" t="b">
        <v>0</v>
      </c>
      <c r="P1809" t="b">
        <v>0</v>
      </c>
      <c r="Q1809">
        <v>14</v>
      </c>
      <c r="R1809">
        <v>2</v>
      </c>
      <c r="S1809">
        <v>1</v>
      </c>
      <c r="T1809">
        <v>0</v>
      </c>
      <c r="U1809" t="b">
        <v>1</v>
      </c>
      <c r="V1809" t="s">
        <v>221</v>
      </c>
      <c r="W1809" t="s">
        <v>315</v>
      </c>
      <c r="X1809" t="s">
        <v>5929</v>
      </c>
      <c r="Y1809">
        <v>34</v>
      </c>
      <c r="Z1809">
        <v>34</v>
      </c>
      <c r="AA1809">
        <v>9</v>
      </c>
      <c r="AB1809">
        <v>9</v>
      </c>
      <c r="AC1809">
        <v>10</v>
      </c>
    </row>
    <row r="1810" spans="1:29" x14ac:dyDescent="0.35">
      <c r="A1810">
        <v>1815</v>
      </c>
      <c r="B1810" t="s">
        <v>1318</v>
      </c>
      <c r="C1810" t="s">
        <v>3178</v>
      </c>
      <c r="I1810" t="s">
        <v>3154</v>
      </c>
      <c r="J1810" t="s">
        <v>264</v>
      </c>
      <c r="K1810">
        <v>0</v>
      </c>
      <c r="N1810" t="b">
        <v>1</v>
      </c>
      <c r="O1810" t="b">
        <v>0</v>
      </c>
      <c r="P1810" t="b">
        <v>0</v>
      </c>
      <c r="Q1810">
        <v>14</v>
      </c>
      <c r="R1810">
        <v>2</v>
      </c>
      <c r="S1810">
        <v>1</v>
      </c>
      <c r="T1810">
        <v>0</v>
      </c>
      <c r="U1810" t="b">
        <v>1</v>
      </c>
      <c r="V1810" t="s">
        <v>221</v>
      </c>
      <c r="W1810" t="s">
        <v>315</v>
      </c>
      <c r="X1810" t="s">
        <v>5930</v>
      </c>
      <c r="Y1810">
        <v>35</v>
      </c>
      <c r="Z1810">
        <v>35</v>
      </c>
      <c r="AA1810">
        <v>9</v>
      </c>
      <c r="AB1810">
        <v>9</v>
      </c>
      <c r="AC1810">
        <v>10</v>
      </c>
    </row>
    <row r="1811" spans="1:29" x14ac:dyDescent="0.35">
      <c r="A1811">
        <v>1816</v>
      </c>
      <c r="B1811" t="s">
        <v>1318</v>
      </c>
      <c r="C1811" t="s">
        <v>3179</v>
      </c>
      <c r="I1811" t="s">
        <v>3154</v>
      </c>
      <c r="J1811" t="s">
        <v>264</v>
      </c>
      <c r="K1811">
        <v>0</v>
      </c>
      <c r="N1811" t="b">
        <v>1</v>
      </c>
      <c r="O1811" t="b">
        <v>0</v>
      </c>
      <c r="P1811" t="b">
        <v>0</v>
      </c>
      <c r="Q1811">
        <v>14</v>
      </c>
      <c r="R1811">
        <v>2</v>
      </c>
      <c r="S1811">
        <v>1</v>
      </c>
      <c r="T1811">
        <v>0</v>
      </c>
      <c r="U1811" t="b">
        <v>1</v>
      </c>
      <c r="V1811" t="s">
        <v>221</v>
      </c>
      <c r="W1811" t="s">
        <v>315</v>
      </c>
      <c r="X1811" t="s">
        <v>5931</v>
      </c>
      <c r="Y1811">
        <v>36</v>
      </c>
      <c r="Z1811">
        <v>36</v>
      </c>
      <c r="AA1811">
        <v>9</v>
      </c>
      <c r="AB1811">
        <v>9</v>
      </c>
      <c r="AC1811">
        <v>10</v>
      </c>
    </row>
    <row r="1812" spans="1:29" x14ac:dyDescent="0.35">
      <c r="A1812">
        <v>1817</v>
      </c>
      <c r="B1812" t="s">
        <v>1318</v>
      </c>
      <c r="C1812" t="s">
        <v>3180</v>
      </c>
      <c r="I1812" t="s">
        <v>3154</v>
      </c>
      <c r="J1812" t="s">
        <v>264</v>
      </c>
      <c r="K1812">
        <v>0</v>
      </c>
      <c r="N1812" t="b">
        <v>1</v>
      </c>
      <c r="O1812" t="b">
        <v>0</v>
      </c>
      <c r="P1812" t="b">
        <v>0</v>
      </c>
      <c r="Q1812">
        <v>14</v>
      </c>
      <c r="R1812">
        <v>2</v>
      </c>
      <c r="S1812">
        <v>1</v>
      </c>
      <c r="T1812">
        <v>0</v>
      </c>
      <c r="U1812" t="b">
        <v>1</v>
      </c>
      <c r="V1812" t="s">
        <v>221</v>
      </c>
      <c r="W1812" t="s">
        <v>315</v>
      </c>
      <c r="X1812" t="s">
        <v>5932</v>
      </c>
      <c r="Y1812">
        <v>37</v>
      </c>
      <c r="Z1812">
        <v>37</v>
      </c>
      <c r="AA1812">
        <v>9</v>
      </c>
      <c r="AB1812">
        <v>9</v>
      </c>
      <c r="AC1812">
        <v>10</v>
      </c>
    </row>
    <row r="1813" spans="1:29" x14ac:dyDescent="0.35">
      <c r="A1813">
        <v>1818</v>
      </c>
      <c r="B1813" t="s">
        <v>1318</v>
      </c>
      <c r="C1813" t="s">
        <v>3181</v>
      </c>
      <c r="I1813" t="s">
        <v>3154</v>
      </c>
      <c r="J1813" t="s">
        <v>264</v>
      </c>
      <c r="K1813">
        <v>0</v>
      </c>
      <c r="N1813" t="b">
        <v>1</v>
      </c>
      <c r="O1813" t="b">
        <v>0</v>
      </c>
      <c r="P1813" t="b">
        <v>0</v>
      </c>
      <c r="Q1813">
        <v>14</v>
      </c>
      <c r="R1813">
        <v>2</v>
      </c>
      <c r="S1813">
        <v>1</v>
      </c>
      <c r="T1813">
        <v>0</v>
      </c>
      <c r="U1813" t="b">
        <v>1</v>
      </c>
      <c r="V1813" t="s">
        <v>221</v>
      </c>
      <c r="W1813" t="s">
        <v>315</v>
      </c>
      <c r="X1813" t="s">
        <v>5933</v>
      </c>
      <c r="Y1813">
        <v>38</v>
      </c>
      <c r="Z1813">
        <v>38</v>
      </c>
      <c r="AA1813">
        <v>9</v>
      </c>
      <c r="AB1813">
        <v>9</v>
      </c>
      <c r="AC1813">
        <v>10</v>
      </c>
    </row>
    <row r="1814" spans="1:29" x14ac:dyDescent="0.35">
      <c r="A1814">
        <v>1819</v>
      </c>
      <c r="B1814" t="s">
        <v>1318</v>
      </c>
      <c r="C1814" t="s">
        <v>3182</v>
      </c>
      <c r="I1814" t="s">
        <v>3154</v>
      </c>
      <c r="J1814" t="s">
        <v>264</v>
      </c>
      <c r="K1814">
        <v>0</v>
      </c>
      <c r="N1814" t="b">
        <v>1</v>
      </c>
      <c r="O1814" t="b">
        <v>0</v>
      </c>
      <c r="P1814" t="b">
        <v>0</v>
      </c>
      <c r="Q1814">
        <v>14</v>
      </c>
      <c r="R1814">
        <v>2</v>
      </c>
      <c r="S1814">
        <v>1</v>
      </c>
      <c r="T1814">
        <v>0</v>
      </c>
      <c r="U1814" t="b">
        <v>1</v>
      </c>
      <c r="V1814" t="s">
        <v>221</v>
      </c>
      <c r="W1814" t="s">
        <v>315</v>
      </c>
      <c r="X1814" t="s">
        <v>5934</v>
      </c>
      <c r="Y1814">
        <v>39</v>
      </c>
      <c r="Z1814">
        <v>39</v>
      </c>
      <c r="AA1814">
        <v>9</v>
      </c>
      <c r="AB1814">
        <v>9</v>
      </c>
      <c r="AC1814">
        <v>10</v>
      </c>
    </row>
    <row r="1815" spans="1:29" x14ac:dyDescent="0.35">
      <c r="A1815">
        <v>1820</v>
      </c>
      <c r="B1815" t="s">
        <v>1318</v>
      </c>
      <c r="C1815" t="s">
        <v>3183</v>
      </c>
      <c r="I1815" t="s">
        <v>3154</v>
      </c>
      <c r="J1815" t="s">
        <v>264</v>
      </c>
      <c r="K1815">
        <v>0</v>
      </c>
      <c r="N1815" t="b">
        <v>1</v>
      </c>
      <c r="O1815" t="b">
        <v>0</v>
      </c>
      <c r="P1815" t="b">
        <v>0</v>
      </c>
      <c r="Q1815">
        <v>14</v>
      </c>
      <c r="R1815">
        <v>2</v>
      </c>
      <c r="S1815">
        <v>1</v>
      </c>
      <c r="T1815">
        <v>0</v>
      </c>
      <c r="U1815" t="b">
        <v>1</v>
      </c>
      <c r="V1815" t="s">
        <v>221</v>
      </c>
      <c r="W1815" t="s">
        <v>315</v>
      </c>
      <c r="X1815" t="s">
        <v>5935</v>
      </c>
      <c r="Y1815">
        <v>40</v>
      </c>
      <c r="Z1815">
        <v>40</v>
      </c>
      <c r="AA1815">
        <v>9</v>
      </c>
      <c r="AB1815">
        <v>9</v>
      </c>
      <c r="AC1815">
        <v>10</v>
      </c>
    </row>
    <row r="1816" spans="1:29" x14ac:dyDescent="0.35">
      <c r="A1816">
        <v>1821</v>
      </c>
      <c r="B1816" t="s">
        <v>1318</v>
      </c>
      <c r="C1816" t="s">
        <v>3184</v>
      </c>
      <c r="I1816" t="s">
        <v>3154</v>
      </c>
      <c r="J1816" t="s">
        <v>264</v>
      </c>
      <c r="K1816">
        <v>0</v>
      </c>
      <c r="N1816" t="b">
        <v>1</v>
      </c>
      <c r="O1816" t="b">
        <v>0</v>
      </c>
      <c r="P1816" t="b">
        <v>0</v>
      </c>
      <c r="Q1816">
        <v>14</v>
      </c>
      <c r="R1816">
        <v>2</v>
      </c>
      <c r="S1816">
        <v>1</v>
      </c>
      <c r="T1816">
        <v>0</v>
      </c>
      <c r="U1816" t="b">
        <v>1</v>
      </c>
      <c r="V1816" t="s">
        <v>221</v>
      </c>
      <c r="W1816" t="s">
        <v>315</v>
      </c>
      <c r="X1816" t="s">
        <v>5936</v>
      </c>
      <c r="Y1816">
        <v>41</v>
      </c>
      <c r="Z1816">
        <v>41</v>
      </c>
      <c r="AA1816">
        <v>9</v>
      </c>
      <c r="AB1816">
        <v>9</v>
      </c>
      <c r="AC1816">
        <v>10</v>
      </c>
    </row>
    <row r="1817" spans="1:29" x14ac:dyDescent="0.35">
      <c r="A1817">
        <v>1822</v>
      </c>
      <c r="B1817" t="s">
        <v>1318</v>
      </c>
      <c r="C1817" t="s">
        <v>3185</v>
      </c>
      <c r="I1817" t="s">
        <v>3154</v>
      </c>
      <c r="J1817" t="s">
        <v>264</v>
      </c>
      <c r="K1817">
        <v>0</v>
      </c>
      <c r="N1817" t="b">
        <v>1</v>
      </c>
      <c r="O1817" t="b">
        <v>0</v>
      </c>
      <c r="P1817" t="b">
        <v>0</v>
      </c>
      <c r="Q1817">
        <v>14</v>
      </c>
      <c r="R1817">
        <v>2</v>
      </c>
      <c r="S1817">
        <v>1</v>
      </c>
      <c r="T1817">
        <v>0</v>
      </c>
      <c r="U1817" t="b">
        <v>1</v>
      </c>
      <c r="V1817" t="s">
        <v>221</v>
      </c>
      <c r="W1817" t="s">
        <v>315</v>
      </c>
      <c r="X1817" t="s">
        <v>5937</v>
      </c>
      <c r="Y1817">
        <v>42</v>
      </c>
      <c r="Z1817">
        <v>42</v>
      </c>
      <c r="AA1817">
        <v>9</v>
      </c>
      <c r="AB1817">
        <v>9</v>
      </c>
      <c r="AC1817">
        <v>10</v>
      </c>
    </row>
    <row r="1818" spans="1:29" x14ac:dyDescent="0.35">
      <c r="A1818">
        <v>1823</v>
      </c>
      <c r="B1818" t="s">
        <v>1318</v>
      </c>
      <c r="C1818" t="s">
        <v>3186</v>
      </c>
      <c r="I1818" t="s">
        <v>3154</v>
      </c>
      <c r="J1818" t="s">
        <v>264</v>
      </c>
      <c r="K1818">
        <v>0</v>
      </c>
      <c r="N1818" t="b">
        <v>1</v>
      </c>
      <c r="O1818" t="b">
        <v>0</v>
      </c>
      <c r="P1818" t="b">
        <v>0</v>
      </c>
      <c r="Q1818">
        <v>14</v>
      </c>
      <c r="R1818">
        <v>2</v>
      </c>
      <c r="S1818">
        <v>1</v>
      </c>
      <c r="T1818">
        <v>0</v>
      </c>
      <c r="U1818" t="b">
        <v>1</v>
      </c>
      <c r="V1818" t="s">
        <v>221</v>
      </c>
      <c r="W1818" t="s">
        <v>315</v>
      </c>
      <c r="X1818" t="s">
        <v>5938</v>
      </c>
      <c r="Y1818">
        <v>43</v>
      </c>
      <c r="Z1818">
        <v>43</v>
      </c>
      <c r="AA1818">
        <v>9</v>
      </c>
      <c r="AB1818">
        <v>9</v>
      </c>
      <c r="AC1818">
        <v>10</v>
      </c>
    </row>
    <row r="1819" spans="1:29" x14ac:dyDescent="0.35">
      <c r="A1819">
        <v>1824</v>
      </c>
      <c r="B1819" t="s">
        <v>1318</v>
      </c>
      <c r="C1819" t="s">
        <v>3187</v>
      </c>
      <c r="I1819" t="s">
        <v>3154</v>
      </c>
      <c r="J1819" t="s">
        <v>264</v>
      </c>
      <c r="K1819">
        <v>0</v>
      </c>
      <c r="N1819" t="b">
        <v>1</v>
      </c>
      <c r="O1819" t="b">
        <v>0</v>
      </c>
      <c r="P1819" t="b">
        <v>0</v>
      </c>
      <c r="Q1819">
        <v>14</v>
      </c>
      <c r="R1819">
        <v>2</v>
      </c>
      <c r="S1819">
        <v>1</v>
      </c>
      <c r="T1819">
        <v>0</v>
      </c>
      <c r="U1819" t="b">
        <v>1</v>
      </c>
      <c r="V1819" t="s">
        <v>221</v>
      </c>
      <c r="W1819" t="s">
        <v>315</v>
      </c>
      <c r="X1819" t="s">
        <v>5939</v>
      </c>
      <c r="Y1819">
        <v>44</v>
      </c>
      <c r="Z1819">
        <v>44</v>
      </c>
      <c r="AA1819">
        <v>9</v>
      </c>
      <c r="AB1819">
        <v>9</v>
      </c>
      <c r="AC1819">
        <v>10</v>
      </c>
    </row>
    <row r="1820" spans="1:29" x14ac:dyDescent="0.35">
      <c r="A1820">
        <v>1825</v>
      </c>
      <c r="B1820" t="s">
        <v>1318</v>
      </c>
      <c r="C1820" t="s">
        <v>3188</v>
      </c>
      <c r="I1820" t="s">
        <v>3154</v>
      </c>
      <c r="J1820" t="s">
        <v>264</v>
      </c>
      <c r="K1820">
        <v>0</v>
      </c>
      <c r="N1820" t="b">
        <v>1</v>
      </c>
      <c r="O1820" t="b">
        <v>0</v>
      </c>
      <c r="P1820" t="b">
        <v>0</v>
      </c>
      <c r="Q1820">
        <v>14</v>
      </c>
      <c r="R1820">
        <v>2</v>
      </c>
      <c r="S1820">
        <v>1</v>
      </c>
      <c r="T1820">
        <v>0</v>
      </c>
      <c r="U1820" t="b">
        <v>1</v>
      </c>
      <c r="V1820" t="s">
        <v>221</v>
      </c>
      <c r="W1820" t="s">
        <v>315</v>
      </c>
      <c r="X1820" t="s">
        <v>5563</v>
      </c>
      <c r="Y1820">
        <v>45</v>
      </c>
      <c r="Z1820">
        <v>45</v>
      </c>
      <c r="AA1820">
        <v>9</v>
      </c>
      <c r="AB1820">
        <v>9</v>
      </c>
      <c r="AC1820">
        <v>10</v>
      </c>
    </row>
    <row r="1821" spans="1:29" x14ac:dyDescent="0.35">
      <c r="A1821">
        <v>1826</v>
      </c>
      <c r="B1821" t="s">
        <v>1318</v>
      </c>
      <c r="C1821" t="s">
        <v>3189</v>
      </c>
      <c r="I1821" t="s">
        <v>3154</v>
      </c>
      <c r="J1821" t="s">
        <v>264</v>
      </c>
      <c r="K1821">
        <v>0</v>
      </c>
      <c r="N1821" t="b">
        <v>1</v>
      </c>
      <c r="O1821" t="b">
        <v>0</v>
      </c>
      <c r="P1821" t="b">
        <v>0</v>
      </c>
      <c r="Q1821">
        <v>14</v>
      </c>
      <c r="R1821">
        <v>2</v>
      </c>
      <c r="S1821">
        <v>1</v>
      </c>
      <c r="T1821">
        <v>0</v>
      </c>
      <c r="U1821" t="b">
        <v>1</v>
      </c>
      <c r="V1821" t="s">
        <v>221</v>
      </c>
      <c r="W1821" t="s">
        <v>315</v>
      </c>
      <c r="X1821" t="s">
        <v>5567</v>
      </c>
      <c r="Y1821">
        <v>46</v>
      </c>
      <c r="Z1821">
        <v>46</v>
      </c>
      <c r="AA1821">
        <v>9</v>
      </c>
      <c r="AB1821">
        <v>9</v>
      </c>
      <c r="AC1821">
        <v>10</v>
      </c>
    </row>
    <row r="1822" spans="1:29" x14ac:dyDescent="0.35">
      <c r="A1822">
        <v>1827</v>
      </c>
      <c r="B1822" t="s">
        <v>1318</v>
      </c>
      <c r="C1822" t="s">
        <v>3190</v>
      </c>
      <c r="I1822" t="s">
        <v>3154</v>
      </c>
      <c r="J1822" t="s">
        <v>264</v>
      </c>
      <c r="K1822">
        <v>0</v>
      </c>
      <c r="N1822" t="b">
        <v>1</v>
      </c>
      <c r="O1822" t="b">
        <v>0</v>
      </c>
      <c r="P1822" t="b">
        <v>0</v>
      </c>
      <c r="Q1822">
        <v>14</v>
      </c>
      <c r="R1822">
        <v>2</v>
      </c>
      <c r="S1822">
        <v>1</v>
      </c>
      <c r="T1822">
        <v>0</v>
      </c>
      <c r="U1822" t="b">
        <v>1</v>
      </c>
      <c r="V1822" t="s">
        <v>221</v>
      </c>
      <c r="W1822" t="s">
        <v>315</v>
      </c>
      <c r="X1822" t="s">
        <v>5940</v>
      </c>
      <c r="Y1822">
        <v>47</v>
      </c>
      <c r="Z1822">
        <v>47</v>
      </c>
      <c r="AA1822">
        <v>9</v>
      </c>
      <c r="AB1822">
        <v>9</v>
      </c>
      <c r="AC1822">
        <v>10</v>
      </c>
    </row>
    <row r="1823" spans="1:29" x14ac:dyDescent="0.35">
      <c r="A1823">
        <v>1828</v>
      </c>
      <c r="B1823" t="s">
        <v>1318</v>
      </c>
      <c r="C1823" t="s">
        <v>3191</v>
      </c>
      <c r="I1823" t="s">
        <v>3154</v>
      </c>
      <c r="J1823" t="s">
        <v>264</v>
      </c>
      <c r="K1823">
        <v>0</v>
      </c>
      <c r="N1823" t="b">
        <v>1</v>
      </c>
      <c r="O1823" t="b">
        <v>0</v>
      </c>
      <c r="P1823" t="b">
        <v>0</v>
      </c>
      <c r="Q1823">
        <v>14</v>
      </c>
      <c r="R1823">
        <v>2</v>
      </c>
      <c r="S1823">
        <v>1</v>
      </c>
      <c r="T1823">
        <v>0</v>
      </c>
      <c r="U1823" t="b">
        <v>1</v>
      </c>
      <c r="V1823" t="s">
        <v>221</v>
      </c>
      <c r="W1823" t="s">
        <v>315</v>
      </c>
      <c r="X1823" t="s">
        <v>5571</v>
      </c>
      <c r="Y1823">
        <v>48</v>
      </c>
      <c r="Z1823">
        <v>48</v>
      </c>
      <c r="AA1823">
        <v>9</v>
      </c>
      <c r="AB1823">
        <v>9</v>
      </c>
      <c r="AC1823">
        <v>10</v>
      </c>
    </row>
    <row r="1824" spans="1:29" x14ac:dyDescent="0.35">
      <c r="A1824">
        <v>1829</v>
      </c>
      <c r="B1824" t="s">
        <v>1318</v>
      </c>
      <c r="C1824" t="s">
        <v>3192</v>
      </c>
      <c r="I1824" t="s">
        <v>3154</v>
      </c>
      <c r="J1824" t="s">
        <v>264</v>
      </c>
      <c r="K1824">
        <v>0</v>
      </c>
      <c r="N1824" t="b">
        <v>1</v>
      </c>
      <c r="O1824" t="b">
        <v>0</v>
      </c>
      <c r="P1824" t="b">
        <v>0</v>
      </c>
      <c r="Q1824">
        <v>14</v>
      </c>
      <c r="R1824">
        <v>2</v>
      </c>
      <c r="S1824">
        <v>1</v>
      </c>
      <c r="T1824">
        <v>0</v>
      </c>
      <c r="U1824" t="b">
        <v>1</v>
      </c>
      <c r="V1824" t="s">
        <v>221</v>
      </c>
      <c r="W1824" t="s">
        <v>315</v>
      </c>
      <c r="X1824" t="s">
        <v>5941</v>
      </c>
      <c r="Y1824">
        <v>49</v>
      </c>
      <c r="Z1824">
        <v>49</v>
      </c>
      <c r="AA1824">
        <v>9</v>
      </c>
      <c r="AB1824">
        <v>9</v>
      </c>
      <c r="AC1824">
        <v>10</v>
      </c>
    </row>
    <row r="1825" spans="1:29" x14ac:dyDescent="0.35">
      <c r="A1825">
        <v>1830</v>
      </c>
      <c r="B1825" t="s">
        <v>1318</v>
      </c>
      <c r="C1825" t="s">
        <v>3193</v>
      </c>
      <c r="I1825" t="s">
        <v>3154</v>
      </c>
      <c r="J1825" t="s">
        <v>264</v>
      </c>
      <c r="K1825">
        <v>0</v>
      </c>
      <c r="N1825" t="b">
        <v>1</v>
      </c>
      <c r="O1825" t="b">
        <v>0</v>
      </c>
      <c r="P1825" t="b">
        <v>0</v>
      </c>
      <c r="Q1825">
        <v>14</v>
      </c>
      <c r="R1825">
        <v>2</v>
      </c>
      <c r="S1825">
        <v>1</v>
      </c>
      <c r="T1825">
        <v>0</v>
      </c>
      <c r="U1825" t="b">
        <v>1</v>
      </c>
      <c r="V1825" t="s">
        <v>221</v>
      </c>
      <c r="W1825" t="s">
        <v>315</v>
      </c>
      <c r="X1825" t="s">
        <v>5942</v>
      </c>
      <c r="Y1825">
        <v>50</v>
      </c>
      <c r="Z1825">
        <v>50</v>
      </c>
      <c r="AA1825">
        <v>9</v>
      </c>
      <c r="AB1825">
        <v>9</v>
      </c>
      <c r="AC1825">
        <v>10</v>
      </c>
    </row>
    <row r="1826" spans="1:29" x14ac:dyDescent="0.35">
      <c r="A1826">
        <v>1831</v>
      </c>
      <c r="B1826" t="s">
        <v>1318</v>
      </c>
      <c r="C1826" t="s">
        <v>3194</v>
      </c>
      <c r="I1826" t="s">
        <v>3154</v>
      </c>
      <c r="J1826" t="s">
        <v>264</v>
      </c>
      <c r="K1826">
        <v>0</v>
      </c>
      <c r="N1826" t="b">
        <v>1</v>
      </c>
      <c r="O1826" t="b">
        <v>0</v>
      </c>
      <c r="P1826" t="b">
        <v>0</v>
      </c>
      <c r="Q1826">
        <v>14</v>
      </c>
      <c r="R1826">
        <v>2</v>
      </c>
      <c r="S1826">
        <v>1</v>
      </c>
      <c r="T1826">
        <v>0</v>
      </c>
      <c r="U1826" t="b">
        <v>1</v>
      </c>
      <c r="V1826" t="s">
        <v>221</v>
      </c>
      <c r="W1826" t="s">
        <v>315</v>
      </c>
      <c r="X1826" t="s">
        <v>5943</v>
      </c>
      <c r="Y1826">
        <v>51</v>
      </c>
      <c r="Z1826">
        <v>51</v>
      </c>
      <c r="AA1826">
        <v>9</v>
      </c>
      <c r="AB1826">
        <v>9</v>
      </c>
      <c r="AC1826">
        <v>10</v>
      </c>
    </row>
    <row r="1827" spans="1:29" x14ac:dyDescent="0.35">
      <c r="A1827">
        <v>1832</v>
      </c>
      <c r="B1827" t="s">
        <v>1318</v>
      </c>
      <c r="C1827" t="s">
        <v>3195</v>
      </c>
      <c r="I1827" t="s">
        <v>3154</v>
      </c>
      <c r="J1827" t="s">
        <v>264</v>
      </c>
      <c r="K1827">
        <v>0</v>
      </c>
      <c r="N1827" t="b">
        <v>1</v>
      </c>
      <c r="O1827" t="b">
        <v>0</v>
      </c>
      <c r="P1827" t="b">
        <v>0</v>
      </c>
      <c r="Q1827">
        <v>14</v>
      </c>
      <c r="R1827">
        <v>2</v>
      </c>
      <c r="S1827">
        <v>1</v>
      </c>
      <c r="T1827">
        <v>0</v>
      </c>
      <c r="U1827" t="b">
        <v>1</v>
      </c>
      <c r="V1827" t="s">
        <v>221</v>
      </c>
      <c r="W1827" t="s">
        <v>315</v>
      </c>
      <c r="X1827" t="s">
        <v>5944</v>
      </c>
      <c r="Y1827">
        <v>52</v>
      </c>
      <c r="Z1827">
        <v>52</v>
      </c>
      <c r="AA1827">
        <v>9</v>
      </c>
      <c r="AB1827">
        <v>9</v>
      </c>
      <c r="AC1827">
        <v>10</v>
      </c>
    </row>
    <row r="1828" spans="1:29" x14ac:dyDescent="0.35">
      <c r="A1828">
        <v>1833</v>
      </c>
      <c r="B1828" t="s">
        <v>1318</v>
      </c>
      <c r="C1828" t="s">
        <v>3196</v>
      </c>
      <c r="I1828" t="s">
        <v>3154</v>
      </c>
      <c r="J1828" t="s">
        <v>264</v>
      </c>
      <c r="K1828">
        <v>0</v>
      </c>
      <c r="N1828" t="b">
        <v>1</v>
      </c>
      <c r="O1828" t="b">
        <v>0</v>
      </c>
      <c r="P1828" t="b">
        <v>0</v>
      </c>
      <c r="Q1828">
        <v>14</v>
      </c>
      <c r="R1828">
        <v>2</v>
      </c>
      <c r="S1828">
        <v>1</v>
      </c>
      <c r="T1828">
        <v>0</v>
      </c>
      <c r="U1828" t="b">
        <v>1</v>
      </c>
      <c r="V1828" t="s">
        <v>221</v>
      </c>
      <c r="W1828" t="s">
        <v>315</v>
      </c>
      <c r="X1828" t="s">
        <v>5945</v>
      </c>
      <c r="Y1828">
        <v>53</v>
      </c>
      <c r="Z1828">
        <v>53</v>
      </c>
      <c r="AA1828">
        <v>9</v>
      </c>
      <c r="AB1828">
        <v>9</v>
      </c>
      <c r="AC1828">
        <v>10</v>
      </c>
    </row>
    <row r="1829" spans="1:29" x14ac:dyDescent="0.35">
      <c r="A1829">
        <v>1834</v>
      </c>
      <c r="B1829" t="s">
        <v>1318</v>
      </c>
      <c r="C1829" t="s">
        <v>3197</v>
      </c>
      <c r="I1829" t="s">
        <v>3154</v>
      </c>
      <c r="J1829" t="s">
        <v>264</v>
      </c>
      <c r="K1829">
        <v>0</v>
      </c>
      <c r="N1829" t="b">
        <v>1</v>
      </c>
      <c r="O1829" t="b">
        <v>0</v>
      </c>
      <c r="P1829" t="b">
        <v>0</v>
      </c>
      <c r="Q1829">
        <v>14</v>
      </c>
      <c r="R1829">
        <v>2</v>
      </c>
      <c r="S1829">
        <v>1</v>
      </c>
      <c r="T1829">
        <v>0</v>
      </c>
      <c r="U1829" t="b">
        <v>1</v>
      </c>
      <c r="V1829" t="s">
        <v>221</v>
      </c>
      <c r="W1829" t="s">
        <v>315</v>
      </c>
      <c r="X1829" t="s">
        <v>5946</v>
      </c>
      <c r="Y1829">
        <v>54</v>
      </c>
      <c r="Z1829">
        <v>54</v>
      </c>
      <c r="AA1829">
        <v>9</v>
      </c>
      <c r="AB1829">
        <v>9</v>
      </c>
      <c r="AC1829">
        <v>10</v>
      </c>
    </row>
    <row r="1830" spans="1:29" x14ac:dyDescent="0.35">
      <c r="A1830">
        <v>1835</v>
      </c>
      <c r="B1830" t="s">
        <v>1318</v>
      </c>
      <c r="C1830" t="s">
        <v>3198</v>
      </c>
      <c r="I1830" t="s">
        <v>3154</v>
      </c>
      <c r="J1830" t="s">
        <v>264</v>
      </c>
      <c r="K1830">
        <v>0</v>
      </c>
      <c r="N1830" t="b">
        <v>1</v>
      </c>
      <c r="O1830" t="b">
        <v>0</v>
      </c>
      <c r="P1830" t="b">
        <v>0</v>
      </c>
      <c r="Q1830">
        <v>14</v>
      </c>
      <c r="R1830">
        <v>2</v>
      </c>
      <c r="S1830">
        <v>1</v>
      </c>
      <c r="T1830">
        <v>0</v>
      </c>
      <c r="U1830" t="b">
        <v>1</v>
      </c>
      <c r="V1830" t="s">
        <v>221</v>
      </c>
      <c r="W1830" t="s">
        <v>315</v>
      </c>
      <c r="X1830" t="s">
        <v>5947</v>
      </c>
      <c r="Y1830">
        <v>55</v>
      </c>
      <c r="Z1830">
        <v>55</v>
      </c>
      <c r="AA1830">
        <v>9</v>
      </c>
      <c r="AB1830">
        <v>9</v>
      </c>
      <c r="AC1830">
        <v>10</v>
      </c>
    </row>
    <row r="1831" spans="1:29" x14ac:dyDescent="0.35">
      <c r="A1831">
        <v>1836</v>
      </c>
      <c r="B1831" t="s">
        <v>1318</v>
      </c>
      <c r="C1831" t="s">
        <v>3199</v>
      </c>
      <c r="I1831" t="s">
        <v>3154</v>
      </c>
      <c r="J1831" t="s">
        <v>264</v>
      </c>
      <c r="K1831">
        <v>0</v>
      </c>
      <c r="N1831" t="b">
        <v>1</v>
      </c>
      <c r="O1831" t="b">
        <v>0</v>
      </c>
      <c r="P1831" t="b">
        <v>0</v>
      </c>
      <c r="Q1831">
        <v>14</v>
      </c>
      <c r="R1831">
        <v>2</v>
      </c>
      <c r="S1831">
        <v>1</v>
      </c>
      <c r="T1831">
        <v>0</v>
      </c>
      <c r="U1831" t="b">
        <v>1</v>
      </c>
      <c r="V1831" t="s">
        <v>221</v>
      </c>
      <c r="W1831" t="s">
        <v>315</v>
      </c>
      <c r="X1831" t="s">
        <v>5948</v>
      </c>
      <c r="Y1831">
        <v>56</v>
      </c>
      <c r="Z1831">
        <v>56</v>
      </c>
      <c r="AA1831">
        <v>9</v>
      </c>
      <c r="AB1831">
        <v>9</v>
      </c>
      <c r="AC1831">
        <v>10</v>
      </c>
    </row>
    <row r="1832" spans="1:29" x14ac:dyDescent="0.35">
      <c r="A1832">
        <v>1837</v>
      </c>
      <c r="B1832" t="s">
        <v>1318</v>
      </c>
      <c r="C1832" t="s">
        <v>3200</v>
      </c>
      <c r="I1832" t="s">
        <v>3154</v>
      </c>
      <c r="J1832" t="s">
        <v>264</v>
      </c>
      <c r="K1832">
        <v>0</v>
      </c>
      <c r="N1832" t="b">
        <v>1</v>
      </c>
      <c r="O1832" t="b">
        <v>0</v>
      </c>
      <c r="P1832" t="b">
        <v>0</v>
      </c>
      <c r="Q1832">
        <v>14</v>
      </c>
      <c r="R1832">
        <v>2</v>
      </c>
      <c r="S1832">
        <v>1</v>
      </c>
      <c r="T1832">
        <v>0</v>
      </c>
      <c r="U1832" t="b">
        <v>1</v>
      </c>
      <c r="V1832" t="s">
        <v>221</v>
      </c>
      <c r="W1832" t="s">
        <v>315</v>
      </c>
      <c r="X1832" t="s">
        <v>5949</v>
      </c>
      <c r="Y1832">
        <v>57</v>
      </c>
      <c r="Z1832">
        <v>57</v>
      </c>
      <c r="AA1832">
        <v>9</v>
      </c>
      <c r="AB1832">
        <v>9</v>
      </c>
      <c r="AC1832">
        <v>10</v>
      </c>
    </row>
    <row r="1833" spans="1:29" x14ac:dyDescent="0.35">
      <c r="A1833">
        <v>1838</v>
      </c>
      <c r="B1833" t="s">
        <v>1318</v>
      </c>
      <c r="C1833" t="s">
        <v>3201</v>
      </c>
      <c r="I1833" t="s">
        <v>3154</v>
      </c>
      <c r="J1833" t="s">
        <v>264</v>
      </c>
      <c r="K1833">
        <v>0</v>
      </c>
      <c r="N1833" t="b">
        <v>1</v>
      </c>
      <c r="O1833" t="b">
        <v>0</v>
      </c>
      <c r="P1833" t="b">
        <v>0</v>
      </c>
      <c r="Q1833">
        <v>14</v>
      </c>
      <c r="R1833">
        <v>2</v>
      </c>
      <c r="S1833">
        <v>1</v>
      </c>
      <c r="T1833">
        <v>0</v>
      </c>
      <c r="U1833" t="b">
        <v>1</v>
      </c>
      <c r="V1833" t="s">
        <v>221</v>
      </c>
      <c r="W1833" t="s">
        <v>315</v>
      </c>
      <c r="X1833" t="s">
        <v>5650</v>
      </c>
      <c r="Y1833">
        <v>58</v>
      </c>
      <c r="Z1833">
        <v>58</v>
      </c>
      <c r="AA1833">
        <v>9</v>
      </c>
      <c r="AB1833">
        <v>9</v>
      </c>
      <c r="AC1833">
        <v>10</v>
      </c>
    </row>
    <row r="1834" spans="1:29" x14ac:dyDescent="0.35">
      <c r="A1834">
        <v>1839</v>
      </c>
      <c r="B1834" t="s">
        <v>1318</v>
      </c>
      <c r="C1834" t="s">
        <v>3202</v>
      </c>
      <c r="I1834" t="s">
        <v>3154</v>
      </c>
      <c r="J1834" t="s">
        <v>264</v>
      </c>
      <c r="K1834">
        <v>0</v>
      </c>
      <c r="N1834" t="b">
        <v>1</v>
      </c>
      <c r="O1834" t="b">
        <v>0</v>
      </c>
      <c r="P1834" t="b">
        <v>0</v>
      </c>
      <c r="Q1834">
        <v>14</v>
      </c>
      <c r="R1834">
        <v>2</v>
      </c>
      <c r="S1834">
        <v>1</v>
      </c>
      <c r="T1834">
        <v>0</v>
      </c>
      <c r="U1834" t="b">
        <v>1</v>
      </c>
      <c r="V1834" t="s">
        <v>221</v>
      </c>
      <c r="W1834" t="s">
        <v>315</v>
      </c>
      <c r="X1834" t="s">
        <v>5655</v>
      </c>
      <c r="Y1834">
        <v>59</v>
      </c>
      <c r="Z1834">
        <v>59</v>
      </c>
      <c r="AA1834">
        <v>9</v>
      </c>
      <c r="AB1834">
        <v>9</v>
      </c>
      <c r="AC1834">
        <v>10</v>
      </c>
    </row>
    <row r="1835" spans="1:29" x14ac:dyDescent="0.35">
      <c r="A1835">
        <v>1840</v>
      </c>
      <c r="B1835" t="s">
        <v>1318</v>
      </c>
      <c r="C1835" t="s">
        <v>3203</v>
      </c>
      <c r="I1835" t="s">
        <v>3154</v>
      </c>
      <c r="J1835" t="s">
        <v>264</v>
      </c>
      <c r="K1835">
        <v>0</v>
      </c>
      <c r="N1835" t="b">
        <v>1</v>
      </c>
      <c r="O1835" t="b">
        <v>0</v>
      </c>
      <c r="P1835" t="b">
        <v>0</v>
      </c>
      <c r="Q1835">
        <v>14</v>
      </c>
      <c r="R1835">
        <v>2</v>
      </c>
      <c r="S1835">
        <v>1</v>
      </c>
      <c r="T1835">
        <v>0</v>
      </c>
      <c r="U1835" t="b">
        <v>1</v>
      </c>
      <c r="V1835" t="s">
        <v>221</v>
      </c>
      <c r="W1835" t="s">
        <v>315</v>
      </c>
      <c r="X1835" t="s">
        <v>5950</v>
      </c>
      <c r="Y1835">
        <v>60</v>
      </c>
      <c r="Z1835">
        <v>60</v>
      </c>
      <c r="AA1835">
        <v>9</v>
      </c>
      <c r="AB1835">
        <v>9</v>
      </c>
      <c r="AC1835">
        <v>10</v>
      </c>
    </row>
    <row r="1836" spans="1:29" x14ac:dyDescent="0.35">
      <c r="A1836">
        <v>1841</v>
      </c>
      <c r="B1836" t="s">
        <v>1318</v>
      </c>
      <c r="C1836" t="s">
        <v>3204</v>
      </c>
      <c r="I1836" t="s">
        <v>3154</v>
      </c>
      <c r="J1836" t="s">
        <v>264</v>
      </c>
      <c r="K1836">
        <v>0</v>
      </c>
      <c r="N1836" t="b">
        <v>1</v>
      </c>
      <c r="O1836" t="b">
        <v>0</v>
      </c>
      <c r="P1836" t="b">
        <v>0</v>
      </c>
      <c r="Q1836">
        <v>14</v>
      </c>
      <c r="R1836">
        <v>2</v>
      </c>
      <c r="S1836">
        <v>1</v>
      </c>
      <c r="T1836">
        <v>0</v>
      </c>
      <c r="U1836" t="b">
        <v>1</v>
      </c>
      <c r="V1836" t="s">
        <v>221</v>
      </c>
      <c r="W1836" t="s">
        <v>315</v>
      </c>
      <c r="X1836" t="s">
        <v>5951</v>
      </c>
      <c r="Y1836">
        <v>61</v>
      </c>
      <c r="Z1836">
        <v>61</v>
      </c>
      <c r="AA1836">
        <v>9</v>
      </c>
      <c r="AB1836">
        <v>9</v>
      </c>
      <c r="AC1836">
        <v>10</v>
      </c>
    </row>
    <row r="1837" spans="1:29" x14ac:dyDescent="0.35">
      <c r="A1837">
        <v>1842</v>
      </c>
      <c r="B1837" t="s">
        <v>1318</v>
      </c>
      <c r="C1837" t="s">
        <v>3205</v>
      </c>
      <c r="I1837" t="s">
        <v>3154</v>
      </c>
      <c r="J1837" t="s">
        <v>264</v>
      </c>
      <c r="K1837">
        <v>0</v>
      </c>
      <c r="N1837" t="b">
        <v>1</v>
      </c>
      <c r="O1837" t="b">
        <v>0</v>
      </c>
      <c r="P1837" t="b">
        <v>0</v>
      </c>
      <c r="Q1837">
        <v>14</v>
      </c>
      <c r="R1837">
        <v>2</v>
      </c>
      <c r="S1837">
        <v>1</v>
      </c>
      <c r="T1837">
        <v>0</v>
      </c>
      <c r="U1837" t="b">
        <v>1</v>
      </c>
      <c r="V1837" t="s">
        <v>221</v>
      </c>
      <c r="W1837" t="s">
        <v>315</v>
      </c>
      <c r="X1837" t="s">
        <v>5952</v>
      </c>
      <c r="Y1837">
        <v>62</v>
      </c>
      <c r="Z1837">
        <v>62</v>
      </c>
      <c r="AA1837">
        <v>9</v>
      </c>
      <c r="AB1837">
        <v>9</v>
      </c>
      <c r="AC1837">
        <v>10</v>
      </c>
    </row>
    <row r="1838" spans="1:29" x14ac:dyDescent="0.35">
      <c r="A1838">
        <v>1843</v>
      </c>
      <c r="B1838" t="s">
        <v>1318</v>
      </c>
      <c r="C1838" t="s">
        <v>3206</v>
      </c>
      <c r="I1838" t="s">
        <v>3154</v>
      </c>
      <c r="J1838" t="s">
        <v>264</v>
      </c>
      <c r="K1838">
        <v>0</v>
      </c>
      <c r="N1838" t="b">
        <v>1</v>
      </c>
      <c r="O1838" t="b">
        <v>0</v>
      </c>
      <c r="P1838" t="b">
        <v>0</v>
      </c>
      <c r="Q1838">
        <v>14</v>
      </c>
      <c r="R1838">
        <v>2</v>
      </c>
      <c r="S1838">
        <v>1</v>
      </c>
      <c r="T1838">
        <v>0</v>
      </c>
      <c r="U1838" t="b">
        <v>1</v>
      </c>
      <c r="V1838" t="s">
        <v>221</v>
      </c>
      <c r="W1838" t="s">
        <v>315</v>
      </c>
      <c r="X1838" t="s">
        <v>5953</v>
      </c>
      <c r="Y1838">
        <v>63</v>
      </c>
      <c r="Z1838">
        <v>63</v>
      </c>
      <c r="AA1838">
        <v>9</v>
      </c>
      <c r="AB1838">
        <v>9</v>
      </c>
      <c r="AC1838">
        <v>10</v>
      </c>
    </row>
    <row r="1839" spans="1:29" x14ac:dyDescent="0.35">
      <c r="A1839">
        <v>1844</v>
      </c>
      <c r="B1839" t="s">
        <v>1318</v>
      </c>
      <c r="C1839" t="s">
        <v>3207</v>
      </c>
      <c r="I1839" t="s">
        <v>3154</v>
      </c>
      <c r="J1839" t="s">
        <v>264</v>
      </c>
      <c r="K1839">
        <v>0</v>
      </c>
      <c r="N1839" t="b">
        <v>1</v>
      </c>
      <c r="O1839" t="b">
        <v>0</v>
      </c>
      <c r="P1839" t="b">
        <v>0</v>
      </c>
      <c r="Q1839">
        <v>14</v>
      </c>
      <c r="R1839">
        <v>2</v>
      </c>
      <c r="S1839">
        <v>1</v>
      </c>
      <c r="T1839">
        <v>0</v>
      </c>
      <c r="U1839" t="b">
        <v>1</v>
      </c>
      <c r="V1839" t="s">
        <v>221</v>
      </c>
      <c r="W1839" t="s">
        <v>315</v>
      </c>
      <c r="X1839" t="s">
        <v>5954</v>
      </c>
      <c r="Y1839">
        <v>64</v>
      </c>
      <c r="Z1839">
        <v>64</v>
      </c>
      <c r="AA1839">
        <v>9</v>
      </c>
      <c r="AB1839">
        <v>9</v>
      </c>
      <c r="AC1839">
        <v>10</v>
      </c>
    </row>
    <row r="1840" spans="1:29" x14ac:dyDescent="0.35">
      <c r="A1840">
        <v>1845</v>
      </c>
      <c r="B1840" t="s">
        <v>1318</v>
      </c>
      <c r="C1840" t="s">
        <v>3208</v>
      </c>
      <c r="I1840" t="s">
        <v>3154</v>
      </c>
      <c r="J1840" t="s">
        <v>264</v>
      </c>
      <c r="K1840">
        <v>0</v>
      </c>
      <c r="N1840" t="b">
        <v>1</v>
      </c>
      <c r="O1840" t="b">
        <v>0</v>
      </c>
      <c r="P1840" t="b">
        <v>0</v>
      </c>
      <c r="Q1840">
        <v>14</v>
      </c>
      <c r="R1840">
        <v>2</v>
      </c>
      <c r="S1840">
        <v>1</v>
      </c>
      <c r="T1840">
        <v>0</v>
      </c>
      <c r="U1840" t="b">
        <v>1</v>
      </c>
      <c r="V1840" t="s">
        <v>221</v>
      </c>
      <c r="W1840" t="s">
        <v>315</v>
      </c>
      <c r="X1840" t="s">
        <v>5955</v>
      </c>
      <c r="Y1840">
        <v>65</v>
      </c>
      <c r="Z1840">
        <v>65</v>
      </c>
      <c r="AA1840">
        <v>9</v>
      </c>
      <c r="AB1840">
        <v>9</v>
      </c>
      <c r="AC1840">
        <v>10</v>
      </c>
    </row>
    <row r="1841" spans="1:29" x14ac:dyDescent="0.35">
      <c r="A1841">
        <v>1846</v>
      </c>
      <c r="B1841" t="s">
        <v>1318</v>
      </c>
      <c r="C1841" t="s">
        <v>3209</v>
      </c>
      <c r="I1841" t="s">
        <v>3154</v>
      </c>
      <c r="J1841" t="s">
        <v>264</v>
      </c>
      <c r="K1841">
        <v>0</v>
      </c>
      <c r="N1841" t="b">
        <v>1</v>
      </c>
      <c r="O1841" t="b">
        <v>0</v>
      </c>
      <c r="P1841" t="b">
        <v>0</v>
      </c>
      <c r="Q1841">
        <v>14</v>
      </c>
      <c r="R1841">
        <v>2</v>
      </c>
      <c r="S1841">
        <v>1</v>
      </c>
      <c r="T1841">
        <v>0</v>
      </c>
      <c r="U1841" t="b">
        <v>1</v>
      </c>
      <c r="V1841" t="s">
        <v>221</v>
      </c>
      <c r="W1841" t="s">
        <v>315</v>
      </c>
      <c r="X1841" t="s">
        <v>5956</v>
      </c>
      <c r="Y1841">
        <v>66</v>
      </c>
      <c r="Z1841">
        <v>66</v>
      </c>
      <c r="AA1841">
        <v>9</v>
      </c>
      <c r="AB1841">
        <v>9</v>
      </c>
      <c r="AC1841">
        <v>10</v>
      </c>
    </row>
    <row r="1842" spans="1:29" x14ac:dyDescent="0.35">
      <c r="A1842">
        <v>1847</v>
      </c>
      <c r="B1842" t="s">
        <v>1318</v>
      </c>
      <c r="C1842" t="s">
        <v>3210</v>
      </c>
      <c r="I1842" t="s">
        <v>3154</v>
      </c>
      <c r="J1842" t="s">
        <v>264</v>
      </c>
      <c r="K1842">
        <v>0</v>
      </c>
      <c r="N1842" t="b">
        <v>1</v>
      </c>
      <c r="O1842" t="b">
        <v>0</v>
      </c>
      <c r="P1842" t="b">
        <v>0</v>
      </c>
      <c r="Q1842">
        <v>14</v>
      </c>
      <c r="R1842">
        <v>2</v>
      </c>
      <c r="S1842">
        <v>1</v>
      </c>
      <c r="T1842">
        <v>0</v>
      </c>
      <c r="U1842" t="b">
        <v>1</v>
      </c>
      <c r="V1842" t="s">
        <v>221</v>
      </c>
      <c r="W1842" t="s">
        <v>315</v>
      </c>
      <c r="X1842" t="s">
        <v>5957</v>
      </c>
      <c r="Y1842">
        <v>67</v>
      </c>
      <c r="Z1842">
        <v>67</v>
      </c>
      <c r="AA1842">
        <v>9</v>
      </c>
      <c r="AB1842">
        <v>9</v>
      </c>
      <c r="AC1842">
        <v>10</v>
      </c>
    </row>
    <row r="1843" spans="1:29" x14ac:dyDescent="0.35">
      <c r="A1843">
        <v>1848</v>
      </c>
      <c r="B1843" t="s">
        <v>1318</v>
      </c>
      <c r="C1843" t="s">
        <v>3211</v>
      </c>
      <c r="I1843" t="s">
        <v>3154</v>
      </c>
      <c r="J1843" t="s">
        <v>264</v>
      </c>
      <c r="K1843">
        <v>0</v>
      </c>
      <c r="N1843" t="b">
        <v>1</v>
      </c>
      <c r="O1843" t="b">
        <v>0</v>
      </c>
      <c r="P1843" t="b">
        <v>0</v>
      </c>
      <c r="Q1843">
        <v>14</v>
      </c>
      <c r="R1843">
        <v>2</v>
      </c>
      <c r="S1843">
        <v>1</v>
      </c>
      <c r="T1843">
        <v>0</v>
      </c>
      <c r="U1843" t="b">
        <v>1</v>
      </c>
      <c r="V1843" t="s">
        <v>221</v>
      </c>
      <c r="W1843" t="s">
        <v>315</v>
      </c>
      <c r="X1843" t="s">
        <v>5958</v>
      </c>
      <c r="Y1843">
        <v>68</v>
      </c>
      <c r="Z1843">
        <v>68</v>
      </c>
      <c r="AA1843">
        <v>9</v>
      </c>
      <c r="AB1843">
        <v>9</v>
      </c>
      <c r="AC1843">
        <v>10</v>
      </c>
    </row>
    <row r="1844" spans="1:29" x14ac:dyDescent="0.35">
      <c r="A1844">
        <v>1849</v>
      </c>
      <c r="B1844" t="s">
        <v>1318</v>
      </c>
      <c r="C1844" t="s">
        <v>3212</v>
      </c>
      <c r="I1844" t="s">
        <v>3154</v>
      </c>
      <c r="J1844" t="s">
        <v>264</v>
      </c>
      <c r="K1844">
        <v>0</v>
      </c>
      <c r="N1844" t="b">
        <v>1</v>
      </c>
      <c r="O1844" t="b">
        <v>0</v>
      </c>
      <c r="P1844" t="b">
        <v>0</v>
      </c>
      <c r="Q1844">
        <v>14</v>
      </c>
      <c r="R1844">
        <v>2</v>
      </c>
      <c r="S1844">
        <v>1</v>
      </c>
      <c r="T1844">
        <v>0</v>
      </c>
      <c r="U1844" t="b">
        <v>1</v>
      </c>
      <c r="V1844" t="s">
        <v>221</v>
      </c>
      <c r="W1844" t="s">
        <v>315</v>
      </c>
      <c r="X1844" t="s">
        <v>5959</v>
      </c>
      <c r="Y1844">
        <v>69</v>
      </c>
      <c r="Z1844">
        <v>69</v>
      </c>
      <c r="AA1844">
        <v>9</v>
      </c>
      <c r="AB1844">
        <v>9</v>
      </c>
      <c r="AC1844">
        <v>10</v>
      </c>
    </row>
    <row r="1845" spans="1:29" x14ac:dyDescent="0.35">
      <c r="A1845">
        <v>1850</v>
      </c>
      <c r="B1845" t="s">
        <v>1318</v>
      </c>
      <c r="C1845" t="s">
        <v>3213</v>
      </c>
      <c r="I1845" t="s">
        <v>3154</v>
      </c>
      <c r="J1845" t="s">
        <v>264</v>
      </c>
      <c r="K1845">
        <v>0</v>
      </c>
      <c r="N1845" t="b">
        <v>1</v>
      </c>
      <c r="O1845" t="b">
        <v>0</v>
      </c>
      <c r="P1845" t="b">
        <v>0</v>
      </c>
      <c r="Q1845">
        <v>14</v>
      </c>
      <c r="R1845">
        <v>2</v>
      </c>
      <c r="S1845">
        <v>1</v>
      </c>
      <c r="T1845">
        <v>0</v>
      </c>
      <c r="U1845" t="b">
        <v>1</v>
      </c>
      <c r="V1845" t="s">
        <v>221</v>
      </c>
      <c r="W1845" t="s">
        <v>315</v>
      </c>
      <c r="X1845" t="s">
        <v>5960</v>
      </c>
      <c r="Y1845">
        <v>70</v>
      </c>
      <c r="Z1845">
        <v>70</v>
      </c>
      <c r="AA1845">
        <v>9</v>
      </c>
      <c r="AB1845">
        <v>9</v>
      </c>
      <c r="AC1845">
        <v>10</v>
      </c>
    </row>
    <row r="1846" spans="1:29" x14ac:dyDescent="0.35">
      <c r="A1846">
        <v>1851</v>
      </c>
      <c r="B1846" t="s">
        <v>1318</v>
      </c>
      <c r="C1846" t="s">
        <v>3214</v>
      </c>
      <c r="I1846" t="s">
        <v>3215</v>
      </c>
      <c r="J1846" t="s">
        <v>264</v>
      </c>
      <c r="K1846">
        <v>0</v>
      </c>
      <c r="N1846" t="b">
        <v>1</v>
      </c>
      <c r="O1846" t="b">
        <v>0</v>
      </c>
      <c r="P1846" t="b">
        <v>0</v>
      </c>
      <c r="Q1846">
        <v>14</v>
      </c>
      <c r="R1846">
        <v>2</v>
      </c>
      <c r="S1846">
        <v>1</v>
      </c>
      <c r="T1846">
        <v>0</v>
      </c>
      <c r="U1846" t="b">
        <v>1</v>
      </c>
      <c r="V1846" t="s">
        <v>221</v>
      </c>
      <c r="W1846" t="s">
        <v>315</v>
      </c>
      <c r="X1846" t="s">
        <v>5961</v>
      </c>
      <c r="Y1846">
        <v>11</v>
      </c>
      <c r="Z1846">
        <v>11</v>
      </c>
      <c r="AA1846">
        <v>10</v>
      </c>
      <c r="AB1846">
        <v>10</v>
      </c>
      <c r="AC1846">
        <v>10</v>
      </c>
    </row>
    <row r="1847" spans="1:29" x14ac:dyDescent="0.35">
      <c r="A1847">
        <v>1852</v>
      </c>
      <c r="B1847" t="s">
        <v>1318</v>
      </c>
      <c r="C1847" t="s">
        <v>3216</v>
      </c>
      <c r="I1847" t="s">
        <v>3215</v>
      </c>
      <c r="J1847" t="s">
        <v>264</v>
      </c>
      <c r="K1847">
        <v>0</v>
      </c>
      <c r="N1847" t="b">
        <v>1</v>
      </c>
      <c r="O1847" t="b">
        <v>0</v>
      </c>
      <c r="P1847" t="b">
        <v>0</v>
      </c>
      <c r="Q1847">
        <v>14</v>
      </c>
      <c r="R1847">
        <v>2</v>
      </c>
      <c r="S1847">
        <v>1</v>
      </c>
      <c r="T1847">
        <v>0</v>
      </c>
      <c r="U1847" t="b">
        <v>1</v>
      </c>
      <c r="V1847" t="s">
        <v>221</v>
      </c>
      <c r="W1847" t="s">
        <v>315</v>
      </c>
      <c r="X1847" t="s">
        <v>5962</v>
      </c>
      <c r="Y1847">
        <v>12</v>
      </c>
      <c r="Z1847">
        <v>12</v>
      </c>
      <c r="AA1847">
        <v>10</v>
      </c>
      <c r="AB1847">
        <v>10</v>
      </c>
      <c r="AC1847">
        <v>10</v>
      </c>
    </row>
    <row r="1848" spans="1:29" x14ac:dyDescent="0.35">
      <c r="A1848">
        <v>1853</v>
      </c>
      <c r="B1848" t="s">
        <v>1318</v>
      </c>
      <c r="C1848" t="s">
        <v>3217</v>
      </c>
      <c r="I1848" t="s">
        <v>3215</v>
      </c>
      <c r="J1848" t="s">
        <v>264</v>
      </c>
      <c r="K1848">
        <v>0</v>
      </c>
      <c r="N1848" t="b">
        <v>1</v>
      </c>
      <c r="O1848" t="b">
        <v>0</v>
      </c>
      <c r="P1848" t="b">
        <v>0</v>
      </c>
      <c r="Q1848">
        <v>14</v>
      </c>
      <c r="R1848">
        <v>2</v>
      </c>
      <c r="S1848">
        <v>1</v>
      </c>
      <c r="T1848">
        <v>0</v>
      </c>
      <c r="U1848" t="b">
        <v>1</v>
      </c>
      <c r="V1848" t="s">
        <v>221</v>
      </c>
      <c r="W1848" t="s">
        <v>315</v>
      </c>
      <c r="X1848" t="s">
        <v>5963</v>
      </c>
      <c r="Y1848">
        <v>13</v>
      </c>
      <c r="Z1848">
        <v>13</v>
      </c>
      <c r="AA1848">
        <v>10</v>
      </c>
      <c r="AB1848">
        <v>10</v>
      </c>
      <c r="AC1848">
        <v>10</v>
      </c>
    </row>
    <row r="1849" spans="1:29" x14ac:dyDescent="0.35">
      <c r="A1849">
        <v>1854</v>
      </c>
      <c r="B1849" t="s">
        <v>1318</v>
      </c>
      <c r="C1849" t="s">
        <v>3218</v>
      </c>
      <c r="I1849" t="s">
        <v>3215</v>
      </c>
      <c r="J1849" t="s">
        <v>264</v>
      </c>
      <c r="K1849">
        <v>0</v>
      </c>
      <c r="N1849" t="b">
        <v>1</v>
      </c>
      <c r="O1849" t="b">
        <v>0</v>
      </c>
      <c r="P1849" t="b">
        <v>0</v>
      </c>
      <c r="Q1849">
        <v>14</v>
      </c>
      <c r="R1849">
        <v>2</v>
      </c>
      <c r="S1849">
        <v>1</v>
      </c>
      <c r="T1849">
        <v>0</v>
      </c>
      <c r="U1849" t="b">
        <v>1</v>
      </c>
      <c r="V1849" t="s">
        <v>221</v>
      </c>
      <c r="W1849" t="s">
        <v>315</v>
      </c>
      <c r="X1849" t="s">
        <v>5964</v>
      </c>
      <c r="Y1849">
        <v>14</v>
      </c>
      <c r="Z1849">
        <v>14</v>
      </c>
      <c r="AA1849">
        <v>10</v>
      </c>
      <c r="AB1849">
        <v>10</v>
      </c>
      <c r="AC1849">
        <v>10</v>
      </c>
    </row>
    <row r="1850" spans="1:29" x14ac:dyDescent="0.35">
      <c r="A1850">
        <v>1855</v>
      </c>
      <c r="B1850" t="s">
        <v>1318</v>
      </c>
      <c r="C1850" t="s">
        <v>3219</v>
      </c>
      <c r="I1850" t="s">
        <v>3215</v>
      </c>
      <c r="J1850" t="s">
        <v>264</v>
      </c>
      <c r="K1850">
        <v>0</v>
      </c>
      <c r="N1850" t="b">
        <v>1</v>
      </c>
      <c r="O1850" t="b">
        <v>0</v>
      </c>
      <c r="P1850" t="b">
        <v>0</v>
      </c>
      <c r="Q1850">
        <v>14</v>
      </c>
      <c r="R1850">
        <v>2</v>
      </c>
      <c r="S1850">
        <v>1</v>
      </c>
      <c r="T1850">
        <v>0</v>
      </c>
      <c r="U1850" t="b">
        <v>1</v>
      </c>
      <c r="V1850" t="s">
        <v>221</v>
      </c>
      <c r="W1850" t="s">
        <v>315</v>
      </c>
      <c r="X1850" t="s">
        <v>5965</v>
      </c>
      <c r="Y1850">
        <v>15</v>
      </c>
      <c r="Z1850">
        <v>15</v>
      </c>
      <c r="AA1850">
        <v>10</v>
      </c>
      <c r="AB1850">
        <v>10</v>
      </c>
      <c r="AC1850">
        <v>10</v>
      </c>
    </row>
    <row r="1851" spans="1:29" x14ac:dyDescent="0.35">
      <c r="A1851">
        <v>1856</v>
      </c>
      <c r="B1851" t="s">
        <v>1318</v>
      </c>
      <c r="C1851" t="s">
        <v>3220</v>
      </c>
      <c r="I1851" t="s">
        <v>3215</v>
      </c>
      <c r="J1851" t="s">
        <v>264</v>
      </c>
      <c r="K1851">
        <v>0</v>
      </c>
      <c r="N1851" t="b">
        <v>1</v>
      </c>
      <c r="O1851" t="b">
        <v>0</v>
      </c>
      <c r="P1851" t="b">
        <v>0</v>
      </c>
      <c r="Q1851">
        <v>14</v>
      </c>
      <c r="R1851">
        <v>2</v>
      </c>
      <c r="S1851">
        <v>1</v>
      </c>
      <c r="T1851">
        <v>0</v>
      </c>
      <c r="U1851" t="b">
        <v>1</v>
      </c>
      <c r="V1851" t="s">
        <v>221</v>
      </c>
      <c r="W1851" t="s">
        <v>315</v>
      </c>
      <c r="X1851" t="s">
        <v>5966</v>
      </c>
      <c r="Y1851">
        <v>16</v>
      </c>
      <c r="Z1851">
        <v>16</v>
      </c>
      <c r="AA1851">
        <v>10</v>
      </c>
      <c r="AB1851">
        <v>10</v>
      </c>
      <c r="AC1851">
        <v>10</v>
      </c>
    </row>
    <row r="1852" spans="1:29" x14ac:dyDescent="0.35">
      <c r="A1852">
        <v>1857</v>
      </c>
      <c r="B1852" t="s">
        <v>1318</v>
      </c>
      <c r="C1852" t="s">
        <v>3221</v>
      </c>
      <c r="I1852" t="s">
        <v>3215</v>
      </c>
      <c r="J1852" t="s">
        <v>264</v>
      </c>
      <c r="K1852">
        <v>0</v>
      </c>
      <c r="N1852" t="b">
        <v>1</v>
      </c>
      <c r="O1852" t="b">
        <v>0</v>
      </c>
      <c r="P1852" t="b">
        <v>0</v>
      </c>
      <c r="Q1852">
        <v>14</v>
      </c>
      <c r="R1852">
        <v>2</v>
      </c>
      <c r="S1852">
        <v>1</v>
      </c>
      <c r="T1852">
        <v>0</v>
      </c>
      <c r="U1852" t="b">
        <v>1</v>
      </c>
      <c r="V1852" t="s">
        <v>221</v>
      </c>
      <c r="W1852" t="s">
        <v>315</v>
      </c>
      <c r="X1852" t="s">
        <v>5967</v>
      </c>
      <c r="Y1852">
        <v>17</v>
      </c>
      <c r="Z1852">
        <v>17</v>
      </c>
      <c r="AA1852">
        <v>10</v>
      </c>
      <c r="AB1852">
        <v>10</v>
      </c>
      <c r="AC1852">
        <v>10</v>
      </c>
    </row>
    <row r="1853" spans="1:29" x14ac:dyDescent="0.35">
      <c r="A1853">
        <v>1858</v>
      </c>
      <c r="B1853" t="s">
        <v>1318</v>
      </c>
      <c r="C1853" t="s">
        <v>3222</v>
      </c>
      <c r="I1853" t="s">
        <v>3215</v>
      </c>
      <c r="J1853" t="s">
        <v>264</v>
      </c>
      <c r="K1853">
        <v>0</v>
      </c>
      <c r="N1853" t="b">
        <v>1</v>
      </c>
      <c r="O1853" t="b">
        <v>0</v>
      </c>
      <c r="P1853" t="b">
        <v>0</v>
      </c>
      <c r="Q1853">
        <v>14</v>
      </c>
      <c r="R1853">
        <v>2</v>
      </c>
      <c r="S1853">
        <v>1</v>
      </c>
      <c r="T1853">
        <v>0</v>
      </c>
      <c r="U1853" t="b">
        <v>1</v>
      </c>
      <c r="V1853" t="s">
        <v>221</v>
      </c>
      <c r="W1853" t="s">
        <v>315</v>
      </c>
      <c r="X1853" t="s">
        <v>5968</v>
      </c>
      <c r="Y1853">
        <v>18</v>
      </c>
      <c r="Z1853">
        <v>18</v>
      </c>
      <c r="AA1853">
        <v>10</v>
      </c>
      <c r="AB1853">
        <v>10</v>
      </c>
      <c r="AC1853">
        <v>10</v>
      </c>
    </row>
    <row r="1854" spans="1:29" x14ac:dyDescent="0.35">
      <c r="A1854">
        <v>1859</v>
      </c>
      <c r="B1854" t="s">
        <v>1318</v>
      </c>
      <c r="C1854" t="s">
        <v>3223</v>
      </c>
      <c r="I1854" t="s">
        <v>3215</v>
      </c>
      <c r="J1854" t="s">
        <v>264</v>
      </c>
      <c r="K1854">
        <v>0</v>
      </c>
      <c r="N1854" t="b">
        <v>1</v>
      </c>
      <c r="O1854" t="b">
        <v>0</v>
      </c>
      <c r="P1854" t="b">
        <v>0</v>
      </c>
      <c r="Q1854">
        <v>14</v>
      </c>
      <c r="R1854">
        <v>2</v>
      </c>
      <c r="S1854">
        <v>1</v>
      </c>
      <c r="T1854">
        <v>0</v>
      </c>
      <c r="U1854" t="b">
        <v>1</v>
      </c>
      <c r="V1854" t="s">
        <v>221</v>
      </c>
      <c r="W1854" t="s">
        <v>315</v>
      </c>
      <c r="X1854" t="s">
        <v>5969</v>
      </c>
      <c r="Y1854">
        <v>19</v>
      </c>
      <c r="Z1854">
        <v>19</v>
      </c>
      <c r="AA1854">
        <v>10</v>
      </c>
      <c r="AB1854">
        <v>10</v>
      </c>
      <c r="AC1854">
        <v>10</v>
      </c>
    </row>
    <row r="1855" spans="1:29" x14ac:dyDescent="0.35">
      <c r="A1855">
        <v>1860</v>
      </c>
      <c r="B1855" t="s">
        <v>1318</v>
      </c>
      <c r="C1855" t="s">
        <v>3224</v>
      </c>
      <c r="I1855" t="s">
        <v>3215</v>
      </c>
      <c r="J1855" t="s">
        <v>264</v>
      </c>
      <c r="K1855">
        <v>0</v>
      </c>
      <c r="N1855" t="b">
        <v>1</v>
      </c>
      <c r="O1855" t="b">
        <v>0</v>
      </c>
      <c r="P1855" t="b">
        <v>0</v>
      </c>
      <c r="Q1855">
        <v>14</v>
      </c>
      <c r="R1855">
        <v>2</v>
      </c>
      <c r="S1855">
        <v>1</v>
      </c>
      <c r="T1855">
        <v>0</v>
      </c>
      <c r="U1855" t="b">
        <v>1</v>
      </c>
      <c r="V1855" t="s">
        <v>221</v>
      </c>
      <c r="W1855" t="s">
        <v>315</v>
      </c>
      <c r="X1855" t="s">
        <v>5970</v>
      </c>
      <c r="Y1855">
        <v>20</v>
      </c>
      <c r="Z1855">
        <v>20</v>
      </c>
      <c r="AA1855">
        <v>10</v>
      </c>
      <c r="AB1855">
        <v>10</v>
      </c>
      <c r="AC1855">
        <v>10</v>
      </c>
    </row>
    <row r="1856" spans="1:29" x14ac:dyDescent="0.35">
      <c r="A1856">
        <v>1861</v>
      </c>
      <c r="B1856" t="s">
        <v>1318</v>
      </c>
      <c r="C1856" t="s">
        <v>3225</v>
      </c>
      <c r="I1856" t="s">
        <v>3215</v>
      </c>
      <c r="J1856" t="s">
        <v>264</v>
      </c>
      <c r="K1856">
        <v>0</v>
      </c>
      <c r="N1856" t="b">
        <v>1</v>
      </c>
      <c r="O1856" t="b">
        <v>0</v>
      </c>
      <c r="P1856" t="b">
        <v>0</v>
      </c>
      <c r="Q1856">
        <v>14</v>
      </c>
      <c r="R1856">
        <v>2</v>
      </c>
      <c r="S1856">
        <v>1</v>
      </c>
      <c r="T1856">
        <v>0</v>
      </c>
      <c r="U1856" t="b">
        <v>1</v>
      </c>
      <c r="V1856" t="s">
        <v>221</v>
      </c>
      <c r="W1856" t="s">
        <v>315</v>
      </c>
      <c r="X1856" t="s">
        <v>5539</v>
      </c>
      <c r="Y1856">
        <v>21</v>
      </c>
      <c r="Z1856">
        <v>21</v>
      </c>
      <c r="AA1856">
        <v>10</v>
      </c>
      <c r="AB1856">
        <v>10</v>
      </c>
      <c r="AC1856">
        <v>10</v>
      </c>
    </row>
    <row r="1857" spans="1:29" x14ac:dyDescent="0.35">
      <c r="A1857">
        <v>1862</v>
      </c>
      <c r="B1857" t="s">
        <v>1318</v>
      </c>
      <c r="C1857" t="s">
        <v>3226</v>
      </c>
      <c r="I1857" t="s">
        <v>3215</v>
      </c>
      <c r="J1857" t="s">
        <v>264</v>
      </c>
      <c r="K1857">
        <v>0</v>
      </c>
      <c r="N1857" t="b">
        <v>1</v>
      </c>
      <c r="O1857" t="b">
        <v>0</v>
      </c>
      <c r="P1857" t="b">
        <v>0</v>
      </c>
      <c r="Q1857">
        <v>14</v>
      </c>
      <c r="R1857">
        <v>2</v>
      </c>
      <c r="S1857">
        <v>1</v>
      </c>
      <c r="T1857">
        <v>0</v>
      </c>
      <c r="U1857" t="b">
        <v>1</v>
      </c>
      <c r="V1857" t="s">
        <v>221</v>
      </c>
      <c r="W1857" t="s">
        <v>315</v>
      </c>
      <c r="X1857" t="s">
        <v>5971</v>
      </c>
      <c r="Y1857">
        <v>22</v>
      </c>
      <c r="Z1857">
        <v>22</v>
      </c>
      <c r="AA1857">
        <v>10</v>
      </c>
      <c r="AB1857">
        <v>10</v>
      </c>
      <c r="AC1857">
        <v>10</v>
      </c>
    </row>
    <row r="1858" spans="1:29" x14ac:dyDescent="0.35">
      <c r="A1858">
        <v>1863</v>
      </c>
      <c r="B1858" t="s">
        <v>1318</v>
      </c>
      <c r="C1858" t="s">
        <v>3227</v>
      </c>
      <c r="I1858" t="s">
        <v>3215</v>
      </c>
      <c r="J1858" t="s">
        <v>264</v>
      </c>
      <c r="K1858">
        <v>0</v>
      </c>
      <c r="N1858" t="b">
        <v>1</v>
      </c>
      <c r="O1858" t="b">
        <v>0</v>
      </c>
      <c r="P1858" t="b">
        <v>0</v>
      </c>
      <c r="Q1858">
        <v>14</v>
      </c>
      <c r="R1858">
        <v>2</v>
      </c>
      <c r="S1858">
        <v>1</v>
      </c>
      <c r="T1858">
        <v>0</v>
      </c>
      <c r="U1858" t="b">
        <v>1</v>
      </c>
      <c r="V1858" t="s">
        <v>221</v>
      </c>
      <c r="W1858" t="s">
        <v>315</v>
      </c>
      <c r="X1858" t="s">
        <v>5972</v>
      </c>
      <c r="Y1858">
        <v>23</v>
      </c>
      <c r="Z1858">
        <v>23</v>
      </c>
      <c r="AA1858">
        <v>10</v>
      </c>
      <c r="AB1858">
        <v>10</v>
      </c>
      <c r="AC1858">
        <v>10</v>
      </c>
    </row>
    <row r="1859" spans="1:29" x14ac:dyDescent="0.35">
      <c r="A1859">
        <v>1864</v>
      </c>
      <c r="B1859" t="s">
        <v>1318</v>
      </c>
      <c r="C1859" t="s">
        <v>3228</v>
      </c>
      <c r="I1859" t="s">
        <v>3215</v>
      </c>
      <c r="J1859" t="s">
        <v>264</v>
      </c>
      <c r="K1859">
        <v>0</v>
      </c>
      <c r="N1859" t="b">
        <v>1</v>
      </c>
      <c r="O1859" t="b">
        <v>0</v>
      </c>
      <c r="P1859" t="b">
        <v>0</v>
      </c>
      <c r="Q1859">
        <v>14</v>
      </c>
      <c r="R1859">
        <v>2</v>
      </c>
      <c r="S1859">
        <v>1</v>
      </c>
      <c r="T1859">
        <v>0</v>
      </c>
      <c r="U1859" t="b">
        <v>1</v>
      </c>
      <c r="V1859" t="s">
        <v>221</v>
      </c>
      <c r="W1859" t="s">
        <v>315</v>
      </c>
      <c r="X1859" t="s">
        <v>5973</v>
      </c>
      <c r="Y1859">
        <v>24</v>
      </c>
      <c r="Z1859">
        <v>24</v>
      </c>
      <c r="AA1859">
        <v>10</v>
      </c>
      <c r="AB1859">
        <v>10</v>
      </c>
      <c r="AC1859">
        <v>10</v>
      </c>
    </row>
    <row r="1860" spans="1:29" x14ac:dyDescent="0.35">
      <c r="A1860">
        <v>1865</v>
      </c>
      <c r="B1860" t="s">
        <v>1318</v>
      </c>
      <c r="C1860" t="s">
        <v>3229</v>
      </c>
      <c r="I1860" t="s">
        <v>3215</v>
      </c>
      <c r="J1860" t="s">
        <v>264</v>
      </c>
      <c r="K1860">
        <v>0</v>
      </c>
      <c r="N1860" t="b">
        <v>1</v>
      </c>
      <c r="O1860" t="b">
        <v>0</v>
      </c>
      <c r="P1860" t="b">
        <v>0</v>
      </c>
      <c r="Q1860">
        <v>14</v>
      </c>
      <c r="R1860">
        <v>2</v>
      </c>
      <c r="S1860">
        <v>1</v>
      </c>
      <c r="T1860">
        <v>0</v>
      </c>
      <c r="U1860" t="b">
        <v>1</v>
      </c>
      <c r="V1860" t="s">
        <v>221</v>
      </c>
      <c r="W1860" t="s">
        <v>315</v>
      </c>
      <c r="X1860" t="s">
        <v>5974</v>
      </c>
      <c r="Y1860">
        <v>25</v>
      </c>
      <c r="Z1860">
        <v>25</v>
      </c>
      <c r="AA1860">
        <v>10</v>
      </c>
      <c r="AB1860">
        <v>10</v>
      </c>
      <c r="AC1860">
        <v>10</v>
      </c>
    </row>
    <row r="1861" spans="1:29" x14ac:dyDescent="0.35">
      <c r="A1861">
        <v>1866</v>
      </c>
      <c r="B1861" t="s">
        <v>1318</v>
      </c>
      <c r="C1861" t="s">
        <v>3230</v>
      </c>
      <c r="I1861" t="s">
        <v>3215</v>
      </c>
      <c r="J1861" t="s">
        <v>264</v>
      </c>
      <c r="K1861">
        <v>0</v>
      </c>
      <c r="N1861" t="b">
        <v>1</v>
      </c>
      <c r="O1861" t="b">
        <v>0</v>
      </c>
      <c r="P1861" t="b">
        <v>0</v>
      </c>
      <c r="Q1861">
        <v>14</v>
      </c>
      <c r="R1861">
        <v>2</v>
      </c>
      <c r="S1861">
        <v>1</v>
      </c>
      <c r="T1861">
        <v>0</v>
      </c>
      <c r="U1861" t="b">
        <v>1</v>
      </c>
      <c r="V1861" t="s">
        <v>221</v>
      </c>
      <c r="W1861" t="s">
        <v>315</v>
      </c>
      <c r="X1861" t="s">
        <v>5975</v>
      </c>
      <c r="Y1861">
        <v>26</v>
      </c>
      <c r="Z1861">
        <v>26</v>
      </c>
      <c r="AA1861">
        <v>10</v>
      </c>
      <c r="AB1861">
        <v>10</v>
      </c>
      <c r="AC1861">
        <v>10</v>
      </c>
    </row>
    <row r="1862" spans="1:29" x14ac:dyDescent="0.35">
      <c r="A1862">
        <v>1867</v>
      </c>
      <c r="B1862" t="s">
        <v>1318</v>
      </c>
      <c r="C1862" t="s">
        <v>3231</v>
      </c>
      <c r="I1862" t="s">
        <v>3215</v>
      </c>
      <c r="J1862" t="s">
        <v>264</v>
      </c>
      <c r="K1862">
        <v>0</v>
      </c>
      <c r="N1862" t="b">
        <v>1</v>
      </c>
      <c r="O1862" t="b">
        <v>0</v>
      </c>
      <c r="P1862" t="b">
        <v>0</v>
      </c>
      <c r="Q1862">
        <v>14</v>
      </c>
      <c r="R1862">
        <v>2</v>
      </c>
      <c r="S1862">
        <v>1</v>
      </c>
      <c r="T1862">
        <v>0</v>
      </c>
      <c r="U1862" t="b">
        <v>1</v>
      </c>
      <c r="V1862" t="s">
        <v>221</v>
      </c>
      <c r="W1862" t="s">
        <v>315</v>
      </c>
      <c r="X1862" t="s">
        <v>5976</v>
      </c>
      <c r="Y1862">
        <v>27</v>
      </c>
      <c r="Z1862">
        <v>27</v>
      </c>
      <c r="AA1862">
        <v>10</v>
      </c>
      <c r="AB1862">
        <v>10</v>
      </c>
      <c r="AC1862">
        <v>10</v>
      </c>
    </row>
    <row r="1863" spans="1:29" x14ac:dyDescent="0.35">
      <c r="A1863">
        <v>1868</v>
      </c>
      <c r="B1863" t="s">
        <v>1318</v>
      </c>
      <c r="C1863" t="s">
        <v>3232</v>
      </c>
      <c r="I1863" t="s">
        <v>3215</v>
      </c>
      <c r="J1863" t="s">
        <v>264</v>
      </c>
      <c r="K1863">
        <v>0</v>
      </c>
      <c r="N1863" t="b">
        <v>1</v>
      </c>
      <c r="O1863" t="b">
        <v>0</v>
      </c>
      <c r="P1863" t="b">
        <v>0</v>
      </c>
      <c r="Q1863">
        <v>14</v>
      </c>
      <c r="R1863">
        <v>2</v>
      </c>
      <c r="S1863">
        <v>1</v>
      </c>
      <c r="T1863">
        <v>0</v>
      </c>
      <c r="U1863" t="b">
        <v>1</v>
      </c>
      <c r="V1863" t="s">
        <v>221</v>
      </c>
      <c r="W1863" t="s">
        <v>315</v>
      </c>
      <c r="X1863" t="s">
        <v>5977</v>
      </c>
      <c r="Y1863">
        <v>28</v>
      </c>
      <c r="Z1863">
        <v>28</v>
      </c>
      <c r="AA1863">
        <v>10</v>
      </c>
      <c r="AB1863">
        <v>10</v>
      </c>
      <c r="AC1863">
        <v>10</v>
      </c>
    </row>
    <row r="1864" spans="1:29" x14ac:dyDescent="0.35">
      <c r="A1864">
        <v>1869</v>
      </c>
      <c r="B1864" t="s">
        <v>1318</v>
      </c>
      <c r="C1864" t="s">
        <v>3233</v>
      </c>
      <c r="I1864" t="s">
        <v>3215</v>
      </c>
      <c r="J1864" t="s">
        <v>264</v>
      </c>
      <c r="K1864">
        <v>0</v>
      </c>
      <c r="N1864" t="b">
        <v>1</v>
      </c>
      <c r="O1864" t="b">
        <v>0</v>
      </c>
      <c r="P1864" t="b">
        <v>0</v>
      </c>
      <c r="Q1864">
        <v>14</v>
      </c>
      <c r="R1864">
        <v>2</v>
      </c>
      <c r="S1864">
        <v>1</v>
      </c>
      <c r="T1864">
        <v>0</v>
      </c>
      <c r="U1864" t="b">
        <v>1</v>
      </c>
      <c r="V1864" t="s">
        <v>221</v>
      </c>
      <c r="W1864" t="s">
        <v>315</v>
      </c>
      <c r="X1864" t="s">
        <v>5978</v>
      </c>
      <c r="Y1864">
        <v>29</v>
      </c>
      <c r="Z1864">
        <v>29</v>
      </c>
      <c r="AA1864">
        <v>10</v>
      </c>
      <c r="AB1864">
        <v>10</v>
      </c>
      <c r="AC1864">
        <v>10</v>
      </c>
    </row>
    <row r="1865" spans="1:29" x14ac:dyDescent="0.35">
      <c r="A1865">
        <v>1870</v>
      </c>
      <c r="B1865" t="s">
        <v>1318</v>
      </c>
      <c r="C1865" t="s">
        <v>3234</v>
      </c>
      <c r="I1865" t="s">
        <v>3215</v>
      </c>
      <c r="J1865" t="s">
        <v>264</v>
      </c>
      <c r="K1865">
        <v>0</v>
      </c>
      <c r="N1865" t="b">
        <v>1</v>
      </c>
      <c r="O1865" t="b">
        <v>0</v>
      </c>
      <c r="P1865" t="b">
        <v>0</v>
      </c>
      <c r="Q1865">
        <v>14</v>
      </c>
      <c r="R1865">
        <v>2</v>
      </c>
      <c r="S1865">
        <v>1</v>
      </c>
      <c r="T1865">
        <v>0</v>
      </c>
      <c r="U1865" t="b">
        <v>1</v>
      </c>
      <c r="V1865" t="s">
        <v>221</v>
      </c>
      <c r="W1865" t="s">
        <v>315</v>
      </c>
      <c r="X1865" t="s">
        <v>5979</v>
      </c>
      <c r="Y1865">
        <v>30</v>
      </c>
      <c r="Z1865">
        <v>30</v>
      </c>
      <c r="AA1865">
        <v>10</v>
      </c>
      <c r="AB1865">
        <v>10</v>
      </c>
      <c r="AC1865">
        <v>10</v>
      </c>
    </row>
    <row r="1866" spans="1:29" x14ac:dyDescent="0.35">
      <c r="A1866">
        <v>1871</v>
      </c>
      <c r="B1866" t="s">
        <v>1318</v>
      </c>
      <c r="C1866" t="s">
        <v>3235</v>
      </c>
      <c r="I1866" t="s">
        <v>3215</v>
      </c>
      <c r="J1866" t="s">
        <v>264</v>
      </c>
      <c r="K1866">
        <v>0</v>
      </c>
      <c r="N1866" t="b">
        <v>1</v>
      </c>
      <c r="O1866" t="b">
        <v>0</v>
      </c>
      <c r="P1866" t="b">
        <v>0</v>
      </c>
      <c r="Q1866">
        <v>14</v>
      </c>
      <c r="R1866">
        <v>2</v>
      </c>
      <c r="S1866">
        <v>1</v>
      </c>
      <c r="T1866">
        <v>0</v>
      </c>
      <c r="U1866" t="b">
        <v>1</v>
      </c>
      <c r="V1866" t="s">
        <v>221</v>
      </c>
      <c r="W1866" t="s">
        <v>315</v>
      </c>
      <c r="X1866" t="s">
        <v>5980</v>
      </c>
      <c r="Y1866">
        <v>31</v>
      </c>
      <c r="Z1866">
        <v>31</v>
      </c>
      <c r="AA1866">
        <v>10</v>
      </c>
      <c r="AB1866">
        <v>10</v>
      </c>
      <c r="AC1866">
        <v>10</v>
      </c>
    </row>
    <row r="1867" spans="1:29" x14ac:dyDescent="0.35">
      <c r="A1867">
        <v>1872</v>
      </c>
      <c r="B1867" t="s">
        <v>1318</v>
      </c>
      <c r="C1867" t="s">
        <v>3236</v>
      </c>
      <c r="I1867" t="s">
        <v>3215</v>
      </c>
      <c r="J1867" t="s">
        <v>264</v>
      </c>
      <c r="K1867">
        <v>0</v>
      </c>
      <c r="N1867" t="b">
        <v>1</v>
      </c>
      <c r="O1867" t="b">
        <v>0</v>
      </c>
      <c r="P1867" t="b">
        <v>0</v>
      </c>
      <c r="Q1867">
        <v>14</v>
      </c>
      <c r="R1867">
        <v>2</v>
      </c>
      <c r="S1867">
        <v>1</v>
      </c>
      <c r="T1867">
        <v>0</v>
      </c>
      <c r="U1867" t="b">
        <v>1</v>
      </c>
      <c r="V1867" t="s">
        <v>221</v>
      </c>
      <c r="W1867" t="s">
        <v>315</v>
      </c>
      <c r="X1867" t="s">
        <v>5981</v>
      </c>
      <c r="Y1867">
        <v>32</v>
      </c>
      <c r="Z1867">
        <v>32</v>
      </c>
      <c r="AA1867">
        <v>10</v>
      </c>
      <c r="AB1867">
        <v>10</v>
      </c>
      <c r="AC1867">
        <v>10</v>
      </c>
    </row>
    <row r="1868" spans="1:29" x14ac:dyDescent="0.35">
      <c r="A1868">
        <v>1873</v>
      </c>
      <c r="B1868" t="s">
        <v>1318</v>
      </c>
      <c r="C1868" t="s">
        <v>3237</v>
      </c>
      <c r="I1868" t="s">
        <v>3215</v>
      </c>
      <c r="J1868" t="s">
        <v>264</v>
      </c>
      <c r="K1868">
        <v>0</v>
      </c>
      <c r="N1868" t="b">
        <v>1</v>
      </c>
      <c r="O1868" t="b">
        <v>0</v>
      </c>
      <c r="P1868" t="b">
        <v>0</v>
      </c>
      <c r="Q1868">
        <v>14</v>
      </c>
      <c r="R1868">
        <v>2</v>
      </c>
      <c r="S1868">
        <v>1</v>
      </c>
      <c r="T1868">
        <v>0</v>
      </c>
      <c r="U1868" t="b">
        <v>1</v>
      </c>
      <c r="V1868" t="s">
        <v>221</v>
      </c>
      <c r="W1868" t="s">
        <v>315</v>
      </c>
      <c r="X1868" t="s">
        <v>5552</v>
      </c>
      <c r="Y1868">
        <v>33</v>
      </c>
      <c r="Z1868">
        <v>33</v>
      </c>
      <c r="AA1868">
        <v>10</v>
      </c>
      <c r="AB1868">
        <v>10</v>
      </c>
      <c r="AC1868">
        <v>10</v>
      </c>
    </row>
    <row r="1869" spans="1:29" x14ac:dyDescent="0.35">
      <c r="A1869">
        <v>1874</v>
      </c>
      <c r="B1869" t="s">
        <v>1318</v>
      </c>
      <c r="C1869" t="s">
        <v>3238</v>
      </c>
      <c r="I1869" t="s">
        <v>3215</v>
      </c>
      <c r="J1869" t="s">
        <v>264</v>
      </c>
      <c r="K1869">
        <v>0</v>
      </c>
      <c r="N1869" t="b">
        <v>1</v>
      </c>
      <c r="O1869" t="b">
        <v>0</v>
      </c>
      <c r="P1869" t="b">
        <v>0</v>
      </c>
      <c r="Q1869">
        <v>14</v>
      </c>
      <c r="R1869">
        <v>2</v>
      </c>
      <c r="S1869">
        <v>1</v>
      </c>
      <c r="T1869">
        <v>0</v>
      </c>
      <c r="U1869" t="b">
        <v>1</v>
      </c>
      <c r="V1869" t="s">
        <v>221</v>
      </c>
      <c r="W1869" t="s">
        <v>315</v>
      </c>
      <c r="X1869" t="s">
        <v>5982</v>
      </c>
      <c r="Y1869">
        <v>34</v>
      </c>
      <c r="Z1869">
        <v>34</v>
      </c>
      <c r="AA1869">
        <v>10</v>
      </c>
      <c r="AB1869">
        <v>10</v>
      </c>
      <c r="AC1869">
        <v>10</v>
      </c>
    </row>
    <row r="1870" spans="1:29" x14ac:dyDescent="0.35">
      <c r="A1870">
        <v>1875</v>
      </c>
      <c r="B1870" t="s">
        <v>1318</v>
      </c>
      <c r="C1870" t="s">
        <v>3239</v>
      </c>
      <c r="I1870" t="s">
        <v>3215</v>
      </c>
      <c r="J1870" t="s">
        <v>264</v>
      </c>
      <c r="K1870">
        <v>0</v>
      </c>
      <c r="N1870" t="b">
        <v>1</v>
      </c>
      <c r="O1870" t="b">
        <v>0</v>
      </c>
      <c r="P1870" t="b">
        <v>0</v>
      </c>
      <c r="Q1870">
        <v>14</v>
      </c>
      <c r="R1870">
        <v>2</v>
      </c>
      <c r="S1870">
        <v>1</v>
      </c>
      <c r="T1870">
        <v>0</v>
      </c>
      <c r="U1870" t="b">
        <v>1</v>
      </c>
      <c r="V1870" t="s">
        <v>221</v>
      </c>
      <c r="W1870" t="s">
        <v>315</v>
      </c>
      <c r="X1870" t="s">
        <v>5983</v>
      </c>
      <c r="Y1870">
        <v>35</v>
      </c>
      <c r="Z1870">
        <v>35</v>
      </c>
      <c r="AA1870">
        <v>10</v>
      </c>
      <c r="AB1870">
        <v>10</v>
      </c>
      <c r="AC1870">
        <v>10</v>
      </c>
    </row>
    <row r="1871" spans="1:29" x14ac:dyDescent="0.35">
      <c r="A1871">
        <v>1876</v>
      </c>
      <c r="B1871" t="s">
        <v>1318</v>
      </c>
      <c r="C1871" t="s">
        <v>3240</v>
      </c>
      <c r="I1871" t="s">
        <v>3215</v>
      </c>
      <c r="J1871" t="s">
        <v>264</v>
      </c>
      <c r="K1871">
        <v>0</v>
      </c>
      <c r="N1871" t="b">
        <v>1</v>
      </c>
      <c r="O1871" t="b">
        <v>0</v>
      </c>
      <c r="P1871" t="b">
        <v>0</v>
      </c>
      <c r="Q1871">
        <v>14</v>
      </c>
      <c r="R1871">
        <v>2</v>
      </c>
      <c r="S1871">
        <v>1</v>
      </c>
      <c r="T1871">
        <v>0</v>
      </c>
      <c r="U1871" t="b">
        <v>1</v>
      </c>
      <c r="V1871" t="s">
        <v>221</v>
      </c>
      <c r="W1871" t="s">
        <v>315</v>
      </c>
      <c r="X1871" t="s">
        <v>5984</v>
      </c>
      <c r="Y1871">
        <v>36</v>
      </c>
      <c r="Z1871">
        <v>36</v>
      </c>
      <c r="AA1871">
        <v>10</v>
      </c>
      <c r="AB1871">
        <v>10</v>
      </c>
      <c r="AC1871">
        <v>10</v>
      </c>
    </row>
    <row r="1872" spans="1:29" x14ac:dyDescent="0.35">
      <c r="A1872">
        <v>1877</v>
      </c>
      <c r="B1872" t="s">
        <v>1318</v>
      </c>
      <c r="C1872" t="s">
        <v>3241</v>
      </c>
      <c r="I1872" t="s">
        <v>3215</v>
      </c>
      <c r="J1872" t="s">
        <v>264</v>
      </c>
      <c r="K1872">
        <v>0</v>
      </c>
      <c r="N1872" t="b">
        <v>1</v>
      </c>
      <c r="O1872" t="b">
        <v>0</v>
      </c>
      <c r="P1872" t="b">
        <v>0</v>
      </c>
      <c r="Q1872">
        <v>14</v>
      </c>
      <c r="R1872">
        <v>2</v>
      </c>
      <c r="S1872">
        <v>1</v>
      </c>
      <c r="T1872">
        <v>0</v>
      </c>
      <c r="U1872" t="b">
        <v>1</v>
      </c>
      <c r="V1872" t="s">
        <v>221</v>
      </c>
      <c r="W1872" t="s">
        <v>315</v>
      </c>
      <c r="X1872" t="s">
        <v>5985</v>
      </c>
      <c r="Y1872">
        <v>37</v>
      </c>
      <c r="Z1872">
        <v>37</v>
      </c>
      <c r="AA1872">
        <v>10</v>
      </c>
      <c r="AB1872">
        <v>10</v>
      </c>
      <c r="AC1872">
        <v>10</v>
      </c>
    </row>
    <row r="1873" spans="1:29" x14ac:dyDescent="0.35">
      <c r="A1873">
        <v>1878</v>
      </c>
      <c r="B1873" t="s">
        <v>1318</v>
      </c>
      <c r="C1873" t="s">
        <v>3242</v>
      </c>
      <c r="I1873" t="s">
        <v>3215</v>
      </c>
      <c r="J1873" t="s">
        <v>264</v>
      </c>
      <c r="K1873">
        <v>0</v>
      </c>
      <c r="N1873" t="b">
        <v>1</v>
      </c>
      <c r="O1873" t="b">
        <v>0</v>
      </c>
      <c r="P1873" t="b">
        <v>0</v>
      </c>
      <c r="Q1873">
        <v>14</v>
      </c>
      <c r="R1873">
        <v>2</v>
      </c>
      <c r="S1873">
        <v>1</v>
      </c>
      <c r="T1873">
        <v>0</v>
      </c>
      <c r="U1873" t="b">
        <v>1</v>
      </c>
      <c r="V1873" t="s">
        <v>221</v>
      </c>
      <c r="W1873" t="s">
        <v>315</v>
      </c>
      <c r="X1873" t="s">
        <v>5986</v>
      </c>
      <c r="Y1873">
        <v>38</v>
      </c>
      <c r="Z1873">
        <v>38</v>
      </c>
      <c r="AA1873">
        <v>10</v>
      </c>
      <c r="AB1873">
        <v>10</v>
      </c>
      <c r="AC1873">
        <v>10</v>
      </c>
    </row>
    <row r="1874" spans="1:29" x14ac:dyDescent="0.35">
      <c r="A1874">
        <v>1879</v>
      </c>
      <c r="B1874" t="s">
        <v>1318</v>
      </c>
      <c r="C1874" t="s">
        <v>3243</v>
      </c>
      <c r="I1874" t="s">
        <v>3215</v>
      </c>
      <c r="J1874" t="s">
        <v>264</v>
      </c>
      <c r="K1874">
        <v>0</v>
      </c>
      <c r="N1874" t="b">
        <v>1</v>
      </c>
      <c r="O1874" t="b">
        <v>0</v>
      </c>
      <c r="P1874" t="b">
        <v>0</v>
      </c>
      <c r="Q1874">
        <v>14</v>
      </c>
      <c r="R1874">
        <v>2</v>
      </c>
      <c r="S1874">
        <v>1</v>
      </c>
      <c r="T1874">
        <v>0</v>
      </c>
      <c r="U1874" t="b">
        <v>1</v>
      </c>
      <c r="V1874" t="s">
        <v>221</v>
      </c>
      <c r="W1874" t="s">
        <v>315</v>
      </c>
      <c r="X1874" t="s">
        <v>5987</v>
      </c>
      <c r="Y1874">
        <v>39</v>
      </c>
      <c r="Z1874">
        <v>39</v>
      </c>
      <c r="AA1874">
        <v>10</v>
      </c>
      <c r="AB1874">
        <v>10</v>
      </c>
      <c r="AC1874">
        <v>10</v>
      </c>
    </row>
    <row r="1875" spans="1:29" x14ac:dyDescent="0.35">
      <c r="A1875">
        <v>1880</v>
      </c>
      <c r="B1875" t="s">
        <v>1318</v>
      </c>
      <c r="C1875" t="s">
        <v>3244</v>
      </c>
      <c r="I1875" t="s">
        <v>3215</v>
      </c>
      <c r="J1875" t="s">
        <v>264</v>
      </c>
      <c r="K1875">
        <v>0</v>
      </c>
      <c r="N1875" t="b">
        <v>1</v>
      </c>
      <c r="O1875" t="b">
        <v>0</v>
      </c>
      <c r="P1875" t="b">
        <v>0</v>
      </c>
      <c r="Q1875">
        <v>14</v>
      </c>
      <c r="R1875">
        <v>2</v>
      </c>
      <c r="S1875">
        <v>1</v>
      </c>
      <c r="T1875">
        <v>0</v>
      </c>
      <c r="U1875" t="b">
        <v>1</v>
      </c>
      <c r="V1875" t="s">
        <v>221</v>
      </c>
      <c r="W1875" t="s">
        <v>315</v>
      </c>
      <c r="X1875" t="s">
        <v>5988</v>
      </c>
      <c r="Y1875">
        <v>40</v>
      </c>
      <c r="Z1875">
        <v>40</v>
      </c>
      <c r="AA1875">
        <v>10</v>
      </c>
      <c r="AB1875">
        <v>10</v>
      </c>
      <c r="AC1875">
        <v>10</v>
      </c>
    </row>
    <row r="1876" spans="1:29" x14ac:dyDescent="0.35">
      <c r="A1876">
        <v>1881</v>
      </c>
      <c r="B1876" t="s">
        <v>1318</v>
      </c>
      <c r="C1876" t="s">
        <v>3245</v>
      </c>
      <c r="I1876" t="s">
        <v>3215</v>
      </c>
      <c r="J1876" t="s">
        <v>264</v>
      </c>
      <c r="K1876">
        <v>0</v>
      </c>
      <c r="N1876" t="b">
        <v>1</v>
      </c>
      <c r="O1876" t="b">
        <v>0</v>
      </c>
      <c r="P1876" t="b">
        <v>0</v>
      </c>
      <c r="Q1876">
        <v>14</v>
      </c>
      <c r="R1876">
        <v>2</v>
      </c>
      <c r="S1876">
        <v>1</v>
      </c>
      <c r="T1876">
        <v>0</v>
      </c>
      <c r="U1876" t="b">
        <v>1</v>
      </c>
      <c r="V1876" t="s">
        <v>221</v>
      </c>
      <c r="W1876" t="s">
        <v>315</v>
      </c>
      <c r="X1876" t="s">
        <v>5989</v>
      </c>
      <c r="Y1876">
        <v>41</v>
      </c>
      <c r="Z1876">
        <v>41</v>
      </c>
      <c r="AA1876">
        <v>10</v>
      </c>
      <c r="AB1876">
        <v>10</v>
      </c>
      <c r="AC1876">
        <v>10</v>
      </c>
    </row>
    <row r="1877" spans="1:29" x14ac:dyDescent="0.35">
      <c r="A1877">
        <v>1882</v>
      </c>
      <c r="B1877" t="s">
        <v>1318</v>
      </c>
      <c r="C1877" t="s">
        <v>3246</v>
      </c>
      <c r="I1877" t="s">
        <v>3215</v>
      </c>
      <c r="J1877" t="s">
        <v>264</v>
      </c>
      <c r="K1877">
        <v>0</v>
      </c>
      <c r="N1877" t="b">
        <v>1</v>
      </c>
      <c r="O1877" t="b">
        <v>0</v>
      </c>
      <c r="P1877" t="b">
        <v>0</v>
      </c>
      <c r="Q1877">
        <v>14</v>
      </c>
      <c r="R1877">
        <v>2</v>
      </c>
      <c r="S1877">
        <v>1</v>
      </c>
      <c r="T1877">
        <v>0</v>
      </c>
      <c r="U1877" t="b">
        <v>1</v>
      </c>
      <c r="V1877" t="s">
        <v>221</v>
      </c>
      <c r="W1877" t="s">
        <v>315</v>
      </c>
      <c r="X1877" t="s">
        <v>5990</v>
      </c>
      <c r="Y1877">
        <v>42</v>
      </c>
      <c r="Z1877">
        <v>42</v>
      </c>
      <c r="AA1877">
        <v>10</v>
      </c>
      <c r="AB1877">
        <v>10</v>
      </c>
      <c r="AC1877">
        <v>10</v>
      </c>
    </row>
    <row r="1878" spans="1:29" x14ac:dyDescent="0.35">
      <c r="A1878">
        <v>1883</v>
      </c>
      <c r="B1878" t="s">
        <v>1318</v>
      </c>
      <c r="C1878" t="s">
        <v>3247</v>
      </c>
      <c r="I1878" t="s">
        <v>3215</v>
      </c>
      <c r="J1878" t="s">
        <v>264</v>
      </c>
      <c r="K1878">
        <v>0</v>
      </c>
      <c r="N1878" t="b">
        <v>1</v>
      </c>
      <c r="O1878" t="b">
        <v>0</v>
      </c>
      <c r="P1878" t="b">
        <v>0</v>
      </c>
      <c r="Q1878">
        <v>14</v>
      </c>
      <c r="R1878">
        <v>2</v>
      </c>
      <c r="S1878">
        <v>1</v>
      </c>
      <c r="T1878">
        <v>0</v>
      </c>
      <c r="U1878" t="b">
        <v>1</v>
      </c>
      <c r="V1878" t="s">
        <v>221</v>
      </c>
      <c r="W1878" t="s">
        <v>315</v>
      </c>
      <c r="X1878" t="s">
        <v>5991</v>
      </c>
      <c r="Y1878">
        <v>43</v>
      </c>
      <c r="Z1878">
        <v>43</v>
      </c>
      <c r="AA1878">
        <v>10</v>
      </c>
      <c r="AB1878">
        <v>10</v>
      </c>
      <c r="AC1878">
        <v>10</v>
      </c>
    </row>
    <row r="1879" spans="1:29" x14ac:dyDescent="0.35">
      <c r="A1879">
        <v>1884</v>
      </c>
      <c r="B1879" t="s">
        <v>1318</v>
      </c>
      <c r="C1879" t="s">
        <v>3248</v>
      </c>
      <c r="I1879" t="s">
        <v>3215</v>
      </c>
      <c r="J1879" t="s">
        <v>264</v>
      </c>
      <c r="K1879">
        <v>0</v>
      </c>
      <c r="N1879" t="b">
        <v>1</v>
      </c>
      <c r="O1879" t="b">
        <v>0</v>
      </c>
      <c r="P1879" t="b">
        <v>0</v>
      </c>
      <c r="Q1879">
        <v>14</v>
      </c>
      <c r="R1879">
        <v>2</v>
      </c>
      <c r="S1879">
        <v>1</v>
      </c>
      <c r="T1879">
        <v>0</v>
      </c>
      <c r="U1879" t="b">
        <v>1</v>
      </c>
      <c r="V1879" t="s">
        <v>221</v>
      </c>
      <c r="W1879" t="s">
        <v>315</v>
      </c>
      <c r="X1879" t="s">
        <v>5992</v>
      </c>
      <c r="Y1879">
        <v>44</v>
      </c>
      <c r="Z1879">
        <v>44</v>
      </c>
      <c r="AA1879">
        <v>10</v>
      </c>
      <c r="AB1879">
        <v>10</v>
      </c>
      <c r="AC1879">
        <v>10</v>
      </c>
    </row>
    <row r="1880" spans="1:29" x14ac:dyDescent="0.35">
      <c r="A1880">
        <v>1885</v>
      </c>
      <c r="B1880" t="s">
        <v>1318</v>
      </c>
      <c r="C1880" t="s">
        <v>3249</v>
      </c>
      <c r="I1880" t="s">
        <v>3215</v>
      </c>
      <c r="J1880" t="s">
        <v>264</v>
      </c>
      <c r="K1880">
        <v>0</v>
      </c>
      <c r="N1880" t="b">
        <v>1</v>
      </c>
      <c r="O1880" t="b">
        <v>0</v>
      </c>
      <c r="P1880" t="b">
        <v>0</v>
      </c>
      <c r="Q1880">
        <v>14</v>
      </c>
      <c r="R1880">
        <v>2</v>
      </c>
      <c r="S1880">
        <v>1</v>
      </c>
      <c r="T1880">
        <v>0</v>
      </c>
      <c r="U1880" t="b">
        <v>1</v>
      </c>
      <c r="V1880" t="s">
        <v>221</v>
      </c>
      <c r="W1880" t="s">
        <v>315</v>
      </c>
      <c r="X1880" t="s">
        <v>5564</v>
      </c>
      <c r="Y1880">
        <v>45</v>
      </c>
      <c r="Z1880">
        <v>45</v>
      </c>
      <c r="AA1880">
        <v>10</v>
      </c>
      <c r="AB1880">
        <v>10</v>
      </c>
      <c r="AC1880">
        <v>10</v>
      </c>
    </row>
    <row r="1881" spans="1:29" x14ac:dyDescent="0.35">
      <c r="A1881">
        <v>1886</v>
      </c>
      <c r="B1881" t="s">
        <v>1318</v>
      </c>
      <c r="C1881" t="s">
        <v>3250</v>
      </c>
      <c r="I1881" t="s">
        <v>3215</v>
      </c>
      <c r="J1881" t="s">
        <v>264</v>
      </c>
      <c r="K1881">
        <v>0</v>
      </c>
      <c r="N1881" t="b">
        <v>1</v>
      </c>
      <c r="O1881" t="b">
        <v>0</v>
      </c>
      <c r="P1881" t="b">
        <v>0</v>
      </c>
      <c r="Q1881">
        <v>14</v>
      </c>
      <c r="R1881">
        <v>2</v>
      </c>
      <c r="S1881">
        <v>1</v>
      </c>
      <c r="T1881">
        <v>0</v>
      </c>
      <c r="U1881" t="b">
        <v>1</v>
      </c>
      <c r="V1881" t="s">
        <v>221</v>
      </c>
      <c r="W1881" t="s">
        <v>315</v>
      </c>
      <c r="X1881" t="s">
        <v>5568</v>
      </c>
      <c r="Y1881">
        <v>46</v>
      </c>
      <c r="Z1881">
        <v>46</v>
      </c>
      <c r="AA1881">
        <v>10</v>
      </c>
      <c r="AB1881">
        <v>10</v>
      </c>
      <c r="AC1881">
        <v>10</v>
      </c>
    </row>
    <row r="1882" spans="1:29" x14ac:dyDescent="0.35">
      <c r="A1882">
        <v>1887</v>
      </c>
      <c r="B1882" t="s">
        <v>1318</v>
      </c>
      <c r="C1882" t="s">
        <v>3251</v>
      </c>
      <c r="I1882" t="s">
        <v>3215</v>
      </c>
      <c r="J1882" t="s">
        <v>264</v>
      </c>
      <c r="K1882">
        <v>0</v>
      </c>
      <c r="N1882" t="b">
        <v>1</v>
      </c>
      <c r="O1882" t="b">
        <v>0</v>
      </c>
      <c r="P1882" t="b">
        <v>0</v>
      </c>
      <c r="Q1882">
        <v>14</v>
      </c>
      <c r="R1882">
        <v>2</v>
      </c>
      <c r="S1882">
        <v>1</v>
      </c>
      <c r="T1882">
        <v>0</v>
      </c>
      <c r="U1882" t="b">
        <v>1</v>
      </c>
      <c r="V1882" t="s">
        <v>221</v>
      </c>
      <c r="W1882" t="s">
        <v>315</v>
      </c>
      <c r="X1882" t="s">
        <v>5993</v>
      </c>
      <c r="Y1882">
        <v>47</v>
      </c>
      <c r="Z1882">
        <v>47</v>
      </c>
      <c r="AA1882">
        <v>10</v>
      </c>
      <c r="AB1882">
        <v>10</v>
      </c>
      <c r="AC1882">
        <v>10</v>
      </c>
    </row>
    <row r="1883" spans="1:29" x14ac:dyDescent="0.35">
      <c r="A1883">
        <v>1888</v>
      </c>
      <c r="B1883" t="s">
        <v>1318</v>
      </c>
      <c r="C1883" t="s">
        <v>3252</v>
      </c>
      <c r="I1883" t="s">
        <v>3215</v>
      </c>
      <c r="J1883" t="s">
        <v>264</v>
      </c>
      <c r="K1883">
        <v>0</v>
      </c>
      <c r="N1883" t="b">
        <v>1</v>
      </c>
      <c r="O1883" t="b">
        <v>0</v>
      </c>
      <c r="P1883" t="b">
        <v>0</v>
      </c>
      <c r="Q1883">
        <v>14</v>
      </c>
      <c r="R1883">
        <v>2</v>
      </c>
      <c r="S1883">
        <v>1</v>
      </c>
      <c r="T1883">
        <v>0</v>
      </c>
      <c r="U1883" t="b">
        <v>1</v>
      </c>
      <c r="V1883" t="s">
        <v>221</v>
      </c>
      <c r="W1883" t="s">
        <v>315</v>
      </c>
      <c r="X1883" t="s">
        <v>5572</v>
      </c>
      <c r="Y1883">
        <v>48</v>
      </c>
      <c r="Z1883">
        <v>48</v>
      </c>
      <c r="AA1883">
        <v>10</v>
      </c>
      <c r="AB1883">
        <v>10</v>
      </c>
      <c r="AC1883">
        <v>10</v>
      </c>
    </row>
    <row r="1884" spans="1:29" x14ac:dyDescent="0.35">
      <c r="A1884">
        <v>1889</v>
      </c>
      <c r="B1884" t="s">
        <v>1318</v>
      </c>
      <c r="C1884" t="s">
        <v>3253</v>
      </c>
      <c r="I1884" t="s">
        <v>3215</v>
      </c>
      <c r="J1884" t="s">
        <v>264</v>
      </c>
      <c r="K1884">
        <v>0</v>
      </c>
      <c r="N1884" t="b">
        <v>1</v>
      </c>
      <c r="O1884" t="b">
        <v>0</v>
      </c>
      <c r="P1884" t="b">
        <v>0</v>
      </c>
      <c r="Q1884">
        <v>14</v>
      </c>
      <c r="R1884">
        <v>2</v>
      </c>
      <c r="S1884">
        <v>1</v>
      </c>
      <c r="T1884">
        <v>0</v>
      </c>
      <c r="U1884" t="b">
        <v>1</v>
      </c>
      <c r="V1884" t="s">
        <v>221</v>
      </c>
      <c r="W1884" t="s">
        <v>315</v>
      </c>
      <c r="X1884" t="s">
        <v>5994</v>
      </c>
      <c r="Y1884">
        <v>49</v>
      </c>
      <c r="Z1884">
        <v>49</v>
      </c>
      <c r="AA1884">
        <v>10</v>
      </c>
      <c r="AB1884">
        <v>10</v>
      </c>
      <c r="AC1884">
        <v>10</v>
      </c>
    </row>
    <row r="1885" spans="1:29" x14ac:dyDescent="0.35">
      <c r="A1885">
        <v>1890</v>
      </c>
      <c r="B1885" t="s">
        <v>1318</v>
      </c>
      <c r="C1885" t="s">
        <v>3254</v>
      </c>
      <c r="I1885" t="s">
        <v>3215</v>
      </c>
      <c r="J1885" t="s">
        <v>264</v>
      </c>
      <c r="K1885">
        <v>0</v>
      </c>
      <c r="N1885" t="b">
        <v>1</v>
      </c>
      <c r="O1885" t="b">
        <v>0</v>
      </c>
      <c r="P1885" t="b">
        <v>0</v>
      </c>
      <c r="Q1885">
        <v>14</v>
      </c>
      <c r="R1885">
        <v>2</v>
      </c>
      <c r="S1885">
        <v>1</v>
      </c>
      <c r="T1885">
        <v>0</v>
      </c>
      <c r="U1885" t="b">
        <v>1</v>
      </c>
      <c r="V1885" t="s">
        <v>221</v>
      </c>
      <c r="W1885" t="s">
        <v>315</v>
      </c>
      <c r="X1885" t="s">
        <v>5995</v>
      </c>
      <c r="Y1885">
        <v>50</v>
      </c>
      <c r="Z1885">
        <v>50</v>
      </c>
      <c r="AA1885">
        <v>10</v>
      </c>
      <c r="AB1885">
        <v>10</v>
      </c>
      <c r="AC1885">
        <v>10</v>
      </c>
    </row>
    <row r="1886" spans="1:29" x14ac:dyDescent="0.35">
      <c r="A1886">
        <v>1891</v>
      </c>
      <c r="B1886" t="s">
        <v>1318</v>
      </c>
      <c r="C1886" t="s">
        <v>3255</v>
      </c>
      <c r="I1886" t="s">
        <v>3215</v>
      </c>
      <c r="J1886" t="s">
        <v>264</v>
      </c>
      <c r="K1886">
        <v>0</v>
      </c>
      <c r="N1886" t="b">
        <v>1</v>
      </c>
      <c r="O1886" t="b">
        <v>0</v>
      </c>
      <c r="P1886" t="b">
        <v>0</v>
      </c>
      <c r="Q1886">
        <v>14</v>
      </c>
      <c r="R1886">
        <v>2</v>
      </c>
      <c r="S1886">
        <v>1</v>
      </c>
      <c r="T1886">
        <v>0</v>
      </c>
      <c r="U1886" t="b">
        <v>1</v>
      </c>
      <c r="V1886" t="s">
        <v>221</v>
      </c>
      <c r="W1886" t="s">
        <v>315</v>
      </c>
      <c r="X1886" t="s">
        <v>5996</v>
      </c>
      <c r="Y1886">
        <v>51</v>
      </c>
      <c r="Z1886">
        <v>51</v>
      </c>
      <c r="AA1886">
        <v>10</v>
      </c>
      <c r="AB1886">
        <v>10</v>
      </c>
      <c r="AC1886">
        <v>10</v>
      </c>
    </row>
    <row r="1887" spans="1:29" x14ac:dyDescent="0.35">
      <c r="A1887">
        <v>1892</v>
      </c>
      <c r="B1887" t="s">
        <v>1318</v>
      </c>
      <c r="C1887" t="s">
        <v>3256</v>
      </c>
      <c r="I1887" t="s">
        <v>3215</v>
      </c>
      <c r="J1887" t="s">
        <v>264</v>
      </c>
      <c r="K1887">
        <v>0</v>
      </c>
      <c r="N1887" t="b">
        <v>1</v>
      </c>
      <c r="O1887" t="b">
        <v>0</v>
      </c>
      <c r="P1887" t="b">
        <v>0</v>
      </c>
      <c r="Q1887">
        <v>14</v>
      </c>
      <c r="R1887">
        <v>2</v>
      </c>
      <c r="S1887">
        <v>1</v>
      </c>
      <c r="T1887">
        <v>0</v>
      </c>
      <c r="U1887" t="b">
        <v>1</v>
      </c>
      <c r="V1887" t="s">
        <v>221</v>
      </c>
      <c r="W1887" t="s">
        <v>315</v>
      </c>
      <c r="X1887" t="s">
        <v>5997</v>
      </c>
      <c r="Y1887">
        <v>52</v>
      </c>
      <c r="Z1887">
        <v>52</v>
      </c>
      <c r="AA1887">
        <v>10</v>
      </c>
      <c r="AB1887">
        <v>10</v>
      </c>
      <c r="AC1887">
        <v>10</v>
      </c>
    </row>
    <row r="1888" spans="1:29" x14ac:dyDescent="0.35">
      <c r="A1888">
        <v>1893</v>
      </c>
      <c r="B1888" t="s">
        <v>1318</v>
      </c>
      <c r="C1888" t="s">
        <v>3257</v>
      </c>
      <c r="I1888" t="s">
        <v>3215</v>
      </c>
      <c r="J1888" t="s">
        <v>264</v>
      </c>
      <c r="K1888">
        <v>0</v>
      </c>
      <c r="N1888" t="b">
        <v>1</v>
      </c>
      <c r="O1888" t="b">
        <v>0</v>
      </c>
      <c r="P1888" t="b">
        <v>0</v>
      </c>
      <c r="Q1888">
        <v>14</v>
      </c>
      <c r="R1888">
        <v>2</v>
      </c>
      <c r="S1888">
        <v>1</v>
      </c>
      <c r="T1888">
        <v>0</v>
      </c>
      <c r="U1888" t="b">
        <v>1</v>
      </c>
      <c r="V1888" t="s">
        <v>221</v>
      </c>
      <c r="W1888" t="s">
        <v>315</v>
      </c>
      <c r="X1888" t="s">
        <v>5998</v>
      </c>
      <c r="Y1888">
        <v>53</v>
      </c>
      <c r="Z1888">
        <v>53</v>
      </c>
      <c r="AA1888">
        <v>10</v>
      </c>
      <c r="AB1888">
        <v>10</v>
      </c>
      <c r="AC1888">
        <v>10</v>
      </c>
    </row>
    <row r="1889" spans="1:29" x14ac:dyDescent="0.35">
      <c r="A1889">
        <v>1894</v>
      </c>
      <c r="B1889" t="s">
        <v>1318</v>
      </c>
      <c r="C1889" t="s">
        <v>3258</v>
      </c>
      <c r="I1889" t="s">
        <v>3215</v>
      </c>
      <c r="J1889" t="s">
        <v>264</v>
      </c>
      <c r="K1889">
        <v>0</v>
      </c>
      <c r="N1889" t="b">
        <v>1</v>
      </c>
      <c r="O1889" t="b">
        <v>0</v>
      </c>
      <c r="P1889" t="b">
        <v>0</v>
      </c>
      <c r="Q1889">
        <v>14</v>
      </c>
      <c r="R1889">
        <v>2</v>
      </c>
      <c r="S1889">
        <v>1</v>
      </c>
      <c r="T1889">
        <v>0</v>
      </c>
      <c r="U1889" t="b">
        <v>1</v>
      </c>
      <c r="V1889" t="s">
        <v>221</v>
      </c>
      <c r="W1889" t="s">
        <v>315</v>
      </c>
      <c r="X1889" t="s">
        <v>5999</v>
      </c>
      <c r="Y1889">
        <v>54</v>
      </c>
      <c r="Z1889">
        <v>54</v>
      </c>
      <c r="AA1889">
        <v>10</v>
      </c>
      <c r="AB1889">
        <v>10</v>
      </c>
      <c r="AC1889">
        <v>10</v>
      </c>
    </row>
    <row r="1890" spans="1:29" x14ac:dyDescent="0.35">
      <c r="A1890">
        <v>1895</v>
      </c>
      <c r="B1890" t="s">
        <v>1318</v>
      </c>
      <c r="C1890" t="s">
        <v>3259</v>
      </c>
      <c r="I1890" t="s">
        <v>3215</v>
      </c>
      <c r="J1890" t="s">
        <v>264</v>
      </c>
      <c r="K1890">
        <v>0</v>
      </c>
      <c r="N1890" t="b">
        <v>1</v>
      </c>
      <c r="O1890" t="b">
        <v>0</v>
      </c>
      <c r="P1890" t="b">
        <v>0</v>
      </c>
      <c r="Q1890">
        <v>14</v>
      </c>
      <c r="R1890">
        <v>2</v>
      </c>
      <c r="S1890">
        <v>1</v>
      </c>
      <c r="T1890">
        <v>0</v>
      </c>
      <c r="U1890" t="b">
        <v>1</v>
      </c>
      <c r="V1890" t="s">
        <v>221</v>
      </c>
      <c r="W1890" t="s">
        <v>315</v>
      </c>
      <c r="X1890" t="s">
        <v>6000</v>
      </c>
      <c r="Y1890">
        <v>55</v>
      </c>
      <c r="Z1890">
        <v>55</v>
      </c>
      <c r="AA1890">
        <v>10</v>
      </c>
      <c r="AB1890">
        <v>10</v>
      </c>
      <c r="AC1890">
        <v>10</v>
      </c>
    </row>
    <row r="1891" spans="1:29" x14ac:dyDescent="0.35">
      <c r="A1891">
        <v>1896</v>
      </c>
      <c r="B1891" t="s">
        <v>1318</v>
      </c>
      <c r="C1891" t="s">
        <v>3260</v>
      </c>
      <c r="I1891" t="s">
        <v>3215</v>
      </c>
      <c r="J1891" t="s">
        <v>264</v>
      </c>
      <c r="K1891">
        <v>0</v>
      </c>
      <c r="N1891" t="b">
        <v>1</v>
      </c>
      <c r="O1891" t="b">
        <v>0</v>
      </c>
      <c r="P1891" t="b">
        <v>0</v>
      </c>
      <c r="Q1891">
        <v>14</v>
      </c>
      <c r="R1891">
        <v>2</v>
      </c>
      <c r="S1891">
        <v>1</v>
      </c>
      <c r="T1891">
        <v>0</v>
      </c>
      <c r="U1891" t="b">
        <v>1</v>
      </c>
      <c r="V1891" t="s">
        <v>221</v>
      </c>
      <c r="W1891" t="s">
        <v>315</v>
      </c>
      <c r="X1891" t="s">
        <v>6001</v>
      </c>
      <c r="Y1891">
        <v>56</v>
      </c>
      <c r="Z1891">
        <v>56</v>
      </c>
      <c r="AA1891">
        <v>10</v>
      </c>
      <c r="AB1891">
        <v>10</v>
      </c>
      <c r="AC1891">
        <v>10</v>
      </c>
    </row>
    <row r="1892" spans="1:29" x14ac:dyDescent="0.35">
      <c r="A1892">
        <v>1897</v>
      </c>
      <c r="B1892" t="s">
        <v>1318</v>
      </c>
      <c r="C1892" t="s">
        <v>3261</v>
      </c>
      <c r="I1892" t="s">
        <v>3215</v>
      </c>
      <c r="J1892" t="s">
        <v>264</v>
      </c>
      <c r="K1892">
        <v>0</v>
      </c>
      <c r="N1892" t="b">
        <v>1</v>
      </c>
      <c r="O1892" t="b">
        <v>0</v>
      </c>
      <c r="P1892" t="b">
        <v>0</v>
      </c>
      <c r="Q1892">
        <v>14</v>
      </c>
      <c r="R1892">
        <v>2</v>
      </c>
      <c r="S1892">
        <v>1</v>
      </c>
      <c r="T1892">
        <v>0</v>
      </c>
      <c r="U1892" t="b">
        <v>1</v>
      </c>
      <c r="V1892" t="s">
        <v>221</v>
      </c>
      <c r="W1892" t="s">
        <v>315</v>
      </c>
      <c r="X1892" t="s">
        <v>6002</v>
      </c>
      <c r="Y1892">
        <v>57</v>
      </c>
      <c r="Z1892">
        <v>57</v>
      </c>
      <c r="AA1892">
        <v>10</v>
      </c>
      <c r="AB1892">
        <v>10</v>
      </c>
      <c r="AC1892">
        <v>10</v>
      </c>
    </row>
    <row r="1893" spans="1:29" x14ac:dyDescent="0.35">
      <c r="A1893">
        <v>1898</v>
      </c>
      <c r="B1893" t="s">
        <v>1318</v>
      </c>
      <c r="C1893" t="s">
        <v>3262</v>
      </c>
      <c r="I1893" t="s">
        <v>3215</v>
      </c>
      <c r="J1893" t="s">
        <v>264</v>
      </c>
      <c r="K1893">
        <v>0</v>
      </c>
      <c r="N1893" t="b">
        <v>1</v>
      </c>
      <c r="O1893" t="b">
        <v>0</v>
      </c>
      <c r="P1893" t="b">
        <v>0</v>
      </c>
      <c r="Q1893">
        <v>14</v>
      </c>
      <c r="R1893">
        <v>2</v>
      </c>
      <c r="S1893">
        <v>1</v>
      </c>
      <c r="T1893">
        <v>0</v>
      </c>
      <c r="U1893" t="b">
        <v>1</v>
      </c>
      <c r="V1893" t="s">
        <v>221</v>
      </c>
      <c r="W1893" t="s">
        <v>315</v>
      </c>
      <c r="X1893" t="s">
        <v>5651</v>
      </c>
      <c r="Y1893">
        <v>58</v>
      </c>
      <c r="Z1893">
        <v>58</v>
      </c>
      <c r="AA1893">
        <v>10</v>
      </c>
      <c r="AB1893">
        <v>10</v>
      </c>
      <c r="AC1893">
        <v>10</v>
      </c>
    </row>
    <row r="1894" spans="1:29" x14ac:dyDescent="0.35">
      <c r="A1894">
        <v>1899</v>
      </c>
      <c r="B1894" t="s">
        <v>1318</v>
      </c>
      <c r="C1894" t="s">
        <v>3263</v>
      </c>
      <c r="I1894" t="s">
        <v>3215</v>
      </c>
      <c r="J1894" t="s">
        <v>264</v>
      </c>
      <c r="K1894">
        <v>0</v>
      </c>
      <c r="N1894" t="b">
        <v>1</v>
      </c>
      <c r="O1894" t="b">
        <v>0</v>
      </c>
      <c r="P1894" t="b">
        <v>0</v>
      </c>
      <c r="Q1894">
        <v>14</v>
      </c>
      <c r="R1894">
        <v>2</v>
      </c>
      <c r="S1894">
        <v>1</v>
      </c>
      <c r="T1894">
        <v>0</v>
      </c>
      <c r="U1894" t="b">
        <v>1</v>
      </c>
      <c r="V1894" t="s">
        <v>221</v>
      </c>
      <c r="W1894" t="s">
        <v>315</v>
      </c>
      <c r="X1894" t="s">
        <v>5656</v>
      </c>
      <c r="Y1894">
        <v>59</v>
      </c>
      <c r="Z1894">
        <v>59</v>
      </c>
      <c r="AA1894">
        <v>10</v>
      </c>
      <c r="AB1894">
        <v>10</v>
      </c>
      <c r="AC1894">
        <v>10</v>
      </c>
    </row>
    <row r="1895" spans="1:29" x14ac:dyDescent="0.35">
      <c r="A1895">
        <v>1900</v>
      </c>
      <c r="B1895" t="s">
        <v>1318</v>
      </c>
      <c r="C1895" t="s">
        <v>3264</v>
      </c>
      <c r="I1895" t="s">
        <v>3215</v>
      </c>
      <c r="J1895" t="s">
        <v>264</v>
      </c>
      <c r="K1895">
        <v>0</v>
      </c>
      <c r="N1895" t="b">
        <v>1</v>
      </c>
      <c r="O1895" t="b">
        <v>0</v>
      </c>
      <c r="P1895" t="b">
        <v>0</v>
      </c>
      <c r="Q1895">
        <v>14</v>
      </c>
      <c r="R1895">
        <v>2</v>
      </c>
      <c r="S1895">
        <v>1</v>
      </c>
      <c r="T1895">
        <v>0</v>
      </c>
      <c r="U1895" t="b">
        <v>1</v>
      </c>
      <c r="V1895" t="s">
        <v>221</v>
      </c>
      <c r="W1895" t="s">
        <v>315</v>
      </c>
      <c r="X1895" t="s">
        <v>6003</v>
      </c>
      <c r="Y1895">
        <v>60</v>
      </c>
      <c r="Z1895">
        <v>60</v>
      </c>
      <c r="AA1895">
        <v>10</v>
      </c>
      <c r="AB1895">
        <v>10</v>
      </c>
      <c r="AC1895">
        <v>10</v>
      </c>
    </row>
    <row r="1896" spans="1:29" x14ac:dyDescent="0.35">
      <c r="A1896">
        <v>1901</v>
      </c>
      <c r="B1896" t="s">
        <v>1318</v>
      </c>
      <c r="C1896" t="s">
        <v>3265</v>
      </c>
      <c r="I1896" t="s">
        <v>3215</v>
      </c>
      <c r="J1896" t="s">
        <v>264</v>
      </c>
      <c r="K1896">
        <v>0</v>
      </c>
      <c r="N1896" t="b">
        <v>1</v>
      </c>
      <c r="O1896" t="b">
        <v>0</v>
      </c>
      <c r="P1896" t="b">
        <v>0</v>
      </c>
      <c r="Q1896">
        <v>14</v>
      </c>
      <c r="R1896">
        <v>2</v>
      </c>
      <c r="S1896">
        <v>1</v>
      </c>
      <c r="T1896">
        <v>0</v>
      </c>
      <c r="U1896" t="b">
        <v>1</v>
      </c>
      <c r="V1896" t="s">
        <v>221</v>
      </c>
      <c r="W1896" t="s">
        <v>315</v>
      </c>
      <c r="X1896" t="s">
        <v>6004</v>
      </c>
      <c r="Y1896">
        <v>61</v>
      </c>
      <c r="Z1896">
        <v>61</v>
      </c>
      <c r="AA1896">
        <v>10</v>
      </c>
      <c r="AB1896">
        <v>10</v>
      </c>
      <c r="AC1896">
        <v>10</v>
      </c>
    </row>
    <row r="1897" spans="1:29" x14ac:dyDescent="0.35">
      <c r="A1897">
        <v>1902</v>
      </c>
      <c r="B1897" t="s">
        <v>1318</v>
      </c>
      <c r="C1897" t="s">
        <v>3266</v>
      </c>
      <c r="I1897" t="s">
        <v>3215</v>
      </c>
      <c r="J1897" t="s">
        <v>264</v>
      </c>
      <c r="K1897">
        <v>0</v>
      </c>
      <c r="N1897" t="b">
        <v>1</v>
      </c>
      <c r="O1897" t="b">
        <v>0</v>
      </c>
      <c r="P1897" t="b">
        <v>0</v>
      </c>
      <c r="Q1897">
        <v>14</v>
      </c>
      <c r="R1897">
        <v>2</v>
      </c>
      <c r="S1897">
        <v>1</v>
      </c>
      <c r="T1897">
        <v>0</v>
      </c>
      <c r="U1897" t="b">
        <v>1</v>
      </c>
      <c r="V1897" t="s">
        <v>221</v>
      </c>
      <c r="W1897" t="s">
        <v>315</v>
      </c>
      <c r="X1897" t="s">
        <v>6005</v>
      </c>
      <c r="Y1897">
        <v>62</v>
      </c>
      <c r="Z1897">
        <v>62</v>
      </c>
      <c r="AA1897">
        <v>10</v>
      </c>
      <c r="AB1897">
        <v>10</v>
      </c>
      <c r="AC1897">
        <v>10</v>
      </c>
    </row>
    <row r="1898" spans="1:29" x14ac:dyDescent="0.35">
      <c r="A1898">
        <v>1903</v>
      </c>
      <c r="B1898" t="s">
        <v>1318</v>
      </c>
      <c r="C1898" t="s">
        <v>3267</v>
      </c>
      <c r="I1898" t="s">
        <v>3215</v>
      </c>
      <c r="J1898" t="s">
        <v>264</v>
      </c>
      <c r="K1898">
        <v>0</v>
      </c>
      <c r="N1898" t="b">
        <v>1</v>
      </c>
      <c r="O1898" t="b">
        <v>0</v>
      </c>
      <c r="P1898" t="b">
        <v>0</v>
      </c>
      <c r="Q1898">
        <v>14</v>
      </c>
      <c r="R1898">
        <v>2</v>
      </c>
      <c r="S1898">
        <v>1</v>
      </c>
      <c r="T1898">
        <v>0</v>
      </c>
      <c r="U1898" t="b">
        <v>1</v>
      </c>
      <c r="V1898" t="s">
        <v>221</v>
      </c>
      <c r="W1898" t="s">
        <v>315</v>
      </c>
      <c r="X1898" t="s">
        <v>6006</v>
      </c>
      <c r="Y1898">
        <v>63</v>
      </c>
      <c r="Z1898">
        <v>63</v>
      </c>
      <c r="AA1898">
        <v>10</v>
      </c>
      <c r="AB1898">
        <v>10</v>
      </c>
      <c r="AC1898">
        <v>10</v>
      </c>
    </row>
    <row r="1899" spans="1:29" x14ac:dyDescent="0.35">
      <c r="A1899">
        <v>1904</v>
      </c>
      <c r="B1899" t="s">
        <v>1318</v>
      </c>
      <c r="C1899" t="s">
        <v>3268</v>
      </c>
      <c r="I1899" t="s">
        <v>3215</v>
      </c>
      <c r="J1899" t="s">
        <v>264</v>
      </c>
      <c r="K1899">
        <v>0</v>
      </c>
      <c r="N1899" t="b">
        <v>1</v>
      </c>
      <c r="O1899" t="b">
        <v>0</v>
      </c>
      <c r="P1899" t="b">
        <v>0</v>
      </c>
      <c r="Q1899">
        <v>14</v>
      </c>
      <c r="R1899">
        <v>2</v>
      </c>
      <c r="S1899">
        <v>1</v>
      </c>
      <c r="T1899">
        <v>0</v>
      </c>
      <c r="U1899" t="b">
        <v>1</v>
      </c>
      <c r="V1899" t="s">
        <v>221</v>
      </c>
      <c r="W1899" t="s">
        <v>315</v>
      </c>
      <c r="X1899" t="s">
        <v>6007</v>
      </c>
      <c r="Y1899">
        <v>64</v>
      </c>
      <c r="Z1899">
        <v>64</v>
      </c>
      <c r="AA1899">
        <v>10</v>
      </c>
      <c r="AB1899">
        <v>10</v>
      </c>
      <c r="AC1899">
        <v>10</v>
      </c>
    </row>
    <row r="1900" spans="1:29" x14ac:dyDescent="0.35">
      <c r="A1900">
        <v>1905</v>
      </c>
      <c r="B1900" t="s">
        <v>1318</v>
      </c>
      <c r="C1900" t="s">
        <v>3269</v>
      </c>
      <c r="I1900" t="s">
        <v>3215</v>
      </c>
      <c r="J1900" t="s">
        <v>264</v>
      </c>
      <c r="K1900">
        <v>0</v>
      </c>
      <c r="N1900" t="b">
        <v>1</v>
      </c>
      <c r="O1900" t="b">
        <v>0</v>
      </c>
      <c r="P1900" t="b">
        <v>0</v>
      </c>
      <c r="Q1900">
        <v>14</v>
      </c>
      <c r="R1900">
        <v>2</v>
      </c>
      <c r="S1900">
        <v>1</v>
      </c>
      <c r="T1900">
        <v>0</v>
      </c>
      <c r="U1900" t="b">
        <v>1</v>
      </c>
      <c r="V1900" t="s">
        <v>221</v>
      </c>
      <c r="W1900" t="s">
        <v>315</v>
      </c>
      <c r="X1900" t="s">
        <v>6008</v>
      </c>
      <c r="Y1900">
        <v>65</v>
      </c>
      <c r="Z1900">
        <v>65</v>
      </c>
      <c r="AA1900">
        <v>10</v>
      </c>
      <c r="AB1900">
        <v>10</v>
      </c>
      <c r="AC1900">
        <v>10</v>
      </c>
    </row>
    <row r="1901" spans="1:29" x14ac:dyDescent="0.35">
      <c r="A1901">
        <v>1906</v>
      </c>
      <c r="B1901" t="s">
        <v>1318</v>
      </c>
      <c r="C1901" t="s">
        <v>3270</v>
      </c>
      <c r="I1901" t="s">
        <v>3215</v>
      </c>
      <c r="J1901" t="s">
        <v>264</v>
      </c>
      <c r="K1901">
        <v>0</v>
      </c>
      <c r="N1901" t="b">
        <v>1</v>
      </c>
      <c r="O1901" t="b">
        <v>0</v>
      </c>
      <c r="P1901" t="b">
        <v>0</v>
      </c>
      <c r="Q1901">
        <v>14</v>
      </c>
      <c r="R1901">
        <v>2</v>
      </c>
      <c r="S1901">
        <v>1</v>
      </c>
      <c r="T1901">
        <v>0</v>
      </c>
      <c r="U1901" t="b">
        <v>1</v>
      </c>
      <c r="V1901" t="s">
        <v>221</v>
      </c>
      <c r="W1901" t="s">
        <v>315</v>
      </c>
      <c r="X1901" t="s">
        <v>6009</v>
      </c>
      <c r="Y1901">
        <v>66</v>
      </c>
      <c r="Z1901">
        <v>66</v>
      </c>
      <c r="AA1901">
        <v>10</v>
      </c>
      <c r="AB1901">
        <v>10</v>
      </c>
      <c r="AC1901">
        <v>10</v>
      </c>
    </row>
    <row r="1902" spans="1:29" x14ac:dyDescent="0.35">
      <c r="A1902">
        <v>1907</v>
      </c>
      <c r="B1902" t="s">
        <v>1318</v>
      </c>
      <c r="C1902" t="s">
        <v>3271</v>
      </c>
      <c r="I1902" t="s">
        <v>3215</v>
      </c>
      <c r="J1902" t="s">
        <v>264</v>
      </c>
      <c r="K1902">
        <v>0</v>
      </c>
      <c r="N1902" t="b">
        <v>1</v>
      </c>
      <c r="O1902" t="b">
        <v>0</v>
      </c>
      <c r="P1902" t="b">
        <v>0</v>
      </c>
      <c r="Q1902">
        <v>14</v>
      </c>
      <c r="R1902">
        <v>2</v>
      </c>
      <c r="S1902">
        <v>1</v>
      </c>
      <c r="T1902">
        <v>0</v>
      </c>
      <c r="U1902" t="b">
        <v>1</v>
      </c>
      <c r="V1902" t="s">
        <v>221</v>
      </c>
      <c r="W1902" t="s">
        <v>315</v>
      </c>
      <c r="X1902" t="s">
        <v>6010</v>
      </c>
      <c r="Y1902">
        <v>67</v>
      </c>
      <c r="Z1902">
        <v>67</v>
      </c>
      <c r="AA1902">
        <v>10</v>
      </c>
      <c r="AB1902">
        <v>10</v>
      </c>
      <c r="AC1902">
        <v>10</v>
      </c>
    </row>
    <row r="1903" spans="1:29" x14ac:dyDescent="0.35">
      <c r="A1903">
        <v>1908</v>
      </c>
      <c r="B1903" t="s">
        <v>1318</v>
      </c>
      <c r="C1903" t="s">
        <v>3272</v>
      </c>
      <c r="I1903" t="s">
        <v>3215</v>
      </c>
      <c r="J1903" t="s">
        <v>264</v>
      </c>
      <c r="K1903">
        <v>0</v>
      </c>
      <c r="N1903" t="b">
        <v>1</v>
      </c>
      <c r="O1903" t="b">
        <v>0</v>
      </c>
      <c r="P1903" t="b">
        <v>0</v>
      </c>
      <c r="Q1903">
        <v>14</v>
      </c>
      <c r="R1903">
        <v>2</v>
      </c>
      <c r="S1903">
        <v>1</v>
      </c>
      <c r="T1903">
        <v>0</v>
      </c>
      <c r="U1903" t="b">
        <v>1</v>
      </c>
      <c r="V1903" t="s">
        <v>221</v>
      </c>
      <c r="W1903" t="s">
        <v>315</v>
      </c>
      <c r="X1903" t="s">
        <v>6011</v>
      </c>
      <c r="Y1903">
        <v>68</v>
      </c>
      <c r="Z1903">
        <v>68</v>
      </c>
      <c r="AA1903">
        <v>10</v>
      </c>
      <c r="AB1903">
        <v>10</v>
      </c>
      <c r="AC1903">
        <v>10</v>
      </c>
    </row>
    <row r="1904" spans="1:29" x14ac:dyDescent="0.35">
      <c r="A1904">
        <v>1909</v>
      </c>
      <c r="B1904" t="s">
        <v>1318</v>
      </c>
      <c r="C1904" t="s">
        <v>3273</v>
      </c>
      <c r="I1904" t="s">
        <v>3215</v>
      </c>
      <c r="J1904" t="s">
        <v>264</v>
      </c>
      <c r="K1904">
        <v>0</v>
      </c>
      <c r="N1904" t="b">
        <v>1</v>
      </c>
      <c r="O1904" t="b">
        <v>0</v>
      </c>
      <c r="P1904" t="b">
        <v>0</v>
      </c>
      <c r="Q1904">
        <v>14</v>
      </c>
      <c r="R1904">
        <v>2</v>
      </c>
      <c r="S1904">
        <v>1</v>
      </c>
      <c r="T1904">
        <v>0</v>
      </c>
      <c r="U1904" t="b">
        <v>1</v>
      </c>
      <c r="V1904" t="s">
        <v>221</v>
      </c>
      <c r="W1904" t="s">
        <v>315</v>
      </c>
      <c r="X1904" t="s">
        <v>6012</v>
      </c>
      <c r="Y1904">
        <v>69</v>
      </c>
      <c r="Z1904">
        <v>69</v>
      </c>
      <c r="AA1904">
        <v>10</v>
      </c>
      <c r="AB1904">
        <v>10</v>
      </c>
      <c r="AC1904">
        <v>10</v>
      </c>
    </row>
    <row r="1905" spans="1:29" x14ac:dyDescent="0.35">
      <c r="A1905">
        <v>1910</v>
      </c>
      <c r="B1905" t="s">
        <v>1318</v>
      </c>
      <c r="C1905" t="s">
        <v>3274</v>
      </c>
      <c r="I1905" t="s">
        <v>3215</v>
      </c>
      <c r="J1905" t="s">
        <v>264</v>
      </c>
      <c r="K1905">
        <v>0</v>
      </c>
      <c r="N1905" t="b">
        <v>1</v>
      </c>
      <c r="O1905" t="b">
        <v>0</v>
      </c>
      <c r="P1905" t="b">
        <v>0</v>
      </c>
      <c r="Q1905">
        <v>14</v>
      </c>
      <c r="R1905">
        <v>2</v>
      </c>
      <c r="S1905">
        <v>1</v>
      </c>
      <c r="T1905">
        <v>0</v>
      </c>
      <c r="U1905" t="b">
        <v>1</v>
      </c>
      <c r="V1905" t="s">
        <v>221</v>
      </c>
      <c r="W1905" t="s">
        <v>315</v>
      </c>
      <c r="X1905" t="s">
        <v>6013</v>
      </c>
      <c r="Y1905">
        <v>70</v>
      </c>
      <c r="Z1905">
        <v>70</v>
      </c>
      <c r="AA1905">
        <v>10</v>
      </c>
      <c r="AB1905">
        <v>10</v>
      </c>
      <c r="AC1905">
        <v>10</v>
      </c>
    </row>
    <row r="1906" spans="1:29" x14ac:dyDescent="0.35">
      <c r="A1906">
        <v>1911</v>
      </c>
      <c r="B1906" t="s">
        <v>1318</v>
      </c>
      <c r="C1906" t="s">
        <v>3275</v>
      </c>
      <c r="I1906" t="s">
        <v>3276</v>
      </c>
      <c r="J1906" t="s">
        <v>264</v>
      </c>
      <c r="K1906">
        <v>0</v>
      </c>
      <c r="N1906" t="b">
        <v>1</v>
      </c>
      <c r="O1906" t="b">
        <v>0</v>
      </c>
      <c r="P1906" t="b">
        <v>0</v>
      </c>
      <c r="Q1906">
        <v>14</v>
      </c>
      <c r="R1906">
        <v>2</v>
      </c>
      <c r="S1906">
        <v>1</v>
      </c>
      <c r="T1906">
        <v>0</v>
      </c>
      <c r="U1906" t="b">
        <v>1</v>
      </c>
      <c r="V1906" t="s">
        <v>221</v>
      </c>
      <c r="W1906" t="s">
        <v>315</v>
      </c>
      <c r="X1906" t="s">
        <v>6014</v>
      </c>
      <c r="Y1906">
        <v>11</v>
      </c>
      <c r="Z1906">
        <v>11</v>
      </c>
      <c r="AA1906">
        <v>11</v>
      </c>
      <c r="AB1906">
        <v>11</v>
      </c>
      <c r="AC1906">
        <v>10</v>
      </c>
    </row>
    <row r="1907" spans="1:29" x14ac:dyDescent="0.35">
      <c r="A1907">
        <v>1912</v>
      </c>
      <c r="B1907" t="s">
        <v>1318</v>
      </c>
      <c r="C1907" t="s">
        <v>3277</v>
      </c>
      <c r="I1907" t="s">
        <v>3276</v>
      </c>
      <c r="J1907" t="s">
        <v>264</v>
      </c>
      <c r="K1907">
        <v>0</v>
      </c>
      <c r="N1907" t="b">
        <v>1</v>
      </c>
      <c r="O1907" t="b">
        <v>0</v>
      </c>
      <c r="P1907" t="b">
        <v>0</v>
      </c>
      <c r="Q1907">
        <v>14</v>
      </c>
      <c r="R1907">
        <v>2</v>
      </c>
      <c r="S1907">
        <v>1</v>
      </c>
      <c r="T1907">
        <v>0</v>
      </c>
      <c r="U1907" t="b">
        <v>1</v>
      </c>
      <c r="V1907" t="s">
        <v>221</v>
      </c>
      <c r="W1907" t="s">
        <v>315</v>
      </c>
      <c r="X1907" t="s">
        <v>6015</v>
      </c>
      <c r="Y1907">
        <v>12</v>
      </c>
      <c r="Z1907">
        <v>12</v>
      </c>
      <c r="AA1907">
        <v>11</v>
      </c>
      <c r="AB1907">
        <v>11</v>
      </c>
      <c r="AC1907">
        <v>10</v>
      </c>
    </row>
    <row r="1908" spans="1:29" x14ac:dyDescent="0.35">
      <c r="A1908">
        <v>1913</v>
      </c>
      <c r="B1908" t="s">
        <v>1318</v>
      </c>
      <c r="C1908" t="s">
        <v>3278</v>
      </c>
      <c r="I1908" t="s">
        <v>3276</v>
      </c>
      <c r="J1908" t="s">
        <v>264</v>
      </c>
      <c r="K1908">
        <v>0</v>
      </c>
      <c r="N1908" t="b">
        <v>1</v>
      </c>
      <c r="O1908" t="b">
        <v>0</v>
      </c>
      <c r="P1908" t="b">
        <v>0</v>
      </c>
      <c r="Q1908">
        <v>14</v>
      </c>
      <c r="R1908">
        <v>2</v>
      </c>
      <c r="S1908">
        <v>1</v>
      </c>
      <c r="T1908">
        <v>0</v>
      </c>
      <c r="U1908" t="b">
        <v>1</v>
      </c>
      <c r="V1908" t="s">
        <v>221</v>
      </c>
      <c r="W1908" t="s">
        <v>315</v>
      </c>
      <c r="X1908" t="s">
        <v>6016</v>
      </c>
      <c r="Y1908">
        <v>13</v>
      </c>
      <c r="Z1908">
        <v>13</v>
      </c>
      <c r="AA1908">
        <v>11</v>
      </c>
      <c r="AB1908">
        <v>11</v>
      </c>
      <c r="AC1908">
        <v>10</v>
      </c>
    </row>
    <row r="1909" spans="1:29" x14ac:dyDescent="0.35">
      <c r="A1909">
        <v>1914</v>
      </c>
      <c r="B1909" t="s">
        <v>1318</v>
      </c>
      <c r="C1909" t="s">
        <v>3279</v>
      </c>
      <c r="I1909" t="s">
        <v>3276</v>
      </c>
      <c r="J1909" t="s">
        <v>264</v>
      </c>
      <c r="K1909">
        <v>0</v>
      </c>
      <c r="N1909" t="b">
        <v>1</v>
      </c>
      <c r="O1909" t="b">
        <v>0</v>
      </c>
      <c r="P1909" t="b">
        <v>0</v>
      </c>
      <c r="Q1909">
        <v>14</v>
      </c>
      <c r="R1909">
        <v>2</v>
      </c>
      <c r="S1909">
        <v>1</v>
      </c>
      <c r="T1909">
        <v>0</v>
      </c>
      <c r="U1909" t="b">
        <v>1</v>
      </c>
      <c r="V1909" t="s">
        <v>221</v>
      </c>
      <c r="W1909" t="s">
        <v>315</v>
      </c>
      <c r="X1909" t="s">
        <v>6017</v>
      </c>
      <c r="Y1909">
        <v>14</v>
      </c>
      <c r="Z1909">
        <v>14</v>
      </c>
      <c r="AA1909">
        <v>11</v>
      </c>
      <c r="AB1909">
        <v>11</v>
      </c>
      <c r="AC1909">
        <v>10</v>
      </c>
    </row>
    <row r="1910" spans="1:29" x14ac:dyDescent="0.35">
      <c r="A1910">
        <v>1915</v>
      </c>
      <c r="B1910" t="s">
        <v>1318</v>
      </c>
      <c r="C1910" t="s">
        <v>3280</v>
      </c>
      <c r="I1910" t="s">
        <v>3276</v>
      </c>
      <c r="J1910" t="s">
        <v>264</v>
      </c>
      <c r="K1910">
        <v>0</v>
      </c>
      <c r="N1910" t="b">
        <v>1</v>
      </c>
      <c r="O1910" t="b">
        <v>0</v>
      </c>
      <c r="P1910" t="b">
        <v>0</v>
      </c>
      <c r="Q1910">
        <v>14</v>
      </c>
      <c r="R1910">
        <v>2</v>
      </c>
      <c r="S1910">
        <v>1</v>
      </c>
      <c r="T1910">
        <v>0</v>
      </c>
      <c r="U1910" t="b">
        <v>1</v>
      </c>
      <c r="V1910" t="s">
        <v>221</v>
      </c>
      <c r="W1910" t="s">
        <v>315</v>
      </c>
      <c r="X1910" t="s">
        <v>6018</v>
      </c>
      <c r="Y1910">
        <v>15</v>
      </c>
      <c r="Z1910">
        <v>15</v>
      </c>
      <c r="AA1910">
        <v>11</v>
      </c>
      <c r="AB1910">
        <v>11</v>
      </c>
      <c r="AC1910">
        <v>10</v>
      </c>
    </row>
    <row r="1911" spans="1:29" x14ac:dyDescent="0.35">
      <c r="A1911">
        <v>1916</v>
      </c>
      <c r="B1911" t="s">
        <v>1318</v>
      </c>
      <c r="C1911" t="s">
        <v>3281</v>
      </c>
      <c r="I1911" t="s">
        <v>3276</v>
      </c>
      <c r="J1911" t="s">
        <v>264</v>
      </c>
      <c r="K1911">
        <v>0</v>
      </c>
      <c r="N1911" t="b">
        <v>1</v>
      </c>
      <c r="O1911" t="b">
        <v>0</v>
      </c>
      <c r="P1911" t="b">
        <v>0</v>
      </c>
      <c r="Q1911">
        <v>14</v>
      </c>
      <c r="R1911">
        <v>2</v>
      </c>
      <c r="S1911">
        <v>1</v>
      </c>
      <c r="T1911">
        <v>0</v>
      </c>
      <c r="U1911" t="b">
        <v>1</v>
      </c>
      <c r="V1911" t="s">
        <v>221</v>
      </c>
      <c r="W1911" t="s">
        <v>315</v>
      </c>
      <c r="X1911" t="s">
        <v>6019</v>
      </c>
      <c r="Y1911">
        <v>16</v>
      </c>
      <c r="Z1911">
        <v>16</v>
      </c>
      <c r="AA1911">
        <v>11</v>
      </c>
      <c r="AB1911">
        <v>11</v>
      </c>
      <c r="AC1911">
        <v>10</v>
      </c>
    </row>
    <row r="1912" spans="1:29" x14ac:dyDescent="0.35">
      <c r="A1912">
        <v>1917</v>
      </c>
      <c r="B1912" t="s">
        <v>1318</v>
      </c>
      <c r="C1912" t="s">
        <v>3282</v>
      </c>
      <c r="I1912" t="s">
        <v>3276</v>
      </c>
      <c r="J1912" t="s">
        <v>264</v>
      </c>
      <c r="K1912">
        <v>0</v>
      </c>
      <c r="N1912" t="b">
        <v>1</v>
      </c>
      <c r="O1912" t="b">
        <v>0</v>
      </c>
      <c r="P1912" t="b">
        <v>0</v>
      </c>
      <c r="Q1912">
        <v>14</v>
      </c>
      <c r="R1912">
        <v>2</v>
      </c>
      <c r="S1912">
        <v>1</v>
      </c>
      <c r="T1912">
        <v>0</v>
      </c>
      <c r="U1912" t="b">
        <v>1</v>
      </c>
      <c r="V1912" t="s">
        <v>221</v>
      </c>
      <c r="W1912" t="s">
        <v>315</v>
      </c>
      <c r="X1912" t="s">
        <v>6020</v>
      </c>
      <c r="Y1912">
        <v>17</v>
      </c>
      <c r="Z1912">
        <v>17</v>
      </c>
      <c r="AA1912">
        <v>11</v>
      </c>
      <c r="AB1912">
        <v>11</v>
      </c>
      <c r="AC1912">
        <v>10</v>
      </c>
    </row>
    <row r="1913" spans="1:29" x14ac:dyDescent="0.35">
      <c r="A1913">
        <v>1918</v>
      </c>
      <c r="B1913" t="s">
        <v>1318</v>
      </c>
      <c r="C1913" t="s">
        <v>3283</v>
      </c>
      <c r="I1913" t="s">
        <v>3276</v>
      </c>
      <c r="J1913" t="s">
        <v>264</v>
      </c>
      <c r="K1913">
        <v>0</v>
      </c>
      <c r="N1913" t="b">
        <v>1</v>
      </c>
      <c r="O1913" t="b">
        <v>0</v>
      </c>
      <c r="P1913" t="b">
        <v>0</v>
      </c>
      <c r="Q1913">
        <v>14</v>
      </c>
      <c r="R1913">
        <v>2</v>
      </c>
      <c r="S1913">
        <v>1</v>
      </c>
      <c r="T1913">
        <v>0</v>
      </c>
      <c r="U1913" t="b">
        <v>1</v>
      </c>
      <c r="V1913" t="s">
        <v>221</v>
      </c>
      <c r="W1913" t="s">
        <v>315</v>
      </c>
      <c r="X1913" t="s">
        <v>6021</v>
      </c>
      <c r="Y1913">
        <v>18</v>
      </c>
      <c r="Z1913">
        <v>18</v>
      </c>
      <c r="AA1913">
        <v>11</v>
      </c>
      <c r="AB1913">
        <v>11</v>
      </c>
      <c r="AC1913">
        <v>10</v>
      </c>
    </row>
    <row r="1914" spans="1:29" x14ac:dyDescent="0.35">
      <c r="A1914">
        <v>1919</v>
      </c>
      <c r="B1914" t="s">
        <v>1318</v>
      </c>
      <c r="C1914" t="s">
        <v>3284</v>
      </c>
      <c r="I1914" t="s">
        <v>3276</v>
      </c>
      <c r="J1914" t="s">
        <v>264</v>
      </c>
      <c r="K1914">
        <v>0</v>
      </c>
      <c r="N1914" t="b">
        <v>1</v>
      </c>
      <c r="O1914" t="b">
        <v>0</v>
      </c>
      <c r="P1914" t="b">
        <v>0</v>
      </c>
      <c r="Q1914">
        <v>14</v>
      </c>
      <c r="R1914">
        <v>2</v>
      </c>
      <c r="S1914">
        <v>1</v>
      </c>
      <c r="T1914">
        <v>0</v>
      </c>
      <c r="U1914" t="b">
        <v>1</v>
      </c>
      <c r="V1914" t="s">
        <v>221</v>
      </c>
      <c r="W1914" t="s">
        <v>315</v>
      </c>
      <c r="X1914" t="s">
        <v>6022</v>
      </c>
      <c r="Y1914">
        <v>19</v>
      </c>
      <c r="Z1914">
        <v>19</v>
      </c>
      <c r="AA1914">
        <v>11</v>
      </c>
      <c r="AB1914">
        <v>11</v>
      </c>
      <c r="AC1914">
        <v>10</v>
      </c>
    </row>
    <row r="1915" spans="1:29" x14ac:dyDescent="0.35">
      <c r="A1915">
        <v>1920</v>
      </c>
      <c r="B1915" t="s">
        <v>1318</v>
      </c>
      <c r="C1915" t="s">
        <v>3285</v>
      </c>
      <c r="I1915" t="s">
        <v>3276</v>
      </c>
      <c r="J1915" t="s">
        <v>264</v>
      </c>
      <c r="K1915">
        <v>0</v>
      </c>
      <c r="N1915" t="b">
        <v>1</v>
      </c>
      <c r="O1915" t="b">
        <v>0</v>
      </c>
      <c r="P1915" t="b">
        <v>0</v>
      </c>
      <c r="Q1915">
        <v>14</v>
      </c>
      <c r="R1915">
        <v>2</v>
      </c>
      <c r="S1915">
        <v>1</v>
      </c>
      <c r="T1915">
        <v>0</v>
      </c>
      <c r="U1915" t="b">
        <v>1</v>
      </c>
      <c r="V1915" t="s">
        <v>221</v>
      </c>
      <c r="W1915" t="s">
        <v>315</v>
      </c>
      <c r="X1915" t="s">
        <v>6023</v>
      </c>
      <c r="Y1915">
        <v>20</v>
      </c>
      <c r="Z1915">
        <v>20</v>
      </c>
      <c r="AA1915">
        <v>11</v>
      </c>
      <c r="AB1915">
        <v>11</v>
      </c>
      <c r="AC1915">
        <v>10</v>
      </c>
    </row>
    <row r="1916" spans="1:29" x14ac:dyDescent="0.35">
      <c r="A1916">
        <v>1921</v>
      </c>
      <c r="B1916" t="s">
        <v>1318</v>
      </c>
      <c r="C1916" t="s">
        <v>3286</v>
      </c>
      <c r="I1916" t="s">
        <v>3276</v>
      </c>
      <c r="J1916" t="s">
        <v>264</v>
      </c>
      <c r="K1916">
        <v>0</v>
      </c>
      <c r="N1916" t="b">
        <v>1</v>
      </c>
      <c r="O1916" t="b">
        <v>0</v>
      </c>
      <c r="P1916" t="b">
        <v>0</v>
      </c>
      <c r="Q1916">
        <v>14</v>
      </c>
      <c r="R1916">
        <v>2</v>
      </c>
      <c r="S1916">
        <v>1</v>
      </c>
      <c r="T1916">
        <v>0</v>
      </c>
      <c r="U1916" t="b">
        <v>1</v>
      </c>
      <c r="V1916" t="s">
        <v>221</v>
      </c>
      <c r="W1916" t="s">
        <v>315</v>
      </c>
      <c r="X1916" t="s">
        <v>5641</v>
      </c>
      <c r="Y1916">
        <v>21</v>
      </c>
      <c r="Z1916">
        <v>21</v>
      </c>
      <c r="AA1916">
        <v>11</v>
      </c>
      <c r="AB1916">
        <v>11</v>
      </c>
      <c r="AC1916">
        <v>10</v>
      </c>
    </row>
    <row r="1917" spans="1:29" x14ac:dyDescent="0.35">
      <c r="A1917">
        <v>1922</v>
      </c>
      <c r="B1917" t="s">
        <v>1318</v>
      </c>
      <c r="C1917" t="s">
        <v>3287</v>
      </c>
      <c r="I1917" t="s">
        <v>3276</v>
      </c>
      <c r="J1917" t="s">
        <v>264</v>
      </c>
      <c r="K1917">
        <v>0</v>
      </c>
      <c r="N1917" t="b">
        <v>1</v>
      </c>
      <c r="O1917" t="b">
        <v>0</v>
      </c>
      <c r="P1917" t="b">
        <v>0</v>
      </c>
      <c r="Q1917">
        <v>14</v>
      </c>
      <c r="R1917">
        <v>2</v>
      </c>
      <c r="S1917">
        <v>1</v>
      </c>
      <c r="T1917">
        <v>0</v>
      </c>
      <c r="U1917" t="b">
        <v>1</v>
      </c>
      <c r="V1917" t="s">
        <v>221</v>
      </c>
      <c r="W1917" t="s">
        <v>315</v>
      </c>
      <c r="X1917" t="s">
        <v>6024</v>
      </c>
      <c r="Y1917">
        <v>22</v>
      </c>
      <c r="Z1917">
        <v>22</v>
      </c>
      <c r="AA1917">
        <v>11</v>
      </c>
      <c r="AB1917">
        <v>11</v>
      </c>
      <c r="AC1917">
        <v>10</v>
      </c>
    </row>
    <row r="1918" spans="1:29" x14ac:dyDescent="0.35">
      <c r="A1918">
        <v>1923</v>
      </c>
      <c r="B1918" t="s">
        <v>1318</v>
      </c>
      <c r="C1918" t="s">
        <v>3288</v>
      </c>
      <c r="I1918" t="s">
        <v>3276</v>
      </c>
      <c r="J1918" t="s">
        <v>264</v>
      </c>
      <c r="K1918">
        <v>0</v>
      </c>
      <c r="N1918" t="b">
        <v>1</v>
      </c>
      <c r="O1918" t="b">
        <v>0</v>
      </c>
      <c r="P1918" t="b">
        <v>0</v>
      </c>
      <c r="Q1918">
        <v>14</v>
      </c>
      <c r="R1918">
        <v>2</v>
      </c>
      <c r="S1918">
        <v>1</v>
      </c>
      <c r="T1918">
        <v>0</v>
      </c>
      <c r="U1918" t="b">
        <v>1</v>
      </c>
      <c r="V1918" t="s">
        <v>221</v>
      </c>
      <c r="W1918" t="s">
        <v>315</v>
      </c>
      <c r="X1918" t="s">
        <v>6025</v>
      </c>
      <c r="Y1918">
        <v>23</v>
      </c>
      <c r="Z1918">
        <v>23</v>
      </c>
      <c r="AA1918">
        <v>11</v>
      </c>
      <c r="AB1918">
        <v>11</v>
      </c>
      <c r="AC1918">
        <v>10</v>
      </c>
    </row>
    <row r="1919" spans="1:29" x14ac:dyDescent="0.35">
      <c r="A1919">
        <v>1924</v>
      </c>
      <c r="B1919" t="s">
        <v>1318</v>
      </c>
      <c r="C1919" t="s">
        <v>3289</v>
      </c>
      <c r="I1919" t="s">
        <v>3276</v>
      </c>
      <c r="J1919" t="s">
        <v>264</v>
      </c>
      <c r="K1919">
        <v>0</v>
      </c>
      <c r="N1919" t="b">
        <v>1</v>
      </c>
      <c r="O1919" t="b">
        <v>0</v>
      </c>
      <c r="P1919" t="b">
        <v>0</v>
      </c>
      <c r="Q1919">
        <v>14</v>
      </c>
      <c r="R1919">
        <v>2</v>
      </c>
      <c r="S1919">
        <v>1</v>
      </c>
      <c r="T1919">
        <v>0</v>
      </c>
      <c r="U1919" t="b">
        <v>1</v>
      </c>
      <c r="V1919" t="s">
        <v>221</v>
      </c>
      <c r="W1919" t="s">
        <v>315</v>
      </c>
      <c r="X1919" t="s">
        <v>6026</v>
      </c>
      <c r="Y1919">
        <v>24</v>
      </c>
      <c r="Z1919">
        <v>24</v>
      </c>
      <c r="AA1919">
        <v>11</v>
      </c>
      <c r="AB1919">
        <v>11</v>
      </c>
      <c r="AC1919">
        <v>10</v>
      </c>
    </row>
    <row r="1920" spans="1:29" x14ac:dyDescent="0.35">
      <c r="A1920">
        <v>1925</v>
      </c>
      <c r="B1920" t="s">
        <v>1318</v>
      </c>
      <c r="C1920" t="s">
        <v>3290</v>
      </c>
      <c r="I1920" t="s">
        <v>3276</v>
      </c>
      <c r="J1920" t="s">
        <v>264</v>
      </c>
      <c r="K1920">
        <v>0</v>
      </c>
      <c r="N1920" t="b">
        <v>1</v>
      </c>
      <c r="O1920" t="b">
        <v>0</v>
      </c>
      <c r="P1920" t="b">
        <v>0</v>
      </c>
      <c r="Q1920">
        <v>14</v>
      </c>
      <c r="R1920">
        <v>2</v>
      </c>
      <c r="S1920">
        <v>1</v>
      </c>
      <c r="T1920">
        <v>0</v>
      </c>
      <c r="U1920" t="b">
        <v>1</v>
      </c>
      <c r="V1920" t="s">
        <v>221</v>
      </c>
      <c r="W1920" t="s">
        <v>315</v>
      </c>
      <c r="X1920" t="s">
        <v>6027</v>
      </c>
      <c r="Y1920">
        <v>25</v>
      </c>
      <c r="Z1920">
        <v>25</v>
      </c>
      <c r="AA1920">
        <v>11</v>
      </c>
      <c r="AB1920">
        <v>11</v>
      </c>
      <c r="AC1920">
        <v>10</v>
      </c>
    </row>
    <row r="1921" spans="1:29" x14ac:dyDescent="0.35">
      <c r="A1921">
        <v>1926</v>
      </c>
      <c r="B1921" t="s">
        <v>1318</v>
      </c>
      <c r="C1921" t="s">
        <v>3291</v>
      </c>
      <c r="I1921" t="s">
        <v>3276</v>
      </c>
      <c r="J1921" t="s">
        <v>264</v>
      </c>
      <c r="K1921">
        <v>0</v>
      </c>
      <c r="N1921" t="b">
        <v>1</v>
      </c>
      <c r="O1921" t="b">
        <v>0</v>
      </c>
      <c r="P1921" t="b">
        <v>0</v>
      </c>
      <c r="Q1921">
        <v>14</v>
      </c>
      <c r="R1921">
        <v>2</v>
      </c>
      <c r="S1921">
        <v>1</v>
      </c>
      <c r="T1921">
        <v>0</v>
      </c>
      <c r="U1921" t="b">
        <v>1</v>
      </c>
      <c r="V1921" t="s">
        <v>221</v>
      </c>
      <c r="W1921" t="s">
        <v>315</v>
      </c>
      <c r="X1921" t="s">
        <v>6028</v>
      </c>
      <c r="Y1921">
        <v>26</v>
      </c>
      <c r="Z1921">
        <v>26</v>
      </c>
      <c r="AA1921">
        <v>11</v>
      </c>
      <c r="AB1921">
        <v>11</v>
      </c>
      <c r="AC1921">
        <v>10</v>
      </c>
    </row>
    <row r="1922" spans="1:29" x14ac:dyDescent="0.35">
      <c r="A1922">
        <v>1927</v>
      </c>
      <c r="B1922" t="s">
        <v>1318</v>
      </c>
      <c r="C1922" t="s">
        <v>3292</v>
      </c>
      <c r="I1922" t="s">
        <v>3276</v>
      </c>
      <c r="J1922" t="s">
        <v>264</v>
      </c>
      <c r="K1922">
        <v>0</v>
      </c>
      <c r="N1922" t="b">
        <v>1</v>
      </c>
      <c r="O1922" t="b">
        <v>0</v>
      </c>
      <c r="P1922" t="b">
        <v>0</v>
      </c>
      <c r="Q1922">
        <v>14</v>
      </c>
      <c r="R1922">
        <v>2</v>
      </c>
      <c r="S1922">
        <v>1</v>
      </c>
      <c r="T1922">
        <v>0</v>
      </c>
      <c r="U1922" t="b">
        <v>1</v>
      </c>
      <c r="V1922" t="s">
        <v>221</v>
      </c>
      <c r="W1922" t="s">
        <v>315</v>
      </c>
      <c r="X1922" t="s">
        <v>6029</v>
      </c>
      <c r="Y1922">
        <v>27</v>
      </c>
      <c r="Z1922">
        <v>27</v>
      </c>
      <c r="AA1922">
        <v>11</v>
      </c>
      <c r="AB1922">
        <v>11</v>
      </c>
      <c r="AC1922">
        <v>10</v>
      </c>
    </row>
    <row r="1923" spans="1:29" x14ac:dyDescent="0.35">
      <c r="A1923">
        <v>1928</v>
      </c>
      <c r="B1923" t="s">
        <v>1318</v>
      </c>
      <c r="C1923" t="s">
        <v>3293</v>
      </c>
      <c r="I1923" t="s">
        <v>3276</v>
      </c>
      <c r="J1923" t="s">
        <v>264</v>
      </c>
      <c r="K1923">
        <v>0</v>
      </c>
      <c r="N1923" t="b">
        <v>1</v>
      </c>
      <c r="O1923" t="b">
        <v>0</v>
      </c>
      <c r="P1923" t="b">
        <v>0</v>
      </c>
      <c r="Q1923">
        <v>14</v>
      </c>
      <c r="R1923">
        <v>2</v>
      </c>
      <c r="S1923">
        <v>1</v>
      </c>
      <c r="T1923">
        <v>0</v>
      </c>
      <c r="U1923" t="b">
        <v>1</v>
      </c>
      <c r="V1923" t="s">
        <v>221</v>
      </c>
      <c r="W1923" t="s">
        <v>315</v>
      </c>
      <c r="X1923" t="s">
        <v>6030</v>
      </c>
      <c r="Y1923">
        <v>28</v>
      </c>
      <c r="Z1923">
        <v>28</v>
      </c>
      <c r="AA1923">
        <v>11</v>
      </c>
      <c r="AB1923">
        <v>11</v>
      </c>
      <c r="AC1923">
        <v>10</v>
      </c>
    </row>
    <row r="1924" spans="1:29" x14ac:dyDescent="0.35">
      <c r="A1924">
        <v>1929</v>
      </c>
      <c r="B1924" t="s">
        <v>1318</v>
      </c>
      <c r="C1924" t="s">
        <v>3294</v>
      </c>
      <c r="I1924" t="s">
        <v>3276</v>
      </c>
      <c r="J1924" t="s">
        <v>264</v>
      </c>
      <c r="K1924">
        <v>0</v>
      </c>
      <c r="N1924" t="b">
        <v>1</v>
      </c>
      <c r="O1924" t="b">
        <v>0</v>
      </c>
      <c r="P1924" t="b">
        <v>0</v>
      </c>
      <c r="Q1924">
        <v>14</v>
      </c>
      <c r="R1924">
        <v>2</v>
      </c>
      <c r="S1924">
        <v>1</v>
      </c>
      <c r="T1924">
        <v>0</v>
      </c>
      <c r="U1924" t="b">
        <v>1</v>
      </c>
      <c r="V1924" t="s">
        <v>221</v>
      </c>
      <c r="W1924" t="s">
        <v>315</v>
      </c>
      <c r="X1924" t="s">
        <v>6031</v>
      </c>
      <c r="Y1924">
        <v>29</v>
      </c>
      <c r="Z1924">
        <v>29</v>
      </c>
      <c r="AA1924">
        <v>11</v>
      </c>
      <c r="AB1924">
        <v>11</v>
      </c>
      <c r="AC1924">
        <v>10</v>
      </c>
    </row>
    <row r="1925" spans="1:29" x14ac:dyDescent="0.35">
      <c r="A1925">
        <v>1930</v>
      </c>
      <c r="B1925" t="s">
        <v>1318</v>
      </c>
      <c r="C1925" t="s">
        <v>3295</v>
      </c>
      <c r="I1925" t="s">
        <v>3276</v>
      </c>
      <c r="J1925" t="s">
        <v>264</v>
      </c>
      <c r="K1925">
        <v>0</v>
      </c>
      <c r="N1925" t="b">
        <v>1</v>
      </c>
      <c r="O1925" t="b">
        <v>0</v>
      </c>
      <c r="P1925" t="b">
        <v>0</v>
      </c>
      <c r="Q1925">
        <v>14</v>
      </c>
      <c r="R1925">
        <v>2</v>
      </c>
      <c r="S1925">
        <v>1</v>
      </c>
      <c r="T1925">
        <v>0</v>
      </c>
      <c r="U1925" t="b">
        <v>1</v>
      </c>
      <c r="V1925" t="s">
        <v>221</v>
      </c>
      <c r="W1925" t="s">
        <v>315</v>
      </c>
      <c r="X1925" t="s">
        <v>6032</v>
      </c>
      <c r="Y1925">
        <v>30</v>
      </c>
      <c r="Z1925">
        <v>30</v>
      </c>
      <c r="AA1925">
        <v>11</v>
      </c>
      <c r="AB1925">
        <v>11</v>
      </c>
      <c r="AC1925">
        <v>10</v>
      </c>
    </row>
    <row r="1926" spans="1:29" x14ac:dyDescent="0.35">
      <c r="A1926">
        <v>1931</v>
      </c>
      <c r="B1926" t="s">
        <v>1318</v>
      </c>
      <c r="C1926" t="s">
        <v>3296</v>
      </c>
      <c r="I1926" t="s">
        <v>3276</v>
      </c>
      <c r="J1926" t="s">
        <v>264</v>
      </c>
      <c r="K1926">
        <v>0</v>
      </c>
      <c r="N1926" t="b">
        <v>1</v>
      </c>
      <c r="O1926" t="b">
        <v>0</v>
      </c>
      <c r="P1926" t="b">
        <v>0</v>
      </c>
      <c r="Q1926">
        <v>14</v>
      </c>
      <c r="R1926">
        <v>2</v>
      </c>
      <c r="S1926">
        <v>1</v>
      </c>
      <c r="T1926">
        <v>0</v>
      </c>
      <c r="U1926" t="b">
        <v>1</v>
      </c>
      <c r="V1926" t="s">
        <v>221</v>
      </c>
      <c r="W1926" t="s">
        <v>315</v>
      </c>
      <c r="X1926" t="s">
        <v>6033</v>
      </c>
      <c r="Y1926">
        <v>31</v>
      </c>
      <c r="Z1926">
        <v>31</v>
      </c>
      <c r="AA1926">
        <v>11</v>
      </c>
      <c r="AB1926">
        <v>11</v>
      </c>
      <c r="AC1926">
        <v>10</v>
      </c>
    </row>
    <row r="1927" spans="1:29" x14ac:dyDescent="0.35">
      <c r="A1927">
        <v>1932</v>
      </c>
      <c r="B1927" t="s">
        <v>1318</v>
      </c>
      <c r="C1927" t="s">
        <v>3297</v>
      </c>
      <c r="I1927" t="s">
        <v>3276</v>
      </c>
      <c r="J1927" t="s">
        <v>264</v>
      </c>
      <c r="K1927">
        <v>0</v>
      </c>
      <c r="N1927" t="b">
        <v>1</v>
      </c>
      <c r="O1927" t="b">
        <v>0</v>
      </c>
      <c r="P1927" t="b">
        <v>0</v>
      </c>
      <c r="Q1927">
        <v>14</v>
      </c>
      <c r="R1927">
        <v>2</v>
      </c>
      <c r="S1927">
        <v>1</v>
      </c>
      <c r="T1927">
        <v>0</v>
      </c>
      <c r="U1927" t="b">
        <v>1</v>
      </c>
      <c r="V1927" t="s">
        <v>221</v>
      </c>
      <c r="W1927" t="s">
        <v>315</v>
      </c>
      <c r="X1927" t="s">
        <v>6034</v>
      </c>
      <c r="Y1927">
        <v>32</v>
      </c>
      <c r="Z1927">
        <v>32</v>
      </c>
      <c r="AA1927">
        <v>11</v>
      </c>
      <c r="AB1927">
        <v>11</v>
      </c>
      <c r="AC1927">
        <v>10</v>
      </c>
    </row>
    <row r="1928" spans="1:29" x14ac:dyDescent="0.35">
      <c r="A1928">
        <v>1933</v>
      </c>
      <c r="B1928" t="s">
        <v>1318</v>
      </c>
      <c r="C1928" t="s">
        <v>3298</v>
      </c>
      <c r="I1928" t="s">
        <v>3276</v>
      </c>
      <c r="J1928" t="s">
        <v>264</v>
      </c>
      <c r="K1928">
        <v>0</v>
      </c>
      <c r="N1928" t="b">
        <v>1</v>
      </c>
      <c r="O1928" t="b">
        <v>0</v>
      </c>
      <c r="P1928" t="b">
        <v>0</v>
      </c>
      <c r="Q1928">
        <v>14</v>
      </c>
      <c r="R1928">
        <v>2</v>
      </c>
      <c r="S1928">
        <v>1</v>
      </c>
      <c r="T1928">
        <v>0</v>
      </c>
      <c r="U1928" t="b">
        <v>1</v>
      </c>
      <c r="V1928" t="s">
        <v>221</v>
      </c>
      <c r="W1928" t="s">
        <v>315</v>
      </c>
      <c r="X1928" t="s">
        <v>6035</v>
      </c>
      <c r="Y1928">
        <v>33</v>
      </c>
      <c r="Z1928">
        <v>33</v>
      </c>
      <c r="AA1928">
        <v>11</v>
      </c>
      <c r="AB1928">
        <v>11</v>
      </c>
      <c r="AC1928">
        <v>10</v>
      </c>
    </row>
    <row r="1929" spans="1:29" x14ac:dyDescent="0.35">
      <c r="A1929">
        <v>1934</v>
      </c>
      <c r="B1929" t="s">
        <v>1318</v>
      </c>
      <c r="C1929" t="s">
        <v>3299</v>
      </c>
      <c r="I1929" t="s">
        <v>3276</v>
      </c>
      <c r="J1929" t="s">
        <v>264</v>
      </c>
      <c r="K1929">
        <v>0</v>
      </c>
      <c r="N1929" t="b">
        <v>1</v>
      </c>
      <c r="O1929" t="b">
        <v>0</v>
      </c>
      <c r="P1929" t="b">
        <v>0</v>
      </c>
      <c r="Q1929">
        <v>14</v>
      </c>
      <c r="R1929">
        <v>2</v>
      </c>
      <c r="S1929">
        <v>1</v>
      </c>
      <c r="T1929">
        <v>0</v>
      </c>
      <c r="U1929" t="b">
        <v>1</v>
      </c>
      <c r="V1929" t="s">
        <v>221</v>
      </c>
      <c r="W1929" t="s">
        <v>315</v>
      </c>
      <c r="X1929" t="s">
        <v>6036</v>
      </c>
      <c r="Y1929">
        <v>34</v>
      </c>
      <c r="Z1929">
        <v>34</v>
      </c>
      <c r="AA1929">
        <v>11</v>
      </c>
      <c r="AB1929">
        <v>11</v>
      </c>
      <c r="AC1929">
        <v>10</v>
      </c>
    </row>
    <row r="1930" spans="1:29" x14ac:dyDescent="0.35">
      <c r="A1930">
        <v>1935</v>
      </c>
      <c r="B1930" t="s">
        <v>1318</v>
      </c>
      <c r="C1930" t="s">
        <v>3300</v>
      </c>
      <c r="I1930" t="s">
        <v>3276</v>
      </c>
      <c r="J1930" t="s">
        <v>264</v>
      </c>
      <c r="K1930">
        <v>0</v>
      </c>
      <c r="N1930" t="b">
        <v>1</v>
      </c>
      <c r="O1930" t="b">
        <v>0</v>
      </c>
      <c r="P1930" t="b">
        <v>0</v>
      </c>
      <c r="Q1930">
        <v>14</v>
      </c>
      <c r="R1930">
        <v>2</v>
      </c>
      <c r="S1930">
        <v>1</v>
      </c>
      <c r="T1930">
        <v>0</v>
      </c>
      <c r="U1930" t="b">
        <v>1</v>
      </c>
      <c r="V1930" t="s">
        <v>221</v>
      </c>
      <c r="W1930" t="s">
        <v>315</v>
      </c>
      <c r="X1930" t="s">
        <v>6037</v>
      </c>
      <c r="Y1930">
        <v>35</v>
      </c>
      <c r="Z1930">
        <v>35</v>
      </c>
      <c r="AA1930">
        <v>11</v>
      </c>
      <c r="AB1930">
        <v>11</v>
      </c>
      <c r="AC1930">
        <v>10</v>
      </c>
    </row>
    <row r="1931" spans="1:29" x14ac:dyDescent="0.35">
      <c r="A1931">
        <v>1936</v>
      </c>
      <c r="B1931" t="s">
        <v>1318</v>
      </c>
      <c r="C1931" t="s">
        <v>3301</v>
      </c>
      <c r="I1931" t="s">
        <v>3276</v>
      </c>
      <c r="J1931" t="s">
        <v>264</v>
      </c>
      <c r="K1931">
        <v>0</v>
      </c>
      <c r="N1931" t="b">
        <v>1</v>
      </c>
      <c r="O1931" t="b">
        <v>0</v>
      </c>
      <c r="P1931" t="b">
        <v>0</v>
      </c>
      <c r="Q1931">
        <v>14</v>
      </c>
      <c r="R1931">
        <v>2</v>
      </c>
      <c r="S1931">
        <v>1</v>
      </c>
      <c r="T1931">
        <v>0</v>
      </c>
      <c r="U1931" t="b">
        <v>1</v>
      </c>
      <c r="V1931" t="s">
        <v>221</v>
      </c>
      <c r="W1931" t="s">
        <v>315</v>
      </c>
      <c r="X1931" t="s">
        <v>6038</v>
      </c>
      <c r="Y1931">
        <v>36</v>
      </c>
      <c r="Z1931">
        <v>36</v>
      </c>
      <c r="AA1931">
        <v>11</v>
      </c>
      <c r="AB1931">
        <v>11</v>
      </c>
      <c r="AC1931">
        <v>10</v>
      </c>
    </row>
    <row r="1932" spans="1:29" x14ac:dyDescent="0.35">
      <c r="A1932">
        <v>1937</v>
      </c>
      <c r="B1932" t="s">
        <v>1318</v>
      </c>
      <c r="C1932" t="s">
        <v>3302</v>
      </c>
      <c r="I1932" t="s">
        <v>3276</v>
      </c>
      <c r="J1932" t="s">
        <v>264</v>
      </c>
      <c r="K1932">
        <v>0</v>
      </c>
      <c r="N1932" t="b">
        <v>1</v>
      </c>
      <c r="O1932" t="b">
        <v>0</v>
      </c>
      <c r="P1932" t="b">
        <v>0</v>
      </c>
      <c r="Q1932">
        <v>14</v>
      </c>
      <c r="R1932">
        <v>2</v>
      </c>
      <c r="S1932">
        <v>1</v>
      </c>
      <c r="T1932">
        <v>0</v>
      </c>
      <c r="U1932" t="b">
        <v>1</v>
      </c>
      <c r="V1932" t="s">
        <v>221</v>
      </c>
      <c r="W1932" t="s">
        <v>315</v>
      </c>
      <c r="X1932" t="s">
        <v>6039</v>
      </c>
      <c r="Y1932">
        <v>37</v>
      </c>
      <c r="Z1932">
        <v>37</v>
      </c>
      <c r="AA1932">
        <v>11</v>
      </c>
      <c r="AB1932">
        <v>11</v>
      </c>
      <c r="AC1932">
        <v>10</v>
      </c>
    </row>
    <row r="1933" spans="1:29" x14ac:dyDescent="0.35">
      <c r="A1933">
        <v>1938</v>
      </c>
      <c r="B1933" t="s">
        <v>1318</v>
      </c>
      <c r="C1933" t="s">
        <v>3303</v>
      </c>
      <c r="I1933" t="s">
        <v>3276</v>
      </c>
      <c r="J1933" t="s">
        <v>264</v>
      </c>
      <c r="K1933">
        <v>0</v>
      </c>
      <c r="N1933" t="b">
        <v>1</v>
      </c>
      <c r="O1933" t="b">
        <v>0</v>
      </c>
      <c r="P1933" t="b">
        <v>0</v>
      </c>
      <c r="Q1933">
        <v>14</v>
      </c>
      <c r="R1933">
        <v>2</v>
      </c>
      <c r="S1933">
        <v>1</v>
      </c>
      <c r="T1933">
        <v>0</v>
      </c>
      <c r="U1933" t="b">
        <v>1</v>
      </c>
      <c r="V1933" t="s">
        <v>221</v>
      </c>
      <c r="W1933" t="s">
        <v>315</v>
      </c>
      <c r="X1933" t="s">
        <v>6040</v>
      </c>
      <c r="Y1933">
        <v>38</v>
      </c>
      <c r="Z1933">
        <v>38</v>
      </c>
      <c r="AA1933">
        <v>11</v>
      </c>
      <c r="AB1933">
        <v>11</v>
      </c>
      <c r="AC1933">
        <v>10</v>
      </c>
    </row>
    <row r="1934" spans="1:29" x14ac:dyDescent="0.35">
      <c r="A1934">
        <v>1939</v>
      </c>
      <c r="B1934" t="s">
        <v>1318</v>
      </c>
      <c r="C1934" t="s">
        <v>3304</v>
      </c>
      <c r="I1934" t="s">
        <v>3276</v>
      </c>
      <c r="J1934" t="s">
        <v>264</v>
      </c>
      <c r="K1934">
        <v>0</v>
      </c>
      <c r="N1934" t="b">
        <v>1</v>
      </c>
      <c r="O1934" t="b">
        <v>0</v>
      </c>
      <c r="P1934" t="b">
        <v>0</v>
      </c>
      <c r="Q1934">
        <v>14</v>
      </c>
      <c r="R1934">
        <v>2</v>
      </c>
      <c r="S1934">
        <v>1</v>
      </c>
      <c r="T1934">
        <v>0</v>
      </c>
      <c r="U1934" t="b">
        <v>1</v>
      </c>
      <c r="V1934" t="s">
        <v>221</v>
      </c>
      <c r="W1934" t="s">
        <v>315</v>
      </c>
      <c r="X1934" t="s">
        <v>6041</v>
      </c>
      <c r="Y1934">
        <v>39</v>
      </c>
      <c r="Z1934">
        <v>39</v>
      </c>
      <c r="AA1934">
        <v>11</v>
      </c>
      <c r="AB1934">
        <v>11</v>
      </c>
      <c r="AC1934">
        <v>10</v>
      </c>
    </row>
    <row r="1935" spans="1:29" x14ac:dyDescent="0.35">
      <c r="A1935">
        <v>1940</v>
      </c>
      <c r="B1935" t="s">
        <v>1318</v>
      </c>
      <c r="C1935" t="s">
        <v>3305</v>
      </c>
      <c r="I1935" t="s">
        <v>3276</v>
      </c>
      <c r="J1935" t="s">
        <v>264</v>
      </c>
      <c r="K1935">
        <v>0</v>
      </c>
      <c r="N1935" t="b">
        <v>1</v>
      </c>
      <c r="O1935" t="b">
        <v>0</v>
      </c>
      <c r="P1935" t="b">
        <v>0</v>
      </c>
      <c r="Q1935">
        <v>14</v>
      </c>
      <c r="R1935">
        <v>2</v>
      </c>
      <c r="S1935">
        <v>1</v>
      </c>
      <c r="T1935">
        <v>0</v>
      </c>
      <c r="U1935" t="b">
        <v>1</v>
      </c>
      <c r="V1935" t="s">
        <v>221</v>
      </c>
      <c r="W1935" t="s">
        <v>315</v>
      </c>
      <c r="X1935" t="s">
        <v>6042</v>
      </c>
      <c r="Y1935">
        <v>40</v>
      </c>
      <c r="Z1935">
        <v>40</v>
      </c>
      <c r="AA1935">
        <v>11</v>
      </c>
      <c r="AB1935">
        <v>11</v>
      </c>
      <c r="AC1935">
        <v>10</v>
      </c>
    </row>
    <row r="1936" spans="1:29" x14ac:dyDescent="0.35">
      <c r="A1936">
        <v>1941</v>
      </c>
      <c r="B1936" t="s">
        <v>1318</v>
      </c>
      <c r="C1936" t="s">
        <v>3306</v>
      </c>
      <c r="I1936" t="s">
        <v>3276</v>
      </c>
      <c r="J1936" t="s">
        <v>264</v>
      </c>
      <c r="K1936">
        <v>0</v>
      </c>
      <c r="N1936" t="b">
        <v>1</v>
      </c>
      <c r="O1936" t="b">
        <v>0</v>
      </c>
      <c r="P1936" t="b">
        <v>0</v>
      </c>
      <c r="Q1936">
        <v>14</v>
      </c>
      <c r="R1936">
        <v>2</v>
      </c>
      <c r="S1936">
        <v>1</v>
      </c>
      <c r="T1936">
        <v>0</v>
      </c>
      <c r="U1936" t="b">
        <v>1</v>
      </c>
      <c r="V1936" t="s">
        <v>221</v>
      </c>
      <c r="W1936" t="s">
        <v>315</v>
      </c>
      <c r="X1936" t="s">
        <v>6043</v>
      </c>
      <c r="Y1936">
        <v>41</v>
      </c>
      <c r="Z1936">
        <v>41</v>
      </c>
      <c r="AA1936">
        <v>11</v>
      </c>
      <c r="AB1936">
        <v>11</v>
      </c>
      <c r="AC1936">
        <v>10</v>
      </c>
    </row>
    <row r="1937" spans="1:29" x14ac:dyDescent="0.35">
      <c r="A1937">
        <v>1942</v>
      </c>
      <c r="B1937" t="s">
        <v>1318</v>
      </c>
      <c r="C1937" t="s">
        <v>3307</v>
      </c>
      <c r="I1937" t="s">
        <v>3276</v>
      </c>
      <c r="J1937" t="s">
        <v>264</v>
      </c>
      <c r="K1937">
        <v>0</v>
      </c>
      <c r="N1937" t="b">
        <v>1</v>
      </c>
      <c r="O1937" t="b">
        <v>0</v>
      </c>
      <c r="P1937" t="b">
        <v>0</v>
      </c>
      <c r="Q1937">
        <v>14</v>
      </c>
      <c r="R1937">
        <v>2</v>
      </c>
      <c r="S1937">
        <v>1</v>
      </c>
      <c r="T1937">
        <v>0</v>
      </c>
      <c r="U1937" t="b">
        <v>1</v>
      </c>
      <c r="V1937" t="s">
        <v>221</v>
      </c>
      <c r="W1937" t="s">
        <v>315</v>
      </c>
      <c r="X1937" t="s">
        <v>6044</v>
      </c>
      <c r="Y1937">
        <v>42</v>
      </c>
      <c r="Z1937">
        <v>42</v>
      </c>
      <c r="AA1937">
        <v>11</v>
      </c>
      <c r="AB1937">
        <v>11</v>
      </c>
      <c r="AC1937">
        <v>10</v>
      </c>
    </row>
    <row r="1938" spans="1:29" x14ac:dyDescent="0.35">
      <c r="A1938">
        <v>1943</v>
      </c>
      <c r="B1938" t="s">
        <v>1318</v>
      </c>
      <c r="C1938" t="s">
        <v>3308</v>
      </c>
      <c r="I1938" t="s">
        <v>3276</v>
      </c>
      <c r="J1938" t="s">
        <v>264</v>
      </c>
      <c r="K1938">
        <v>0</v>
      </c>
      <c r="N1938" t="b">
        <v>1</v>
      </c>
      <c r="O1938" t="b">
        <v>0</v>
      </c>
      <c r="P1938" t="b">
        <v>0</v>
      </c>
      <c r="Q1938">
        <v>14</v>
      </c>
      <c r="R1938">
        <v>2</v>
      </c>
      <c r="S1938">
        <v>1</v>
      </c>
      <c r="T1938">
        <v>0</v>
      </c>
      <c r="U1938" t="b">
        <v>1</v>
      </c>
      <c r="V1938" t="s">
        <v>221</v>
      </c>
      <c r="W1938" t="s">
        <v>315</v>
      </c>
      <c r="X1938" t="s">
        <v>6045</v>
      </c>
      <c r="Y1938">
        <v>43</v>
      </c>
      <c r="Z1938">
        <v>43</v>
      </c>
      <c r="AA1938">
        <v>11</v>
      </c>
      <c r="AB1938">
        <v>11</v>
      </c>
      <c r="AC1938">
        <v>10</v>
      </c>
    </row>
    <row r="1939" spans="1:29" x14ac:dyDescent="0.35">
      <c r="A1939">
        <v>1944</v>
      </c>
      <c r="B1939" t="s">
        <v>1318</v>
      </c>
      <c r="C1939" t="s">
        <v>3309</v>
      </c>
      <c r="I1939" t="s">
        <v>3276</v>
      </c>
      <c r="J1939" t="s">
        <v>264</v>
      </c>
      <c r="K1939">
        <v>0</v>
      </c>
      <c r="N1939" t="b">
        <v>1</v>
      </c>
      <c r="O1939" t="b">
        <v>0</v>
      </c>
      <c r="P1939" t="b">
        <v>0</v>
      </c>
      <c r="Q1939">
        <v>14</v>
      </c>
      <c r="R1939">
        <v>2</v>
      </c>
      <c r="S1939">
        <v>1</v>
      </c>
      <c r="T1939">
        <v>0</v>
      </c>
      <c r="U1939" t="b">
        <v>1</v>
      </c>
      <c r="V1939" t="s">
        <v>221</v>
      </c>
      <c r="W1939" t="s">
        <v>315</v>
      </c>
      <c r="X1939" t="s">
        <v>6046</v>
      </c>
      <c r="Y1939">
        <v>44</v>
      </c>
      <c r="Z1939">
        <v>44</v>
      </c>
      <c r="AA1939">
        <v>11</v>
      </c>
      <c r="AB1939">
        <v>11</v>
      </c>
      <c r="AC1939">
        <v>10</v>
      </c>
    </row>
    <row r="1940" spans="1:29" x14ac:dyDescent="0.35">
      <c r="A1940">
        <v>1945</v>
      </c>
      <c r="B1940" t="s">
        <v>1318</v>
      </c>
      <c r="C1940" t="s">
        <v>3310</v>
      </c>
      <c r="I1940" t="s">
        <v>3276</v>
      </c>
      <c r="J1940" t="s">
        <v>264</v>
      </c>
      <c r="K1940">
        <v>0</v>
      </c>
      <c r="N1940" t="b">
        <v>1</v>
      </c>
      <c r="O1940" t="b">
        <v>0</v>
      </c>
      <c r="P1940" t="b">
        <v>0</v>
      </c>
      <c r="Q1940">
        <v>14</v>
      </c>
      <c r="R1940">
        <v>2</v>
      </c>
      <c r="S1940">
        <v>1</v>
      </c>
      <c r="T1940">
        <v>0</v>
      </c>
      <c r="U1940" t="b">
        <v>1</v>
      </c>
      <c r="V1940" t="s">
        <v>221</v>
      </c>
      <c r="W1940" t="s">
        <v>315</v>
      </c>
      <c r="X1940" t="s">
        <v>6047</v>
      </c>
      <c r="Y1940">
        <v>45</v>
      </c>
      <c r="Z1940">
        <v>45</v>
      </c>
      <c r="AA1940">
        <v>11</v>
      </c>
      <c r="AB1940">
        <v>11</v>
      </c>
      <c r="AC1940">
        <v>10</v>
      </c>
    </row>
    <row r="1941" spans="1:29" x14ac:dyDescent="0.35">
      <c r="A1941">
        <v>1946</v>
      </c>
      <c r="B1941" t="s">
        <v>1318</v>
      </c>
      <c r="C1941" t="s">
        <v>3311</v>
      </c>
      <c r="I1941" t="s">
        <v>3276</v>
      </c>
      <c r="J1941" t="s">
        <v>264</v>
      </c>
      <c r="K1941">
        <v>0</v>
      </c>
      <c r="N1941" t="b">
        <v>1</v>
      </c>
      <c r="O1941" t="b">
        <v>0</v>
      </c>
      <c r="P1941" t="b">
        <v>0</v>
      </c>
      <c r="Q1941">
        <v>14</v>
      </c>
      <c r="R1941">
        <v>2</v>
      </c>
      <c r="S1941">
        <v>1</v>
      </c>
      <c r="T1941">
        <v>0</v>
      </c>
      <c r="U1941" t="b">
        <v>1</v>
      </c>
      <c r="V1941" t="s">
        <v>221</v>
      </c>
      <c r="W1941" t="s">
        <v>315</v>
      </c>
      <c r="X1941" t="s">
        <v>5643</v>
      </c>
      <c r="Y1941">
        <v>46</v>
      </c>
      <c r="Z1941">
        <v>46</v>
      </c>
      <c r="AA1941">
        <v>11</v>
      </c>
      <c r="AB1941">
        <v>11</v>
      </c>
      <c r="AC1941">
        <v>10</v>
      </c>
    </row>
    <row r="1942" spans="1:29" x14ac:dyDescent="0.35">
      <c r="A1942">
        <v>1947</v>
      </c>
      <c r="B1942" t="s">
        <v>1318</v>
      </c>
      <c r="C1942" t="s">
        <v>3312</v>
      </c>
      <c r="I1942" t="s">
        <v>3276</v>
      </c>
      <c r="J1942" t="s">
        <v>264</v>
      </c>
      <c r="K1942">
        <v>0</v>
      </c>
      <c r="N1942" t="b">
        <v>1</v>
      </c>
      <c r="O1942" t="b">
        <v>0</v>
      </c>
      <c r="P1942" t="b">
        <v>0</v>
      </c>
      <c r="Q1942">
        <v>14</v>
      </c>
      <c r="R1942">
        <v>2</v>
      </c>
      <c r="S1942">
        <v>1</v>
      </c>
      <c r="T1942">
        <v>0</v>
      </c>
      <c r="U1942" t="b">
        <v>1</v>
      </c>
      <c r="V1942" t="s">
        <v>221</v>
      </c>
      <c r="W1942" t="s">
        <v>315</v>
      </c>
      <c r="X1942" t="s">
        <v>6048</v>
      </c>
      <c r="Y1942">
        <v>47</v>
      </c>
      <c r="Z1942">
        <v>47</v>
      </c>
      <c r="AA1942">
        <v>11</v>
      </c>
      <c r="AB1942">
        <v>11</v>
      </c>
      <c r="AC1942">
        <v>10</v>
      </c>
    </row>
    <row r="1943" spans="1:29" x14ac:dyDescent="0.35">
      <c r="A1943">
        <v>1948</v>
      </c>
      <c r="B1943" t="s">
        <v>1318</v>
      </c>
      <c r="C1943" t="s">
        <v>3313</v>
      </c>
      <c r="I1943" t="s">
        <v>3276</v>
      </c>
      <c r="J1943" t="s">
        <v>264</v>
      </c>
      <c r="K1943">
        <v>0</v>
      </c>
      <c r="N1943" t="b">
        <v>1</v>
      </c>
      <c r="O1943" t="b">
        <v>0</v>
      </c>
      <c r="P1943" t="b">
        <v>0</v>
      </c>
      <c r="Q1943">
        <v>14</v>
      </c>
      <c r="R1943">
        <v>2</v>
      </c>
      <c r="S1943">
        <v>1</v>
      </c>
      <c r="T1943">
        <v>0</v>
      </c>
      <c r="U1943" t="b">
        <v>1</v>
      </c>
      <c r="V1943" t="s">
        <v>221</v>
      </c>
      <c r="W1943" t="s">
        <v>315</v>
      </c>
      <c r="X1943" t="s">
        <v>6049</v>
      </c>
      <c r="Y1943">
        <v>48</v>
      </c>
      <c r="Z1943">
        <v>48</v>
      </c>
      <c r="AA1943">
        <v>11</v>
      </c>
      <c r="AB1943">
        <v>11</v>
      </c>
      <c r="AC1943">
        <v>10</v>
      </c>
    </row>
    <row r="1944" spans="1:29" x14ac:dyDescent="0.35">
      <c r="A1944">
        <v>1949</v>
      </c>
      <c r="B1944" t="s">
        <v>1318</v>
      </c>
      <c r="C1944" t="s">
        <v>3314</v>
      </c>
      <c r="I1944" t="s">
        <v>3276</v>
      </c>
      <c r="J1944" t="s">
        <v>264</v>
      </c>
      <c r="K1944">
        <v>0</v>
      </c>
      <c r="N1944" t="b">
        <v>1</v>
      </c>
      <c r="O1944" t="b">
        <v>0</v>
      </c>
      <c r="P1944" t="b">
        <v>0</v>
      </c>
      <c r="Q1944">
        <v>14</v>
      </c>
      <c r="R1944">
        <v>2</v>
      </c>
      <c r="S1944">
        <v>1</v>
      </c>
      <c r="T1944">
        <v>0</v>
      </c>
      <c r="U1944" t="b">
        <v>1</v>
      </c>
      <c r="V1944" t="s">
        <v>221</v>
      </c>
      <c r="W1944" t="s">
        <v>315</v>
      </c>
      <c r="X1944" t="s">
        <v>6050</v>
      </c>
      <c r="Y1944">
        <v>49</v>
      </c>
      <c r="Z1944">
        <v>49</v>
      </c>
      <c r="AA1944">
        <v>11</v>
      </c>
      <c r="AB1944">
        <v>11</v>
      </c>
      <c r="AC1944">
        <v>10</v>
      </c>
    </row>
    <row r="1945" spans="1:29" x14ac:dyDescent="0.35">
      <c r="A1945">
        <v>1950</v>
      </c>
      <c r="B1945" t="s">
        <v>1318</v>
      </c>
      <c r="C1945" t="s">
        <v>3315</v>
      </c>
      <c r="I1945" t="s">
        <v>3276</v>
      </c>
      <c r="J1945" t="s">
        <v>264</v>
      </c>
      <c r="K1945">
        <v>0</v>
      </c>
      <c r="N1945" t="b">
        <v>1</v>
      </c>
      <c r="O1945" t="b">
        <v>0</v>
      </c>
      <c r="P1945" t="b">
        <v>0</v>
      </c>
      <c r="Q1945">
        <v>14</v>
      </c>
      <c r="R1945">
        <v>2</v>
      </c>
      <c r="S1945">
        <v>1</v>
      </c>
      <c r="T1945">
        <v>0</v>
      </c>
      <c r="U1945" t="b">
        <v>1</v>
      </c>
      <c r="V1945" t="s">
        <v>221</v>
      </c>
      <c r="W1945" t="s">
        <v>315</v>
      </c>
      <c r="X1945" t="s">
        <v>6051</v>
      </c>
      <c r="Y1945">
        <v>50</v>
      </c>
      <c r="Z1945">
        <v>50</v>
      </c>
      <c r="AA1945">
        <v>11</v>
      </c>
      <c r="AB1945">
        <v>11</v>
      </c>
      <c r="AC1945">
        <v>10</v>
      </c>
    </row>
    <row r="1946" spans="1:29" x14ac:dyDescent="0.35">
      <c r="A1946">
        <v>1951</v>
      </c>
      <c r="B1946" t="s">
        <v>1318</v>
      </c>
      <c r="C1946" t="s">
        <v>3316</v>
      </c>
      <c r="I1946" t="s">
        <v>3276</v>
      </c>
      <c r="J1946" t="s">
        <v>264</v>
      </c>
      <c r="K1946">
        <v>0</v>
      </c>
      <c r="N1946" t="b">
        <v>1</v>
      </c>
      <c r="O1946" t="b">
        <v>0</v>
      </c>
      <c r="P1946" t="b">
        <v>0</v>
      </c>
      <c r="Q1946">
        <v>14</v>
      </c>
      <c r="R1946">
        <v>2</v>
      </c>
      <c r="S1946">
        <v>1</v>
      </c>
      <c r="T1946">
        <v>0</v>
      </c>
      <c r="U1946" t="b">
        <v>1</v>
      </c>
      <c r="V1946" t="s">
        <v>221</v>
      </c>
      <c r="W1946" t="s">
        <v>315</v>
      </c>
      <c r="X1946" t="s">
        <v>6052</v>
      </c>
      <c r="Y1946">
        <v>51</v>
      </c>
      <c r="Z1946">
        <v>51</v>
      </c>
      <c r="AA1946">
        <v>11</v>
      </c>
      <c r="AB1946">
        <v>11</v>
      </c>
      <c r="AC1946">
        <v>10</v>
      </c>
    </row>
    <row r="1947" spans="1:29" x14ac:dyDescent="0.35">
      <c r="A1947">
        <v>1952</v>
      </c>
      <c r="B1947" t="s">
        <v>1318</v>
      </c>
      <c r="C1947" t="s">
        <v>3317</v>
      </c>
      <c r="I1947" t="s">
        <v>3276</v>
      </c>
      <c r="J1947" t="s">
        <v>264</v>
      </c>
      <c r="K1947">
        <v>0</v>
      </c>
      <c r="N1947" t="b">
        <v>1</v>
      </c>
      <c r="O1947" t="b">
        <v>0</v>
      </c>
      <c r="P1947" t="b">
        <v>0</v>
      </c>
      <c r="Q1947">
        <v>14</v>
      </c>
      <c r="R1947">
        <v>2</v>
      </c>
      <c r="S1947">
        <v>1</v>
      </c>
      <c r="T1947">
        <v>0</v>
      </c>
      <c r="U1947" t="b">
        <v>1</v>
      </c>
      <c r="V1947" t="s">
        <v>221</v>
      </c>
      <c r="W1947" t="s">
        <v>315</v>
      </c>
      <c r="X1947" t="s">
        <v>6053</v>
      </c>
      <c r="Y1947">
        <v>52</v>
      </c>
      <c r="Z1947">
        <v>52</v>
      </c>
      <c r="AA1947">
        <v>11</v>
      </c>
      <c r="AB1947">
        <v>11</v>
      </c>
      <c r="AC1947">
        <v>10</v>
      </c>
    </row>
    <row r="1948" spans="1:29" x14ac:dyDescent="0.35">
      <c r="A1948">
        <v>1953</v>
      </c>
      <c r="B1948" t="s">
        <v>1318</v>
      </c>
      <c r="C1948" t="s">
        <v>3318</v>
      </c>
      <c r="I1948" t="s">
        <v>3276</v>
      </c>
      <c r="J1948" t="s">
        <v>264</v>
      </c>
      <c r="K1948">
        <v>0</v>
      </c>
      <c r="N1948" t="b">
        <v>1</v>
      </c>
      <c r="O1948" t="b">
        <v>0</v>
      </c>
      <c r="P1948" t="b">
        <v>0</v>
      </c>
      <c r="Q1948">
        <v>14</v>
      </c>
      <c r="R1948">
        <v>2</v>
      </c>
      <c r="S1948">
        <v>1</v>
      </c>
      <c r="T1948">
        <v>0</v>
      </c>
      <c r="U1948" t="b">
        <v>1</v>
      </c>
      <c r="V1948" t="s">
        <v>221</v>
      </c>
      <c r="W1948" t="s">
        <v>315</v>
      </c>
      <c r="X1948" t="s">
        <v>6054</v>
      </c>
      <c r="Y1948">
        <v>53</v>
      </c>
      <c r="Z1948">
        <v>53</v>
      </c>
      <c r="AA1948">
        <v>11</v>
      </c>
      <c r="AB1948">
        <v>11</v>
      </c>
      <c r="AC1948">
        <v>10</v>
      </c>
    </row>
    <row r="1949" spans="1:29" x14ac:dyDescent="0.35">
      <c r="A1949">
        <v>1954</v>
      </c>
      <c r="B1949" t="s">
        <v>1318</v>
      </c>
      <c r="C1949" t="s">
        <v>3319</v>
      </c>
      <c r="I1949" t="s">
        <v>3276</v>
      </c>
      <c r="J1949" t="s">
        <v>264</v>
      </c>
      <c r="K1949">
        <v>0</v>
      </c>
      <c r="N1949" t="b">
        <v>1</v>
      </c>
      <c r="O1949" t="b">
        <v>0</v>
      </c>
      <c r="P1949" t="b">
        <v>0</v>
      </c>
      <c r="Q1949">
        <v>14</v>
      </c>
      <c r="R1949">
        <v>2</v>
      </c>
      <c r="S1949">
        <v>1</v>
      </c>
      <c r="T1949">
        <v>0</v>
      </c>
      <c r="U1949" t="b">
        <v>1</v>
      </c>
      <c r="V1949" t="s">
        <v>221</v>
      </c>
      <c r="W1949" t="s">
        <v>315</v>
      </c>
      <c r="X1949" t="s">
        <v>6055</v>
      </c>
      <c r="Y1949">
        <v>54</v>
      </c>
      <c r="Z1949">
        <v>54</v>
      </c>
      <c r="AA1949">
        <v>11</v>
      </c>
      <c r="AB1949">
        <v>11</v>
      </c>
      <c r="AC1949">
        <v>10</v>
      </c>
    </row>
    <row r="1950" spans="1:29" x14ac:dyDescent="0.35">
      <c r="A1950">
        <v>1955</v>
      </c>
      <c r="B1950" t="s">
        <v>1318</v>
      </c>
      <c r="C1950" t="s">
        <v>3320</v>
      </c>
      <c r="I1950" t="s">
        <v>3276</v>
      </c>
      <c r="J1950" t="s">
        <v>264</v>
      </c>
      <c r="K1950">
        <v>0</v>
      </c>
      <c r="N1950" t="b">
        <v>1</v>
      </c>
      <c r="O1950" t="b">
        <v>0</v>
      </c>
      <c r="P1950" t="b">
        <v>0</v>
      </c>
      <c r="Q1950">
        <v>14</v>
      </c>
      <c r="R1950">
        <v>2</v>
      </c>
      <c r="S1950">
        <v>1</v>
      </c>
      <c r="T1950">
        <v>0</v>
      </c>
      <c r="U1950" t="b">
        <v>1</v>
      </c>
      <c r="V1950" t="s">
        <v>221</v>
      </c>
      <c r="W1950" t="s">
        <v>315</v>
      </c>
      <c r="X1950" t="s">
        <v>6056</v>
      </c>
      <c r="Y1950">
        <v>55</v>
      </c>
      <c r="Z1950">
        <v>55</v>
      </c>
      <c r="AA1950">
        <v>11</v>
      </c>
      <c r="AB1950">
        <v>11</v>
      </c>
      <c r="AC1950">
        <v>10</v>
      </c>
    </row>
    <row r="1951" spans="1:29" x14ac:dyDescent="0.35">
      <c r="A1951">
        <v>1956</v>
      </c>
      <c r="B1951" t="s">
        <v>1318</v>
      </c>
      <c r="C1951" t="s">
        <v>3321</v>
      </c>
      <c r="I1951" t="s">
        <v>3276</v>
      </c>
      <c r="J1951" t="s">
        <v>264</v>
      </c>
      <c r="K1951">
        <v>0</v>
      </c>
      <c r="N1951" t="b">
        <v>1</v>
      </c>
      <c r="O1951" t="b">
        <v>0</v>
      </c>
      <c r="P1951" t="b">
        <v>0</v>
      </c>
      <c r="Q1951">
        <v>14</v>
      </c>
      <c r="R1951">
        <v>2</v>
      </c>
      <c r="S1951">
        <v>1</v>
      </c>
      <c r="T1951">
        <v>0</v>
      </c>
      <c r="U1951" t="b">
        <v>1</v>
      </c>
      <c r="V1951" t="s">
        <v>221</v>
      </c>
      <c r="W1951" t="s">
        <v>315</v>
      </c>
      <c r="X1951" t="s">
        <v>6057</v>
      </c>
      <c r="Y1951">
        <v>56</v>
      </c>
      <c r="Z1951">
        <v>56</v>
      </c>
      <c r="AA1951">
        <v>11</v>
      </c>
      <c r="AB1951">
        <v>11</v>
      </c>
      <c r="AC1951">
        <v>10</v>
      </c>
    </row>
    <row r="1952" spans="1:29" x14ac:dyDescent="0.35">
      <c r="A1952">
        <v>1957</v>
      </c>
      <c r="B1952" t="s">
        <v>1318</v>
      </c>
      <c r="C1952" t="s">
        <v>3322</v>
      </c>
      <c r="I1952" t="s">
        <v>3276</v>
      </c>
      <c r="J1952" t="s">
        <v>264</v>
      </c>
      <c r="K1952">
        <v>0</v>
      </c>
      <c r="N1952" t="b">
        <v>1</v>
      </c>
      <c r="O1952" t="b">
        <v>0</v>
      </c>
      <c r="P1952" t="b">
        <v>0</v>
      </c>
      <c r="Q1952">
        <v>14</v>
      </c>
      <c r="R1952">
        <v>2</v>
      </c>
      <c r="S1952">
        <v>1</v>
      </c>
      <c r="T1952">
        <v>0</v>
      </c>
      <c r="U1952" t="b">
        <v>1</v>
      </c>
      <c r="V1952" t="s">
        <v>221</v>
      </c>
      <c r="W1952" t="s">
        <v>315</v>
      </c>
      <c r="X1952" t="s">
        <v>6058</v>
      </c>
      <c r="Y1952">
        <v>57</v>
      </c>
      <c r="Z1952">
        <v>57</v>
      </c>
      <c r="AA1952">
        <v>11</v>
      </c>
      <c r="AB1952">
        <v>11</v>
      </c>
      <c r="AC1952">
        <v>10</v>
      </c>
    </row>
    <row r="1953" spans="1:29" x14ac:dyDescent="0.35">
      <c r="A1953">
        <v>1958</v>
      </c>
      <c r="B1953" t="s">
        <v>1318</v>
      </c>
      <c r="C1953" t="s">
        <v>3323</v>
      </c>
      <c r="I1953" t="s">
        <v>3276</v>
      </c>
      <c r="J1953" t="s">
        <v>264</v>
      </c>
      <c r="K1953">
        <v>0</v>
      </c>
      <c r="N1953" t="b">
        <v>1</v>
      </c>
      <c r="O1953" t="b">
        <v>0</v>
      </c>
      <c r="P1953" t="b">
        <v>0</v>
      </c>
      <c r="Q1953">
        <v>14</v>
      </c>
      <c r="R1953">
        <v>2</v>
      </c>
      <c r="S1953">
        <v>1</v>
      </c>
      <c r="T1953">
        <v>0</v>
      </c>
      <c r="U1953" t="b">
        <v>1</v>
      </c>
      <c r="V1953" t="s">
        <v>221</v>
      </c>
      <c r="W1953" t="s">
        <v>315</v>
      </c>
      <c r="X1953" t="s">
        <v>5652</v>
      </c>
      <c r="Y1953">
        <v>58</v>
      </c>
      <c r="Z1953">
        <v>58</v>
      </c>
      <c r="AA1953">
        <v>11</v>
      </c>
      <c r="AB1953">
        <v>11</v>
      </c>
      <c r="AC1953">
        <v>10</v>
      </c>
    </row>
    <row r="1954" spans="1:29" x14ac:dyDescent="0.35">
      <c r="A1954">
        <v>1959</v>
      </c>
      <c r="B1954" t="s">
        <v>1318</v>
      </c>
      <c r="C1954" t="s">
        <v>3324</v>
      </c>
      <c r="I1954" t="s">
        <v>3276</v>
      </c>
      <c r="J1954" t="s">
        <v>264</v>
      </c>
      <c r="K1954">
        <v>0</v>
      </c>
      <c r="N1954" t="b">
        <v>1</v>
      </c>
      <c r="O1954" t="b">
        <v>0</v>
      </c>
      <c r="P1954" t="b">
        <v>0</v>
      </c>
      <c r="Q1954">
        <v>14</v>
      </c>
      <c r="R1954">
        <v>2</v>
      </c>
      <c r="S1954">
        <v>1</v>
      </c>
      <c r="T1954">
        <v>0</v>
      </c>
      <c r="U1954" t="b">
        <v>1</v>
      </c>
      <c r="V1954" t="s">
        <v>221</v>
      </c>
      <c r="W1954" t="s">
        <v>315</v>
      </c>
      <c r="X1954" t="s">
        <v>5657</v>
      </c>
      <c r="Y1954">
        <v>59</v>
      </c>
      <c r="Z1954">
        <v>59</v>
      </c>
      <c r="AA1954">
        <v>11</v>
      </c>
      <c r="AB1954">
        <v>11</v>
      </c>
      <c r="AC1954">
        <v>10</v>
      </c>
    </row>
    <row r="1955" spans="1:29" x14ac:dyDescent="0.35">
      <c r="A1955">
        <v>1960</v>
      </c>
      <c r="B1955" t="s">
        <v>1318</v>
      </c>
      <c r="C1955" t="s">
        <v>3325</v>
      </c>
      <c r="I1955" t="s">
        <v>3276</v>
      </c>
      <c r="J1955" t="s">
        <v>264</v>
      </c>
      <c r="K1955">
        <v>0</v>
      </c>
      <c r="N1955" t="b">
        <v>1</v>
      </c>
      <c r="O1955" t="b">
        <v>0</v>
      </c>
      <c r="P1955" t="b">
        <v>0</v>
      </c>
      <c r="Q1955">
        <v>14</v>
      </c>
      <c r="R1955">
        <v>2</v>
      </c>
      <c r="S1955">
        <v>1</v>
      </c>
      <c r="T1955">
        <v>0</v>
      </c>
      <c r="U1955" t="b">
        <v>1</v>
      </c>
      <c r="V1955" t="s">
        <v>221</v>
      </c>
      <c r="W1955" t="s">
        <v>315</v>
      </c>
      <c r="X1955" t="s">
        <v>6059</v>
      </c>
      <c r="Y1955">
        <v>60</v>
      </c>
      <c r="Z1955">
        <v>60</v>
      </c>
      <c r="AA1955">
        <v>11</v>
      </c>
      <c r="AB1955">
        <v>11</v>
      </c>
      <c r="AC1955">
        <v>10</v>
      </c>
    </row>
    <row r="1956" spans="1:29" x14ac:dyDescent="0.35">
      <c r="A1956">
        <v>1961</v>
      </c>
      <c r="B1956" t="s">
        <v>1318</v>
      </c>
      <c r="C1956" t="s">
        <v>3326</v>
      </c>
      <c r="I1956" t="s">
        <v>3276</v>
      </c>
      <c r="J1956" t="s">
        <v>264</v>
      </c>
      <c r="K1956">
        <v>0</v>
      </c>
      <c r="N1956" t="b">
        <v>1</v>
      </c>
      <c r="O1956" t="b">
        <v>0</v>
      </c>
      <c r="P1956" t="b">
        <v>0</v>
      </c>
      <c r="Q1956">
        <v>14</v>
      </c>
      <c r="R1956">
        <v>2</v>
      </c>
      <c r="S1956">
        <v>1</v>
      </c>
      <c r="T1956">
        <v>0</v>
      </c>
      <c r="U1956" t="b">
        <v>1</v>
      </c>
      <c r="V1956" t="s">
        <v>221</v>
      </c>
      <c r="W1956" t="s">
        <v>315</v>
      </c>
      <c r="X1956" t="s">
        <v>6060</v>
      </c>
      <c r="Y1956">
        <v>61</v>
      </c>
      <c r="Z1956">
        <v>61</v>
      </c>
      <c r="AA1956">
        <v>11</v>
      </c>
      <c r="AB1956">
        <v>11</v>
      </c>
      <c r="AC1956">
        <v>10</v>
      </c>
    </row>
    <row r="1957" spans="1:29" x14ac:dyDescent="0.35">
      <c r="A1957">
        <v>1962</v>
      </c>
      <c r="B1957" t="s">
        <v>1318</v>
      </c>
      <c r="C1957" t="s">
        <v>3327</v>
      </c>
      <c r="I1957" t="s">
        <v>3276</v>
      </c>
      <c r="J1957" t="s">
        <v>264</v>
      </c>
      <c r="K1957">
        <v>0</v>
      </c>
      <c r="N1957" t="b">
        <v>1</v>
      </c>
      <c r="O1957" t="b">
        <v>0</v>
      </c>
      <c r="P1957" t="b">
        <v>0</v>
      </c>
      <c r="Q1957">
        <v>14</v>
      </c>
      <c r="R1957">
        <v>2</v>
      </c>
      <c r="S1957">
        <v>1</v>
      </c>
      <c r="T1957">
        <v>0</v>
      </c>
      <c r="U1957" t="b">
        <v>1</v>
      </c>
      <c r="V1957" t="s">
        <v>221</v>
      </c>
      <c r="W1957" t="s">
        <v>315</v>
      </c>
      <c r="X1957" t="s">
        <v>6061</v>
      </c>
      <c r="Y1957">
        <v>62</v>
      </c>
      <c r="Z1957">
        <v>62</v>
      </c>
      <c r="AA1957">
        <v>11</v>
      </c>
      <c r="AB1957">
        <v>11</v>
      </c>
      <c r="AC1957">
        <v>10</v>
      </c>
    </row>
    <row r="1958" spans="1:29" x14ac:dyDescent="0.35">
      <c r="A1958">
        <v>1963</v>
      </c>
      <c r="B1958" t="s">
        <v>1318</v>
      </c>
      <c r="C1958" t="s">
        <v>3328</v>
      </c>
      <c r="I1958" t="s">
        <v>3276</v>
      </c>
      <c r="J1958" t="s">
        <v>264</v>
      </c>
      <c r="K1958">
        <v>0</v>
      </c>
      <c r="N1958" t="b">
        <v>1</v>
      </c>
      <c r="O1958" t="b">
        <v>0</v>
      </c>
      <c r="P1958" t="b">
        <v>0</v>
      </c>
      <c r="Q1958">
        <v>14</v>
      </c>
      <c r="R1958">
        <v>2</v>
      </c>
      <c r="S1958">
        <v>1</v>
      </c>
      <c r="T1958">
        <v>0</v>
      </c>
      <c r="U1958" t="b">
        <v>1</v>
      </c>
      <c r="V1958" t="s">
        <v>221</v>
      </c>
      <c r="W1958" t="s">
        <v>315</v>
      </c>
      <c r="X1958" t="s">
        <v>6062</v>
      </c>
      <c r="Y1958">
        <v>63</v>
      </c>
      <c r="Z1958">
        <v>63</v>
      </c>
      <c r="AA1958">
        <v>11</v>
      </c>
      <c r="AB1958">
        <v>11</v>
      </c>
      <c r="AC1958">
        <v>10</v>
      </c>
    </row>
    <row r="1959" spans="1:29" x14ac:dyDescent="0.35">
      <c r="A1959">
        <v>1964</v>
      </c>
      <c r="B1959" t="s">
        <v>1318</v>
      </c>
      <c r="C1959" t="s">
        <v>3329</v>
      </c>
      <c r="I1959" t="s">
        <v>3276</v>
      </c>
      <c r="J1959" t="s">
        <v>264</v>
      </c>
      <c r="K1959">
        <v>0</v>
      </c>
      <c r="N1959" t="b">
        <v>1</v>
      </c>
      <c r="O1959" t="b">
        <v>0</v>
      </c>
      <c r="P1959" t="b">
        <v>0</v>
      </c>
      <c r="Q1959">
        <v>14</v>
      </c>
      <c r="R1959">
        <v>2</v>
      </c>
      <c r="S1959">
        <v>1</v>
      </c>
      <c r="T1959">
        <v>0</v>
      </c>
      <c r="U1959" t="b">
        <v>1</v>
      </c>
      <c r="V1959" t="s">
        <v>221</v>
      </c>
      <c r="W1959" t="s">
        <v>315</v>
      </c>
      <c r="X1959" t="s">
        <v>6063</v>
      </c>
      <c r="Y1959">
        <v>64</v>
      </c>
      <c r="Z1959">
        <v>64</v>
      </c>
      <c r="AA1959">
        <v>11</v>
      </c>
      <c r="AB1959">
        <v>11</v>
      </c>
      <c r="AC1959">
        <v>10</v>
      </c>
    </row>
    <row r="1960" spans="1:29" x14ac:dyDescent="0.35">
      <c r="A1960">
        <v>1965</v>
      </c>
      <c r="B1960" t="s">
        <v>1318</v>
      </c>
      <c r="C1960" t="s">
        <v>3330</v>
      </c>
      <c r="I1960" t="s">
        <v>3276</v>
      </c>
      <c r="J1960" t="s">
        <v>264</v>
      </c>
      <c r="K1960">
        <v>0</v>
      </c>
      <c r="N1960" t="b">
        <v>1</v>
      </c>
      <c r="O1960" t="b">
        <v>0</v>
      </c>
      <c r="P1960" t="b">
        <v>0</v>
      </c>
      <c r="Q1960">
        <v>14</v>
      </c>
      <c r="R1960">
        <v>2</v>
      </c>
      <c r="S1960">
        <v>1</v>
      </c>
      <c r="T1960">
        <v>0</v>
      </c>
      <c r="U1960" t="b">
        <v>1</v>
      </c>
      <c r="V1960" t="s">
        <v>221</v>
      </c>
      <c r="W1960" t="s">
        <v>315</v>
      </c>
      <c r="X1960" t="s">
        <v>6064</v>
      </c>
      <c r="Y1960">
        <v>65</v>
      </c>
      <c r="Z1960">
        <v>65</v>
      </c>
      <c r="AA1960">
        <v>11</v>
      </c>
      <c r="AB1960">
        <v>11</v>
      </c>
      <c r="AC1960">
        <v>10</v>
      </c>
    </row>
    <row r="1961" spans="1:29" x14ac:dyDescent="0.35">
      <c r="A1961">
        <v>1966</v>
      </c>
      <c r="B1961" t="s">
        <v>1318</v>
      </c>
      <c r="C1961" t="s">
        <v>3331</v>
      </c>
      <c r="I1961" t="s">
        <v>3276</v>
      </c>
      <c r="J1961" t="s">
        <v>264</v>
      </c>
      <c r="K1961">
        <v>0</v>
      </c>
      <c r="N1961" t="b">
        <v>1</v>
      </c>
      <c r="O1961" t="b">
        <v>0</v>
      </c>
      <c r="P1961" t="b">
        <v>0</v>
      </c>
      <c r="Q1961">
        <v>14</v>
      </c>
      <c r="R1961">
        <v>2</v>
      </c>
      <c r="S1961">
        <v>1</v>
      </c>
      <c r="T1961">
        <v>0</v>
      </c>
      <c r="U1961" t="b">
        <v>1</v>
      </c>
      <c r="V1961" t="s">
        <v>221</v>
      </c>
      <c r="W1961" t="s">
        <v>315</v>
      </c>
      <c r="X1961" t="s">
        <v>6065</v>
      </c>
      <c r="Y1961">
        <v>66</v>
      </c>
      <c r="Z1961">
        <v>66</v>
      </c>
      <c r="AA1961">
        <v>11</v>
      </c>
      <c r="AB1961">
        <v>11</v>
      </c>
      <c r="AC1961">
        <v>10</v>
      </c>
    </row>
    <row r="1962" spans="1:29" x14ac:dyDescent="0.35">
      <c r="A1962">
        <v>1967</v>
      </c>
      <c r="B1962" t="s">
        <v>1318</v>
      </c>
      <c r="C1962" t="s">
        <v>3332</v>
      </c>
      <c r="I1962" t="s">
        <v>3276</v>
      </c>
      <c r="J1962" t="s">
        <v>264</v>
      </c>
      <c r="K1962">
        <v>0</v>
      </c>
      <c r="N1962" t="b">
        <v>1</v>
      </c>
      <c r="O1962" t="b">
        <v>0</v>
      </c>
      <c r="P1962" t="b">
        <v>0</v>
      </c>
      <c r="Q1962">
        <v>14</v>
      </c>
      <c r="R1962">
        <v>2</v>
      </c>
      <c r="S1962">
        <v>1</v>
      </c>
      <c r="T1962">
        <v>0</v>
      </c>
      <c r="U1962" t="b">
        <v>1</v>
      </c>
      <c r="V1962" t="s">
        <v>221</v>
      </c>
      <c r="W1962" t="s">
        <v>315</v>
      </c>
      <c r="X1962" t="s">
        <v>6066</v>
      </c>
      <c r="Y1962">
        <v>67</v>
      </c>
      <c r="Z1962">
        <v>67</v>
      </c>
      <c r="AA1962">
        <v>11</v>
      </c>
      <c r="AB1962">
        <v>11</v>
      </c>
      <c r="AC1962">
        <v>10</v>
      </c>
    </row>
    <row r="1963" spans="1:29" x14ac:dyDescent="0.35">
      <c r="A1963">
        <v>1968</v>
      </c>
      <c r="B1963" t="s">
        <v>1318</v>
      </c>
      <c r="C1963" t="s">
        <v>3333</v>
      </c>
      <c r="I1963" t="s">
        <v>3276</v>
      </c>
      <c r="J1963" t="s">
        <v>264</v>
      </c>
      <c r="K1963">
        <v>0</v>
      </c>
      <c r="N1963" t="b">
        <v>1</v>
      </c>
      <c r="O1963" t="b">
        <v>0</v>
      </c>
      <c r="P1963" t="b">
        <v>0</v>
      </c>
      <c r="Q1963">
        <v>14</v>
      </c>
      <c r="R1963">
        <v>2</v>
      </c>
      <c r="S1963">
        <v>1</v>
      </c>
      <c r="T1963">
        <v>0</v>
      </c>
      <c r="U1963" t="b">
        <v>1</v>
      </c>
      <c r="V1963" t="s">
        <v>221</v>
      </c>
      <c r="W1963" t="s">
        <v>315</v>
      </c>
      <c r="X1963" t="s">
        <v>6067</v>
      </c>
      <c r="Y1963">
        <v>68</v>
      </c>
      <c r="Z1963">
        <v>68</v>
      </c>
      <c r="AA1963">
        <v>11</v>
      </c>
      <c r="AB1963">
        <v>11</v>
      </c>
      <c r="AC1963">
        <v>10</v>
      </c>
    </row>
    <row r="1964" spans="1:29" x14ac:dyDescent="0.35">
      <c r="A1964">
        <v>1969</v>
      </c>
      <c r="B1964" t="s">
        <v>1318</v>
      </c>
      <c r="C1964" t="s">
        <v>3334</v>
      </c>
      <c r="I1964" t="s">
        <v>3276</v>
      </c>
      <c r="J1964" t="s">
        <v>264</v>
      </c>
      <c r="K1964">
        <v>0</v>
      </c>
      <c r="N1964" t="b">
        <v>1</v>
      </c>
      <c r="O1964" t="b">
        <v>0</v>
      </c>
      <c r="P1964" t="b">
        <v>0</v>
      </c>
      <c r="Q1964">
        <v>14</v>
      </c>
      <c r="R1964">
        <v>2</v>
      </c>
      <c r="S1964">
        <v>1</v>
      </c>
      <c r="T1964">
        <v>0</v>
      </c>
      <c r="U1964" t="b">
        <v>1</v>
      </c>
      <c r="V1964" t="s">
        <v>221</v>
      </c>
      <c r="W1964" t="s">
        <v>315</v>
      </c>
      <c r="X1964" t="s">
        <v>6068</v>
      </c>
      <c r="Y1964">
        <v>69</v>
      </c>
      <c r="Z1964">
        <v>69</v>
      </c>
      <c r="AA1964">
        <v>11</v>
      </c>
      <c r="AB1964">
        <v>11</v>
      </c>
      <c r="AC1964">
        <v>10</v>
      </c>
    </row>
    <row r="1965" spans="1:29" x14ac:dyDescent="0.35">
      <c r="A1965">
        <v>1970</v>
      </c>
      <c r="B1965" t="s">
        <v>1318</v>
      </c>
      <c r="C1965" t="s">
        <v>3335</v>
      </c>
      <c r="I1965" t="s">
        <v>3276</v>
      </c>
      <c r="J1965" t="s">
        <v>264</v>
      </c>
      <c r="K1965">
        <v>0</v>
      </c>
      <c r="N1965" t="b">
        <v>1</v>
      </c>
      <c r="O1965" t="b">
        <v>0</v>
      </c>
      <c r="P1965" t="b">
        <v>0</v>
      </c>
      <c r="Q1965">
        <v>14</v>
      </c>
      <c r="R1965">
        <v>2</v>
      </c>
      <c r="S1965">
        <v>1</v>
      </c>
      <c r="T1965">
        <v>0</v>
      </c>
      <c r="U1965" t="b">
        <v>1</v>
      </c>
      <c r="V1965" t="s">
        <v>221</v>
      </c>
      <c r="W1965" t="s">
        <v>315</v>
      </c>
      <c r="X1965" t="s">
        <v>6069</v>
      </c>
      <c r="Y1965">
        <v>70</v>
      </c>
      <c r="Z1965">
        <v>70</v>
      </c>
      <c r="AA1965">
        <v>11</v>
      </c>
      <c r="AB1965">
        <v>11</v>
      </c>
      <c r="AC1965">
        <v>10</v>
      </c>
    </row>
    <row r="1966" spans="1:29" x14ac:dyDescent="0.35">
      <c r="A1966">
        <v>1971</v>
      </c>
      <c r="B1966" t="s">
        <v>1318</v>
      </c>
      <c r="C1966" t="s">
        <v>3336</v>
      </c>
      <c r="I1966" t="s">
        <v>3337</v>
      </c>
      <c r="J1966" t="s">
        <v>272</v>
      </c>
      <c r="K1966">
        <v>0</v>
      </c>
      <c r="N1966" t="b">
        <v>1</v>
      </c>
      <c r="O1966" t="b">
        <v>0</v>
      </c>
      <c r="P1966" t="b">
        <v>0</v>
      </c>
      <c r="Q1966">
        <v>14</v>
      </c>
      <c r="R1966">
        <v>2</v>
      </c>
      <c r="S1966">
        <v>1</v>
      </c>
      <c r="T1966">
        <v>0</v>
      </c>
      <c r="U1966" t="b">
        <v>1</v>
      </c>
      <c r="V1966" t="s">
        <v>221</v>
      </c>
      <c r="W1966" t="s">
        <v>315</v>
      </c>
      <c r="X1966" t="s">
        <v>6070</v>
      </c>
      <c r="Y1966">
        <v>11</v>
      </c>
      <c r="Z1966">
        <v>11</v>
      </c>
      <c r="AA1966">
        <v>12</v>
      </c>
      <c r="AB1966">
        <v>12</v>
      </c>
      <c r="AC1966">
        <v>10</v>
      </c>
    </row>
    <row r="1967" spans="1:29" x14ac:dyDescent="0.35">
      <c r="A1967">
        <v>1972</v>
      </c>
      <c r="B1967" t="s">
        <v>1318</v>
      </c>
      <c r="C1967" t="s">
        <v>3338</v>
      </c>
      <c r="I1967" t="s">
        <v>3337</v>
      </c>
      <c r="J1967" t="s">
        <v>272</v>
      </c>
      <c r="K1967">
        <v>0</v>
      </c>
      <c r="N1967" t="b">
        <v>1</v>
      </c>
      <c r="O1967" t="b">
        <v>0</v>
      </c>
      <c r="P1967" t="b">
        <v>0</v>
      </c>
      <c r="Q1967">
        <v>14</v>
      </c>
      <c r="R1967">
        <v>2</v>
      </c>
      <c r="S1967">
        <v>1</v>
      </c>
      <c r="T1967">
        <v>0</v>
      </c>
      <c r="U1967" t="b">
        <v>1</v>
      </c>
      <c r="V1967" t="s">
        <v>221</v>
      </c>
      <c r="W1967" t="s">
        <v>315</v>
      </c>
      <c r="X1967" t="s">
        <v>6071</v>
      </c>
      <c r="Y1967">
        <v>12</v>
      </c>
      <c r="Z1967">
        <v>12</v>
      </c>
      <c r="AA1967">
        <v>12</v>
      </c>
      <c r="AB1967">
        <v>12</v>
      </c>
      <c r="AC1967">
        <v>10</v>
      </c>
    </row>
    <row r="1968" spans="1:29" x14ac:dyDescent="0.35">
      <c r="A1968">
        <v>1973</v>
      </c>
      <c r="B1968" t="s">
        <v>1318</v>
      </c>
      <c r="C1968" t="s">
        <v>3339</v>
      </c>
      <c r="I1968" t="s">
        <v>3337</v>
      </c>
      <c r="J1968" t="s">
        <v>272</v>
      </c>
      <c r="K1968">
        <v>0</v>
      </c>
      <c r="N1968" t="b">
        <v>1</v>
      </c>
      <c r="O1968" t="b">
        <v>0</v>
      </c>
      <c r="P1968" t="b">
        <v>0</v>
      </c>
      <c r="Q1968">
        <v>14</v>
      </c>
      <c r="R1968">
        <v>2</v>
      </c>
      <c r="S1968">
        <v>1</v>
      </c>
      <c r="T1968">
        <v>0</v>
      </c>
      <c r="U1968" t="b">
        <v>1</v>
      </c>
      <c r="V1968" t="s">
        <v>221</v>
      </c>
      <c r="W1968" t="s">
        <v>315</v>
      </c>
      <c r="X1968" t="s">
        <v>6072</v>
      </c>
      <c r="Y1968">
        <v>13</v>
      </c>
      <c r="Z1968">
        <v>13</v>
      </c>
      <c r="AA1968">
        <v>12</v>
      </c>
      <c r="AB1968">
        <v>12</v>
      </c>
      <c r="AC1968">
        <v>10</v>
      </c>
    </row>
    <row r="1969" spans="1:29" x14ac:dyDescent="0.35">
      <c r="A1969">
        <v>1974</v>
      </c>
      <c r="B1969" t="s">
        <v>1318</v>
      </c>
      <c r="C1969" t="s">
        <v>3340</v>
      </c>
      <c r="I1969" t="s">
        <v>3337</v>
      </c>
      <c r="J1969" t="s">
        <v>272</v>
      </c>
      <c r="K1969">
        <v>0</v>
      </c>
      <c r="N1969" t="b">
        <v>1</v>
      </c>
      <c r="O1969" t="b">
        <v>0</v>
      </c>
      <c r="P1969" t="b">
        <v>0</v>
      </c>
      <c r="Q1969">
        <v>14</v>
      </c>
      <c r="R1969">
        <v>2</v>
      </c>
      <c r="S1969">
        <v>1</v>
      </c>
      <c r="T1969">
        <v>0</v>
      </c>
      <c r="U1969" t="b">
        <v>1</v>
      </c>
      <c r="V1969" t="s">
        <v>221</v>
      </c>
      <c r="W1969" t="s">
        <v>315</v>
      </c>
      <c r="X1969" t="s">
        <v>6073</v>
      </c>
      <c r="Y1969">
        <v>14</v>
      </c>
      <c r="Z1969">
        <v>14</v>
      </c>
      <c r="AA1969">
        <v>12</v>
      </c>
      <c r="AB1969">
        <v>12</v>
      </c>
      <c r="AC1969">
        <v>10</v>
      </c>
    </row>
    <row r="1970" spans="1:29" x14ac:dyDescent="0.35">
      <c r="A1970">
        <v>1975</v>
      </c>
      <c r="B1970" t="s">
        <v>1318</v>
      </c>
      <c r="C1970" t="s">
        <v>3341</v>
      </c>
      <c r="I1970" t="s">
        <v>3337</v>
      </c>
      <c r="J1970" t="s">
        <v>272</v>
      </c>
      <c r="K1970">
        <v>0</v>
      </c>
      <c r="N1970" t="b">
        <v>1</v>
      </c>
      <c r="O1970" t="b">
        <v>0</v>
      </c>
      <c r="P1970" t="b">
        <v>0</v>
      </c>
      <c r="Q1970">
        <v>14</v>
      </c>
      <c r="R1970">
        <v>2</v>
      </c>
      <c r="S1970">
        <v>1</v>
      </c>
      <c r="T1970">
        <v>0</v>
      </c>
      <c r="U1970" t="b">
        <v>1</v>
      </c>
      <c r="V1970" t="s">
        <v>221</v>
      </c>
      <c r="W1970" t="s">
        <v>315</v>
      </c>
      <c r="X1970" t="s">
        <v>6074</v>
      </c>
      <c r="Y1970">
        <v>15</v>
      </c>
      <c r="Z1970">
        <v>15</v>
      </c>
      <c r="AA1970">
        <v>12</v>
      </c>
      <c r="AB1970">
        <v>12</v>
      </c>
      <c r="AC1970">
        <v>10</v>
      </c>
    </row>
    <row r="1971" spans="1:29" x14ac:dyDescent="0.35">
      <c r="A1971">
        <v>1976</v>
      </c>
      <c r="B1971" t="s">
        <v>1318</v>
      </c>
      <c r="C1971" t="s">
        <v>3342</v>
      </c>
      <c r="I1971" t="s">
        <v>3337</v>
      </c>
      <c r="J1971" t="s">
        <v>272</v>
      </c>
      <c r="K1971">
        <v>0</v>
      </c>
      <c r="N1971" t="b">
        <v>1</v>
      </c>
      <c r="O1971" t="b">
        <v>0</v>
      </c>
      <c r="P1971" t="b">
        <v>0</v>
      </c>
      <c r="Q1971">
        <v>14</v>
      </c>
      <c r="R1971">
        <v>2</v>
      </c>
      <c r="S1971">
        <v>1</v>
      </c>
      <c r="T1971">
        <v>0</v>
      </c>
      <c r="U1971" t="b">
        <v>1</v>
      </c>
      <c r="V1971" t="s">
        <v>221</v>
      </c>
      <c r="W1971" t="s">
        <v>315</v>
      </c>
      <c r="X1971" t="s">
        <v>6075</v>
      </c>
      <c r="Y1971">
        <v>16</v>
      </c>
      <c r="Z1971">
        <v>16</v>
      </c>
      <c r="AA1971">
        <v>12</v>
      </c>
      <c r="AB1971">
        <v>12</v>
      </c>
      <c r="AC1971">
        <v>10</v>
      </c>
    </row>
    <row r="1972" spans="1:29" x14ac:dyDescent="0.35">
      <c r="A1972">
        <v>1977</v>
      </c>
      <c r="B1972" t="s">
        <v>1318</v>
      </c>
      <c r="C1972" t="s">
        <v>3343</v>
      </c>
      <c r="I1972" t="s">
        <v>3337</v>
      </c>
      <c r="J1972" t="s">
        <v>272</v>
      </c>
      <c r="K1972">
        <v>0</v>
      </c>
      <c r="N1972" t="b">
        <v>1</v>
      </c>
      <c r="O1972" t="b">
        <v>0</v>
      </c>
      <c r="P1972" t="b">
        <v>0</v>
      </c>
      <c r="Q1972">
        <v>14</v>
      </c>
      <c r="R1972">
        <v>2</v>
      </c>
      <c r="S1972">
        <v>1</v>
      </c>
      <c r="T1972">
        <v>0</v>
      </c>
      <c r="U1972" t="b">
        <v>1</v>
      </c>
      <c r="V1972" t="s">
        <v>221</v>
      </c>
      <c r="W1972" t="s">
        <v>315</v>
      </c>
      <c r="X1972" t="s">
        <v>6076</v>
      </c>
      <c r="Y1972">
        <v>17</v>
      </c>
      <c r="Z1972">
        <v>17</v>
      </c>
      <c r="AA1972">
        <v>12</v>
      </c>
      <c r="AB1972">
        <v>12</v>
      </c>
      <c r="AC1972">
        <v>10</v>
      </c>
    </row>
    <row r="1973" spans="1:29" x14ac:dyDescent="0.35">
      <c r="A1973">
        <v>1978</v>
      </c>
      <c r="B1973" t="s">
        <v>1318</v>
      </c>
      <c r="C1973" t="s">
        <v>3344</v>
      </c>
      <c r="I1973" t="s">
        <v>3337</v>
      </c>
      <c r="J1973" t="s">
        <v>272</v>
      </c>
      <c r="K1973">
        <v>0</v>
      </c>
      <c r="N1973" t="b">
        <v>1</v>
      </c>
      <c r="O1973" t="b">
        <v>0</v>
      </c>
      <c r="P1973" t="b">
        <v>0</v>
      </c>
      <c r="Q1973">
        <v>14</v>
      </c>
      <c r="R1973">
        <v>2</v>
      </c>
      <c r="S1973">
        <v>1</v>
      </c>
      <c r="T1973">
        <v>0</v>
      </c>
      <c r="U1973" t="b">
        <v>1</v>
      </c>
      <c r="V1973" t="s">
        <v>221</v>
      </c>
      <c r="W1973" t="s">
        <v>315</v>
      </c>
      <c r="X1973" t="s">
        <v>6077</v>
      </c>
      <c r="Y1973">
        <v>18</v>
      </c>
      <c r="Z1973">
        <v>18</v>
      </c>
      <c r="AA1973">
        <v>12</v>
      </c>
      <c r="AB1973">
        <v>12</v>
      </c>
      <c r="AC1973">
        <v>10</v>
      </c>
    </row>
    <row r="1974" spans="1:29" x14ac:dyDescent="0.35">
      <c r="A1974">
        <v>1979</v>
      </c>
      <c r="B1974" t="s">
        <v>1318</v>
      </c>
      <c r="C1974" t="s">
        <v>3345</v>
      </c>
      <c r="I1974" t="s">
        <v>3337</v>
      </c>
      <c r="J1974" t="s">
        <v>272</v>
      </c>
      <c r="K1974">
        <v>0</v>
      </c>
      <c r="N1974" t="b">
        <v>1</v>
      </c>
      <c r="O1974" t="b">
        <v>0</v>
      </c>
      <c r="P1974" t="b">
        <v>0</v>
      </c>
      <c r="Q1974">
        <v>14</v>
      </c>
      <c r="R1974">
        <v>2</v>
      </c>
      <c r="S1974">
        <v>1</v>
      </c>
      <c r="T1974">
        <v>0</v>
      </c>
      <c r="U1974" t="b">
        <v>1</v>
      </c>
      <c r="V1974" t="s">
        <v>221</v>
      </c>
      <c r="W1974" t="s">
        <v>315</v>
      </c>
      <c r="X1974" t="s">
        <v>6078</v>
      </c>
      <c r="Y1974">
        <v>19</v>
      </c>
      <c r="Z1974">
        <v>19</v>
      </c>
      <c r="AA1974">
        <v>12</v>
      </c>
      <c r="AB1974">
        <v>12</v>
      </c>
      <c r="AC1974">
        <v>10</v>
      </c>
    </row>
    <row r="1975" spans="1:29" x14ac:dyDescent="0.35">
      <c r="A1975">
        <v>1980</v>
      </c>
      <c r="B1975" t="s">
        <v>1318</v>
      </c>
      <c r="C1975" t="s">
        <v>3346</v>
      </c>
      <c r="I1975" t="s">
        <v>3337</v>
      </c>
      <c r="J1975" t="s">
        <v>272</v>
      </c>
      <c r="K1975">
        <v>0</v>
      </c>
      <c r="N1975" t="b">
        <v>1</v>
      </c>
      <c r="O1975" t="b">
        <v>0</v>
      </c>
      <c r="P1975" t="b">
        <v>0</v>
      </c>
      <c r="Q1975">
        <v>14</v>
      </c>
      <c r="R1975">
        <v>2</v>
      </c>
      <c r="S1975">
        <v>1</v>
      </c>
      <c r="T1975">
        <v>0</v>
      </c>
      <c r="U1975" t="b">
        <v>1</v>
      </c>
      <c r="V1975" t="s">
        <v>221</v>
      </c>
      <c r="W1975" t="s">
        <v>315</v>
      </c>
      <c r="X1975" t="s">
        <v>6079</v>
      </c>
      <c r="Y1975">
        <v>20</v>
      </c>
      <c r="Z1975">
        <v>20</v>
      </c>
      <c r="AA1975">
        <v>12</v>
      </c>
      <c r="AB1975">
        <v>12</v>
      </c>
      <c r="AC1975">
        <v>10</v>
      </c>
    </row>
    <row r="1976" spans="1:29" x14ac:dyDescent="0.35">
      <c r="A1976">
        <v>1981</v>
      </c>
      <c r="B1976" t="s">
        <v>1318</v>
      </c>
      <c r="C1976" t="s">
        <v>3347</v>
      </c>
      <c r="I1976" t="s">
        <v>3337</v>
      </c>
      <c r="J1976" t="s">
        <v>272</v>
      </c>
      <c r="K1976">
        <v>0</v>
      </c>
      <c r="N1976" t="b">
        <v>1</v>
      </c>
      <c r="O1976" t="b">
        <v>0</v>
      </c>
      <c r="P1976" t="b">
        <v>0</v>
      </c>
      <c r="Q1976">
        <v>14</v>
      </c>
      <c r="R1976">
        <v>2</v>
      </c>
      <c r="S1976">
        <v>1</v>
      </c>
      <c r="T1976">
        <v>0</v>
      </c>
      <c r="U1976" t="b">
        <v>1</v>
      </c>
      <c r="V1976" t="s">
        <v>221</v>
      </c>
      <c r="W1976" t="s">
        <v>315</v>
      </c>
      <c r="X1976" t="s">
        <v>6080</v>
      </c>
      <c r="Y1976">
        <v>21</v>
      </c>
      <c r="Z1976">
        <v>21</v>
      </c>
      <c r="AA1976">
        <v>12</v>
      </c>
      <c r="AB1976">
        <v>12</v>
      </c>
      <c r="AC1976">
        <v>10</v>
      </c>
    </row>
    <row r="1977" spans="1:29" x14ac:dyDescent="0.35">
      <c r="A1977">
        <v>1982</v>
      </c>
      <c r="B1977" t="s">
        <v>1318</v>
      </c>
      <c r="C1977" t="s">
        <v>3348</v>
      </c>
      <c r="I1977" t="s">
        <v>3337</v>
      </c>
      <c r="J1977" t="s">
        <v>272</v>
      </c>
      <c r="K1977">
        <v>0</v>
      </c>
      <c r="N1977" t="b">
        <v>1</v>
      </c>
      <c r="O1977" t="b">
        <v>0</v>
      </c>
      <c r="P1977" t="b">
        <v>0</v>
      </c>
      <c r="Q1977">
        <v>14</v>
      </c>
      <c r="R1977">
        <v>2</v>
      </c>
      <c r="S1977">
        <v>1</v>
      </c>
      <c r="T1977">
        <v>0</v>
      </c>
      <c r="U1977" t="b">
        <v>1</v>
      </c>
      <c r="V1977" t="s">
        <v>221</v>
      </c>
      <c r="W1977" t="s">
        <v>315</v>
      </c>
      <c r="X1977" t="s">
        <v>6081</v>
      </c>
      <c r="Y1977">
        <v>22</v>
      </c>
      <c r="Z1977">
        <v>22</v>
      </c>
      <c r="AA1977">
        <v>12</v>
      </c>
      <c r="AB1977">
        <v>12</v>
      </c>
      <c r="AC1977">
        <v>10</v>
      </c>
    </row>
    <row r="1978" spans="1:29" x14ac:dyDescent="0.35">
      <c r="A1978">
        <v>1983</v>
      </c>
      <c r="B1978" t="s">
        <v>1318</v>
      </c>
      <c r="C1978" t="s">
        <v>3349</v>
      </c>
      <c r="I1978" t="s">
        <v>3337</v>
      </c>
      <c r="J1978" t="s">
        <v>272</v>
      </c>
      <c r="K1978">
        <v>0</v>
      </c>
      <c r="N1978" t="b">
        <v>1</v>
      </c>
      <c r="O1978" t="b">
        <v>0</v>
      </c>
      <c r="P1978" t="b">
        <v>0</v>
      </c>
      <c r="Q1978">
        <v>14</v>
      </c>
      <c r="R1978">
        <v>2</v>
      </c>
      <c r="S1978">
        <v>1</v>
      </c>
      <c r="T1978">
        <v>0</v>
      </c>
      <c r="U1978" t="b">
        <v>1</v>
      </c>
      <c r="V1978" t="s">
        <v>221</v>
      </c>
      <c r="W1978" t="s">
        <v>315</v>
      </c>
      <c r="X1978" t="s">
        <v>6082</v>
      </c>
      <c r="Y1978">
        <v>23</v>
      </c>
      <c r="Z1978">
        <v>23</v>
      </c>
      <c r="AA1978">
        <v>12</v>
      </c>
      <c r="AB1978">
        <v>12</v>
      </c>
      <c r="AC1978">
        <v>10</v>
      </c>
    </row>
    <row r="1979" spans="1:29" x14ac:dyDescent="0.35">
      <c r="A1979">
        <v>1984</v>
      </c>
      <c r="B1979" t="s">
        <v>1318</v>
      </c>
      <c r="C1979" t="s">
        <v>3350</v>
      </c>
      <c r="I1979" t="s">
        <v>3337</v>
      </c>
      <c r="J1979" t="s">
        <v>272</v>
      </c>
      <c r="K1979">
        <v>0</v>
      </c>
      <c r="N1979" t="b">
        <v>1</v>
      </c>
      <c r="O1979" t="b">
        <v>0</v>
      </c>
      <c r="P1979" t="b">
        <v>0</v>
      </c>
      <c r="Q1979">
        <v>14</v>
      </c>
      <c r="R1979">
        <v>2</v>
      </c>
      <c r="S1979">
        <v>1</v>
      </c>
      <c r="T1979">
        <v>0</v>
      </c>
      <c r="U1979" t="b">
        <v>1</v>
      </c>
      <c r="V1979" t="s">
        <v>221</v>
      </c>
      <c r="W1979" t="s">
        <v>315</v>
      </c>
      <c r="X1979" t="s">
        <v>6083</v>
      </c>
      <c r="Y1979">
        <v>24</v>
      </c>
      <c r="Z1979">
        <v>24</v>
      </c>
      <c r="AA1979">
        <v>12</v>
      </c>
      <c r="AB1979">
        <v>12</v>
      </c>
      <c r="AC1979">
        <v>10</v>
      </c>
    </row>
    <row r="1980" spans="1:29" x14ac:dyDescent="0.35">
      <c r="A1980">
        <v>1985</v>
      </c>
      <c r="B1980" t="s">
        <v>1318</v>
      </c>
      <c r="C1980" t="s">
        <v>3351</v>
      </c>
      <c r="I1980" t="s">
        <v>3337</v>
      </c>
      <c r="J1980" t="s">
        <v>272</v>
      </c>
      <c r="K1980">
        <v>0</v>
      </c>
      <c r="N1980" t="b">
        <v>1</v>
      </c>
      <c r="O1980" t="b">
        <v>0</v>
      </c>
      <c r="P1980" t="b">
        <v>0</v>
      </c>
      <c r="Q1980">
        <v>14</v>
      </c>
      <c r="R1980">
        <v>2</v>
      </c>
      <c r="S1980">
        <v>1</v>
      </c>
      <c r="T1980">
        <v>0</v>
      </c>
      <c r="U1980" t="b">
        <v>1</v>
      </c>
      <c r="V1980" t="s">
        <v>221</v>
      </c>
      <c r="W1980" t="s">
        <v>315</v>
      </c>
      <c r="X1980" t="s">
        <v>6084</v>
      </c>
      <c r="Y1980">
        <v>25</v>
      </c>
      <c r="Z1980">
        <v>25</v>
      </c>
      <c r="AA1980">
        <v>12</v>
      </c>
      <c r="AB1980">
        <v>12</v>
      </c>
      <c r="AC1980">
        <v>10</v>
      </c>
    </row>
    <row r="1981" spans="1:29" x14ac:dyDescent="0.35">
      <c r="A1981">
        <v>1986</v>
      </c>
      <c r="B1981" t="s">
        <v>1318</v>
      </c>
      <c r="C1981" t="s">
        <v>3352</v>
      </c>
      <c r="I1981" t="s">
        <v>3337</v>
      </c>
      <c r="J1981" t="s">
        <v>272</v>
      </c>
      <c r="K1981">
        <v>0</v>
      </c>
      <c r="N1981" t="b">
        <v>1</v>
      </c>
      <c r="O1981" t="b">
        <v>0</v>
      </c>
      <c r="P1981" t="b">
        <v>0</v>
      </c>
      <c r="Q1981">
        <v>14</v>
      </c>
      <c r="R1981">
        <v>2</v>
      </c>
      <c r="S1981">
        <v>1</v>
      </c>
      <c r="T1981">
        <v>0</v>
      </c>
      <c r="U1981" t="b">
        <v>1</v>
      </c>
      <c r="V1981" t="s">
        <v>221</v>
      </c>
      <c r="W1981" t="s">
        <v>315</v>
      </c>
      <c r="X1981" t="s">
        <v>6085</v>
      </c>
      <c r="Y1981">
        <v>26</v>
      </c>
      <c r="Z1981">
        <v>26</v>
      </c>
      <c r="AA1981">
        <v>12</v>
      </c>
      <c r="AB1981">
        <v>12</v>
      </c>
      <c r="AC1981">
        <v>10</v>
      </c>
    </row>
    <row r="1982" spans="1:29" x14ac:dyDescent="0.35">
      <c r="A1982">
        <v>1987</v>
      </c>
      <c r="B1982" t="s">
        <v>1318</v>
      </c>
      <c r="C1982" t="s">
        <v>3353</v>
      </c>
      <c r="I1982" t="s">
        <v>3337</v>
      </c>
      <c r="J1982" t="s">
        <v>272</v>
      </c>
      <c r="K1982">
        <v>0</v>
      </c>
      <c r="N1982" t="b">
        <v>1</v>
      </c>
      <c r="O1982" t="b">
        <v>0</v>
      </c>
      <c r="P1982" t="b">
        <v>0</v>
      </c>
      <c r="Q1982">
        <v>14</v>
      </c>
      <c r="R1982">
        <v>2</v>
      </c>
      <c r="S1982">
        <v>1</v>
      </c>
      <c r="T1982">
        <v>0</v>
      </c>
      <c r="U1982" t="b">
        <v>1</v>
      </c>
      <c r="V1982" t="s">
        <v>221</v>
      </c>
      <c r="W1982" t="s">
        <v>315</v>
      </c>
      <c r="X1982" t="s">
        <v>6086</v>
      </c>
      <c r="Y1982">
        <v>27</v>
      </c>
      <c r="Z1982">
        <v>27</v>
      </c>
      <c r="AA1982">
        <v>12</v>
      </c>
      <c r="AB1982">
        <v>12</v>
      </c>
      <c r="AC1982">
        <v>10</v>
      </c>
    </row>
    <row r="1983" spans="1:29" x14ac:dyDescent="0.35">
      <c r="A1983">
        <v>1988</v>
      </c>
      <c r="B1983" t="s">
        <v>1318</v>
      </c>
      <c r="C1983" t="s">
        <v>3354</v>
      </c>
      <c r="I1983" t="s">
        <v>3337</v>
      </c>
      <c r="J1983" t="s">
        <v>272</v>
      </c>
      <c r="K1983">
        <v>0</v>
      </c>
      <c r="N1983" t="b">
        <v>1</v>
      </c>
      <c r="O1983" t="b">
        <v>0</v>
      </c>
      <c r="P1983" t="b">
        <v>0</v>
      </c>
      <c r="Q1983">
        <v>14</v>
      </c>
      <c r="R1983">
        <v>2</v>
      </c>
      <c r="S1983">
        <v>1</v>
      </c>
      <c r="T1983">
        <v>0</v>
      </c>
      <c r="U1983" t="b">
        <v>1</v>
      </c>
      <c r="V1983" t="s">
        <v>221</v>
      </c>
      <c r="W1983" t="s">
        <v>315</v>
      </c>
      <c r="X1983" t="s">
        <v>6087</v>
      </c>
      <c r="Y1983">
        <v>28</v>
      </c>
      <c r="Z1983">
        <v>28</v>
      </c>
      <c r="AA1983">
        <v>12</v>
      </c>
      <c r="AB1983">
        <v>12</v>
      </c>
      <c r="AC1983">
        <v>10</v>
      </c>
    </row>
    <row r="1984" spans="1:29" x14ac:dyDescent="0.35">
      <c r="A1984">
        <v>1989</v>
      </c>
      <c r="B1984" t="s">
        <v>1318</v>
      </c>
      <c r="C1984" t="s">
        <v>3355</v>
      </c>
      <c r="I1984" t="s">
        <v>3337</v>
      </c>
      <c r="J1984" t="s">
        <v>272</v>
      </c>
      <c r="K1984">
        <v>0</v>
      </c>
      <c r="N1984" t="b">
        <v>1</v>
      </c>
      <c r="O1984" t="b">
        <v>0</v>
      </c>
      <c r="P1984" t="b">
        <v>0</v>
      </c>
      <c r="Q1984">
        <v>14</v>
      </c>
      <c r="R1984">
        <v>2</v>
      </c>
      <c r="S1984">
        <v>1</v>
      </c>
      <c r="T1984">
        <v>0</v>
      </c>
      <c r="U1984" t="b">
        <v>1</v>
      </c>
      <c r="V1984" t="s">
        <v>221</v>
      </c>
      <c r="W1984" t="s">
        <v>315</v>
      </c>
      <c r="X1984" t="s">
        <v>6088</v>
      </c>
      <c r="Y1984">
        <v>29</v>
      </c>
      <c r="Z1984">
        <v>29</v>
      </c>
      <c r="AA1984">
        <v>12</v>
      </c>
      <c r="AB1984">
        <v>12</v>
      </c>
      <c r="AC1984">
        <v>10</v>
      </c>
    </row>
    <row r="1985" spans="1:29" x14ac:dyDescent="0.35">
      <c r="A1985">
        <v>1990</v>
      </c>
      <c r="B1985" t="s">
        <v>1318</v>
      </c>
      <c r="C1985" t="s">
        <v>3356</v>
      </c>
      <c r="I1985" t="s">
        <v>3337</v>
      </c>
      <c r="J1985" t="s">
        <v>272</v>
      </c>
      <c r="K1985">
        <v>0</v>
      </c>
      <c r="N1985" t="b">
        <v>1</v>
      </c>
      <c r="O1985" t="b">
        <v>0</v>
      </c>
      <c r="P1985" t="b">
        <v>0</v>
      </c>
      <c r="Q1985">
        <v>14</v>
      </c>
      <c r="R1985">
        <v>2</v>
      </c>
      <c r="S1985">
        <v>1</v>
      </c>
      <c r="T1985">
        <v>0</v>
      </c>
      <c r="U1985" t="b">
        <v>1</v>
      </c>
      <c r="V1985" t="s">
        <v>221</v>
      </c>
      <c r="W1985" t="s">
        <v>315</v>
      </c>
      <c r="X1985" t="s">
        <v>6089</v>
      </c>
      <c r="Y1985">
        <v>30</v>
      </c>
      <c r="Z1985">
        <v>30</v>
      </c>
      <c r="AA1985">
        <v>12</v>
      </c>
      <c r="AB1985">
        <v>12</v>
      </c>
      <c r="AC1985">
        <v>10</v>
      </c>
    </row>
    <row r="1986" spans="1:29" x14ac:dyDescent="0.35">
      <c r="A1986">
        <v>1991</v>
      </c>
      <c r="B1986" t="s">
        <v>1318</v>
      </c>
      <c r="C1986" t="s">
        <v>3357</v>
      </c>
      <c r="I1986" t="s">
        <v>3337</v>
      </c>
      <c r="J1986" t="s">
        <v>272</v>
      </c>
      <c r="K1986">
        <v>0</v>
      </c>
      <c r="N1986" t="b">
        <v>1</v>
      </c>
      <c r="O1986" t="b">
        <v>0</v>
      </c>
      <c r="P1986" t="b">
        <v>0</v>
      </c>
      <c r="Q1986">
        <v>14</v>
      </c>
      <c r="R1986">
        <v>2</v>
      </c>
      <c r="S1986">
        <v>1</v>
      </c>
      <c r="T1986">
        <v>0</v>
      </c>
      <c r="U1986" t="b">
        <v>1</v>
      </c>
      <c r="V1986" t="s">
        <v>221</v>
      </c>
      <c r="W1986" t="s">
        <v>315</v>
      </c>
      <c r="X1986" t="s">
        <v>6090</v>
      </c>
      <c r="Y1986">
        <v>31</v>
      </c>
      <c r="Z1986">
        <v>31</v>
      </c>
      <c r="AA1986">
        <v>12</v>
      </c>
      <c r="AB1986">
        <v>12</v>
      </c>
      <c r="AC1986">
        <v>10</v>
      </c>
    </row>
    <row r="1987" spans="1:29" x14ac:dyDescent="0.35">
      <c r="A1987">
        <v>1992</v>
      </c>
      <c r="B1987" t="s">
        <v>1318</v>
      </c>
      <c r="C1987" t="s">
        <v>3358</v>
      </c>
      <c r="I1987" t="s">
        <v>3337</v>
      </c>
      <c r="J1987" t="s">
        <v>272</v>
      </c>
      <c r="K1987">
        <v>0</v>
      </c>
      <c r="N1987" t="b">
        <v>1</v>
      </c>
      <c r="O1987" t="b">
        <v>0</v>
      </c>
      <c r="P1987" t="b">
        <v>0</v>
      </c>
      <c r="Q1987">
        <v>14</v>
      </c>
      <c r="R1987">
        <v>2</v>
      </c>
      <c r="S1987">
        <v>1</v>
      </c>
      <c r="T1987">
        <v>0</v>
      </c>
      <c r="U1987" t="b">
        <v>1</v>
      </c>
      <c r="V1987" t="s">
        <v>221</v>
      </c>
      <c r="W1987" t="s">
        <v>315</v>
      </c>
      <c r="X1987" t="s">
        <v>6091</v>
      </c>
      <c r="Y1987">
        <v>32</v>
      </c>
      <c r="Z1987">
        <v>32</v>
      </c>
      <c r="AA1987">
        <v>12</v>
      </c>
      <c r="AB1987">
        <v>12</v>
      </c>
      <c r="AC1987">
        <v>10</v>
      </c>
    </row>
    <row r="1988" spans="1:29" x14ac:dyDescent="0.35">
      <c r="A1988">
        <v>1993</v>
      </c>
      <c r="B1988" t="s">
        <v>1318</v>
      </c>
      <c r="C1988" t="s">
        <v>3359</v>
      </c>
      <c r="I1988" t="s">
        <v>3337</v>
      </c>
      <c r="J1988" t="s">
        <v>272</v>
      </c>
      <c r="K1988">
        <v>0</v>
      </c>
      <c r="N1988" t="b">
        <v>1</v>
      </c>
      <c r="O1988" t="b">
        <v>0</v>
      </c>
      <c r="P1988" t="b">
        <v>0</v>
      </c>
      <c r="Q1988">
        <v>14</v>
      </c>
      <c r="R1988">
        <v>2</v>
      </c>
      <c r="S1988">
        <v>1</v>
      </c>
      <c r="T1988">
        <v>0</v>
      </c>
      <c r="U1988" t="b">
        <v>1</v>
      </c>
      <c r="V1988" t="s">
        <v>221</v>
      </c>
      <c r="W1988" t="s">
        <v>315</v>
      </c>
      <c r="X1988" t="s">
        <v>6092</v>
      </c>
      <c r="Y1988">
        <v>33</v>
      </c>
      <c r="Z1988">
        <v>33</v>
      </c>
      <c r="AA1988">
        <v>12</v>
      </c>
      <c r="AB1988">
        <v>12</v>
      </c>
      <c r="AC1988">
        <v>10</v>
      </c>
    </row>
    <row r="1989" spans="1:29" x14ac:dyDescent="0.35">
      <c r="A1989">
        <v>1994</v>
      </c>
      <c r="B1989" t="s">
        <v>1318</v>
      </c>
      <c r="C1989" t="s">
        <v>3360</v>
      </c>
      <c r="I1989" t="s">
        <v>3337</v>
      </c>
      <c r="J1989" t="s">
        <v>272</v>
      </c>
      <c r="K1989">
        <v>0</v>
      </c>
      <c r="N1989" t="b">
        <v>1</v>
      </c>
      <c r="O1989" t="b">
        <v>0</v>
      </c>
      <c r="P1989" t="b">
        <v>0</v>
      </c>
      <c r="Q1989">
        <v>14</v>
      </c>
      <c r="R1989">
        <v>2</v>
      </c>
      <c r="S1989">
        <v>1</v>
      </c>
      <c r="T1989">
        <v>0</v>
      </c>
      <c r="U1989" t="b">
        <v>1</v>
      </c>
      <c r="V1989" t="s">
        <v>221</v>
      </c>
      <c r="W1989" t="s">
        <v>315</v>
      </c>
      <c r="X1989" t="s">
        <v>6093</v>
      </c>
      <c r="Y1989">
        <v>34</v>
      </c>
      <c r="Z1989">
        <v>34</v>
      </c>
      <c r="AA1989">
        <v>12</v>
      </c>
      <c r="AB1989">
        <v>12</v>
      </c>
      <c r="AC1989">
        <v>10</v>
      </c>
    </row>
    <row r="1990" spans="1:29" x14ac:dyDescent="0.35">
      <c r="A1990">
        <v>1995</v>
      </c>
      <c r="B1990" t="s">
        <v>1318</v>
      </c>
      <c r="C1990" t="s">
        <v>3361</v>
      </c>
      <c r="I1990" t="s">
        <v>3337</v>
      </c>
      <c r="J1990" t="s">
        <v>272</v>
      </c>
      <c r="K1990">
        <v>0</v>
      </c>
      <c r="N1990" t="b">
        <v>1</v>
      </c>
      <c r="O1990" t="b">
        <v>0</v>
      </c>
      <c r="P1990" t="b">
        <v>0</v>
      </c>
      <c r="Q1990">
        <v>14</v>
      </c>
      <c r="R1990">
        <v>2</v>
      </c>
      <c r="S1990">
        <v>1</v>
      </c>
      <c r="T1990">
        <v>0</v>
      </c>
      <c r="U1990" t="b">
        <v>1</v>
      </c>
      <c r="V1990" t="s">
        <v>221</v>
      </c>
      <c r="W1990" t="s">
        <v>315</v>
      </c>
      <c r="X1990" t="s">
        <v>6094</v>
      </c>
      <c r="Y1990">
        <v>35</v>
      </c>
      <c r="Z1990">
        <v>35</v>
      </c>
      <c r="AA1990">
        <v>12</v>
      </c>
      <c r="AB1990">
        <v>12</v>
      </c>
      <c r="AC1990">
        <v>10</v>
      </c>
    </row>
    <row r="1991" spans="1:29" x14ac:dyDescent="0.35">
      <c r="A1991">
        <v>1996</v>
      </c>
      <c r="B1991" t="s">
        <v>1318</v>
      </c>
      <c r="C1991" t="s">
        <v>3362</v>
      </c>
      <c r="I1991" t="s">
        <v>3337</v>
      </c>
      <c r="J1991" t="s">
        <v>272</v>
      </c>
      <c r="K1991">
        <v>0</v>
      </c>
      <c r="N1991" t="b">
        <v>1</v>
      </c>
      <c r="O1991" t="b">
        <v>0</v>
      </c>
      <c r="P1991" t="b">
        <v>0</v>
      </c>
      <c r="Q1991">
        <v>14</v>
      </c>
      <c r="R1991">
        <v>2</v>
      </c>
      <c r="S1991">
        <v>1</v>
      </c>
      <c r="T1991">
        <v>0</v>
      </c>
      <c r="U1991" t="b">
        <v>1</v>
      </c>
      <c r="V1991" t="s">
        <v>221</v>
      </c>
      <c r="W1991" t="s">
        <v>315</v>
      </c>
      <c r="X1991" t="s">
        <v>6095</v>
      </c>
      <c r="Y1991">
        <v>36</v>
      </c>
      <c r="Z1991">
        <v>36</v>
      </c>
      <c r="AA1991">
        <v>12</v>
      </c>
      <c r="AB1991">
        <v>12</v>
      </c>
      <c r="AC1991">
        <v>10</v>
      </c>
    </row>
    <row r="1992" spans="1:29" x14ac:dyDescent="0.35">
      <c r="A1992">
        <v>1997</v>
      </c>
      <c r="B1992" t="s">
        <v>1318</v>
      </c>
      <c r="C1992" t="s">
        <v>3363</v>
      </c>
      <c r="I1992" t="s">
        <v>3337</v>
      </c>
      <c r="J1992" t="s">
        <v>272</v>
      </c>
      <c r="K1992">
        <v>0</v>
      </c>
      <c r="N1992" t="b">
        <v>1</v>
      </c>
      <c r="O1992" t="b">
        <v>0</v>
      </c>
      <c r="P1992" t="b">
        <v>0</v>
      </c>
      <c r="Q1992">
        <v>14</v>
      </c>
      <c r="R1992">
        <v>2</v>
      </c>
      <c r="S1992">
        <v>1</v>
      </c>
      <c r="T1992">
        <v>0</v>
      </c>
      <c r="U1992" t="b">
        <v>1</v>
      </c>
      <c r="V1992" t="s">
        <v>221</v>
      </c>
      <c r="W1992" t="s">
        <v>315</v>
      </c>
      <c r="X1992" t="s">
        <v>6096</v>
      </c>
      <c r="Y1992">
        <v>37</v>
      </c>
      <c r="Z1992">
        <v>37</v>
      </c>
      <c r="AA1992">
        <v>12</v>
      </c>
      <c r="AB1992">
        <v>12</v>
      </c>
      <c r="AC1992">
        <v>10</v>
      </c>
    </row>
    <row r="1993" spans="1:29" x14ac:dyDescent="0.35">
      <c r="A1993">
        <v>1998</v>
      </c>
      <c r="B1993" t="s">
        <v>1318</v>
      </c>
      <c r="C1993" t="s">
        <v>3364</v>
      </c>
      <c r="I1993" t="s">
        <v>3337</v>
      </c>
      <c r="J1993" t="s">
        <v>272</v>
      </c>
      <c r="K1993">
        <v>0</v>
      </c>
      <c r="N1993" t="b">
        <v>1</v>
      </c>
      <c r="O1993" t="b">
        <v>0</v>
      </c>
      <c r="P1993" t="b">
        <v>0</v>
      </c>
      <c r="Q1993">
        <v>14</v>
      </c>
      <c r="R1993">
        <v>2</v>
      </c>
      <c r="S1993">
        <v>1</v>
      </c>
      <c r="T1993">
        <v>0</v>
      </c>
      <c r="U1993" t="b">
        <v>1</v>
      </c>
      <c r="V1993" t="s">
        <v>221</v>
      </c>
      <c r="W1993" t="s">
        <v>315</v>
      </c>
      <c r="X1993" t="s">
        <v>6097</v>
      </c>
      <c r="Y1993">
        <v>38</v>
      </c>
      <c r="Z1993">
        <v>38</v>
      </c>
      <c r="AA1993">
        <v>12</v>
      </c>
      <c r="AB1993">
        <v>12</v>
      </c>
      <c r="AC1993">
        <v>10</v>
      </c>
    </row>
    <row r="1994" spans="1:29" x14ac:dyDescent="0.35">
      <c r="A1994">
        <v>1999</v>
      </c>
      <c r="B1994" t="s">
        <v>1318</v>
      </c>
      <c r="C1994" t="s">
        <v>3365</v>
      </c>
      <c r="I1994" t="s">
        <v>3337</v>
      </c>
      <c r="J1994" t="s">
        <v>272</v>
      </c>
      <c r="K1994">
        <v>0</v>
      </c>
      <c r="N1994" t="b">
        <v>1</v>
      </c>
      <c r="O1994" t="b">
        <v>0</v>
      </c>
      <c r="P1994" t="b">
        <v>0</v>
      </c>
      <c r="Q1994">
        <v>14</v>
      </c>
      <c r="R1994">
        <v>2</v>
      </c>
      <c r="S1994">
        <v>1</v>
      </c>
      <c r="T1994">
        <v>0</v>
      </c>
      <c r="U1994" t="b">
        <v>1</v>
      </c>
      <c r="V1994" t="s">
        <v>221</v>
      </c>
      <c r="W1994" t="s">
        <v>315</v>
      </c>
      <c r="X1994" t="s">
        <v>6098</v>
      </c>
      <c r="Y1994">
        <v>39</v>
      </c>
      <c r="Z1994">
        <v>39</v>
      </c>
      <c r="AA1994">
        <v>12</v>
      </c>
      <c r="AB1994">
        <v>12</v>
      </c>
      <c r="AC1994">
        <v>10</v>
      </c>
    </row>
    <row r="1995" spans="1:29" x14ac:dyDescent="0.35">
      <c r="A1995">
        <v>2000</v>
      </c>
      <c r="B1995" t="s">
        <v>1318</v>
      </c>
      <c r="C1995" t="s">
        <v>3366</v>
      </c>
      <c r="I1995" t="s">
        <v>3337</v>
      </c>
      <c r="J1995" t="s">
        <v>272</v>
      </c>
      <c r="K1995">
        <v>0</v>
      </c>
      <c r="N1995" t="b">
        <v>1</v>
      </c>
      <c r="O1995" t="b">
        <v>0</v>
      </c>
      <c r="P1995" t="b">
        <v>0</v>
      </c>
      <c r="Q1995">
        <v>14</v>
      </c>
      <c r="R1995">
        <v>2</v>
      </c>
      <c r="S1995">
        <v>1</v>
      </c>
      <c r="T1995">
        <v>0</v>
      </c>
      <c r="U1995" t="b">
        <v>1</v>
      </c>
      <c r="V1995" t="s">
        <v>221</v>
      </c>
      <c r="W1995" t="s">
        <v>315</v>
      </c>
      <c r="X1995" t="s">
        <v>6099</v>
      </c>
      <c r="Y1995">
        <v>40</v>
      </c>
      <c r="Z1995">
        <v>40</v>
      </c>
      <c r="AA1995">
        <v>12</v>
      </c>
      <c r="AB1995">
        <v>12</v>
      </c>
      <c r="AC1995">
        <v>10</v>
      </c>
    </row>
    <row r="1996" spans="1:29" x14ac:dyDescent="0.35">
      <c r="A1996">
        <v>2001</v>
      </c>
      <c r="B1996" t="s">
        <v>1318</v>
      </c>
      <c r="C1996" t="s">
        <v>3367</v>
      </c>
      <c r="I1996" t="s">
        <v>3337</v>
      </c>
      <c r="J1996" t="s">
        <v>272</v>
      </c>
      <c r="K1996">
        <v>0</v>
      </c>
      <c r="N1996" t="b">
        <v>1</v>
      </c>
      <c r="O1996" t="b">
        <v>0</v>
      </c>
      <c r="P1996" t="b">
        <v>0</v>
      </c>
      <c r="Q1996">
        <v>14</v>
      </c>
      <c r="R1996">
        <v>2</v>
      </c>
      <c r="S1996">
        <v>1</v>
      </c>
      <c r="T1996">
        <v>0</v>
      </c>
      <c r="U1996" t="b">
        <v>1</v>
      </c>
      <c r="V1996" t="s">
        <v>221</v>
      </c>
      <c r="W1996" t="s">
        <v>315</v>
      </c>
      <c r="X1996" t="s">
        <v>6100</v>
      </c>
      <c r="Y1996">
        <v>41</v>
      </c>
      <c r="Z1996">
        <v>41</v>
      </c>
      <c r="AA1996">
        <v>12</v>
      </c>
      <c r="AB1996">
        <v>12</v>
      </c>
      <c r="AC1996">
        <v>10</v>
      </c>
    </row>
    <row r="1997" spans="1:29" x14ac:dyDescent="0.35">
      <c r="A1997">
        <v>2002</v>
      </c>
      <c r="B1997" t="s">
        <v>1318</v>
      </c>
      <c r="C1997" t="s">
        <v>3368</v>
      </c>
      <c r="I1997" t="s">
        <v>3337</v>
      </c>
      <c r="J1997" t="s">
        <v>272</v>
      </c>
      <c r="K1997">
        <v>0</v>
      </c>
      <c r="N1997" t="b">
        <v>1</v>
      </c>
      <c r="O1997" t="b">
        <v>0</v>
      </c>
      <c r="P1997" t="b">
        <v>0</v>
      </c>
      <c r="Q1997">
        <v>14</v>
      </c>
      <c r="R1997">
        <v>2</v>
      </c>
      <c r="S1997">
        <v>1</v>
      </c>
      <c r="T1997">
        <v>0</v>
      </c>
      <c r="U1997" t="b">
        <v>1</v>
      </c>
      <c r="V1997" t="s">
        <v>221</v>
      </c>
      <c r="W1997" t="s">
        <v>315</v>
      </c>
      <c r="X1997" t="s">
        <v>6101</v>
      </c>
      <c r="Y1997">
        <v>42</v>
      </c>
      <c r="Z1997">
        <v>42</v>
      </c>
      <c r="AA1997">
        <v>12</v>
      </c>
      <c r="AB1997">
        <v>12</v>
      </c>
      <c r="AC1997">
        <v>10</v>
      </c>
    </row>
    <row r="1998" spans="1:29" x14ac:dyDescent="0.35">
      <c r="A1998">
        <v>2003</v>
      </c>
      <c r="B1998" t="s">
        <v>1318</v>
      </c>
      <c r="C1998" t="s">
        <v>3369</v>
      </c>
      <c r="I1998" t="s">
        <v>3337</v>
      </c>
      <c r="J1998" t="s">
        <v>272</v>
      </c>
      <c r="K1998">
        <v>0</v>
      </c>
      <c r="N1998" t="b">
        <v>1</v>
      </c>
      <c r="O1998" t="b">
        <v>0</v>
      </c>
      <c r="P1998" t="b">
        <v>0</v>
      </c>
      <c r="Q1998">
        <v>14</v>
      </c>
      <c r="R1998">
        <v>2</v>
      </c>
      <c r="S1998">
        <v>1</v>
      </c>
      <c r="T1998">
        <v>0</v>
      </c>
      <c r="U1998" t="b">
        <v>1</v>
      </c>
      <c r="V1998" t="s">
        <v>221</v>
      </c>
      <c r="W1998" t="s">
        <v>315</v>
      </c>
      <c r="X1998" t="s">
        <v>6102</v>
      </c>
      <c r="Y1998">
        <v>43</v>
      </c>
      <c r="Z1998">
        <v>43</v>
      </c>
      <c r="AA1998">
        <v>12</v>
      </c>
      <c r="AB1998">
        <v>12</v>
      </c>
      <c r="AC1998">
        <v>10</v>
      </c>
    </row>
    <row r="1999" spans="1:29" x14ac:dyDescent="0.35">
      <c r="A1999">
        <v>2004</v>
      </c>
      <c r="B1999" t="s">
        <v>1318</v>
      </c>
      <c r="C1999" t="s">
        <v>3370</v>
      </c>
      <c r="I1999" t="s">
        <v>3337</v>
      </c>
      <c r="J1999" t="s">
        <v>272</v>
      </c>
      <c r="K1999">
        <v>0</v>
      </c>
      <c r="N1999" t="b">
        <v>1</v>
      </c>
      <c r="O1999" t="b">
        <v>0</v>
      </c>
      <c r="P1999" t="b">
        <v>0</v>
      </c>
      <c r="Q1999">
        <v>14</v>
      </c>
      <c r="R1999">
        <v>2</v>
      </c>
      <c r="S1999">
        <v>1</v>
      </c>
      <c r="T1999">
        <v>0</v>
      </c>
      <c r="U1999" t="b">
        <v>1</v>
      </c>
      <c r="V1999" t="s">
        <v>221</v>
      </c>
      <c r="W1999" t="s">
        <v>315</v>
      </c>
      <c r="X1999" t="s">
        <v>6103</v>
      </c>
      <c r="Y1999">
        <v>44</v>
      </c>
      <c r="Z1999">
        <v>44</v>
      </c>
      <c r="AA1999">
        <v>12</v>
      </c>
      <c r="AB1999">
        <v>12</v>
      </c>
      <c r="AC1999">
        <v>10</v>
      </c>
    </row>
    <row r="2000" spans="1:29" x14ac:dyDescent="0.35">
      <c r="A2000">
        <v>2005</v>
      </c>
      <c r="B2000" t="s">
        <v>1318</v>
      </c>
      <c r="C2000" t="s">
        <v>3371</v>
      </c>
      <c r="I2000" t="s">
        <v>3337</v>
      </c>
      <c r="J2000" t="s">
        <v>272</v>
      </c>
      <c r="K2000">
        <v>0</v>
      </c>
      <c r="N2000" t="b">
        <v>1</v>
      </c>
      <c r="O2000" t="b">
        <v>0</v>
      </c>
      <c r="P2000" t="b">
        <v>0</v>
      </c>
      <c r="Q2000">
        <v>14</v>
      </c>
      <c r="R2000">
        <v>2</v>
      </c>
      <c r="S2000">
        <v>1</v>
      </c>
      <c r="T2000">
        <v>0</v>
      </c>
      <c r="U2000" t="b">
        <v>1</v>
      </c>
      <c r="V2000" t="s">
        <v>221</v>
      </c>
      <c r="W2000" t="s">
        <v>315</v>
      </c>
      <c r="X2000" t="s">
        <v>6104</v>
      </c>
      <c r="Y2000">
        <v>45</v>
      </c>
      <c r="Z2000">
        <v>45</v>
      </c>
      <c r="AA2000">
        <v>12</v>
      </c>
      <c r="AB2000">
        <v>12</v>
      </c>
      <c r="AC2000">
        <v>10</v>
      </c>
    </row>
    <row r="2001" spans="1:29" x14ac:dyDescent="0.35">
      <c r="A2001">
        <v>2006</v>
      </c>
      <c r="B2001" t="s">
        <v>1318</v>
      </c>
      <c r="C2001" t="s">
        <v>3372</v>
      </c>
      <c r="I2001" t="s">
        <v>3337</v>
      </c>
      <c r="J2001" t="s">
        <v>272</v>
      </c>
      <c r="K2001">
        <v>0</v>
      </c>
      <c r="N2001" t="b">
        <v>1</v>
      </c>
      <c r="O2001" t="b">
        <v>0</v>
      </c>
      <c r="P2001" t="b">
        <v>0</v>
      </c>
      <c r="Q2001">
        <v>14</v>
      </c>
      <c r="R2001">
        <v>2</v>
      </c>
      <c r="S2001">
        <v>1</v>
      </c>
      <c r="T2001">
        <v>0</v>
      </c>
      <c r="U2001" t="b">
        <v>1</v>
      </c>
      <c r="V2001" t="s">
        <v>221</v>
      </c>
      <c r="W2001" t="s">
        <v>315</v>
      </c>
      <c r="X2001" t="s">
        <v>6105</v>
      </c>
      <c r="Y2001">
        <v>46</v>
      </c>
      <c r="Z2001">
        <v>46</v>
      </c>
      <c r="AA2001">
        <v>12</v>
      </c>
      <c r="AB2001">
        <v>12</v>
      </c>
      <c r="AC2001">
        <v>10</v>
      </c>
    </row>
    <row r="2002" spans="1:29" x14ac:dyDescent="0.35">
      <c r="A2002">
        <v>2007</v>
      </c>
      <c r="B2002" t="s">
        <v>1318</v>
      </c>
      <c r="C2002" t="s">
        <v>3373</v>
      </c>
      <c r="I2002" t="s">
        <v>3337</v>
      </c>
      <c r="J2002" t="s">
        <v>272</v>
      </c>
      <c r="K2002">
        <v>0</v>
      </c>
      <c r="N2002" t="b">
        <v>1</v>
      </c>
      <c r="O2002" t="b">
        <v>0</v>
      </c>
      <c r="P2002" t="b">
        <v>0</v>
      </c>
      <c r="Q2002">
        <v>14</v>
      </c>
      <c r="R2002">
        <v>2</v>
      </c>
      <c r="S2002">
        <v>1</v>
      </c>
      <c r="T2002">
        <v>0</v>
      </c>
      <c r="U2002" t="b">
        <v>1</v>
      </c>
      <c r="V2002" t="s">
        <v>221</v>
      </c>
      <c r="W2002" t="s">
        <v>315</v>
      </c>
      <c r="X2002" t="s">
        <v>6106</v>
      </c>
      <c r="Y2002">
        <v>47</v>
      </c>
      <c r="Z2002">
        <v>47</v>
      </c>
      <c r="AA2002">
        <v>12</v>
      </c>
      <c r="AB2002">
        <v>12</v>
      </c>
      <c r="AC2002">
        <v>10</v>
      </c>
    </row>
    <row r="2003" spans="1:29" x14ac:dyDescent="0.35">
      <c r="A2003">
        <v>2008</v>
      </c>
      <c r="B2003" t="s">
        <v>1318</v>
      </c>
      <c r="C2003" t="s">
        <v>3374</v>
      </c>
      <c r="I2003" t="s">
        <v>3337</v>
      </c>
      <c r="J2003" t="s">
        <v>272</v>
      </c>
      <c r="K2003">
        <v>0</v>
      </c>
      <c r="N2003" t="b">
        <v>1</v>
      </c>
      <c r="O2003" t="b">
        <v>0</v>
      </c>
      <c r="P2003" t="b">
        <v>0</v>
      </c>
      <c r="Q2003">
        <v>14</v>
      </c>
      <c r="R2003">
        <v>2</v>
      </c>
      <c r="S2003">
        <v>1</v>
      </c>
      <c r="T2003">
        <v>0</v>
      </c>
      <c r="U2003" t="b">
        <v>1</v>
      </c>
      <c r="V2003" t="s">
        <v>221</v>
      </c>
      <c r="W2003" t="s">
        <v>315</v>
      </c>
      <c r="X2003" t="s">
        <v>6107</v>
      </c>
      <c r="Y2003">
        <v>48</v>
      </c>
      <c r="Z2003">
        <v>48</v>
      </c>
      <c r="AA2003">
        <v>12</v>
      </c>
      <c r="AB2003">
        <v>12</v>
      </c>
      <c r="AC2003">
        <v>10</v>
      </c>
    </row>
    <row r="2004" spans="1:29" x14ac:dyDescent="0.35">
      <c r="A2004">
        <v>2009</v>
      </c>
      <c r="B2004" t="s">
        <v>1318</v>
      </c>
      <c r="C2004" t="s">
        <v>3375</v>
      </c>
      <c r="I2004" t="s">
        <v>3337</v>
      </c>
      <c r="J2004" t="s">
        <v>272</v>
      </c>
      <c r="K2004">
        <v>0</v>
      </c>
      <c r="N2004" t="b">
        <v>1</v>
      </c>
      <c r="O2004" t="b">
        <v>0</v>
      </c>
      <c r="P2004" t="b">
        <v>0</v>
      </c>
      <c r="Q2004">
        <v>14</v>
      </c>
      <c r="R2004">
        <v>2</v>
      </c>
      <c r="S2004">
        <v>1</v>
      </c>
      <c r="T2004">
        <v>0</v>
      </c>
      <c r="U2004" t="b">
        <v>1</v>
      </c>
      <c r="V2004" t="s">
        <v>221</v>
      </c>
      <c r="W2004" t="s">
        <v>315</v>
      </c>
      <c r="X2004" t="s">
        <v>6108</v>
      </c>
      <c r="Y2004">
        <v>49</v>
      </c>
      <c r="Z2004">
        <v>49</v>
      </c>
      <c r="AA2004">
        <v>12</v>
      </c>
      <c r="AB2004">
        <v>12</v>
      </c>
      <c r="AC2004">
        <v>10</v>
      </c>
    </row>
    <row r="2005" spans="1:29" x14ac:dyDescent="0.35">
      <c r="A2005">
        <v>2010</v>
      </c>
      <c r="B2005" t="s">
        <v>1318</v>
      </c>
      <c r="C2005" t="s">
        <v>3376</v>
      </c>
      <c r="I2005" t="s">
        <v>3337</v>
      </c>
      <c r="J2005" t="s">
        <v>272</v>
      </c>
      <c r="K2005">
        <v>0</v>
      </c>
      <c r="N2005" t="b">
        <v>1</v>
      </c>
      <c r="O2005" t="b">
        <v>0</v>
      </c>
      <c r="P2005" t="b">
        <v>0</v>
      </c>
      <c r="Q2005">
        <v>14</v>
      </c>
      <c r="R2005">
        <v>2</v>
      </c>
      <c r="S2005">
        <v>1</v>
      </c>
      <c r="T2005">
        <v>0</v>
      </c>
      <c r="U2005" t="b">
        <v>1</v>
      </c>
      <c r="V2005" t="s">
        <v>221</v>
      </c>
      <c r="W2005" t="s">
        <v>315</v>
      </c>
      <c r="X2005" t="s">
        <v>6109</v>
      </c>
      <c r="Y2005">
        <v>50</v>
      </c>
      <c r="Z2005">
        <v>50</v>
      </c>
      <c r="AA2005">
        <v>12</v>
      </c>
      <c r="AB2005">
        <v>12</v>
      </c>
      <c r="AC2005">
        <v>10</v>
      </c>
    </row>
    <row r="2006" spans="1:29" x14ac:dyDescent="0.35">
      <c r="A2006">
        <v>2011</v>
      </c>
      <c r="B2006" t="s">
        <v>1318</v>
      </c>
      <c r="C2006" t="s">
        <v>3377</v>
      </c>
      <c r="I2006" t="s">
        <v>3337</v>
      </c>
      <c r="J2006" t="s">
        <v>272</v>
      </c>
      <c r="K2006">
        <v>0</v>
      </c>
      <c r="N2006" t="b">
        <v>1</v>
      </c>
      <c r="O2006" t="b">
        <v>0</v>
      </c>
      <c r="P2006" t="b">
        <v>0</v>
      </c>
      <c r="Q2006">
        <v>14</v>
      </c>
      <c r="R2006">
        <v>2</v>
      </c>
      <c r="S2006">
        <v>1</v>
      </c>
      <c r="T2006">
        <v>0</v>
      </c>
      <c r="U2006" t="b">
        <v>1</v>
      </c>
      <c r="V2006" t="s">
        <v>221</v>
      </c>
      <c r="W2006" t="s">
        <v>315</v>
      </c>
      <c r="X2006" t="s">
        <v>6110</v>
      </c>
      <c r="Y2006">
        <v>51</v>
      </c>
      <c r="Z2006">
        <v>51</v>
      </c>
      <c r="AA2006">
        <v>12</v>
      </c>
      <c r="AB2006">
        <v>12</v>
      </c>
      <c r="AC2006">
        <v>10</v>
      </c>
    </row>
    <row r="2007" spans="1:29" x14ac:dyDescent="0.35">
      <c r="A2007">
        <v>2012</v>
      </c>
      <c r="B2007" t="s">
        <v>1318</v>
      </c>
      <c r="C2007" t="s">
        <v>3378</v>
      </c>
      <c r="I2007" t="s">
        <v>3337</v>
      </c>
      <c r="J2007" t="s">
        <v>272</v>
      </c>
      <c r="K2007">
        <v>0</v>
      </c>
      <c r="N2007" t="b">
        <v>1</v>
      </c>
      <c r="O2007" t="b">
        <v>0</v>
      </c>
      <c r="P2007" t="b">
        <v>0</v>
      </c>
      <c r="Q2007">
        <v>14</v>
      </c>
      <c r="R2007">
        <v>2</v>
      </c>
      <c r="S2007">
        <v>1</v>
      </c>
      <c r="T2007">
        <v>0</v>
      </c>
      <c r="U2007" t="b">
        <v>1</v>
      </c>
      <c r="V2007" t="s">
        <v>221</v>
      </c>
      <c r="W2007" t="s">
        <v>315</v>
      </c>
      <c r="X2007" t="s">
        <v>6111</v>
      </c>
      <c r="Y2007">
        <v>52</v>
      </c>
      <c r="Z2007">
        <v>52</v>
      </c>
      <c r="AA2007">
        <v>12</v>
      </c>
      <c r="AB2007">
        <v>12</v>
      </c>
      <c r="AC2007">
        <v>10</v>
      </c>
    </row>
    <row r="2008" spans="1:29" x14ac:dyDescent="0.35">
      <c r="A2008">
        <v>2013</v>
      </c>
      <c r="B2008" t="s">
        <v>1318</v>
      </c>
      <c r="C2008" t="s">
        <v>3379</v>
      </c>
      <c r="I2008" t="s">
        <v>3337</v>
      </c>
      <c r="J2008" t="s">
        <v>272</v>
      </c>
      <c r="K2008">
        <v>0</v>
      </c>
      <c r="N2008" t="b">
        <v>1</v>
      </c>
      <c r="O2008" t="b">
        <v>0</v>
      </c>
      <c r="P2008" t="b">
        <v>0</v>
      </c>
      <c r="Q2008">
        <v>14</v>
      </c>
      <c r="R2008">
        <v>2</v>
      </c>
      <c r="S2008">
        <v>1</v>
      </c>
      <c r="T2008">
        <v>0</v>
      </c>
      <c r="U2008" t="b">
        <v>1</v>
      </c>
      <c r="V2008" t="s">
        <v>221</v>
      </c>
      <c r="W2008" t="s">
        <v>315</v>
      </c>
      <c r="X2008" t="s">
        <v>6112</v>
      </c>
      <c r="Y2008">
        <v>53</v>
      </c>
      <c r="Z2008">
        <v>53</v>
      </c>
      <c r="AA2008">
        <v>12</v>
      </c>
      <c r="AB2008">
        <v>12</v>
      </c>
      <c r="AC2008">
        <v>10</v>
      </c>
    </row>
    <row r="2009" spans="1:29" x14ac:dyDescent="0.35">
      <c r="A2009">
        <v>2014</v>
      </c>
      <c r="B2009" t="s">
        <v>1318</v>
      </c>
      <c r="C2009" t="s">
        <v>3380</v>
      </c>
      <c r="I2009" t="s">
        <v>3337</v>
      </c>
      <c r="J2009" t="s">
        <v>272</v>
      </c>
      <c r="K2009">
        <v>0</v>
      </c>
      <c r="N2009" t="b">
        <v>1</v>
      </c>
      <c r="O2009" t="b">
        <v>0</v>
      </c>
      <c r="P2009" t="b">
        <v>0</v>
      </c>
      <c r="Q2009">
        <v>14</v>
      </c>
      <c r="R2009">
        <v>2</v>
      </c>
      <c r="S2009">
        <v>1</v>
      </c>
      <c r="T2009">
        <v>0</v>
      </c>
      <c r="U2009" t="b">
        <v>1</v>
      </c>
      <c r="V2009" t="s">
        <v>221</v>
      </c>
      <c r="W2009" t="s">
        <v>315</v>
      </c>
      <c r="X2009" t="s">
        <v>6113</v>
      </c>
      <c r="Y2009">
        <v>54</v>
      </c>
      <c r="Z2009">
        <v>54</v>
      </c>
      <c r="AA2009">
        <v>12</v>
      </c>
      <c r="AB2009">
        <v>12</v>
      </c>
      <c r="AC2009">
        <v>10</v>
      </c>
    </row>
    <row r="2010" spans="1:29" x14ac:dyDescent="0.35">
      <c r="A2010">
        <v>2015</v>
      </c>
      <c r="B2010" t="s">
        <v>1318</v>
      </c>
      <c r="C2010" t="s">
        <v>3381</v>
      </c>
      <c r="I2010" t="s">
        <v>3337</v>
      </c>
      <c r="J2010" t="s">
        <v>272</v>
      </c>
      <c r="K2010">
        <v>0</v>
      </c>
      <c r="N2010" t="b">
        <v>1</v>
      </c>
      <c r="O2010" t="b">
        <v>0</v>
      </c>
      <c r="P2010" t="b">
        <v>0</v>
      </c>
      <c r="Q2010">
        <v>14</v>
      </c>
      <c r="R2010">
        <v>2</v>
      </c>
      <c r="S2010">
        <v>1</v>
      </c>
      <c r="T2010">
        <v>0</v>
      </c>
      <c r="U2010" t="b">
        <v>1</v>
      </c>
      <c r="V2010" t="s">
        <v>221</v>
      </c>
      <c r="W2010" t="s">
        <v>315</v>
      </c>
      <c r="X2010" t="s">
        <v>6114</v>
      </c>
      <c r="Y2010">
        <v>55</v>
      </c>
      <c r="Z2010">
        <v>55</v>
      </c>
      <c r="AA2010">
        <v>12</v>
      </c>
      <c r="AB2010">
        <v>12</v>
      </c>
      <c r="AC2010">
        <v>10</v>
      </c>
    </row>
    <row r="2011" spans="1:29" x14ac:dyDescent="0.35">
      <c r="A2011">
        <v>2016</v>
      </c>
      <c r="B2011" t="s">
        <v>1318</v>
      </c>
      <c r="C2011" t="s">
        <v>3382</v>
      </c>
      <c r="I2011" t="s">
        <v>3337</v>
      </c>
      <c r="J2011" t="s">
        <v>272</v>
      </c>
      <c r="K2011">
        <v>0</v>
      </c>
      <c r="N2011" t="b">
        <v>1</v>
      </c>
      <c r="O2011" t="b">
        <v>0</v>
      </c>
      <c r="P2011" t="b">
        <v>0</v>
      </c>
      <c r="Q2011">
        <v>14</v>
      </c>
      <c r="R2011">
        <v>2</v>
      </c>
      <c r="S2011">
        <v>1</v>
      </c>
      <c r="T2011">
        <v>0</v>
      </c>
      <c r="U2011" t="b">
        <v>1</v>
      </c>
      <c r="V2011" t="s">
        <v>221</v>
      </c>
      <c r="W2011" t="s">
        <v>315</v>
      </c>
      <c r="X2011" t="s">
        <v>6115</v>
      </c>
      <c r="Y2011">
        <v>56</v>
      </c>
      <c r="Z2011">
        <v>56</v>
      </c>
      <c r="AA2011">
        <v>12</v>
      </c>
      <c r="AB2011">
        <v>12</v>
      </c>
      <c r="AC2011">
        <v>10</v>
      </c>
    </row>
    <row r="2012" spans="1:29" x14ac:dyDescent="0.35">
      <c r="A2012">
        <v>2017</v>
      </c>
      <c r="B2012" t="s">
        <v>1318</v>
      </c>
      <c r="C2012" t="s">
        <v>3383</v>
      </c>
      <c r="I2012" t="s">
        <v>3337</v>
      </c>
      <c r="J2012" t="s">
        <v>272</v>
      </c>
      <c r="K2012">
        <v>0</v>
      </c>
      <c r="N2012" t="b">
        <v>1</v>
      </c>
      <c r="O2012" t="b">
        <v>0</v>
      </c>
      <c r="P2012" t="b">
        <v>0</v>
      </c>
      <c r="Q2012">
        <v>14</v>
      </c>
      <c r="R2012">
        <v>2</v>
      </c>
      <c r="S2012">
        <v>1</v>
      </c>
      <c r="T2012">
        <v>0</v>
      </c>
      <c r="U2012" t="b">
        <v>1</v>
      </c>
      <c r="V2012" t="s">
        <v>221</v>
      </c>
      <c r="W2012" t="s">
        <v>315</v>
      </c>
      <c r="X2012" t="s">
        <v>6116</v>
      </c>
      <c r="Y2012">
        <v>57</v>
      </c>
      <c r="Z2012">
        <v>57</v>
      </c>
      <c r="AA2012">
        <v>12</v>
      </c>
      <c r="AB2012">
        <v>12</v>
      </c>
      <c r="AC2012">
        <v>10</v>
      </c>
    </row>
    <row r="2013" spans="1:29" x14ac:dyDescent="0.35">
      <c r="A2013">
        <v>2018</v>
      </c>
      <c r="B2013" t="s">
        <v>1318</v>
      </c>
      <c r="C2013" t="s">
        <v>3384</v>
      </c>
      <c r="I2013" t="s">
        <v>3337</v>
      </c>
      <c r="J2013" t="s">
        <v>272</v>
      </c>
      <c r="K2013">
        <v>0</v>
      </c>
      <c r="N2013" t="b">
        <v>1</v>
      </c>
      <c r="O2013" t="b">
        <v>0</v>
      </c>
      <c r="P2013" t="b">
        <v>0</v>
      </c>
      <c r="Q2013">
        <v>14</v>
      </c>
      <c r="R2013">
        <v>2</v>
      </c>
      <c r="S2013">
        <v>1</v>
      </c>
      <c r="T2013">
        <v>0</v>
      </c>
      <c r="U2013" t="b">
        <v>1</v>
      </c>
      <c r="V2013" t="s">
        <v>221</v>
      </c>
      <c r="W2013" t="s">
        <v>315</v>
      </c>
      <c r="X2013" t="s">
        <v>6117</v>
      </c>
      <c r="Y2013">
        <v>58</v>
      </c>
      <c r="Z2013">
        <v>58</v>
      </c>
      <c r="AA2013">
        <v>12</v>
      </c>
      <c r="AB2013">
        <v>12</v>
      </c>
      <c r="AC2013">
        <v>10</v>
      </c>
    </row>
    <row r="2014" spans="1:29" x14ac:dyDescent="0.35">
      <c r="A2014">
        <v>2019</v>
      </c>
      <c r="B2014" t="s">
        <v>1318</v>
      </c>
      <c r="C2014" t="s">
        <v>3385</v>
      </c>
      <c r="I2014" t="s">
        <v>3337</v>
      </c>
      <c r="J2014" t="s">
        <v>272</v>
      </c>
      <c r="K2014">
        <v>0</v>
      </c>
      <c r="N2014" t="b">
        <v>1</v>
      </c>
      <c r="O2014" t="b">
        <v>0</v>
      </c>
      <c r="P2014" t="b">
        <v>0</v>
      </c>
      <c r="Q2014">
        <v>14</v>
      </c>
      <c r="R2014">
        <v>2</v>
      </c>
      <c r="S2014">
        <v>1</v>
      </c>
      <c r="T2014">
        <v>0</v>
      </c>
      <c r="U2014" t="b">
        <v>1</v>
      </c>
      <c r="V2014" t="s">
        <v>221</v>
      </c>
      <c r="W2014" t="s">
        <v>315</v>
      </c>
      <c r="X2014" t="s">
        <v>6118</v>
      </c>
      <c r="Y2014">
        <v>59</v>
      </c>
      <c r="Z2014">
        <v>59</v>
      </c>
      <c r="AA2014">
        <v>12</v>
      </c>
      <c r="AB2014">
        <v>12</v>
      </c>
      <c r="AC2014">
        <v>10</v>
      </c>
    </row>
    <row r="2015" spans="1:29" x14ac:dyDescent="0.35">
      <c r="A2015">
        <v>2020</v>
      </c>
      <c r="B2015" t="s">
        <v>1318</v>
      </c>
      <c r="C2015" t="s">
        <v>3386</v>
      </c>
      <c r="I2015" t="s">
        <v>3337</v>
      </c>
      <c r="J2015" t="s">
        <v>272</v>
      </c>
      <c r="K2015">
        <v>0</v>
      </c>
      <c r="N2015" t="b">
        <v>1</v>
      </c>
      <c r="O2015" t="b">
        <v>0</v>
      </c>
      <c r="P2015" t="b">
        <v>0</v>
      </c>
      <c r="Q2015">
        <v>14</v>
      </c>
      <c r="R2015">
        <v>2</v>
      </c>
      <c r="S2015">
        <v>1</v>
      </c>
      <c r="T2015">
        <v>0</v>
      </c>
      <c r="U2015" t="b">
        <v>1</v>
      </c>
      <c r="V2015" t="s">
        <v>221</v>
      </c>
      <c r="W2015" t="s">
        <v>315</v>
      </c>
      <c r="X2015" t="s">
        <v>6119</v>
      </c>
      <c r="Y2015">
        <v>60</v>
      </c>
      <c r="Z2015">
        <v>60</v>
      </c>
      <c r="AA2015">
        <v>12</v>
      </c>
      <c r="AB2015">
        <v>12</v>
      </c>
      <c r="AC2015">
        <v>10</v>
      </c>
    </row>
    <row r="2016" spans="1:29" x14ac:dyDescent="0.35">
      <c r="A2016">
        <v>2021</v>
      </c>
      <c r="B2016" t="s">
        <v>1318</v>
      </c>
      <c r="C2016" t="s">
        <v>3387</v>
      </c>
      <c r="I2016" t="s">
        <v>3337</v>
      </c>
      <c r="J2016" t="s">
        <v>272</v>
      </c>
      <c r="K2016">
        <v>0</v>
      </c>
      <c r="N2016" t="b">
        <v>1</v>
      </c>
      <c r="O2016" t="b">
        <v>0</v>
      </c>
      <c r="P2016" t="b">
        <v>0</v>
      </c>
      <c r="Q2016">
        <v>14</v>
      </c>
      <c r="R2016">
        <v>2</v>
      </c>
      <c r="S2016">
        <v>1</v>
      </c>
      <c r="T2016">
        <v>0</v>
      </c>
      <c r="U2016" t="b">
        <v>1</v>
      </c>
      <c r="V2016" t="s">
        <v>221</v>
      </c>
      <c r="W2016" t="s">
        <v>315</v>
      </c>
      <c r="X2016" t="s">
        <v>6120</v>
      </c>
      <c r="Y2016">
        <v>61</v>
      </c>
      <c r="Z2016">
        <v>61</v>
      </c>
      <c r="AA2016">
        <v>12</v>
      </c>
      <c r="AB2016">
        <v>12</v>
      </c>
      <c r="AC2016">
        <v>10</v>
      </c>
    </row>
    <row r="2017" spans="1:29" x14ac:dyDescent="0.35">
      <c r="A2017">
        <v>2022</v>
      </c>
      <c r="B2017" t="s">
        <v>1318</v>
      </c>
      <c r="C2017" t="s">
        <v>3388</v>
      </c>
      <c r="I2017" t="s">
        <v>3337</v>
      </c>
      <c r="J2017" t="s">
        <v>272</v>
      </c>
      <c r="K2017">
        <v>0</v>
      </c>
      <c r="N2017" t="b">
        <v>1</v>
      </c>
      <c r="O2017" t="b">
        <v>0</v>
      </c>
      <c r="P2017" t="b">
        <v>0</v>
      </c>
      <c r="Q2017">
        <v>14</v>
      </c>
      <c r="R2017">
        <v>2</v>
      </c>
      <c r="S2017">
        <v>1</v>
      </c>
      <c r="T2017">
        <v>0</v>
      </c>
      <c r="U2017" t="b">
        <v>1</v>
      </c>
      <c r="V2017" t="s">
        <v>221</v>
      </c>
      <c r="W2017" t="s">
        <v>315</v>
      </c>
      <c r="X2017" t="s">
        <v>6121</v>
      </c>
      <c r="Y2017">
        <v>62</v>
      </c>
      <c r="Z2017">
        <v>62</v>
      </c>
      <c r="AA2017">
        <v>12</v>
      </c>
      <c r="AB2017">
        <v>12</v>
      </c>
      <c r="AC2017">
        <v>10</v>
      </c>
    </row>
    <row r="2018" spans="1:29" x14ac:dyDescent="0.35">
      <c r="A2018">
        <v>2023</v>
      </c>
      <c r="B2018" t="s">
        <v>1318</v>
      </c>
      <c r="C2018" t="s">
        <v>3389</v>
      </c>
      <c r="I2018" t="s">
        <v>3337</v>
      </c>
      <c r="J2018" t="s">
        <v>272</v>
      </c>
      <c r="K2018">
        <v>0</v>
      </c>
      <c r="N2018" t="b">
        <v>1</v>
      </c>
      <c r="O2018" t="b">
        <v>0</v>
      </c>
      <c r="P2018" t="b">
        <v>0</v>
      </c>
      <c r="Q2018">
        <v>14</v>
      </c>
      <c r="R2018">
        <v>2</v>
      </c>
      <c r="S2018">
        <v>1</v>
      </c>
      <c r="T2018">
        <v>0</v>
      </c>
      <c r="U2018" t="b">
        <v>1</v>
      </c>
      <c r="V2018" t="s">
        <v>221</v>
      </c>
      <c r="W2018" t="s">
        <v>315</v>
      </c>
      <c r="X2018" t="s">
        <v>6122</v>
      </c>
      <c r="Y2018">
        <v>63</v>
      </c>
      <c r="Z2018">
        <v>63</v>
      </c>
      <c r="AA2018">
        <v>12</v>
      </c>
      <c r="AB2018">
        <v>12</v>
      </c>
      <c r="AC2018">
        <v>10</v>
      </c>
    </row>
    <row r="2019" spans="1:29" x14ac:dyDescent="0.35">
      <c r="A2019">
        <v>2024</v>
      </c>
      <c r="B2019" t="s">
        <v>1318</v>
      </c>
      <c r="C2019" t="s">
        <v>3390</v>
      </c>
      <c r="I2019" t="s">
        <v>3337</v>
      </c>
      <c r="J2019" t="s">
        <v>272</v>
      </c>
      <c r="K2019">
        <v>0</v>
      </c>
      <c r="N2019" t="b">
        <v>1</v>
      </c>
      <c r="O2019" t="b">
        <v>0</v>
      </c>
      <c r="P2019" t="b">
        <v>0</v>
      </c>
      <c r="Q2019">
        <v>14</v>
      </c>
      <c r="R2019">
        <v>2</v>
      </c>
      <c r="S2019">
        <v>1</v>
      </c>
      <c r="T2019">
        <v>0</v>
      </c>
      <c r="U2019" t="b">
        <v>1</v>
      </c>
      <c r="V2019" t="s">
        <v>221</v>
      </c>
      <c r="W2019" t="s">
        <v>315</v>
      </c>
      <c r="X2019" t="s">
        <v>6123</v>
      </c>
      <c r="Y2019">
        <v>64</v>
      </c>
      <c r="Z2019">
        <v>64</v>
      </c>
      <c r="AA2019">
        <v>12</v>
      </c>
      <c r="AB2019">
        <v>12</v>
      </c>
      <c r="AC2019">
        <v>10</v>
      </c>
    </row>
    <row r="2020" spans="1:29" x14ac:dyDescent="0.35">
      <c r="A2020">
        <v>2025</v>
      </c>
      <c r="B2020" t="s">
        <v>1318</v>
      </c>
      <c r="C2020" t="s">
        <v>3391</v>
      </c>
      <c r="I2020" t="s">
        <v>3337</v>
      </c>
      <c r="J2020" t="s">
        <v>272</v>
      </c>
      <c r="K2020">
        <v>0</v>
      </c>
      <c r="N2020" t="b">
        <v>1</v>
      </c>
      <c r="O2020" t="b">
        <v>0</v>
      </c>
      <c r="P2020" t="b">
        <v>0</v>
      </c>
      <c r="Q2020">
        <v>14</v>
      </c>
      <c r="R2020">
        <v>2</v>
      </c>
      <c r="S2020">
        <v>1</v>
      </c>
      <c r="T2020">
        <v>0</v>
      </c>
      <c r="U2020" t="b">
        <v>1</v>
      </c>
      <c r="V2020" t="s">
        <v>221</v>
      </c>
      <c r="W2020" t="s">
        <v>315</v>
      </c>
      <c r="X2020" t="s">
        <v>6124</v>
      </c>
      <c r="Y2020">
        <v>65</v>
      </c>
      <c r="Z2020">
        <v>65</v>
      </c>
      <c r="AA2020">
        <v>12</v>
      </c>
      <c r="AB2020">
        <v>12</v>
      </c>
      <c r="AC2020">
        <v>10</v>
      </c>
    </row>
    <row r="2021" spans="1:29" x14ac:dyDescent="0.35">
      <c r="A2021">
        <v>2026</v>
      </c>
      <c r="B2021" t="s">
        <v>1318</v>
      </c>
      <c r="C2021" t="s">
        <v>3392</v>
      </c>
      <c r="I2021" t="s">
        <v>3337</v>
      </c>
      <c r="J2021" t="s">
        <v>272</v>
      </c>
      <c r="K2021">
        <v>0</v>
      </c>
      <c r="N2021" t="b">
        <v>1</v>
      </c>
      <c r="O2021" t="b">
        <v>0</v>
      </c>
      <c r="P2021" t="b">
        <v>0</v>
      </c>
      <c r="Q2021">
        <v>14</v>
      </c>
      <c r="R2021">
        <v>2</v>
      </c>
      <c r="S2021">
        <v>1</v>
      </c>
      <c r="T2021">
        <v>0</v>
      </c>
      <c r="U2021" t="b">
        <v>1</v>
      </c>
      <c r="V2021" t="s">
        <v>221</v>
      </c>
      <c r="W2021" t="s">
        <v>315</v>
      </c>
      <c r="X2021" t="s">
        <v>6125</v>
      </c>
      <c r="Y2021">
        <v>66</v>
      </c>
      <c r="Z2021">
        <v>66</v>
      </c>
      <c r="AA2021">
        <v>12</v>
      </c>
      <c r="AB2021">
        <v>12</v>
      </c>
      <c r="AC2021">
        <v>10</v>
      </c>
    </row>
    <row r="2022" spans="1:29" x14ac:dyDescent="0.35">
      <c r="A2022">
        <v>2027</v>
      </c>
      <c r="B2022" t="s">
        <v>1318</v>
      </c>
      <c r="C2022" t="s">
        <v>3393</v>
      </c>
      <c r="I2022" t="s">
        <v>3337</v>
      </c>
      <c r="J2022" t="s">
        <v>272</v>
      </c>
      <c r="K2022">
        <v>0</v>
      </c>
      <c r="N2022" t="b">
        <v>1</v>
      </c>
      <c r="O2022" t="b">
        <v>0</v>
      </c>
      <c r="P2022" t="b">
        <v>0</v>
      </c>
      <c r="Q2022">
        <v>14</v>
      </c>
      <c r="R2022">
        <v>2</v>
      </c>
      <c r="S2022">
        <v>1</v>
      </c>
      <c r="T2022">
        <v>0</v>
      </c>
      <c r="U2022" t="b">
        <v>1</v>
      </c>
      <c r="V2022" t="s">
        <v>221</v>
      </c>
      <c r="W2022" t="s">
        <v>315</v>
      </c>
      <c r="X2022" t="s">
        <v>6126</v>
      </c>
      <c r="Y2022">
        <v>67</v>
      </c>
      <c r="Z2022">
        <v>67</v>
      </c>
      <c r="AA2022">
        <v>12</v>
      </c>
      <c r="AB2022">
        <v>12</v>
      </c>
      <c r="AC2022">
        <v>10</v>
      </c>
    </row>
    <row r="2023" spans="1:29" x14ac:dyDescent="0.35">
      <c r="A2023">
        <v>2028</v>
      </c>
      <c r="B2023" t="s">
        <v>1318</v>
      </c>
      <c r="C2023" t="s">
        <v>3394</v>
      </c>
      <c r="I2023" t="s">
        <v>3337</v>
      </c>
      <c r="J2023" t="s">
        <v>272</v>
      </c>
      <c r="K2023">
        <v>0</v>
      </c>
      <c r="N2023" t="b">
        <v>1</v>
      </c>
      <c r="O2023" t="b">
        <v>0</v>
      </c>
      <c r="P2023" t="b">
        <v>0</v>
      </c>
      <c r="Q2023">
        <v>14</v>
      </c>
      <c r="R2023">
        <v>2</v>
      </c>
      <c r="S2023">
        <v>1</v>
      </c>
      <c r="T2023">
        <v>0</v>
      </c>
      <c r="U2023" t="b">
        <v>1</v>
      </c>
      <c r="V2023" t="s">
        <v>221</v>
      </c>
      <c r="W2023" t="s">
        <v>315</v>
      </c>
      <c r="X2023" t="s">
        <v>6127</v>
      </c>
      <c r="Y2023">
        <v>68</v>
      </c>
      <c r="Z2023">
        <v>68</v>
      </c>
      <c r="AA2023">
        <v>12</v>
      </c>
      <c r="AB2023">
        <v>12</v>
      </c>
      <c r="AC2023">
        <v>10</v>
      </c>
    </row>
    <row r="2024" spans="1:29" x14ac:dyDescent="0.35">
      <c r="A2024">
        <v>2029</v>
      </c>
      <c r="B2024" t="s">
        <v>1318</v>
      </c>
      <c r="C2024" t="s">
        <v>3395</v>
      </c>
      <c r="I2024" t="s">
        <v>3337</v>
      </c>
      <c r="J2024" t="s">
        <v>272</v>
      </c>
      <c r="K2024">
        <v>0</v>
      </c>
      <c r="N2024" t="b">
        <v>1</v>
      </c>
      <c r="O2024" t="b">
        <v>0</v>
      </c>
      <c r="P2024" t="b">
        <v>0</v>
      </c>
      <c r="Q2024">
        <v>14</v>
      </c>
      <c r="R2024">
        <v>2</v>
      </c>
      <c r="S2024">
        <v>1</v>
      </c>
      <c r="T2024">
        <v>0</v>
      </c>
      <c r="U2024" t="b">
        <v>1</v>
      </c>
      <c r="V2024" t="s">
        <v>221</v>
      </c>
      <c r="W2024" t="s">
        <v>315</v>
      </c>
      <c r="X2024" t="s">
        <v>6128</v>
      </c>
      <c r="Y2024">
        <v>69</v>
      </c>
      <c r="Z2024">
        <v>69</v>
      </c>
      <c r="AA2024">
        <v>12</v>
      </c>
      <c r="AB2024">
        <v>12</v>
      </c>
      <c r="AC2024">
        <v>10</v>
      </c>
    </row>
    <row r="2025" spans="1:29" x14ac:dyDescent="0.35">
      <c r="A2025">
        <v>2030</v>
      </c>
      <c r="B2025" t="s">
        <v>1318</v>
      </c>
      <c r="C2025" t="s">
        <v>3396</v>
      </c>
      <c r="I2025" t="s">
        <v>3337</v>
      </c>
      <c r="J2025" t="s">
        <v>272</v>
      </c>
      <c r="K2025">
        <v>0</v>
      </c>
      <c r="N2025" t="b">
        <v>1</v>
      </c>
      <c r="O2025" t="b">
        <v>0</v>
      </c>
      <c r="P2025" t="b">
        <v>0</v>
      </c>
      <c r="Q2025">
        <v>14</v>
      </c>
      <c r="R2025">
        <v>2</v>
      </c>
      <c r="S2025">
        <v>1</v>
      </c>
      <c r="T2025">
        <v>0</v>
      </c>
      <c r="U2025" t="b">
        <v>1</v>
      </c>
      <c r="V2025" t="s">
        <v>221</v>
      </c>
      <c r="W2025" t="s">
        <v>315</v>
      </c>
      <c r="X2025" t="s">
        <v>6129</v>
      </c>
      <c r="Y2025">
        <v>70</v>
      </c>
      <c r="Z2025">
        <v>70</v>
      </c>
      <c r="AA2025">
        <v>12</v>
      </c>
      <c r="AB2025">
        <v>12</v>
      </c>
      <c r="AC2025">
        <v>10</v>
      </c>
    </row>
    <row r="2026" spans="1:29" x14ac:dyDescent="0.35">
      <c r="A2026">
        <v>2031</v>
      </c>
      <c r="B2026" t="s">
        <v>1318</v>
      </c>
      <c r="C2026" t="s">
        <v>3397</v>
      </c>
      <c r="I2026" t="s">
        <v>3337</v>
      </c>
      <c r="J2026" t="s">
        <v>272</v>
      </c>
      <c r="K2026">
        <v>0</v>
      </c>
      <c r="N2026" t="b">
        <v>0</v>
      </c>
      <c r="O2026" t="b">
        <v>1</v>
      </c>
      <c r="P2026" t="b">
        <v>0</v>
      </c>
      <c r="Q2026">
        <v>14</v>
      </c>
      <c r="R2026">
        <v>2</v>
      </c>
      <c r="S2026">
        <v>1</v>
      </c>
      <c r="T2026">
        <v>0</v>
      </c>
      <c r="U2026" t="b">
        <v>1</v>
      </c>
      <c r="V2026" t="s">
        <v>221</v>
      </c>
      <c r="W2026" t="s">
        <v>315</v>
      </c>
      <c r="X2026" t="s">
        <v>6130</v>
      </c>
      <c r="Y2026">
        <v>71</v>
      </c>
      <c r="Z2026">
        <v>71</v>
      </c>
      <c r="AA2026">
        <v>12</v>
      </c>
      <c r="AB2026">
        <v>12</v>
      </c>
      <c r="AC2026">
        <v>10</v>
      </c>
    </row>
    <row r="2027" spans="1:29" x14ac:dyDescent="0.35">
      <c r="A2027">
        <v>2032</v>
      </c>
      <c r="B2027" t="s">
        <v>1287</v>
      </c>
      <c r="C2027" t="s">
        <v>3398</v>
      </c>
      <c r="D2027" t="s">
        <v>3399</v>
      </c>
      <c r="E2027" t="s">
        <v>3400</v>
      </c>
      <c r="U2027" t="b">
        <v>1</v>
      </c>
      <c r="V2027" t="s">
        <v>332</v>
      </c>
      <c r="W2027" t="s">
        <v>333</v>
      </c>
      <c r="X2027" t="s">
        <v>5680</v>
      </c>
      <c r="Y2027">
        <v>1</v>
      </c>
      <c r="Z2027">
        <v>71</v>
      </c>
      <c r="AA2027">
        <v>1</v>
      </c>
      <c r="AB2027">
        <v>14</v>
      </c>
      <c r="AC2027">
        <v>21</v>
      </c>
    </row>
    <row r="2028" spans="1:29" x14ac:dyDescent="0.35">
      <c r="A2028">
        <v>2033</v>
      </c>
      <c r="B2028" t="s">
        <v>1290</v>
      </c>
      <c r="C2028" t="s">
        <v>3401</v>
      </c>
      <c r="U2028" t="b">
        <v>1</v>
      </c>
      <c r="V2028" t="s">
        <v>332</v>
      </c>
      <c r="W2028" t="s">
        <v>333</v>
      </c>
      <c r="X2028" t="s">
        <v>5681</v>
      </c>
      <c r="Y2028">
        <v>6</v>
      </c>
      <c r="Z2028">
        <v>71</v>
      </c>
      <c r="AA2028">
        <v>1</v>
      </c>
      <c r="AB2028">
        <v>14</v>
      </c>
      <c r="AC2028">
        <v>21</v>
      </c>
    </row>
    <row r="2029" spans="1:29" x14ac:dyDescent="0.35">
      <c r="A2029">
        <v>2034</v>
      </c>
      <c r="B2029" t="s">
        <v>147</v>
      </c>
      <c r="C2029" t="s">
        <v>3402</v>
      </c>
      <c r="U2029" t="b">
        <v>1</v>
      </c>
      <c r="V2029" t="s">
        <v>332</v>
      </c>
      <c r="W2029" t="s">
        <v>333</v>
      </c>
      <c r="X2029" t="s">
        <v>5682</v>
      </c>
      <c r="Y2029">
        <v>6</v>
      </c>
      <c r="Z2029">
        <v>70</v>
      </c>
      <c r="AA2029">
        <v>2</v>
      </c>
      <c r="AB2029">
        <v>3</v>
      </c>
      <c r="AC2029">
        <v>21</v>
      </c>
    </row>
    <row r="2030" spans="1:29" x14ac:dyDescent="0.35">
      <c r="A2030">
        <v>2035</v>
      </c>
      <c r="B2030" t="s">
        <v>147</v>
      </c>
      <c r="C2030" t="s">
        <v>3403</v>
      </c>
      <c r="U2030" t="b">
        <v>1</v>
      </c>
      <c r="V2030" t="s">
        <v>332</v>
      </c>
      <c r="W2030" t="s">
        <v>333</v>
      </c>
      <c r="X2030" t="s">
        <v>5683</v>
      </c>
      <c r="Y2030">
        <v>6</v>
      </c>
      <c r="Z2030">
        <v>70</v>
      </c>
      <c r="AA2030">
        <v>4</v>
      </c>
      <c r="AB2030">
        <v>4</v>
      </c>
      <c r="AC2030">
        <v>21</v>
      </c>
    </row>
    <row r="2031" spans="1:29" x14ac:dyDescent="0.35">
      <c r="A2031">
        <v>2036</v>
      </c>
      <c r="B2031" t="s">
        <v>147</v>
      </c>
      <c r="C2031" t="s">
        <v>3404</v>
      </c>
      <c r="U2031" t="b">
        <v>1</v>
      </c>
      <c r="V2031" t="s">
        <v>332</v>
      </c>
      <c r="W2031" t="s">
        <v>333</v>
      </c>
      <c r="X2031" t="s">
        <v>5684</v>
      </c>
      <c r="Y2031">
        <v>6</v>
      </c>
      <c r="Z2031">
        <v>70</v>
      </c>
      <c r="AA2031">
        <v>5</v>
      </c>
      <c r="AB2031">
        <v>5</v>
      </c>
      <c r="AC2031">
        <v>21</v>
      </c>
    </row>
    <row r="2032" spans="1:29" x14ac:dyDescent="0.35">
      <c r="A2032">
        <v>2037</v>
      </c>
      <c r="B2032" t="s">
        <v>147</v>
      </c>
      <c r="C2032" t="s">
        <v>3405</v>
      </c>
      <c r="U2032" t="b">
        <v>1</v>
      </c>
      <c r="V2032" t="s">
        <v>332</v>
      </c>
      <c r="W2032" t="s">
        <v>333</v>
      </c>
      <c r="X2032" t="s">
        <v>5685</v>
      </c>
      <c r="Y2032">
        <v>6</v>
      </c>
      <c r="Z2032">
        <v>70</v>
      </c>
      <c r="AA2032">
        <v>6</v>
      </c>
      <c r="AB2032">
        <v>6</v>
      </c>
      <c r="AC2032">
        <v>21</v>
      </c>
    </row>
    <row r="2033" spans="1:29" x14ac:dyDescent="0.35">
      <c r="A2033">
        <v>2038</v>
      </c>
      <c r="B2033" t="s">
        <v>147</v>
      </c>
      <c r="C2033" t="s">
        <v>3406</v>
      </c>
      <c r="U2033" t="b">
        <v>1</v>
      </c>
      <c r="V2033" t="s">
        <v>332</v>
      </c>
      <c r="W2033" t="s">
        <v>333</v>
      </c>
      <c r="X2033" t="s">
        <v>5686</v>
      </c>
      <c r="Y2033">
        <v>6</v>
      </c>
      <c r="Z2033">
        <v>70</v>
      </c>
      <c r="AA2033">
        <v>7</v>
      </c>
      <c r="AB2033">
        <v>7</v>
      </c>
      <c r="AC2033">
        <v>21</v>
      </c>
    </row>
    <row r="2034" spans="1:29" x14ac:dyDescent="0.35">
      <c r="A2034">
        <v>2039</v>
      </c>
      <c r="B2034" t="s">
        <v>147</v>
      </c>
      <c r="C2034" t="s">
        <v>3407</v>
      </c>
      <c r="U2034" t="b">
        <v>1</v>
      </c>
      <c r="V2034" t="s">
        <v>332</v>
      </c>
      <c r="W2034" t="s">
        <v>333</v>
      </c>
      <c r="X2034" t="s">
        <v>5687</v>
      </c>
      <c r="Y2034">
        <v>6</v>
      </c>
      <c r="Z2034">
        <v>71</v>
      </c>
      <c r="AA2034">
        <v>8</v>
      </c>
      <c r="AB2034">
        <v>8</v>
      </c>
      <c r="AC2034">
        <v>21</v>
      </c>
    </row>
    <row r="2035" spans="1:29" x14ac:dyDescent="0.35">
      <c r="A2035">
        <v>2040</v>
      </c>
      <c r="B2035" t="s">
        <v>147</v>
      </c>
      <c r="C2035" t="s">
        <v>3408</v>
      </c>
      <c r="U2035" t="b">
        <v>1</v>
      </c>
      <c r="V2035" t="s">
        <v>332</v>
      </c>
      <c r="W2035" t="s">
        <v>333</v>
      </c>
      <c r="X2035" t="s">
        <v>6131</v>
      </c>
      <c r="Y2035">
        <v>6</v>
      </c>
      <c r="Z2035">
        <v>70</v>
      </c>
      <c r="AA2035">
        <v>9</v>
      </c>
      <c r="AB2035">
        <v>9</v>
      </c>
      <c r="AC2035">
        <v>21</v>
      </c>
    </row>
    <row r="2036" spans="1:29" x14ac:dyDescent="0.35">
      <c r="A2036">
        <v>2041</v>
      </c>
      <c r="B2036" t="s">
        <v>147</v>
      </c>
      <c r="C2036" t="s">
        <v>3409</v>
      </c>
      <c r="U2036" t="b">
        <v>1</v>
      </c>
      <c r="V2036" t="s">
        <v>332</v>
      </c>
      <c r="W2036" t="s">
        <v>333</v>
      </c>
      <c r="X2036" t="s">
        <v>6132</v>
      </c>
      <c r="Y2036">
        <v>6</v>
      </c>
      <c r="Z2036">
        <v>70</v>
      </c>
      <c r="AA2036">
        <v>10</v>
      </c>
      <c r="AB2036">
        <v>10</v>
      </c>
      <c r="AC2036">
        <v>21</v>
      </c>
    </row>
    <row r="2037" spans="1:29" x14ac:dyDescent="0.35">
      <c r="A2037">
        <v>2042</v>
      </c>
      <c r="B2037" t="s">
        <v>147</v>
      </c>
      <c r="C2037" t="s">
        <v>3410</v>
      </c>
      <c r="U2037" t="b">
        <v>1</v>
      </c>
      <c r="V2037" t="s">
        <v>332</v>
      </c>
      <c r="W2037" t="s">
        <v>333</v>
      </c>
      <c r="X2037" t="s">
        <v>6133</v>
      </c>
      <c r="Y2037">
        <v>6</v>
      </c>
      <c r="Z2037">
        <v>70</v>
      </c>
      <c r="AA2037">
        <v>11</v>
      </c>
      <c r="AB2037">
        <v>11</v>
      </c>
      <c r="AC2037">
        <v>21</v>
      </c>
    </row>
    <row r="2038" spans="1:29" x14ac:dyDescent="0.35">
      <c r="A2038">
        <v>2043</v>
      </c>
      <c r="B2038" t="s">
        <v>147</v>
      </c>
      <c r="C2038" t="s">
        <v>3411</v>
      </c>
      <c r="U2038" t="b">
        <v>1</v>
      </c>
      <c r="V2038" t="s">
        <v>332</v>
      </c>
      <c r="W2038" t="s">
        <v>333</v>
      </c>
      <c r="X2038" t="s">
        <v>5691</v>
      </c>
      <c r="Y2038">
        <v>6</v>
      </c>
      <c r="Z2038">
        <v>71</v>
      </c>
      <c r="AA2038">
        <v>12</v>
      </c>
      <c r="AB2038">
        <v>12</v>
      </c>
      <c r="AC2038">
        <v>21</v>
      </c>
    </row>
    <row r="2039" spans="1:29" x14ac:dyDescent="0.35">
      <c r="A2039">
        <v>2044</v>
      </c>
      <c r="B2039" t="s">
        <v>1318</v>
      </c>
      <c r="C2039" t="s">
        <v>3412</v>
      </c>
      <c r="G2039" t="s">
        <v>1319</v>
      </c>
      <c r="I2039" t="s">
        <v>3413</v>
      </c>
      <c r="J2039" t="s">
        <v>264</v>
      </c>
      <c r="K2039">
        <v>0</v>
      </c>
      <c r="N2039" t="b">
        <v>1</v>
      </c>
      <c r="O2039" t="b">
        <v>1</v>
      </c>
      <c r="P2039" t="b">
        <v>0</v>
      </c>
      <c r="Q2039">
        <v>14</v>
      </c>
      <c r="R2039">
        <v>0</v>
      </c>
      <c r="S2039">
        <v>1</v>
      </c>
      <c r="T2039">
        <v>0</v>
      </c>
      <c r="U2039" t="b">
        <v>1</v>
      </c>
      <c r="V2039" t="s">
        <v>332</v>
      </c>
      <c r="W2039" t="s">
        <v>333</v>
      </c>
      <c r="X2039" t="s">
        <v>5692</v>
      </c>
      <c r="Y2039">
        <v>11</v>
      </c>
      <c r="Z2039">
        <v>11</v>
      </c>
      <c r="AA2039">
        <v>2</v>
      </c>
      <c r="AB2039">
        <v>2</v>
      </c>
      <c r="AC2039">
        <v>21</v>
      </c>
    </row>
    <row r="2040" spans="1:29" x14ac:dyDescent="0.35">
      <c r="A2040">
        <v>2045</v>
      </c>
      <c r="B2040" t="s">
        <v>1318</v>
      </c>
      <c r="C2040" t="s">
        <v>3414</v>
      </c>
      <c r="G2040" t="s">
        <v>1319</v>
      </c>
      <c r="I2040" t="s">
        <v>3413</v>
      </c>
      <c r="J2040" t="s">
        <v>264</v>
      </c>
      <c r="K2040">
        <v>0</v>
      </c>
      <c r="N2040" t="b">
        <v>1</v>
      </c>
      <c r="O2040" t="b">
        <v>1</v>
      </c>
      <c r="P2040" t="b">
        <v>0</v>
      </c>
      <c r="Q2040">
        <v>14</v>
      </c>
      <c r="R2040">
        <v>0</v>
      </c>
      <c r="S2040">
        <v>1</v>
      </c>
      <c r="T2040">
        <v>0</v>
      </c>
      <c r="U2040" t="b">
        <v>1</v>
      </c>
      <c r="V2040" t="s">
        <v>332</v>
      </c>
      <c r="W2040" t="s">
        <v>333</v>
      </c>
      <c r="X2040" t="s">
        <v>5693</v>
      </c>
      <c r="Y2040">
        <v>12</v>
      </c>
      <c r="Z2040">
        <v>12</v>
      </c>
      <c r="AA2040">
        <v>2</v>
      </c>
      <c r="AB2040">
        <v>2</v>
      </c>
      <c r="AC2040">
        <v>21</v>
      </c>
    </row>
    <row r="2041" spans="1:29" x14ac:dyDescent="0.35">
      <c r="A2041">
        <v>2046</v>
      </c>
      <c r="B2041" t="s">
        <v>1318</v>
      </c>
      <c r="C2041" t="s">
        <v>3415</v>
      </c>
      <c r="G2041" t="s">
        <v>1319</v>
      </c>
      <c r="I2041" t="s">
        <v>3413</v>
      </c>
      <c r="J2041" t="s">
        <v>264</v>
      </c>
      <c r="K2041">
        <v>0</v>
      </c>
      <c r="N2041" t="b">
        <v>1</v>
      </c>
      <c r="O2041" t="b">
        <v>1</v>
      </c>
      <c r="P2041" t="b">
        <v>0</v>
      </c>
      <c r="Q2041">
        <v>14</v>
      </c>
      <c r="R2041">
        <v>0</v>
      </c>
      <c r="S2041">
        <v>1</v>
      </c>
      <c r="T2041">
        <v>0</v>
      </c>
      <c r="U2041" t="b">
        <v>1</v>
      </c>
      <c r="V2041" t="s">
        <v>332</v>
      </c>
      <c r="W2041" t="s">
        <v>333</v>
      </c>
      <c r="X2041" t="s">
        <v>5694</v>
      </c>
      <c r="Y2041">
        <v>13</v>
      </c>
      <c r="Z2041">
        <v>13</v>
      </c>
      <c r="AA2041">
        <v>2</v>
      </c>
      <c r="AB2041">
        <v>2</v>
      </c>
      <c r="AC2041">
        <v>21</v>
      </c>
    </row>
    <row r="2042" spans="1:29" x14ac:dyDescent="0.35">
      <c r="A2042">
        <v>2047</v>
      </c>
      <c r="B2042" t="s">
        <v>1318</v>
      </c>
      <c r="C2042" t="s">
        <v>3416</v>
      </c>
      <c r="G2042" t="s">
        <v>1319</v>
      </c>
      <c r="I2042" t="s">
        <v>3413</v>
      </c>
      <c r="J2042" t="s">
        <v>264</v>
      </c>
      <c r="K2042">
        <v>0</v>
      </c>
      <c r="N2042" t="b">
        <v>1</v>
      </c>
      <c r="O2042" t="b">
        <v>1</v>
      </c>
      <c r="P2042" t="b">
        <v>0</v>
      </c>
      <c r="Q2042">
        <v>14</v>
      </c>
      <c r="R2042">
        <v>0</v>
      </c>
      <c r="S2042">
        <v>1</v>
      </c>
      <c r="T2042">
        <v>0</v>
      </c>
      <c r="U2042" t="b">
        <v>1</v>
      </c>
      <c r="V2042" t="s">
        <v>332</v>
      </c>
      <c r="W2042" t="s">
        <v>333</v>
      </c>
      <c r="X2042" t="s">
        <v>5376</v>
      </c>
      <c r="Y2042">
        <v>14</v>
      </c>
      <c r="Z2042">
        <v>14</v>
      </c>
      <c r="AA2042">
        <v>2</v>
      </c>
      <c r="AB2042">
        <v>2</v>
      </c>
      <c r="AC2042">
        <v>21</v>
      </c>
    </row>
    <row r="2043" spans="1:29" x14ac:dyDescent="0.35">
      <c r="A2043">
        <v>2048</v>
      </c>
      <c r="B2043" t="s">
        <v>1318</v>
      </c>
      <c r="C2043" t="s">
        <v>3417</v>
      </c>
      <c r="G2043" t="s">
        <v>1319</v>
      </c>
      <c r="I2043" t="s">
        <v>3413</v>
      </c>
      <c r="J2043" t="s">
        <v>264</v>
      </c>
      <c r="K2043">
        <v>0</v>
      </c>
      <c r="N2043" t="b">
        <v>1</v>
      </c>
      <c r="O2043" t="b">
        <v>1</v>
      </c>
      <c r="P2043" t="b">
        <v>0</v>
      </c>
      <c r="Q2043">
        <v>14</v>
      </c>
      <c r="R2043">
        <v>0</v>
      </c>
      <c r="S2043">
        <v>1</v>
      </c>
      <c r="T2043">
        <v>0</v>
      </c>
      <c r="U2043" t="b">
        <v>1</v>
      </c>
      <c r="V2043" t="s">
        <v>332</v>
      </c>
      <c r="W2043" t="s">
        <v>333</v>
      </c>
      <c r="X2043" t="s">
        <v>5695</v>
      </c>
      <c r="Y2043">
        <v>15</v>
      </c>
      <c r="Z2043">
        <v>15</v>
      </c>
      <c r="AA2043">
        <v>2</v>
      </c>
      <c r="AB2043">
        <v>2</v>
      </c>
      <c r="AC2043">
        <v>21</v>
      </c>
    </row>
    <row r="2044" spans="1:29" x14ac:dyDescent="0.35">
      <c r="A2044">
        <v>2049</v>
      </c>
      <c r="B2044" t="s">
        <v>1318</v>
      </c>
      <c r="C2044" t="s">
        <v>3418</v>
      </c>
      <c r="G2044" t="s">
        <v>1319</v>
      </c>
      <c r="I2044" t="s">
        <v>3413</v>
      </c>
      <c r="J2044" t="s">
        <v>264</v>
      </c>
      <c r="K2044">
        <v>0</v>
      </c>
      <c r="N2044" t="b">
        <v>1</v>
      </c>
      <c r="O2044" t="b">
        <v>1</v>
      </c>
      <c r="P2044" t="b">
        <v>0</v>
      </c>
      <c r="Q2044">
        <v>14</v>
      </c>
      <c r="R2044">
        <v>0</v>
      </c>
      <c r="S2044">
        <v>1</v>
      </c>
      <c r="T2044">
        <v>0</v>
      </c>
      <c r="U2044" t="b">
        <v>1</v>
      </c>
      <c r="V2044" t="s">
        <v>332</v>
      </c>
      <c r="W2044" t="s">
        <v>333</v>
      </c>
      <c r="X2044" t="s">
        <v>5379</v>
      </c>
      <c r="Y2044">
        <v>16</v>
      </c>
      <c r="Z2044">
        <v>16</v>
      </c>
      <c r="AA2044">
        <v>2</v>
      </c>
      <c r="AB2044">
        <v>2</v>
      </c>
      <c r="AC2044">
        <v>21</v>
      </c>
    </row>
    <row r="2045" spans="1:29" x14ac:dyDescent="0.35">
      <c r="A2045">
        <v>2050</v>
      </c>
      <c r="B2045" t="s">
        <v>1318</v>
      </c>
      <c r="C2045" t="s">
        <v>3419</v>
      </c>
      <c r="G2045" t="s">
        <v>1319</v>
      </c>
      <c r="I2045" t="s">
        <v>3413</v>
      </c>
      <c r="J2045" t="s">
        <v>264</v>
      </c>
      <c r="K2045">
        <v>0</v>
      </c>
      <c r="N2045" t="b">
        <v>1</v>
      </c>
      <c r="O2045" t="b">
        <v>1</v>
      </c>
      <c r="P2045" t="b">
        <v>0</v>
      </c>
      <c r="Q2045">
        <v>14</v>
      </c>
      <c r="R2045">
        <v>0</v>
      </c>
      <c r="S2045">
        <v>1</v>
      </c>
      <c r="T2045">
        <v>0</v>
      </c>
      <c r="U2045" t="b">
        <v>1</v>
      </c>
      <c r="V2045" t="s">
        <v>332</v>
      </c>
      <c r="W2045" t="s">
        <v>333</v>
      </c>
      <c r="X2045" t="s">
        <v>5696</v>
      </c>
      <c r="Y2045">
        <v>17</v>
      </c>
      <c r="Z2045">
        <v>17</v>
      </c>
      <c r="AA2045">
        <v>2</v>
      </c>
      <c r="AB2045">
        <v>2</v>
      </c>
      <c r="AC2045">
        <v>21</v>
      </c>
    </row>
    <row r="2046" spans="1:29" x14ac:dyDescent="0.35">
      <c r="A2046">
        <v>2051</v>
      </c>
      <c r="B2046" t="s">
        <v>1318</v>
      </c>
      <c r="C2046" t="s">
        <v>3420</v>
      </c>
      <c r="G2046" t="s">
        <v>1319</v>
      </c>
      <c r="I2046" t="s">
        <v>3413</v>
      </c>
      <c r="J2046" t="s">
        <v>264</v>
      </c>
      <c r="K2046">
        <v>0</v>
      </c>
      <c r="N2046" t="b">
        <v>1</v>
      </c>
      <c r="O2046" t="b">
        <v>1</v>
      </c>
      <c r="P2046" t="b">
        <v>0</v>
      </c>
      <c r="Q2046">
        <v>14</v>
      </c>
      <c r="R2046">
        <v>0</v>
      </c>
      <c r="S2046">
        <v>1</v>
      </c>
      <c r="T2046">
        <v>0</v>
      </c>
      <c r="U2046" t="b">
        <v>1</v>
      </c>
      <c r="V2046" t="s">
        <v>332</v>
      </c>
      <c r="W2046" t="s">
        <v>333</v>
      </c>
      <c r="X2046" t="s">
        <v>5697</v>
      </c>
      <c r="Y2046">
        <v>18</v>
      </c>
      <c r="Z2046">
        <v>18</v>
      </c>
      <c r="AA2046">
        <v>2</v>
      </c>
      <c r="AB2046">
        <v>2</v>
      </c>
      <c r="AC2046">
        <v>21</v>
      </c>
    </row>
    <row r="2047" spans="1:29" x14ac:dyDescent="0.35">
      <c r="A2047">
        <v>2052</v>
      </c>
      <c r="B2047" t="s">
        <v>1318</v>
      </c>
      <c r="C2047" t="s">
        <v>3421</v>
      </c>
      <c r="G2047" t="s">
        <v>1319</v>
      </c>
      <c r="I2047" t="s">
        <v>3413</v>
      </c>
      <c r="J2047" t="s">
        <v>264</v>
      </c>
      <c r="K2047">
        <v>0</v>
      </c>
      <c r="N2047" t="b">
        <v>1</v>
      </c>
      <c r="O2047" t="b">
        <v>1</v>
      </c>
      <c r="P2047" t="b">
        <v>0</v>
      </c>
      <c r="Q2047">
        <v>14</v>
      </c>
      <c r="R2047">
        <v>0</v>
      </c>
      <c r="S2047">
        <v>1</v>
      </c>
      <c r="T2047">
        <v>0</v>
      </c>
      <c r="U2047" t="b">
        <v>1</v>
      </c>
      <c r="V2047" t="s">
        <v>332</v>
      </c>
      <c r="W2047" t="s">
        <v>333</v>
      </c>
      <c r="X2047" t="s">
        <v>5422</v>
      </c>
      <c r="Y2047">
        <v>19</v>
      </c>
      <c r="Z2047">
        <v>19</v>
      </c>
      <c r="AA2047">
        <v>2</v>
      </c>
      <c r="AB2047">
        <v>2</v>
      </c>
      <c r="AC2047">
        <v>21</v>
      </c>
    </row>
    <row r="2048" spans="1:29" x14ac:dyDescent="0.35">
      <c r="A2048">
        <v>2053</v>
      </c>
      <c r="B2048" t="s">
        <v>1318</v>
      </c>
      <c r="C2048" t="s">
        <v>3422</v>
      </c>
      <c r="G2048" t="s">
        <v>1319</v>
      </c>
      <c r="I2048" t="s">
        <v>3413</v>
      </c>
      <c r="J2048" t="s">
        <v>264</v>
      </c>
      <c r="K2048">
        <v>0</v>
      </c>
      <c r="N2048" t="b">
        <v>1</v>
      </c>
      <c r="O2048" t="b">
        <v>1</v>
      </c>
      <c r="P2048" t="b">
        <v>0</v>
      </c>
      <c r="Q2048">
        <v>14</v>
      </c>
      <c r="R2048">
        <v>0</v>
      </c>
      <c r="S2048">
        <v>1</v>
      </c>
      <c r="T2048">
        <v>0</v>
      </c>
      <c r="U2048" t="b">
        <v>1</v>
      </c>
      <c r="V2048" t="s">
        <v>332</v>
      </c>
      <c r="W2048" t="s">
        <v>333</v>
      </c>
      <c r="X2048" t="s">
        <v>5423</v>
      </c>
      <c r="Y2048">
        <v>20</v>
      </c>
      <c r="Z2048">
        <v>20</v>
      </c>
      <c r="AA2048">
        <v>2</v>
      </c>
      <c r="AB2048">
        <v>2</v>
      </c>
      <c r="AC2048">
        <v>21</v>
      </c>
    </row>
    <row r="2049" spans="1:29" x14ac:dyDescent="0.35">
      <c r="A2049">
        <v>2054</v>
      </c>
      <c r="B2049" t="s">
        <v>1318</v>
      </c>
      <c r="C2049" t="s">
        <v>3423</v>
      </c>
      <c r="G2049" t="s">
        <v>1319</v>
      </c>
      <c r="I2049" t="s">
        <v>3413</v>
      </c>
      <c r="J2049" t="s">
        <v>264</v>
      </c>
      <c r="K2049">
        <v>0</v>
      </c>
      <c r="N2049" t="b">
        <v>1</v>
      </c>
      <c r="O2049" t="b">
        <v>1</v>
      </c>
      <c r="P2049" t="b">
        <v>0</v>
      </c>
      <c r="Q2049">
        <v>14</v>
      </c>
      <c r="R2049">
        <v>0</v>
      </c>
      <c r="S2049">
        <v>1</v>
      </c>
      <c r="T2049">
        <v>0</v>
      </c>
      <c r="U2049" t="b">
        <v>1</v>
      </c>
      <c r="V2049" t="s">
        <v>332</v>
      </c>
      <c r="W2049" t="s">
        <v>333</v>
      </c>
      <c r="X2049" t="s">
        <v>5698</v>
      </c>
      <c r="Y2049">
        <v>21</v>
      </c>
      <c r="Z2049">
        <v>21</v>
      </c>
      <c r="AA2049">
        <v>2</v>
      </c>
      <c r="AB2049">
        <v>2</v>
      </c>
      <c r="AC2049">
        <v>21</v>
      </c>
    </row>
    <row r="2050" spans="1:29" x14ac:dyDescent="0.35">
      <c r="A2050">
        <v>2055</v>
      </c>
      <c r="B2050" t="s">
        <v>1318</v>
      </c>
      <c r="C2050" t="s">
        <v>3424</v>
      </c>
      <c r="G2050" t="s">
        <v>1319</v>
      </c>
      <c r="I2050" t="s">
        <v>3413</v>
      </c>
      <c r="J2050" t="s">
        <v>264</v>
      </c>
      <c r="K2050">
        <v>0</v>
      </c>
      <c r="N2050" t="b">
        <v>1</v>
      </c>
      <c r="O2050" t="b">
        <v>1</v>
      </c>
      <c r="P2050" t="b">
        <v>0</v>
      </c>
      <c r="Q2050">
        <v>14</v>
      </c>
      <c r="R2050">
        <v>0</v>
      </c>
      <c r="S2050">
        <v>1</v>
      </c>
      <c r="T2050">
        <v>0</v>
      </c>
      <c r="U2050" t="b">
        <v>1</v>
      </c>
      <c r="V2050" t="s">
        <v>332</v>
      </c>
      <c r="W2050" t="s">
        <v>333</v>
      </c>
      <c r="X2050" t="s">
        <v>5699</v>
      </c>
      <c r="Y2050">
        <v>22</v>
      </c>
      <c r="Z2050">
        <v>22</v>
      </c>
      <c r="AA2050">
        <v>2</v>
      </c>
      <c r="AB2050">
        <v>2</v>
      </c>
      <c r="AC2050">
        <v>21</v>
      </c>
    </row>
    <row r="2051" spans="1:29" x14ac:dyDescent="0.35">
      <c r="A2051">
        <v>2056</v>
      </c>
      <c r="B2051" t="s">
        <v>1318</v>
      </c>
      <c r="C2051" t="s">
        <v>3425</v>
      </c>
      <c r="G2051" t="s">
        <v>1319</v>
      </c>
      <c r="I2051" t="s">
        <v>3413</v>
      </c>
      <c r="J2051" t="s">
        <v>264</v>
      </c>
      <c r="K2051">
        <v>0</v>
      </c>
      <c r="N2051" t="b">
        <v>1</v>
      </c>
      <c r="O2051" t="b">
        <v>1</v>
      </c>
      <c r="P2051" t="b">
        <v>0</v>
      </c>
      <c r="Q2051">
        <v>14</v>
      </c>
      <c r="R2051">
        <v>0</v>
      </c>
      <c r="S2051">
        <v>1</v>
      </c>
      <c r="T2051">
        <v>0</v>
      </c>
      <c r="U2051" t="b">
        <v>1</v>
      </c>
      <c r="V2051" t="s">
        <v>332</v>
      </c>
      <c r="W2051" t="s">
        <v>333</v>
      </c>
      <c r="X2051" t="s">
        <v>5700</v>
      </c>
      <c r="Y2051">
        <v>23</v>
      </c>
      <c r="Z2051">
        <v>23</v>
      </c>
      <c r="AA2051">
        <v>2</v>
      </c>
      <c r="AB2051">
        <v>2</v>
      </c>
      <c r="AC2051">
        <v>21</v>
      </c>
    </row>
    <row r="2052" spans="1:29" x14ac:dyDescent="0.35">
      <c r="A2052">
        <v>2057</v>
      </c>
      <c r="B2052" t="s">
        <v>1318</v>
      </c>
      <c r="C2052" t="s">
        <v>3426</v>
      </c>
      <c r="G2052" t="s">
        <v>1319</v>
      </c>
      <c r="I2052" t="s">
        <v>3413</v>
      </c>
      <c r="J2052" t="s">
        <v>264</v>
      </c>
      <c r="K2052">
        <v>0</v>
      </c>
      <c r="N2052" t="b">
        <v>1</v>
      </c>
      <c r="O2052" t="b">
        <v>1</v>
      </c>
      <c r="P2052" t="b">
        <v>0</v>
      </c>
      <c r="Q2052">
        <v>14</v>
      </c>
      <c r="R2052">
        <v>0</v>
      </c>
      <c r="S2052">
        <v>1</v>
      </c>
      <c r="T2052">
        <v>0</v>
      </c>
      <c r="U2052" t="b">
        <v>1</v>
      </c>
      <c r="V2052" t="s">
        <v>332</v>
      </c>
      <c r="W2052" t="s">
        <v>333</v>
      </c>
      <c r="X2052" t="s">
        <v>5701</v>
      </c>
      <c r="Y2052">
        <v>24</v>
      </c>
      <c r="Z2052">
        <v>24</v>
      </c>
      <c r="AA2052">
        <v>2</v>
      </c>
      <c r="AB2052">
        <v>2</v>
      </c>
      <c r="AC2052">
        <v>21</v>
      </c>
    </row>
    <row r="2053" spans="1:29" x14ac:dyDescent="0.35">
      <c r="A2053">
        <v>2058</v>
      </c>
      <c r="B2053" t="s">
        <v>1318</v>
      </c>
      <c r="C2053" t="s">
        <v>3427</v>
      </c>
      <c r="G2053" t="s">
        <v>1319</v>
      </c>
      <c r="I2053" t="s">
        <v>3413</v>
      </c>
      <c r="J2053" t="s">
        <v>264</v>
      </c>
      <c r="K2053">
        <v>0</v>
      </c>
      <c r="N2053" t="b">
        <v>1</v>
      </c>
      <c r="O2053" t="b">
        <v>1</v>
      </c>
      <c r="P2053" t="b">
        <v>0</v>
      </c>
      <c r="Q2053">
        <v>14</v>
      </c>
      <c r="R2053">
        <v>0</v>
      </c>
      <c r="S2053">
        <v>1</v>
      </c>
      <c r="T2053">
        <v>0</v>
      </c>
      <c r="U2053" t="b">
        <v>1</v>
      </c>
      <c r="V2053" t="s">
        <v>332</v>
      </c>
      <c r="W2053" t="s">
        <v>333</v>
      </c>
      <c r="X2053" t="s">
        <v>5385</v>
      </c>
      <c r="Y2053">
        <v>25</v>
      </c>
      <c r="Z2053">
        <v>25</v>
      </c>
      <c r="AA2053">
        <v>2</v>
      </c>
      <c r="AB2053">
        <v>2</v>
      </c>
      <c r="AC2053">
        <v>21</v>
      </c>
    </row>
    <row r="2054" spans="1:29" x14ac:dyDescent="0.35">
      <c r="A2054">
        <v>2059</v>
      </c>
      <c r="B2054" t="s">
        <v>1318</v>
      </c>
      <c r="C2054" t="s">
        <v>3428</v>
      </c>
      <c r="G2054" t="s">
        <v>1319</v>
      </c>
      <c r="I2054" t="s">
        <v>3413</v>
      </c>
      <c r="J2054" t="s">
        <v>264</v>
      </c>
      <c r="K2054">
        <v>0</v>
      </c>
      <c r="N2054" t="b">
        <v>1</v>
      </c>
      <c r="O2054" t="b">
        <v>1</v>
      </c>
      <c r="P2054" t="b">
        <v>0</v>
      </c>
      <c r="Q2054">
        <v>14</v>
      </c>
      <c r="R2054">
        <v>0</v>
      </c>
      <c r="S2054">
        <v>1</v>
      </c>
      <c r="T2054">
        <v>0</v>
      </c>
      <c r="U2054" t="b">
        <v>1</v>
      </c>
      <c r="V2054" t="s">
        <v>332</v>
      </c>
      <c r="W2054" t="s">
        <v>333</v>
      </c>
      <c r="X2054" t="s">
        <v>5702</v>
      </c>
      <c r="Y2054">
        <v>26</v>
      </c>
      <c r="Z2054">
        <v>26</v>
      </c>
      <c r="AA2054">
        <v>2</v>
      </c>
      <c r="AB2054">
        <v>2</v>
      </c>
      <c r="AC2054">
        <v>21</v>
      </c>
    </row>
    <row r="2055" spans="1:29" x14ac:dyDescent="0.35">
      <c r="A2055">
        <v>2060</v>
      </c>
      <c r="B2055" t="s">
        <v>1318</v>
      </c>
      <c r="C2055" t="s">
        <v>3429</v>
      </c>
      <c r="G2055" t="s">
        <v>1319</v>
      </c>
      <c r="I2055" t="s">
        <v>3413</v>
      </c>
      <c r="J2055" t="s">
        <v>264</v>
      </c>
      <c r="K2055">
        <v>0</v>
      </c>
      <c r="N2055" t="b">
        <v>1</v>
      </c>
      <c r="O2055" t="b">
        <v>1</v>
      </c>
      <c r="P2055" t="b">
        <v>0</v>
      </c>
      <c r="Q2055">
        <v>14</v>
      </c>
      <c r="R2055">
        <v>0</v>
      </c>
      <c r="S2055">
        <v>1</v>
      </c>
      <c r="T2055">
        <v>0</v>
      </c>
      <c r="U2055" t="b">
        <v>1</v>
      </c>
      <c r="V2055" t="s">
        <v>332</v>
      </c>
      <c r="W2055" t="s">
        <v>333</v>
      </c>
      <c r="X2055" t="s">
        <v>5703</v>
      </c>
      <c r="Y2055">
        <v>27</v>
      </c>
      <c r="Z2055">
        <v>27</v>
      </c>
      <c r="AA2055">
        <v>2</v>
      </c>
      <c r="AB2055">
        <v>2</v>
      </c>
      <c r="AC2055">
        <v>21</v>
      </c>
    </row>
    <row r="2056" spans="1:29" x14ac:dyDescent="0.35">
      <c r="A2056">
        <v>2061</v>
      </c>
      <c r="B2056" t="s">
        <v>1318</v>
      </c>
      <c r="C2056" t="s">
        <v>3430</v>
      </c>
      <c r="G2056" t="s">
        <v>1319</v>
      </c>
      <c r="I2056" t="s">
        <v>3413</v>
      </c>
      <c r="J2056" t="s">
        <v>264</v>
      </c>
      <c r="K2056">
        <v>0</v>
      </c>
      <c r="N2056" t="b">
        <v>1</v>
      </c>
      <c r="O2056" t="b">
        <v>1</v>
      </c>
      <c r="P2056" t="b">
        <v>0</v>
      </c>
      <c r="Q2056">
        <v>14</v>
      </c>
      <c r="R2056">
        <v>0</v>
      </c>
      <c r="S2056">
        <v>1</v>
      </c>
      <c r="T2056">
        <v>0</v>
      </c>
      <c r="U2056" t="b">
        <v>1</v>
      </c>
      <c r="V2056" t="s">
        <v>332</v>
      </c>
      <c r="W2056" t="s">
        <v>333</v>
      </c>
      <c r="X2056" t="s">
        <v>5704</v>
      </c>
      <c r="Y2056">
        <v>28</v>
      </c>
      <c r="Z2056">
        <v>28</v>
      </c>
      <c r="AA2056">
        <v>2</v>
      </c>
      <c r="AB2056">
        <v>2</v>
      </c>
      <c r="AC2056">
        <v>21</v>
      </c>
    </row>
    <row r="2057" spans="1:29" x14ac:dyDescent="0.35">
      <c r="A2057">
        <v>2062</v>
      </c>
      <c r="B2057" t="s">
        <v>1318</v>
      </c>
      <c r="C2057" t="s">
        <v>3431</v>
      </c>
      <c r="G2057" t="s">
        <v>1319</v>
      </c>
      <c r="I2057" t="s">
        <v>3413</v>
      </c>
      <c r="J2057" t="s">
        <v>264</v>
      </c>
      <c r="K2057">
        <v>0</v>
      </c>
      <c r="N2057" t="b">
        <v>1</v>
      </c>
      <c r="O2057" t="b">
        <v>1</v>
      </c>
      <c r="P2057" t="b">
        <v>0</v>
      </c>
      <c r="Q2057">
        <v>14</v>
      </c>
      <c r="R2057">
        <v>0</v>
      </c>
      <c r="S2057">
        <v>1</v>
      </c>
      <c r="T2057">
        <v>0</v>
      </c>
      <c r="U2057" t="b">
        <v>1</v>
      </c>
      <c r="V2057" t="s">
        <v>332</v>
      </c>
      <c r="W2057" t="s">
        <v>333</v>
      </c>
      <c r="X2057" t="s">
        <v>5705</v>
      </c>
      <c r="Y2057">
        <v>29</v>
      </c>
      <c r="Z2057">
        <v>29</v>
      </c>
      <c r="AA2057">
        <v>2</v>
      </c>
      <c r="AB2057">
        <v>2</v>
      </c>
      <c r="AC2057">
        <v>21</v>
      </c>
    </row>
    <row r="2058" spans="1:29" x14ac:dyDescent="0.35">
      <c r="A2058">
        <v>2063</v>
      </c>
      <c r="B2058" t="s">
        <v>1318</v>
      </c>
      <c r="C2058" t="s">
        <v>3432</v>
      </c>
      <c r="G2058" t="s">
        <v>1319</v>
      </c>
      <c r="I2058" t="s">
        <v>3413</v>
      </c>
      <c r="J2058" t="s">
        <v>264</v>
      </c>
      <c r="K2058">
        <v>0</v>
      </c>
      <c r="N2058" t="b">
        <v>1</v>
      </c>
      <c r="O2058" t="b">
        <v>1</v>
      </c>
      <c r="P2058" t="b">
        <v>0</v>
      </c>
      <c r="Q2058">
        <v>14</v>
      </c>
      <c r="R2058">
        <v>0</v>
      </c>
      <c r="S2058">
        <v>1</v>
      </c>
      <c r="T2058">
        <v>0</v>
      </c>
      <c r="U2058" t="b">
        <v>1</v>
      </c>
      <c r="V2058" t="s">
        <v>332</v>
      </c>
      <c r="W2058" t="s">
        <v>333</v>
      </c>
      <c r="X2058" t="s">
        <v>5432</v>
      </c>
      <c r="Y2058">
        <v>30</v>
      </c>
      <c r="Z2058">
        <v>30</v>
      </c>
      <c r="AA2058">
        <v>2</v>
      </c>
      <c r="AB2058">
        <v>2</v>
      </c>
      <c r="AC2058">
        <v>21</v>
      </c>
    </row>
    <row r="2059" spans="1:29" x14ac:dyDescent="0.35">
      <c r="A2059">
        <v>2064</v>
      </c>
      <c r="B2059" t="s">
        <v>1318</v>
      </c>
      <c r="C2059" t="s">
        <v>3433</v>
      </c>
      <c r="G2059" t="s">
        <v>1319</v>
      </c>
      <c r="I2059" t="s">
        <v>3413</v>
      </c>
      <c r="J2059" t="s">
        <v>264</v>
      </c>
      <c r="K2059">
        <v>0</v>
      </c>
      <c r="N2059" t="b">
        <v>1</v>
      </c>
      <c r="O2059" t="b">
        <v>1</v>
      </c>
      <c r="P2059" t="b">
        <v>0</v>
      </c>
      <c r="Q2059">
        <v>14</v>
      </c>
      <c r="R2059">
        <v>0</v>
      </c>
      <c r="S2059">
        <v>1</v>
      </c>
      <c r="T2059">
        <v>0</v>
      </c>
      <c r="U2059" t="b">
        <v>1</v>
      </c>
      <c r="V2059" t="s">
        <v>332</v>
      </c>
      <c r="W2059" t="s">
        <v>333</v>
      </c>
      <c r="X2059" t="s">
        <v>5433</v>
      </c>
      <c r="Y2059">
        <v>31</v>
      </c>
      <c r="Z2059">
        <v>31</v>
      </c>
      <c r="AA2059">
        <v>2</v>
      </c>
      <c r="AB2059">
        <v>2</v>
      </c>
      <c r="AC2059">
        <v>21</v>
      </c>
    </row>
    <row r="2060" spans="1:29" x14ac:dyDescent="0.35">
      <c r="A2060">
        <v>2065</v>
      </c>
      <c r="B2060" t="s">
        <v>1318</v>
      </c>
      <c r="C2060" t="s">
        <v>3434</v>
      </c>
      <c r="G2060" t="s">
        <v>1319</v>
      </c>
      <c r="I2060" t="s">
        <v>3413</v>
      </c>
      <c r="J2060" t="s">
        <v>264</v>
      </c>
      <c r="K2060">
        <v>0</v>
      </c>
      <c r="N2060" t="b">
        <v>1</v>
      </c>
      <c r="O2060" t="b">
        <v>1</v>
      </c>
      <c r="P2060" t="b">
        <v>0</v>
      </c>
      <c r="Q2060">
        <v>14</v>
      </c>
      <c r="R2060">
        <v>0</v>
      </c>
      <c r="S2060">
        <v>1</v>
      </c>
      <c r="T2060">
        <v>0</v>
      </c>
      <c r="U2060" t="b">
        <v>1</v>
      </c>
      <c r="V2060" t="s">
        <v>332</v>
      </c>
      <c r="W2060" t="s">
        <v>333</v>
      </c>
      <c r="X2060" t="s">
        <v>5434</v>
      </c>
      <c r="Y2060">
        <v>32</v>
      </c>
      <c r="Z2060">
        <v>32</v>
      </c>
      <c r="AA2060">
        <v>2</v>
      </c>
      <c r="AB2060">
        <v>2</v>
      </c>
      <c r="AC2060">
        <v>21</v>
      </c>
    </row>
    <row r="2061" spans="1:29" x14ac:dyDescent="0.35">
      <c r="A2061">
        <v>2066</v>
      </c>
      <c r="B2061" t="s">
        <v>1318</v>
      </c>
      <c r="C2061" t="s">
        <v>3435</v>
      </c>
      <c r="G2061" t="s">
        <v>1319</v>
      </c>
      <c r="I2061" t="s">
        <v>3413</v>
      </c>
      <c r="J2061" t="s">
        <v>264</v>
      </c>
      <c r="K2061">
        <v>0</v>
      </c>
      <c r="N2061" t="b">
        <v>1</v>
      </c>
      <c r="O2061" t="b">
        <v>1</v>
      </c>
      <c r="P2061" t="b">
        <v>0</v>
      </c>
      <c r="Q2061">
        <v>14</v>
      </c>
      <c r="R2061">
        <v>0</v>
      </c>
      <c r="S2061">
        <v>1</v>
      </c>
      <c r="T2061">
        <v>0</v>
      </c>
      <c r="U2061" t="b">
        <v>1</v>
      </c>
      <c r="V2061" t="s">
        <v>332</v>
      </c>
      <c r="W2061" t="s">
        <v>333</v>
      </c>
      <c r="X2061" t="s">
        <v>5706</v>
      </c>
      <c r="Y2061">
        <v>33</v>
      </c>
      <c r="Z2061">
        <v>33</v>
      </c>
      <c r="AA2061">
        <v>2</v>
      </c>
      <c r="AB2061">
        <v>2</v>
      </c>
      <c r="AC2061">
        <v>21</v>
      </c>
    </row>
    <row r="2062" spans="1:29" x14ac:dyDescent="0.35">
      <c r="A2062">
        <v>2067</v>
      </c>
      <c r="B2062" t="s">
        <v>1318</v>
      </c>
      <c r="C2062" t="s">
        <v>3436</v>
      </c>
      <c r="G2062" t="s">
        <v>1319</v>
      </c>
      <c r="I2062" t="s">
        <v>3413</v>
      </c>
      <c r="J2062" t="s">
        <v>264</v>
      </c>
      <c r="K2062">
        <v>0</v>
      </c>
      <c r="N2062" t="b">
        <v>1</v>
      </c>
      <c r="O2062" t="b">
        <v>1</v>
      </c>
      <c r="P2062" t="b">
        <v>0</v>
      </c>
      <c r="Q2062">
        <v>14</v>
      </c>
      <c r="R2062">
        <v>0</v>
      </c>
      <c r="S2062">
        <v>1</v>
      </c>
      <c r="T2062">
        <v>0</v>
      </c>
      <c r="U2062" t="b">
        <v>1</v>
      </c>
      <c r="V2062" t="s">
        <v>332</v>
      </c>
      <c r="W2062" t="s">
        <v>333</v>
      </c>
      <c r="X2062" t="s">
        <v>5707</v>
      </c>
      <c r="Y2062">
        <v>34</v>
      </c>
      <c r="Z2062">
        <v>34</v>
      </c>
      <c r="AA2062">
        <v>2</v>
      </c>
      <c r="AB2062">
        <v>2</v>
      </c>
      <c r="AC2062">
        <v>21</v>
      </c>
    </row>
    <row r="2063" spans="1:29" x14ac:dyDescent="0.35">
      <c r="A2063">
        <v>2068</v>
      </c>
      <c r="B2063" t="s">
        <v>1318</v>
      </c>
      <c r="C2063" t="s">
        <v>3437</v>
      </c>
      <c r="G2063" t="s">
        <v>1319</v>
      </c>
      <c r="I2063" t="s">
        <v>3413</v>
      </c>
      <c r="J2063" t="s">
        <v>264</v>
      </c>
      <c r="K2063">
        <v>0</v>
      </c>
      <c r="N2063" t="b">
        <v>1</v>
      </c>
      <c r="O2063" t="b">
        <v>1</v>
      </c>
      <c r="P2063" t="b">
        <v>0</v>
      </c>
      <c r="Q2063">
        <v>14</v>
      </c>
      <c r="R2063">
        <v>0</v>
      </c>
      <c r="S2063">
        <v>1</v>
      </c>
      <c r="T2063">
        <v>0</v>
      </c>
      <c r="U2063" t="b">
        <v>1</v>
      </c>
      <c r="V2063" t="s">
        <v>332</v>
      </c>
      <c r="W2063" t="s">
        <v>333</v>
      </c>
      <c r="X2063" t="s">
        <v>5708</v>
      </c>
      <c r="Y2063">
        <v>35</v>
      </c>
      <c r="Z2063">
        <v>35</v>
      </c>
      <c r="AA2063">
        <v>2</v>
      </c>
      <c r="AB2063">
        <v>2</v>
      </c>
      <c r="AC2063">
        <v>21</v>
      </c>
    </row>
    <row r="2064" spans="1:29" x14ac:dyDescent="0.35">
      <c r="A2064">
        <v>2069</v>
      </c>
      <c r="B2064" t="s">
        <v>1318</v>
      </c>
      <c r="C2064" t="s">
        <v>3438</v>
      </c>
      <c r="G2064" t="s">
        <v>1319</v>
      </c>
      <c r="I2064" t="s">
        <v>3413</v>
      </c>
      <c r="J2064" t="s">
        <v>264</v>
      </c>
      <c r="K2064">
        <v>0</v>
      </c>
      <c r="N2064" t="b">
        <v>1</v>
      </c>
      <c r="O2064" t="b">
        <v>1</v>
      </c>
      <c r="P2064" t="b">
        <v>0</v>
      </c>
      <c r="Q2064">
        <v>14</v>
      </c>
      <c r="R2064">
        <v>0</v>
      </c>
      <c r="S2064">
        <v>1</v>
      </c>
      <c r="T2064">
        <v>0</v>
      </c>
      <c r="U2064" t="b">
        <v>1</v>
      </c>
      <c r="V2064" t="s">
        <v>332</v>
      </c>
      <c r="W2064" t="s">
        <v>333</v>
      </c>
      <c r="X2064" t="s">
        <v>5709</v>
      </c>
      <c r="Y2064">
        <v>36</v>
      </c>
      <c r="Z2064">
        <v>36</v>
      </c>
      <c r="AA2064">
        <v>2</v>
      </c>
      <c r="AB2064">
        <v>2</v>
      </c>
      <c r="AC2064">
        <v>21</v>
      </c>
    </row>
    <row r="2065" spans="1:29" x14ac:dyDescent="0.35">
      <c r="A2065">
        <v>2070</v>
      </c>
      <c r="B2065" t="s">
        <v>1318</v>
      </c>
      <c r="C2065" t="s">
        <v>3439</v>
      </c>
      <c r="G2065" t="s">
        <v>1319</v>
      </c>
      <c r="I2065" t="s">
        <v>3413</v>
      </c>
      <c r="J2065" t="s">
        <v>264</v>
      </c>
      <c r="K2065">
        <v>0</v>
      </c>
      <c r="N2065" t="b">
        <v>1</v>
      </c>
      <c r="O2065" t="b">
        <v>1</v>
      </c>
      <c r="P2065" t="b">
        <v>0</v>
      </c>
      <c r="Q2065">
        <v>14</v>
      </c>
      <c r="R2065">
        <v>0</v>
      </c>
      <c r="S2065">
        <v>1</v>
      </c>
      <c r="T2065">
        <v>0</v>
      </c>
      <c r="U2065" t="b">
        <v>1</v>
      </c>
      <c r="V2065" t="s">
        <v>332</v>
      </c>
      <c r="W2065" t="s">
        <v>333</v>
      </c>
      <c r="X2065" t="s">
        <v>5710</v>
      </c>
      <c r="Y2065">
        <v>37</v>
      </c>
      <c r="Z2065">
        <v>37</v>
      </c>
      <c r="AA2065">
        <v>2</v>
      </c>
      <c r="AB2065">
        <v>2</v>
      </c>
      <c r="AC2065">
        <v>21</v>
      </c>
    </row>
    <row r="2066" spans="1:29" x14ac:dyDescent="0.35">
      <c r="A2066">
        <v>2071</v>
      </c>
      <c r="B2066" t="s">
        <v>1318</v>
      </c>
      <c r="C2066" t="s">
        <v>3440</v>
      </c>
      <c r="G2066" t="s">
        <v>1319</v>
      </c>
      <c r="I2066" t="s">
        <v>3413</v>
      </c>
      <c r="J2066" t="s">
        <v>264</v>
      </c>
      <c r="K2066">
        <v>0</v>
      </c>
      <c r="N2066" t="b">
        <v>1</v>
      </c>
      <c r="O2066" t="b">
        <v>1</v>
      </c>
      <c r="P2066" t="b">
        <v>0</v>
      </c>
      <c r="Q2066">
        <v>14</v>
      </c>
      <c r="R2066">
        <v>0</v>
      </c>
      <c r="S2066">
        <v>1</v>
      </c>
      <c r="T2066">
        <v>0</v>
      </c>
      <c r="U2066" t="b">
        <v>1</v>
      </c>
      <c r="V2066" t="s">
        <v>332</v>
      </c>
      <c r="W2066" t="s">
        <v>333</v>
      </c>
      <c r="X2066" t="s">
        <v>5711</v>
      </c>
      <c r="Y2066">
        <v>38</v>
      </c>
      <c r="Z2066">
        <v>38</v>
      </c>
      <c r="AA2066">
        <v>2</v>
      </c>
      <c r="AB2066">
        <v>2</v>
      </c>
      <c r="AC2066">
        <v>21</v>
      </c>
    </row>
    <row r="2067" spans="1:29" x14ac:dyDescent="0.35">
      <c r="A2067">
        <v>2072</v>
      </c>
      <c r="B2067" t="s">
        <v>1318</v>
      </c>
      <c r="C2067" t="s">
        <v>3441</v>
      </c>
      <c r="G2067" t="s">
        <v>1319</v>
      </c>
      <c r="I2067" t="s">
        <v>3413</v>
      </c>
      <c r="J2067" t="s">
        <v>264</v>
      </c>
      <c r="K2067">
        <v>0</v>
      </c>
      <c r="N2067" t="b">
        <v>1</v>
      </c>
      <c r="O2067" t="b">
        <v>1</v>
      </c>
      <c r="P2067" t="b">
        <v>0</v>
      </c>
      <c r="Q2067">
        <v>14</v>
      </c>
      <c r="R2067">
        <v>0</v>
      </c>
      <c r="S2067">
        <v>1</v>
      </c>
      <c r="T2067">
        <v>0</v>
      </c>
      <c r="U2067" t="b">
        <v>1</v>
      </c>
      <c r="V2067" t="s">
        <v>332</v>
      </c>
      <c r="W2067" t="s">
        <v>333</v>
      </c>
      <c r="X2067" t="s">
        <v>5712</v>
      </c>
      <c r="Y2067">
        <v>39</v>
      </c>
      <c r="Z2067">
        <v>39</v>
      </c>
      <c r="AA2067">
        <v>2</v>
      </c>
      <c r="AB2067">
        <v>2</v>
      </c>
      <c r="AC2067">
        <v>21</v>
      </c>
    </row>
    <row r="2068" spans="1:29" x14ac:dyDescent="0.35">
      <c r="A2068">
        <v>2073</v>
      </c>
      <c r="B2068" t="s">
        <v>1318</v>
      </c>
      <c r="C2068" t="s">
        <v>3442</v>
      </c>
      <c r="G2068" t="s">
        <v>1319</v>
      </c>
      <c r="I2068" t="s">
        <v>3413</v>
      </c>
      <c r="J2068" t="s">
        <v>264</v>
      </c>
      <c r="K2068">
        <v>0</v>
      </c>
      <c r="N2068" t="b">
        <v>1</v>
      </c>
      <c r="O2068" t="b">
        <v>1</v>
      </c>
      <c r="P2068" t="b">
        <v>0</v>
      </c>
      <c r="Q2068">
        <v>14</v>
      </c>
      <c r="R2068">
        <v>0</v>
      </c>
      <c r="S2068">
        <v>1</v>
      </c>
      <c r="T2068">
        <v>0</v>
      </c>
      <c r="U2068" t="b">
        <v>1</v>
      </c>
      <c r="V2068" t="s">
        <v>332</v>
      </c>
      <c r="W2068" t="s">
        <v>333</v>
      </c>
      <c r="X2068" t="s">
        <v>5713</v>
      </c>
      <c r="Y2068">
        <v>40</v>
      </c>
      <c r="Z2068">
        <v>40</v>
      </c>
      <c r="AA2068">
        <v>2</v>
      </c>
      <c r="AB2068">
        <v>2</v>
      </c>
      <c r="AC2068">
        <v>21</v>
      </c>
    </row>
    <row r="2069" spans="1:29" x14ac:dyDescent="0.35">
      <c r="A2069">
        <v>2074</v>
      </c>
      <c r="B2069" t="s">
        <v>1318</v>
      </c>
      <c r="C2069" t="s">
        <v>3443</v>
      </c>
      <c r="G2069" t="s">
        <v>1319</v>
      </c>
      <c r="I2069" t="s">
        <v>3413</v>
      </c>
      <c r="J2069" t="s">
        <v>264</v>
      </c>
      <c r="K2069">
        <v>0</v>
      </c>
      <c r="N2069" t="b">
        <v>1</v>
      </c>
      <c r="O2069" t="b">
        <v>1</v>
      </c>
      <c r="P2069" t="b">
        <v>0</v>
      </c>
      <c r="Q2069">
        <v>14</v>
      </c>
      <c r="R2069">
        <v>0</v>
      </c>
      <c r="S2069">
        <v>1</v>
      </c>
      <c r="T2069">
        <v>0</v>
      </c>
      <c r="U2069" t="b">
        <v>1</v>
      </c>
      <c r="V2069" t="s">
        <v>332</v>
      </c>
      <c r="W2069" t="s">
        <v>333</v>
      </c>
      <c r="X2069" t="s">
        <v>5714</v>
      </c>
      <c r="Y2069">
        <v>41</v>
      </c>
      <c r="Z2069">
        <v>41</v>
      </c>
      <c r="AA2069">
        <v>2</v>
      </c>
      <c r="AB2069">
        <v>2</v>
      </c>
      <c r="AC2069">
        <v>21</v>
      </c>
    </row>
    <row r="2070" spans="1:29" x14ac:dyDescent="0.35">
      <c r="A2070">
        <v>2075</v>
      </c>
      <c r="B2070" t="s">
        <v>1318</v>
      </c>
      <c r="C2070" t="s">
        <v>3444</v>
      </c>
      <c r="G2070" t="s">
        <v>1319</v>
      </c>
      <c r="I2070" t="s">
        <v>3413</v>
      </c>
      <c r="J2070" t="s">
        <v>264</v>
      </c>
      <c r="K2070">
        <v>0</v>
      </c>
      <c r="N2070" t="b">
        <v>1</v>
      </c>
      <c r="O2070" t="b">
        <v>1</v>
      </c>
      <c r="P2070" t="b">
        <v>0</v>
      </c>
      <c r="Q2070">
        <v>14</v>
      </c>
      <c r="R2070">
        <v>0</v>
      </c>
      <c r="S2070">
        <v>1</v>
      </c>
      <c r="T2070">
        <v>0</v>
      </c>
      <c r="U2070" t="b">
        <v>1</v>
      </c>
      <c r="V2070" t="s">
        <v>332</v>
      </c>
      <c r="W2070" t="s">
        <v>333</v>
      </c>
      <c r="X2070" t="s">
        <v>5493</v>
      </c>
      <c r="Y2070">
        <v>42</v>
      </c>
      <c r="Z2070">
        <v>42</v>
      </c>
      <c r="AA2070">
        <v>2</v>
      </c>
      <c r="AB2070">
        <v>2</v>
      </c>
      <c r="AC2070">
        <v>21</v>
      </c>
    </row>
    <row r="2071" spans="1:29" x14ac:dyDescent="0.35">
      <c r="A2071">
        <v>2076</v>
      </c>
      <c r="B2071" t="s">
        <v>1318</v>
      </c>
      <c r="C2071" t="s">
        <v>3445</v>
      </c>
      <c r="G2071" t="s">
        <v>1319</v>
      </c>
      <c r="I2071" t="s">
        <v>3413</v>
      </c>
      <c r="J2071" t="s">
        <v>264</v>
      </c>
      <c r="K2071">
        <v>0</v>
      </c>
      <c r="N2071" t="b">
        <v>1</v>
      </c>
      <c r="O2071" t="b">
        <v>1</v>
      </c>
      <c r="P2071" t="b">
        <v>0</v>
      </c>
      <c r="Q2071">
        <v>14</v>
      </c>
      <c r="R2071">
        <v>0</v>
      </c>
      <c r="S2071">
        <v>1</v>
      </c>
      <c r="T2071">
        <v>0</v>
      </c>
      <c r="U2071" t="b">
        <v>1</v>
      </c>
      <c r="V2071" t="s">
        <v>332</v>
      </c>
      <c r="W2071" t="s">
        <v>333</v>
      </c>
      <c r="X2071" t="s">
        <v>5494</v>
      </c>
      <c r="Y2071">
        <v>43</v>
      </c>
      <c r="Z2071">
        <v>43</v>
      </c>
      <c r="AA2071">
        <v>2</v>
      </c>
      <c r="AB2071">
        <v>2</v>
      </c>
      <c r="AC2071">
        <v>21</v>
      </c>
    </row>
    <row r="2072" spans="1:29" x14ac:dyDescent="0.35">
      <c r="A2072">
        <v>2077</v>
      </c>
      <c r="B2072" t="s">
        <v>1318</v>
      </c>
      <c r="C2072" t="s">
        <v>3446</v>
      </c>
      <c r="G2072" t="s">
        <v>1319</v>
      </c>
      <c r="I2072" t="s">
        <v>3413</v>
      </c>
      <c r="J2072" t="s">
        <v>264</v>
      </c>
      <c r="K2072">
        <v>0</v>
      </c>
      <c r="N2072" t="b">
        <v>1</v>
      </c>
      <c r="O2072" t="b">
        <v>1</v>
      </c>
      <c r="P2072" t="b">
        <v>0</v>
      </c>
      <c r="Q2072">
        <v>14</v>
      </c>
      <c r="R2072">
        <v>0</v>
      </c>
      <c r="S2072">
        <v>1</v>
      </c>
      <c r="T2072">
        <v>0</v>
      </c>
      <c r="U2072" t="b">
        <v>1</v>
      </c>
      <c r="V2072" t="s">
        <v>332</v>
      </c>
      <c r="W2072" t="s">
        <v>333</v>
      </c>
      <c r="X2072" t="s">
        <v>5495</v>
      </c>
      <c r="Y2072">
        <v>44</v>
      </c>
      <c r="Z2072">
        <v>44</v>
      </c>
      <c r="AA2072">
        <v>2</v>
      </c>
      <c r="AB2072">
        <v>2</v>
      </c>
      <c r="AC2072">
        <v>21</v>
      </c>
    </row>
    <row r="2073" spans="1:29" x14ac:dyDescent="0.35">
      <c r="A2073">
        <v>2078</v>
      </c>
      <c r="B2073" t="s">
        <v>1318</v>
      </c>
      <c r="C2073" t="s">
        <v>3447</v>
      </c>
      <c r="G2073" t="s">
        <v>1319</v>
      </c>
      <c r="I2073" t="s">
        <v>3413</v>
      </c>
      <c r="J2073" t="s">
        <v>264</v>
      </c>
      <c r="K2073">
        <v>0</v>
      </c>
      <c r="N2073" t="b">
        <v>1</v>
      </c>
      <c r="O2073" t="b">
        <v>1</v>
      </c>
      <c r="P2073" t="b">
        <v>0</v>
      </c>
      <c r="Q2073">
        <v>14</v>
      </c>
      <c r="R2073">
        <v>0</v>
      </c>
      <c r="S2073">
        <v>1</v>
      </c>
      <c r="T2073">
        <v>0</v>
      </c>
      <c r="U2073" t="b">
        <v>1</v>
      </c>
      <c r="V2073" t="s">
        <v>332</v>
      </c>
      <c r="W2073" t="s">
        <v>333</v>
      </c>
      <c r="X2073" t="s">
        <v>5715</v>
      </c>
      <c r="Y2073">
        <v>45</v>
      </c>
      <c r="Z2073">
        <v>45</v>
      </c>
      <c r="AA2073">
        <v>2</v>
      </c>
      <c r="AB2073">
        <v>2</v>
      </c>
      <c r="AC2073">
        <v>21</v>
      </c>
    </row>
    <row r="2074" spans="1:29" x14ac:dyDescent="0.35">
      <c r="A2074">
        <v>2079</v>
      </c>
      <c r="B2074" t="s">
        <v>1318</v>
      </c>
      <c r="C2074" t="s">
        <v>3448</v>
      </c>
      <c r="G2074" t="s">
        <v>1319</v>
      </c>
      <c r="I2074" t="s">
        <v>3413</v>
      </c>
      <c r="J2074" t="s">
        <v>264</v>
      </c>
      <c r="K2074">
        <v>0</v>
      </c>
      <c r="N2074" t="b">
        <v>1</v>
      </c>
      <c r="O2074" t="b">
        <v>1</v>
      </c>
      <c r="P2074" t="b">
        <v>0</v>
      </c>
      <c r="Q2074">
        <v>14</v>
      </c>
      <c r="R2074">
        <v>0</v>
      </c>
      <c r="S2074">
        <v>1</v>
      </c>
      <c r="T2074">
        <v>0</v>
      </c>
      <c r="U2074" t="b">
        <v>1</v>
      </c>
      <c r="V2074" t="s">
        <v>332</v>
      </c>
      <c r="W2074" t="s">
        <v>333</v>
      </c>
      <c r="X2074" t="s">
        <v>5716</v>
      </c>
      <c r="Y2074">
        <v>46</v>
      </c>
      <c r="Z2074">
        <v>46</v>
      </c>
      <c r="AA2074">
        <v>2</v>
      </c>
      <c r="AB2074">
        <v>2</v>
      </c>
      <c r="AC2074">
        <v>21</v>
      </c>
    </row>
    <row r="2075" spans="1:29" x14ac:dyDescent="0.35">
      <c r="A2075">
        <v>2080</v>
      </c>
      <c r="B2075" t="s">
        <v>1318</v>
      </c>
      <c r="C2075" t="s">
        <v>3449</v>
      </c>
      <c r="G2075" t="s">
        <v>1319</v>
      </c>
      <c r="I2075" t="s">
        <v>3413</v>
      </c>
      <c r="J2075" t="s">
        <v>264</v>
      </c>
      <c r="K2075">
        <v>0</v>
      </c>
      <c r="N2075" t="b">
        <v>1</v>
      </c>
      <c r="O2075" t="b">
        <v>1</v>
      </c>
      <c r="P2075" t="b">
        <v>0</v>
      </c>
      <c r="Q2075">
        <v>14</v>
      </c>
      <c r="R2075">
        <v>0</v>
      </c>
      <c r="S2075">
        <v>1</v>
      </c>
      <c r="T2075">
        <v>0</v>
      </c>
      <c r="U2075" t="b">
        <v>1</v>
      </c>
      <c r="V2075" t="s">
        <v>332</v>
      </c>
      <c r="W2075" t="s">
        <v>333</v>
      </c>
      <c r="X2075" t="s">
        <v>5717</v>
      </c>
      <c r="Y2075">
        <v>47</v>
      </c>
      <c r="Z2075">
        <v>47</v>
      </c>
      <c r="AA2075">
        <v>2</v>
      </c>
      <c r="AB2075">
        <v>2</v>
      </c>
      <c r="AC2075">
        <v>21</v>
      </c>
    </row>
    <row r="2076" spans="1:29" x14ac:dyDescent="0.35">
      <c r="A2076">
        <v>2081</v>
      </c>
      <c r="B2076" t="s">
        <v>1318</v>
      </c>
      <c r="C2076" t="s">
        <v>3450</v>
      </c>
      <c r="G2076" t="s">
        <v>1319</v>
      </c>
      <c r="I2076" t="s">
        <v>3413</v>
      </c>
      <c r="J2076" t="s">
        <v>264</v>
      </c>
      <c r="K2076">
        <v>0</v>
      </c>
      <c r="N2076" t="b">
        <v>1</v>
      </c>
      <c r="O2076" t="b">
        <v>1</v>
      </c>
      <c r="P2076" t="b">
        <v>0</v>
      </c>
      <c r="Q2076">
        <v>14</v>
      </c>
      <c r="R2076">
        <v>0</v>
      </c>
      <c r="S2076">
        <v>1</v>
      </c>
      <c r="T2076">
        <v>0</v>
      </c>
      <c r="U2076" t="b">
        <v>1</v>
      </c>
      <c r="V2076" t="s">
        <v>332</v>
      </c>
      <c r="W2076" t="s">
        <v>333</v>
      </c>
      <c r="X2076" t="s">
        <v>5718</v>
      </c>
      <c r="Y2076">
        <v>48</v>
      </c>
      <c r="Z2076">
        <v>48</v>
      </c>
      <c r="AA2076">
        <v>2</v>
      </c>
      <c r="AB2076">
        <v>2</v>
      </c>
      <c r="AC2076">
        <v>21</v>
      </c>
    </row>
    <row r="2077" spans="1:29" x14ac:dyDescent="0.35">
      <c r="A2077">
        <v>2082</v>
      </c>
      <c r="B2077" t="s">
        <v>1318</v>
      </c>
      <c r="C2077" t="s">
        <v>3451</v>
      </c>
      <c r="G2077" t="s">
        <v>1319</v>
      </c>
      <c r="I2077" t="s">
        <v>3413</v>
      </c>
      <c r="J2077" t="s">
        <v>264</v>
      </c>
      <c r="K2077">
        <v>0</v>
      </c>
      <c r="N2077" t="b">
        <v>1</v>
      </c>
      <c r="O2077" t="b">
        <v>1</v>
      </c>
      <c r="P2077" t="b">
        <v>0</v>
      </c>
      <c r="Q2077">
        <v>14</v>
      </c>
      <c r="R2077">
        <v>0</v>
      </c>
      <c r="S2077">
        <v>1</v>
      </c>
      <c r="T2077">
        <v>0</v>
      </c>
      <c r="U2077" t="b">
        <v>1</v>
      </c>
      <c r="V2077" t="s">
        <v>332</v>
      </c>
      <c r="W2077" t="s">
        <v>333</v>
      </c>
      <c r="X2077" t="s">
        <v>5719</v>
      </c>
      <c r="Y2077">
        <v>49</v>
      </c>
      <c r="Z2077">
        <v>49</v>
      </c>
      <c r="AA2077">
        <v>2</v>
      </c>
      <c r="AB2077">
        <v>2</v>
      </c>
      <c r="AC2077">
        <v>21</v>
      </c>
    </row>
    <row r="2078" spans="1:29" x14ac:dyDescent="0.35">
      <c r="A2078">
        <v>2083</v>
      </c>
      <c r="B2078" t="s">
        <v>1318</v>
      </c>
      <c r="C2078" t="s">
        <v>3452</v>
      </c>
      <c r="G2078" t="s">
        <v>1319</v>
      </c>
      <c r="I2078" t="s">
        <v>3413</v>
      </c>
      <c r="J2078" t="s">
        <v>264</v>
      </c>
      <c r="K2078">
        <v>0</v>
      </c>
      <c r="N2078" t="b">
        <v>1</v>
      </c>
      <c r="O2078" t="b">
        <v>1</v>
      </c>
      <c r="P2078" t="b">
        <v>0</v>
      </c>
      <c r="Q2078">
        <v>14</v>
      </c>
      <c r="R2078">
        <v>0</v>
      </c>
      <c r="S2078">
        <v>1</v>
      </c>
      <c r="T2078">
        <v>0</v>
      </c>
      <c r="U2078" t="b">
        <v>1</v>
      </c>
      <c r="V2078" t="s">
        <v>332</v>
      </c>
      <c r="W2078" t="s">
        <v>333</v>
      </c>
      <c r="X2078" t="s">
        <v>5720</v>
      </c>
      <c r="Y2078">
        <v>50</v>
      </c>
      <c r="Z2078">
        <v>50</v>
      </c>
      <c r="AA2078">
        <v>2</v>
      </c>
      <c r="AB2078">
        <v>2</v>
      </c>
      <c r="AC2078">
        <v>21</v>
      </c>
    </row>
    <row r="2079" spans="1:29" x14ac:dyDescent="0.35">
      <c r="A2079">
        <v>2084</v>
      </c>
      <c r="B2079" t="s">
        <v>1318</v>
      </c>
      <c r="C2079" t="s">
        <v>3453</v>
      </c>
      <c r="G2079" t="s">
        <v>1319</v>
      </c>
      <c r="I2079" t="s">
        <v>3413</v>
      </c>
      <c r="J2079" t="s">
        <v>264</v>
      </c>
      <c r="K2079">
        <v>0</v>
      </c>
      <c r="N2079" t="b">
        <v>1</v>
      </c>
      <c r="O2079" t="b">
        <v>1</v>
      </c>
      <c r="P2079" t="b">
        <v>0</v>
      </c>
      <c r="Q2079">
        <v>14</v>
      </c>
      <c r="R2079">
        <v>0</v>
      </c>
      <c r="S2079">
        <v>1</v>
      </c>
      <c r="T2079">
        <v>0</v>
      </c>
      <c r="U2079" t="b">
        <v>1</v>
      </c>
      <c r="V2079" t="s">
        <v>332</v>
      </c>
      <c r="W2079" t="s">
        <v>333</v>
      </c>
      <c r="X2079" t="s">
        <v>5721</v>
      </c>
      <c r="Y2079">
        <v>51</v>
      </c>
      <c r="Z2079">
        <v>51</v>
      </c>
      <c r="AA2079">
        <v>2</v>
      </c>
      <c r="AB2079">
        <v>2</v>
      </c>
      <c r="AC2079">
        <v>21</v>
      </c>
    </row>
    <row r="2080" spans="1:29" x14ac:dyDescent="0.35">
      <c r="A2080">
        <v>2085</v>
      </c>
      <c r="B2080" t="s">
        <v>1318</v>
      </c>
      <c r="C2080" t="s">
        <v>3454</v>
      </c>
      <c r="G2080" t="s">
        <v>1319</v>
      </c>
      <c r="I2080" t="s">
        <v>3413</v>
      </c>
      <c r="J2080" t="s">
        <v>264</v>
      </c>
      <c r="K2080">
        <v>0</v>
      </c>
      <c r="N2080" t="b">
        <v>1</v>
      </c>
      <c r="O2080" t="b">
        <v>1</v>
      </c>
      <c r="P2080" t="b">
        <v>0</v>
      </c>
      <c r="Q2080">
        <v>14</v>
      </c>
      <c r="R2080">
        <v>0</v>
      </c>
      <c r="S2080">
        <v>1</v>
      </c>
      <c r="T2080">
        <v>0</v>
      </c>
      <c r="U2080" t="b">
        <v>1</v>
      </c>
      <c r="V2080" t="s">
        <v>332</v>
      </c>
      <c r="W2080" t="s">
        <v>333</v>
      </c>
      <c r="X2080" t="s">
        <v>5722</v>
      </c>
      <c r="Y2080">
        <v>52</v>
      </c>
      <c r="Z2080">
        <v>52</v>
      </c>
      <c r="AA2080">
        <v>2</v>
      </c>
      <c r="AB2080">
        <v>2</v>
      </c>
      <c r="AC2080">
        <v>21</v>
      </c>
    </row>
    <row r="2081" spans="1:29" x14ac:dyDescent="0.35">
      <c r="A2081">
        <v>2086</v>
      </c>
      <c r="B2081" t="s">
        <v>1318</v>
      </c>
      <c r="C2081" t="s">
        <v>3455</v>
      </c>
      <c r="G2081" t="s">
        <v>1319</v>
      </c>
      <c r="I2081" t="s">
        <v>3413</v>
      </c>
      <c r="J2081" t="s">
        <v>264</v>
      </c>
      <c r="K2081">
        <v>0</v>
      </c>
      <c r="N2081" t="b">
        <v>1</v>
      </c>
      <c r="O2081" t="b">
        <v>1</v>
      </c>
      <c r="P2081" t="b">
        <v>0</v>
      </c>
      <c r="Q2081">
        <v>14</v>
      </c>
      <c r="R2081">
        <v>0</v>
      </c>
      <c r="S2081">
        <v>1</v>
      </c>
      <c r="T2081">
        <v>0</v>
      </c>
      <c r="U2081" t="b">
        <v>1</v>
      </c>
      <c r="V2081" t="s">
        <v>332</v>
      </c>
      <c r="W2081" t="s">
        <v>333</v>
      </c>
      <c r="X2081" t="s">
        <v>5723</v>
      </c>
      <c r="Y2081">
        <v>53</v>
      </c>
      <c r="Z2081">
        <v>53</v>
      </c>
      <c r="AA2081">
        <v>2</v>
      </c>
      <c r="AB2081">
        <v>2</v>
      </c>
      <c r="AC2081">
        <v>21</v>
      </c>
    </row>
    <row r="2082" spans="1:29" x14ac:dyDescent="0.35">
      <c r="A2082">
        <v>2087</v>
      </c>
      <c r="B2082" t="s">
        <v>1318</v>
      </c>
      <c r="C2082" t="s">
        <v>3456</v>
      </c>
      <c r="G2082" t="s">
        <v>1319</v>
      </c>
      <c r="I2082" t="s">
        <v>3413</v>
      </c>
      <c r="J2082" t="s">
        <v>264</v>
      </c>
      <c r="K2082">
        <v>0</v>
      </c>
      <c r="N2082" t="b">
        <v>1</v>
      </c>
      <c r="O2082" t="b">
        <v>1</v>
      </c>
      <c r="P2082" t="b">
        <v>0</v>
      </c>
      <c r="Q2082">
        <v>14</v>
      </c>
      <c r="R2082">
        <v>0</v>
      </c>
      <c r="S2082">
        <v>1</v>
      </c>
      <c r="T2082">
        <v>0</v>
      </c>
      <c r="U2082" t="b">
        <v>1</v>
      </c>
      <c r="V2082" t="s">
        <v>332</v>
      </c>
      <c r="W2082" t="s">
        <v>333</v>
      </c>
      <c r="X2082" t="s">
        <v>5724</v>
      </c>
      <c r="Y2082">
        <v>54</v>
      </c>
      <c r="Z2082">
        <v>54</v>
      </c>
      <c r="AA2082">
        <v>2</v>
      </c>
      <c r="AB2082">
        <v>2</v>
      </c>
      <c r="AC2082">
        <v>21</v>
      </c>
    </row>
    <row r="2083" spans="1:29" x14ac:dyDescent="0.35">
      <c r="A2083">
        <v>2088</v>
      </c>
      <c r="B2083" t="s">
        <v>1318</v>
      </c>
      <c r="C2083" t="s">
        <v>3457</v>
      </c>
      <c r="G2083" t="s">
        <v>1319</v>
      </c>
      <c r="I2083" t="s">
        <v>3413</v>
      </c>
      <c r="J2083" t="s">
        <v>264</v>
      </c>
      <c r="K2083">
        <v>0</v>
      </c>
      <c r="N2083" t="b">
        <v>1</v>
      </c>
      <c r="O2083" t="b">
        <v>1</v>
      </c>
      <c r="P2083" t="b">
        <v>0</v>
      </c>
      <c r="Q2083">
        <v>14</v>
      </c>
      <c r="R2083">
        <v>0</v>
      </c>
      <c r="S2083">
        <v>1</v>
      </c>
      <c r="T2083">
        <v>0</v>
      </c>
      <c r="U2083" t="b">
        <v>1</v>
      </c>
      <c r="V2083" t="s">
        <v>332</v>
      </c>
      <c r="W2083" t="s">
        <v>333</v>
      </c>
      <c r="X2083" t="s">
        <v>5725</v>
      </c>
      <c r="Y2083">
        <v>55</v>
      </c>
      <c r="Z2083">
        <v>55</v>
      </c>
      <c r="AA2083">
        <v>2</v>
      </c>
      <c r="AB2083">
        <v>2</v>
      </c>
      <c r="AC2083">
        <v>21</v>
      </c>
    </row>
    <row r="2084" spans="1:29" x14ac:dyDescent="0.35">
      <c r="A2084">
        <v>2089</v>
      </c>
      <c r="B2084" t="s">
        <v>1318</v>
      </c>
      <c r="C2084" t="s">
        <v>3458</v>
      </c>
      <c r="G2084" t="s">
        <v>1319</v>
      </c>
      <c r="I2084" t="s">
        <v>3413</v>
      </c>
      <c r="J2084" t="s">
        <v>264</v>
      </c>
      <c r="K2084">
        <v>0</v>
      </c>
      <c r="N2084" t="b">
        <v>1</v>
      </c>
      <c r="O2084" t="b">
        <v>1</v>
      </c>
      <c r="P2084" t="b">
        <v>0</v>
      </c>
      <c r="Q2084">
        <v>14</v>
      </c>
      <c r="R2084">
        <v>0</v>
      </c>
      <c r="S2084">
        <v>1</v>
      </c>
      <c r="T2084">
        <v>0</v>
      </c>
      <c r="U2084" t="b">
        <v>1</v>
      </c>
      <c r="V2084" t="s">
        <v>332</v>
      </c>
      <c r="W2084" t="s">
        <v>333</v>
      </c>
      <c r="X2084" t="s">
        <v>5726</v>
      </c>
      <c r="Y2084">
        <v>56</v>
      </c>
      <c r="Z2084">
        <v>56</v>
      </c>
      <c r="AA2084">
        <v>2</v>
      </c>
      <c r="AB2084">
        <v>2</v>
      </c>
      <c r="AC2084">
        <v>21</v>
      </c>
    </row>
    <row r="2085" spans="1:29" x14ac:dyDescent="0.35">
      <c r="A2085">
        <v>2090</v>
      </c>
      <c r="B2085" t="s">
        <v>1318</v>
      </c>
      <c r="C2085" t="s">
        <v>3459</v>
      </c>
      <c r="G2085" t="s">
        <v>1319</v>
      </c>
      <c r="I2085" t="s">
        <v>3413</v>
      </c>
      <c r="J2085" t="s">
        <v>264</v>
      </c>
      <c r="K2085">
        <v>0</v>
      </c>
      <c r="N2085" t="b">
        <v>1</v>
      </c>
      <c r="O2085" t="b">
        <v>1</v>
      </c>
      <c r="P2085" t="b">
        <v>0</v>
      </c>
      <c r="Q2085">
        <v>14</v>
      </c>
      <c r="R2085">
        <v>0</v>
      </c>
      <c r="S2085">
        <v>1</v>
      </c>
      <c r="T2085">
        <v>0</v>
      </c>
      <c r="U2085" t="b">
        <v>1</v>
      </c>
      <c r="V2085" t="s">
        <v>332</v>
      </c>
      <c r="W2085" t="s">
        <v>333</v>
      </c>
      <c r="X2085" t="s">
        <v>5727</v>
      </c>
      <c r="Y2085">
        <v>57</v>
      </c>
      <c r="Z2085">
        <v>57</v>
      </c>
      <c r="AA2085">
        <v>2</v>
      </c>
      <c r="AB2085">
        <v>2</v>
      </c>
      <c r="AC2085">
        <v>21</v>
      </c>
    </row>
    <row r="2086" spans="1:29" x14ac:dyDescent="0.35">
      <c r="A2086">
        <v>2091</v>
      </c>
      <c r="B2086" t="s">
        <v>1318</v>
      </c>
      <c r="C2086" t="s">
        <v>3460</v>
      </c>
      <c r="G2086" t="s">
        <v>1319</v>
      </c>
      <c r="I2086" t="s">
        <v>3413</v>
      </c>
      <c r="J2086" t="s">
        <v>264</v>
      </c>
      <c r="K2086">
        <v>0</v>
      </c>
      <c r="N2086" t="b">
        <v>1</v>
      </c>
      <c r="O2086" t="b">
        <v>1</v>
      </c>
      <c r="P2086" t="b">
        <v>0</v>
      </c>
      <c r="Q2086">
        <v>14</v>
      </c>
      <c r="R2086">
        <v>0</v>
      </c>
      <c r="S2086">
        <v>1</v>
      </c>
      <c r="T2086">
        <v>0</v>
      </c>
      <c r="U2086" t="b">
        <v>1</v>
      </c>
      <c r="V2086" t="s">
        <v>332</v>
      </c>
      <c r="W2086" t="s">
        <v>333</v>
      </c>
      <c r="X2086" t="s">
        <v>5728</v>
      </c>
      <c r="Y2086">
        <v>58</v>
      </c>
      <c r="Z2086">
        <v>58</v>
      </c>
      <c r="AA2086">
        <v>2</v>
      </c>
      <c r="AB2086">
        <v>2</v>
      </c>
      <c r="AC2086">
        <v>21</v>
      </c>
    </row>
    <row r="2087" spans="1:29" x14ac:dyDescent="0.35">
      <c r="A2087">
        <v>2092</v>
      </c>
      <c r="B2087" t="s">
        <v>1318</v>
      </c>
      <c r="C2087" t="s">
        <v>3461</v>
      </c>
      <c r="G2087" t="s">
        <v>1319</v>
      </c>
      <c r="I2087" t="s">
        <v>3413</v>
      </c>
      <c r="J2087" t="s">
        <v>264</v>
      </c>
      <c r="K2087">
        <v>0</v>
      </c>
      <c r="N2087" t="b">
        <v>1</v>
      </c>
      <c r="O2087" t="b">
        <v>1</v>
      </c>
      <c r="P2087" t="b">
        <v>0</v>
      </c>
      <c r="Q2087">
        <v>14</v>
      </c>
      <c r="R2087">
        <v>0</v>
      </c>
      <c r="S2087">
        <v>1</v>
      </c>
      <c r="T2087">
        <v>0</v>
      </c>
      <c r="U2087" t="b">
        <v>1</v>
      </c>
      <c r="V2087" t="s">
        <v>332</v>
      </c>
      <c r="W2087" t="s">
        <v>333</v>
      </c>
      <c r="X2087" t="s">
        <v>5729</v>
      </c>
      <c r="Y2087">
        <v>59</v>
      </c>
      <c r="Z2087">
        <v>59</v>
      </c>
      <c r="AA2087">
        <v>2</v>
      </c>
      <c r="AB2087">
        <v>2</v>
      </c>
      <c r="AC2087">
        <v>21</v>
      </c>
    </row>
    <row r="2088" spans="1:29" x14ac:dyDescent="0.35">
      <c r="A2088">
        <v>2093</v>
      </c>
      <c r="B2088" t="s">
        <v>1318</v>
      </c>
      <c r="C2088" t="s">
        <v>3462</v>
      </c>
      <c r="G2088" t="s">
        <v>1319</v>
      </c>
      <c r="I2088" t="s">
        <v>3413</v>
      </c>
      <c r="J2088" t="s">
        <v>264</v>
      </c>
      <c r="K2088">
        <v>0</v>
      </c>
      <c r="N2088" t="b">
        <v>1</v>
      </c>
      <c r="O2088" t="b">
        <v>1</v>
      </c>
      <c r="P2088" t="b">
        <v>0</v>
      </c>
      <c r="Q2088">
        <v>14</v>
      </c>
      <c r="R2088">
        <v>0</v>
      </c>
      <c r="S2088">
        <v>1</v>
      </c>
      <c r="T2088">
        <v>0</v>
      </c>
      <c r="U2088" t="b">
        <v>1</v>
      </c>
      <c r="V2088" t="s">
        <v>332</v>
      </c>
      <c r="W2088" t="s">
        <v>333</v>
      </c>
      <c r="X2088" t="s">
        <v>5730</v>
      </c>
      <c r="Y2088">
        <v>60</v>
      </c>
      <c r="Z2088">
        <v>60</v>
      </c>
      <c r="AA2088">
        <v>2</v>
      </c>
      <c r="AB2088">
        <v>2</v>
      </c>
      <c r="AC2088">
        <v>21</v>
      </c>
    </row>
    <row r="2089" spans="1:29" x14ac:dyDescent="0.35">
      <c r="A2089">
        <v>2094</v>
      </c>
      <c r="B2089" t="s">
        <v>1318</v>
      </c>
      <c r="C2089" t="s">
        <v>3463</v>
      </c>
      <c r="G2089" t="s">
        <v>1319</v>
      </c>
      <c r="I2089" t="s">
        <v>3413</v>
      </c>
      <c r="J2089" t="s">
        <v>264</v>
      </c>
      <c r="K2089">
        <v>0</v>
      </c>
      <c r="N2089" t="b">
        <v>1</v>
      </c>
      <c r="O2089" t="b">
        <v>1</v>
      </c>
      <c r="P2089" t="b">
        <v>0</v>
      </c>
      <c r="Q2089">
        <v>14</v>
      </c>
      <c r="R2089">
        <v>0</v>
      </c>
      <c r="S2089">
        <v>1</v>
      </c>
      <c r="T2089">
        <v>0</v>
      </c>
      <c r="U2089" t="b">
        <v>1</v>
      </c>
      <c r="V2089" t="s">
        <v>332</v>
      </c>
      <c r="W2089" t="s">
        <v>333</v>
      </c>
      <c r="X2089" t="s">
        <v>5731</v>
      </c>
      <c r="Y2089">
        <v>61</v>
      </c>
      <c r="Z2089">
        <v>61</v>
      </c>
      <c r="AA2089">
        <v>2</v>
      </c>
      <c r="AB2089">
        <v>2</v>
      </c>
      <c r="AC2089">
        <v>21</v>
      </c>
    </row>
    <row r="2090" spans="1:29" x14ac:dyDescent="0.35">
      <c r="A2090">
        <v>2095</v>
      </c>
      <c r="B2090" t="s">
        <v>1318</v>
      </c>
      <c r="C2090" t="s">
        <v>3464</v>
      </c>
      <c r="G2090" t="s">
        <v>1319</v>
      </c>
      <c r="I2090" t="s">
        <v>3413</v>
      </c>
      <c r="J2090" t="s">
        <v>264</v>
      </c>
      <c r="K2090">
        <v>0</v>
      </c>
      <c r="N2090" t="b">
        <v>1</v>
      </c>
      <c r="O2090" t="b">
        <v>1</v>
      </c>
      <c r="P2090" t="b">
        <v>0</v>
      </c>
      <c r="Q2090">
        <v>14</v>
      </c>
      <c r="R2090">
        <v>0</v>
      </c>
      <c r="S2090">
        <v>1</v>
      </c>
      <c r="T2090">
        <v>0</v>
      </c>
      <c r="U2090" t="b">
        <v>1</v>
      </c>
      <c r="V2090" t="s">
        <v>332</v>
      </c>
      <c r="W2090" t="s">
        <v>333</v>
      </c>
      <c r="X2090" t="s">
        <v>5732</v>
      </c>
      <c r="Y2090">
        <v>62</v>
      </c>
      <c r="Z2090">
        <v>62</v>
      </c>
      <c r="AA2090">
        <v>2</v>
      </c>
      <c r="AB2090">
        <v>2</v>
      </c>
      <c r="AC2090">
        <v>21</v>
      </c>
    </row>
    <row r="2091" spans="1:29" x14ac:dyDescent="0.35">
      <c r="A2091">
        <v>2096</v>
      </c>
      <c r="B2091" t="s">
        <v>1318</v>
      </c>
      <c r="C2091" t="s">
        <v>3465</v>
      </c>
      <c r="G2091" t="s">
        <v>1319</v>
      </c>
      <c r="I2091" t="s">
        <v>3413</v>
      </c>
      <c r="J2091" t="s">
        <v>264</v>
      </c>
      <c r="K2091">
        <v>0</v>
      </c>
      <c r="N2091" t="b">
        <v>1</v>
      </c>
      <c r="O2091" t="b">
        <v>1</v>
      </c>
      <c r="P2091" t="b">
        <v>0</v>
      </c>
      <c r="Q2091">
        <v>14</v>
      </c>
      <c r="R2091">
        <v>0</v>
      </c>
      <c r="S2091">
        <v>1</v>
      </c>
      <c r="T2091">
        <v>0</v>
      </c>
      <c r="U2091" t="b">
        <v>1</v>
      </c>
      <c r="V2091" t="s">
        <v>332</v>
      </c>
      <c r="W2091" t="s">
        <v>333</v>
      </c>
      <c r="X2091" t="s">
        <v>5733</v>
      </c>
      <c r="Y2091">
        <v>63</v>
      </c>
      <c r="Z2091">
        <v>63</v>
      </c>
      <c r="AA2091">
        <v>2</v>
      </c>
      <c r="AB2091">
        <v>2</v>
      </c>
      <c r="AC2091">
        <v>21</v>
      </c>
    </row>
    <row r="2092" spans="1:29" x14ac:dyDescent="0.35">
      <c r="A2092">
        <v>2097</v>
      </c>
      <c r="B2092" t="s">
        <v>1318</v>
      </c>
      <c r="C2092" t="s">
        <v>3466</v>
      </c>
      <c r="G2092" t="s">
        <v>1319</v>
      </c>
      <c r="I2092" t="s">
        <v>3413</v>
      </c>
      <c r="J2092" t="s">
        <v>264</v>
      </c>
      <c r="K2092">
        <v>0</v>
      </c>
      <c r="N2092" t="b">
        <v>1</v>
      </c>
      <c r="O2092" t="b">
        <v>1</v>
      </c>
      <c r="P2092" t="b">
        <v>0</v>
      </c>
      <c r="Q2092">
        <v>14</v>
      </c>
      <c r="R2092">
        <v>0</v>
      </c>
      <c r="S2092">
        <v>1</v>
      </c>
      <c r="T2092">
        <v>0</v>
      </c>
      <c r="U2092" t="b">
        <v>1</v>
      </c>
      <c r="V2092" t="s">
        <v>332</v>
      </c>
      <c r="W2092" t="s">
        <v>333</v>
      </c>
      <c r="X2092" t="s">
        <v>5734</v>
      </c>
      <c r="Y2092">
        <v>64</v>
      </c>
      <c r="Z2092">
        <v>64</v>
      </c>
      <c r="AA2092">
        <v>2</v>
      </c>
      <c r="AB2092">
        <v>2</v>
      </c>
      <c r="AC2092">
        <v>21</v>
      </c>
    </row>
    <row r="2093" spans="1:29" x14ac:dyDescent="0.35">
      <c r="A2093">
        <v>2098</v>
      </c>
      <c r="B2093" t="s">
        <v>1318</v>
      </c>
      <c r="C2093" t="s">
        <v>3467</v>
      </c>
      <c r="G2093" t="s">
        <v>1319</v>
      </c>
      <c r="I2093" t="s">
        <v>3413</v>
      </c>
      <c r="J2093" t="s">
        <v>264</v>
      </c>
      <c r="K2093">
        <v>0</v>
      </c>
      <c r="N2093" t="b">
        <v>1</v>
      </c>
      <c r="O2093" t="b">
        <v>1</v>
      </c>
      <c r="P2093" t="b">
        <v>0</v>
      </c>
      <c r="Q2093">
        <v>14</v>
      </c>
      <c r="R2093">
        <v>0</v>
      </c>
      <c r="S2093">
        <v>1</v>
      </c>
      <c r="T2093">
        <v>0</v>
      </c>
      <c r="U2093" t="b">
        <v>1</v>
      </c>
      <c r="V2093" t="s">
        <v>332</v>
      </c>
      <c r="W2093" t="s">
        <v>333</v>
      </c>
      <c r="X2093" t="s">
        <v>5735</v>
      </c>
      <c r="Y2093">
        <v>65</v>
      </c>
      <c r="Z2093">
        <v>65</v>
      </c>
      <c r="AA2093">
        <v>2</v>
      </c>
      <c r="AB2093">
        <v>2</v>
      </c>
      <c r="AC2093">
        <v>21</v>
      </c>
    </row>
    <row r="2094" spans="1:29" x14ac:dyDescent="0.35">
      <c r="A2094">
        <v>2099</v>
      </c>
      <c r="B2094" t="s">
        <v>1318</v>
      </c>
      <c r="C2094" t="s">
        <v>3468</v>
      </c>
      <c r="G2094" t="s">
        <v>1319</v>
      </c>
      <c r="I2094" t="s">
        <v>3413</v>
      </c>
      <c r="J2094" t="s">
        <v>264</v>
      </c>
      <c r="K2094">
        <v>0</v>
      </c>
      <c r="N2094" t="b">
        <v>1</v>
      </c>
      <c r="O2094" t="b">
        <v>1</v>
      </c>
      <c r="P2094" t="b">
        <v>0</v>
      </c>
      <c r="Q2094">
        <v>14</v>
      </c>
      <c r="R2094">
        <v>0</v>
      </c>
      <c r="S2094">
        <v>1</v>
      </c>
      <c r="T2094">
        <v>0</v>
      </c>
      <c r="U2094" t="b">
        <v>1</v>
      </c>
      <c r="V2094" t="s">
        <v>332</v>
      </c>
      <c r="W2094" t="s">
        <v>333</v>
      </c>
      <c r="X2094" t="s">
        <v>5736</v>
      </c>
      <c r="Y2094">
        <v>66</v>
      </c>
      <c r="Z2094">
        <v>66</v>
      </c>
      <c r="AA2094">
        <v>2</v>
      </c>
      <c r="AB2094">
        <v>2</v>
      </c>
      <c r="AC2094">
        <v>21</v>
      </c>
    </row>
    <row r="2095" spans="1:29" x14ac:dyDescent="0.35">
      <c r="A2095">
        <v>2100</v>
      </c>
      <c r="B2095" t="s">
        <v>1318</v>
      </c>
      <c r="C2095" t="s">
        <v>3469</v>
      </c>
      <c r="G2095" t="s">
        <v>1319</v>
      </c>
      <c r="I2095" t="s">
        <v>3413</v>
      </c>
      <c r="J2095" t="s">
        <v>264</v>
      </c>
      <c r="K2095">
        <v>0</v>
      </c>
      <c r="N2095" t="b">
        <v>1</v>
      </c>
      <c r="O2095" t="b">
        <v>1</v>
      </c>
      <c r="P2095" t="b">
        <v>0</v>
      </c>
      <c r="Q2095">
        <v>14</v>
      </c>
      <c r="R2095">
        <v>0</v>
      </c>
      <c r="S2095">
        <v>1</v>
      </c>
      <c r="T2095">
        <v>0</v>
      </c>
      <c r="U2095" t="b">
        <v>1</v>
      </c>
      <c r="V2095" t="s">
        <v>332</v>
      </c>
      <c r="W2095" t="s">
        <v>333</v>
      </c>
      <c r="X2095" t="s">
        <v>5737</v>
      </c>
      <c r="Y2095">
        <v>67</v>
      </c>
      <c r="Z2095">
        <v>67</v>
      </c>
      <c r="AA2095">
        <v>2</v>
      </c>
      <c r="AB2095">
        <v>2</v>
      </c>
      <c r="AC2095">
        <v>21</v>
      </c>
    </row>
    <row r="2096" spans="1:29" x14ac:dyDescent="0.35">
      <c r="A2096">
        <v>2101</v>
      </c>
      <c r="B2096" t="s">
        <v>1318</v>
      </c>
      <c r="C2096" t="s">
        <v>3470</v>
      </c>
      <c r="G2096" t="s">
        <v>1319</v>
      </c>
      <c r="I2096" t="s">
        <v>3413</v>
      </c>
      <c r="J2096" t="s">
        <v>264</v>
      </c>
      <c r="K2096">
        <v>0</v>
      </c>
      <c r="N2096" t="b">
        <v>1</v>
      </c>
      <c r="O2096" t="b">
        <v>1</v>
      </c>
      <c r="P2096" t="b">
        <v>0</v>
      </c>
      <c r="Q2096">
        <v>14</v>
      </c>
      <c r="R2096">
        <v>0</v>
      </c>
      <c r="S2096">
        <v>1</v>
      </c>
      <c r="T2096">
        <v>0</v>
      </c>
      <c r="U2096" t="b">
        <v>1</v>
      </c>
      <c r="V2096" t="s">
        <v>332</v>
      </c>
      <c r="W2096" t="s">
        <v>333</v>
      </c>
      <c r="X2096" t="s">
        <v>5738</v>
      </c>
      <c r="Y2096">
        <v>68</v>
      </c>
      <c r="Z2096">
        <v>68</v>
      </c>
      <c r="AA2096">
        <v>2</v>
      </c>
      <c r="AB2096">
        <v>2</v>
      </c>
      <c r="AC2096">
        <v>21</v>
      </c>
    </row>
    <row r="2097" spans="1:29" x14ac:dyDescent="0.35">
      <c r="A2097">
        <v>2102</v>
      </c>
      <c r="B2097" t="s">
        <v>1318</v>
      </c>
      <c r="C2097" t="s">
        <v>3471</v>
      </c>
      <c r="G2097" t="s">
        <v>1319</v>
      </c>
      <c r="I2097" t="s">
        <v>3413</v>
      </c>
      <c r="J2097" t="s">
        <v>264</v>
      </c>
      <c r="K2097">
        <v>0</v>
      </c>
      <c r="N2097" t="b">
        <v>1</v>
      </c>
      <c r="O2097" t="b">
        <v>1</v>
      </c>
      <c r="P2097" t="b">
        <v>0</v>
      </c>
      <c r="Q2097">
        <v>14</v>
      </c>
      <c r="R2097">
        <v>0</v>
      </c>
      <c r="S2097">
        <v>1</v>
      </c>
      <c r="T2097">
        <v>0</v>
      </c>
      <c r="U2097" t="b">
        <v>1</v>
      </c>
      <c r="V2097" t="s">
        <v>332</v>
      </c>
      <c r="W2097" t="s">
        <v>333</v>
      </c>
      <c r="X2097" t="s">
        <v>5739</v>
      </c>
      <c r="Y2097">
        <v>69</v>
      </c>
      <c r="Z2097">
        <v>69</v>
      </c>
      <c r="AA2097">
        <v>2</v>
      </c>
      <c r="AB2097">
        <v>2</v>
      </c>
      <c r="AC2097">
        <v>21</v>
      </c>
    </row>
    <row r="2098" spans="1:29" x14ac:dyDescent="0.35">
      <c r="A2098">
        <v>2103</v>
      </c>
      <c r="B2098" t="s">
        <v>1318</v>
      </c>
      <c r="C2098" t="s">
        <v>3472</v>
      </c>
      <c r="G2098" t="s">
        <v>1319</v>
      </c>
      <c r="I2098" t="s">
        <v>3413</v>
      </c>
      <c r="J2098" t="s">
        <v>264</v>
      </c>
      <c r="K2098">
        <v>0</v>
      </c>
      <c r="N2098" t="b">
        <v>1</v>
      </c>
      <c r="O2098" t="b">
        <v>1</v>
      </c>
      <c r="P2098" t="b">
        <v>0</v>
      </c>
      <c r="Q2098">
        <v>14</v>
      </c>
      <c r="R2098">
        <v>0</v>
      </c>
      <c r="S2098">
        <v>1</v>
      </c>
      <c r="T2098">
        <v>0</v>
      </c>
      <c r="U2098" t="b">
        <v>1</v>
      </c>
      <c r="V2098" t="s">
        <v>332</v>
      </c>
      <c r="W2098" t="s">
        <v>333</v>
      </c>
      <c r="X2098" t="s">
        <v>5740</v>
      </c>
      <c r="Y2098">
        <v>70</v>
      </c>
      <c r="Z2098">
        <v>70</v>
      </c>
      <c r="AA2098">
        <v>2</v>
      </c>
      <c r="AB2098">
        <v>2</v>
      </c>
      <c r="AC2098">
        <v>21</v>
      </c>
    </row>
    <row r="2099" spans="1:29" x14ac:dyDescent="0.35">
      <c r="A2099">
        <v>2104</v>
      </c>
      <c r="B2099" t="s">
        <v>1318</v>
      </c>
      <c r="C2099" t="s">
        <v>3473</v>
      </c>
      <c r="I2099" t="s">
        <v>47</v>
      </c>
      <c r="J2099" t="s">
        <v>264</v>
      </c>
      <c r="K2099">
        <v>0</v>
      </c>
      <c r="N2099" t="b">
        <v>1</v>
      </c>
      <c r="O2099" t="b">
        <v>1</v>
      </c>
      <c r="P2099" t="b">
        <v>0</v>
      </c>
      <c r="Q2099">
        <v>14</v>
      </c>
      <c r="R2099">
        <v>2</v>
      </c>
      <c r="S2099">
        <v>1</v>
      </c>
      <c r="T2099">
        <v>0</v>
      </c>
      <c r="U2099" t="b">
        <v>1</v>
      </c>
      <c r="V2099" t="s">
        <v>332</v>
      </c>
      <c r="W2099" t="s">
        <v>333</v>
      </c>
      <c r="X2099" t="s">
        <v>5741</v>
      </c>
      <c r="Y2099">
        <v>11</v>
      </c>
      <c r="Z2099">
        <v>11</v>
      </c>
      <c r="AA2099">
        <v>4</v>
      </c>
      <c r="AB2099">
        <v>4</v>
      </c>
      <c r="AC2099">
        <v>21</v>
      </c>
    </row>
    <row r="2100" spans="1:29" x14ac:dyDescent="0.35">
      <c r="A2100">
        <v>2105</v>
      </c>
      <c r="B2100" t="s">
        <v>1318</v>
      </c>
      <c r="C2100" t="s">
        <v>3474</v>
      </c>
      <c r="I2100" t="s">
        <v>47</v>
      </c>
      <c r="J2100" t="s">
        <v>264</v>
      </c>
      <c r="K2100">
        <v>0</v>
      </c>
      <c r="N2100" t="b">
        <v>1</v>
      </c>
      <c r="O2100" t="b">
        <v>1</v>
      </c>
      <c r="P2100" t="b">
        <v>0</v>
      </c>
      <c r="Q2100">
        <v>14</v>
      </c>
      <c r="R2100">
        <v>2</v>
      </c>
      <c r="S2100">
        <v>1</v>
      </c>
      <c r="T2100">
        <v>0</v>
      </c>
      <c r="U2100" t="b">
        <v>1</v>
      </c>
      <c r="V2100" t="s">
        <v>332</v>
      </c>
      <c r="W2100" t="s">
        <v>333</v>
      </c>
      <c r="X2100" t="s">
        <v>5742</v>
      </c>
      <c r="Y2100">
        <v>12</v>
      </c>
      <c r="Z2100">
        <v>12</v>
      </c>
      <c r="AA2100">
        <v>4</v>
      </c>
      <c r="AB2100">
        <v>4</v>
      </c>
      <c r="AC2100">
        <v>21</v>
      </c>
    </row>
    <row r="2101" spans="1:29" x14ac:dyDescent="0.35">
      <c r="A2101">
        <v>2106</v>
      </c>
      <c r="B2101" t="s">
        <v>1318</v>
      </c>
      <c r="C2101" t="s">
        <v>3475</v>
      </c>
      <c r="I2101" t="s">
        <v>47</v>
      </c>
      <c r="J2101" t="s">
        <v>264</v>
      </c>
      <c r="K2101">
        <v>0</v>
      </c>
      <c r="N2101" t="b">
        <v>1</v>
      </c>
      <c r="O2101" t="b">
        <v>1</v>
      </c>
      <c r="P2101" t="b">
        <v>0</v>
      </c>
      <c r="Q2101">
        <v>14</v>
      </c>
      <c r="R2101">
        <v>2</v>
      </c>
      <c r="S2101">
        <v>1</v>
      </c>
      <c r="T2101">
        <v>0</v>
      </c>
      <c r="U2101" t="b">
        <v>1</v>
      </c>
      <c r="V2101" t="s">
        <v>332</v>
      </c>
      <c r="W2101" t="s">
        <v>333</v>
      </c>
      <c r="X2101" t="s">
        <v>5743</v>
      </c>
      <c r="Y2101">
        <v>13</v>
      </c>
      <c r="Z2101">
        <v>13</v>
      </c>
      <c r="AA2101">
        <v>4</v>
      </c>
      <c r="AB2101">
        <v>4</v>
      </c>
      <c r="AC2101">
        <v>21</v>
      </c>
    </row>
    <row r="2102" spans="1:29" x14ac:dyDescent="0.35">
      <c r="A2102">
        <v>2107</v>
      </c>
      <c r="B2102" t="s">
        <v>1318</v>
      </c>
      <c r="C2102" t="s">
        <v>3476</v>
      </c>
      <c r="I2102" t="s">
        <v>47</v>
      </c>
      <c r="J2102" t="s">
        <v>264</v>
      </c>
      <c r="K2102">
        <v>0</v>
      </c>
      <c r="N2102" t="b">
        <v>1</v>
      </c>
      <c r="O2102" t="b">
        <v>1</v>
      </c>
      <c r="P2102" t="b">
        <v>0</v>
      </c>
      <c r="Q2102">
        <v>14</v>
      </c>
      <c r="R2102">
        <v>2</v>
      </c>
      <c r="S2102">
        <v>1</v>
      </c>
      <c r="T2102">
        <v>0</v>
      </c>
      <c r="U2102" t="b">
        <v>1</v>
      </c>
      <c r="V2102" t="s">
        <v>332</v>
      </c>
      <c r="W2102" t="s">
        <v>333</v>
      </c>
      <c r="X2102" t="s">
        <v>5744</v>
      </c>
      <c r="Y2102">
        <v>14</v>
      </c>
      <c r="Z2102">
        <v>14</v>
      </c>
      <c r="AA2102">
        <v>4</v>
      </c>
      <c r="AB2102">
        <v>4</v>
      </c>
      <c r="AC2102">
        <v>21</v>
      </c>
    </row>
    <row r="2103" spans="1:29" x14ac:dyDescent="0.35">
      <c r="A2103">
        <v>2108</v>
      </c>
      <c r="B2103" t="s">
        <v>1318</v>
      </c>
      <c r="C2103" t="s">
        <v>3477</v>
      </c>
      <c r="I2103" t="s">
        <v>47</v>
      </c>
      <c r="J2103" t="s">
        <v>264</v>
      </c>
      <c r="K2103">
        <v>0</v>
      </c>
      <c r="N2103" t="b">
        <v>1</v>
      </c>
      <c r="O2103" t="b">
        <v>1</v>
      </c>
      <c r="P2103" t="b">
        <v>0</v>
      </c>
      <c r="Q2103">
        <v>14</v>
      </c>
      <c r="R2103">
        <v>2</v>
      </c>
      <c r="S2103">
        <v>1</v>
      </c>
      <c r="T2103">
        <v>0</v>
      </c>
      <c r="U2103" t="b">
        <v>1</v>
      </c>
      <c r="V2103" t="s">
        <v>332</v>
      </c>
      <c r="W2103" t="s">
        <v>333</v>
      </c>
      <c r="X2103" t="s">
        <v>5745</v>
      </c>
      <c r="Y2103">
        <v>15</v>
      </c>
      <c r="Z2103">
        <v>15</v>
      </c>
      <c r="AA2103">
        <v>4</v>
      </c>
      <c r="AB2103">
        <v>4</v>
      </c>
      <c r="AC2103">
        <v>21</v>
      </c>
    </row>
    <row r="2104" spans="1:29" x14ac:dyDescent="0.35">
      <c r="A2104">
        <v>2109</v>
      </c>
      <c r="B2104" t="s">
        <v>1318</v>
      </c>
      <c r="C2104" t="s">
        <v>3478</v>
      </c>
      <c r="I2104" t="s">
        <v>47</v>
      </c>
      <c r="J2104" t="s">
        <v>264</v>
      </c>
      <c r="K2104">
        <v>0</v>
      </c>
      <c r="N2104" t="b">
        <v>1</v>
      </c>
      <c r="O2104" t="b">
        <v>1</v>
      </c>
      <c r="P2104" t="b">
        <v>0</v>
      </c>
      <c r="Q2104">
        <v>14</v>
      </c>
      <c r="R2104">
        <v>2</v>
      </c>
      <c r="S2104">
        <v>1</v>
      </c>
      <c r="T2104">
        <v>0</v>
      </c>
      <c r="U2104" t="b">
        <v>1</v>
      </c>
      <c r="V2104" t="s">
        <v>332</v>
      </c>
      <c r="W2104" t="s">
        <v>333</v>
      </c>
      <c r="X2104" t="s">
        <v>5746</v>
      </c>
      <c r="Y2104">
        <v>16</v>
      </c>
      <c r="Z2104">
        <v>16</v>
      </c>
      <c r="AA2104">
        <v>4</v>
      </c>
      <c r="AB2104">
        <v>4</v>
      </c>
      <c r="AC2104">
        <v>21</v>
      </c>
    </row>
    <row r="2105" spans="1:29" x14ac:dyDescent="0.35">
      <c r="A2105">
        <v>2110</v>
      </c>
      <c r="B2105" t="s">
        <v>1318</v>
      </c>
      <c r="C2105" t="s">
        <v>3479</v>
      </c>
      <c r="I2105" t="s">
        <v>47</v>
      </c>
      <c r="J2105" t="s">
        <v>264</v>
      </c>
      <c r="K2105">
        <v>0</v>
      </c>
      <c r="N2105" t="b">
        <v>1</v>
      </c>
      <c r="O2105" t="b">
        <v>1</v>
      </c>
      <c r="P2105" t="b">
        <v>0</v>
      </c>
      <c r="Q2105">
        <v>14</v>
      </c>
      <c r="R2105">
        <v>2</v>
      </c>
      <c r="S2105">
        <v>1</v>
      </c>
      <c r="T2105">
        <v>0</v>
      </c>
      <c r="U2105" t="b">
        <v>1</v>
      </c>
      <c r="V2105" t="s">
        <v>332</v>
      </c>
      <c r="W2105" t="s">
        <v>333</v>
      </c>
      <c r="X2105" t="s">
        <v>5747</v>
      </c>
      <c r="Y2105">
        <v>17</v>
      </c>
      <c r="Z2105">
        <v>17</v>
      </c>
      <c r="AA2105">
        <v>4</v>
      </c>
      <c r="AB2105">
        <v>4</v>
      </c>
      <c r="AC2105">
        <v>21</v>
      </c>
    </row>
    <row r="2106" spans="1:29" x14ac:dyDescent="0.35">
      <c r="A2106">
        <v>2111</v>
      </c>
      <c r="B2106" t="s">
        <v>1318</v>
      </c>
      <c r="C2106" t="s">
        <v>3480</v>
      </c>
      <c r="I2106" t="s">
        <v>47</v>
      </c>
      <c r="J2106" t="s">
        <v>264</v>
      </c>
      <c r="K2106">
        <v>0</v>
      </c>
      <c r="N2106" t="b">
        <v>1</v>
      </c>
      <c r="O2106" t="b">
        <v>1</v>
      </c>
      <c r="P2106" t="b">
        <v>0</v>
      </c>
      <c r="Q2106">
        <v>14</v>
      </c>
      <c r="R2106">
        <v>2</v>
      </c>
      <c r="S2106">
        <v>1</v>
      </c>
      <c r="T2106">
        <v>0</v>
      </c>
      <c r="U2106" t="b">
        <v>1</v>
      </c>
      <c r="V2106" t="s">
        <v>332</v>
      </c>
      <c r="W2106" t="s">
        <v>333</v>
      </c>
      <c r="X2106" t="s">
        <v>5748</v>
      </c>
      <c r="Y2106">
        <v>18</v>
      </c>
      <c r="Z2106">
        <v>18</v>
      </c>
      <c r="AA2106">
        <v>4</v>
      </c>
      <c r="AB2106">
        <v>4</v>
      </c>
      <c r="AC2106">
        <v>21</v>
      </c>
    </row>
    <row r="2107" spans="1:29" x14ac:dyDescent="0.35">
      <c r="A2107">
        <v>2112</v>
      </c>
      <c r="B2107" t="s">
        <v>1318</v>
      </c>
      <c r="C2107" t="s">
        <v>3481</v>
      </c>
      <c r="I2107" t="s">
        <v>47</v>
      </c>
      <c r="J2107" t="s">
        <v>264</v>
      </c>
      <c r="K2107">
        <v>0</v>
      </c>
      <c r="N2107" t="b">
        <v>1</v>
      </c>
      <c r="O2107" t="b">
        <v>1</v>
      </c>
      <c r="P2107" t="b">
        <v>0</v>
      </c>
      <c r="Q2107">
        <v>14</v>
      </c>
      <c r="R2107">
        <v>2</v>
      </c>
      <c r="S2107">
        <v>1</v>
      </c>
      <c r="T2107">
        <v>0</v>
      </c>
      <c r="U2107" t="b">
        <v>1</v>
      </c>
      <c r="V2107" t="s">
        <v>332</v>
      </c>
      <c r="W2107" t="s">
        <v>333</v>
      </c>
      <c r="X2107" t="s">
        <v>5749</v>
      </c>
      <c r="Y2107">
        <v>19</v>
      </c>
      <c r="Z2107">
        <v>19</v>
      </c>
      <c r="AA2107">
        <v>4</v>
      </c>
      <c r="AB2107">
        <v>4</v>
      </c>
      <c r="AC2107">
        <v>21</v>
      </c>
    </row>
    <row r="2108" spans="1:29" x14ac:dyDescent="0.35">
      <c r="A2108">
        <v>2113</v>
      </c>
      <c r="B2108" t="s">
        <v>1318</v>
      </c>
      <c r="C2108" t="s">
        <v>3482</v>
      </c>
      <c r="I2108" t="s">
        <v>47</v>
      </c>
      <c r="J2108" t="s">
        <v>264</v>
      </c>
      <c r="K2108">
        <v>0</v>
      </c>
      <c r="N2108" t="b">
        <v>1</v>
      </c>
      <c r="O2108" t="b">
        <v>1</v>
      </c>
      <c r="P2108" t="b">
        <v>0</v>
      </c>
      <c r="Q2108">
        <v>14</v>
      </c>
      <c r="R2108">
        <v>2</v>
      </c>
      <c r="S2108">
        <v>1</v>
      </c>
      <c r="T2108">
        <v>0</v>
      </c>
      <c r="U2108" t="b">
        <v>1</v>
      </c>
      <c r="V2108" t="s">
        <v>332</v>
      </c>
      <c r="W2108" t="s">
        <v>333</v>
      </c>
      <c r="X2108" t="s">
        <v>5750</v>
      </c>
      <c r="Y2108">
        <v>20</v>
      </c>
      <c r="Z2108">
        <v>20</v>
      </c>
      <c r="AA2108">
        <v>4</v>
      </c>
      <c r="AB2108">
        <v>4</v>
      </c>
      <c r="AC2108">
        <v>21</v>
      </c>
    </row>
    <row r="2109" spans="1:29" x14ac:dyDescent="0.35">
      <c r="A2109">
        <v>2114</v>
      </c>
      <c r="B2109" t="s">
        <v>1318</v>
      </c>
      <c r="C2109" t="s">
        <v>3483</v>
      </c>
      <c r="I2109" t="s">
        <v>47</v>
      </c>
      <c r="J2109" t="s">
        <v>264</v>
      </c>
      <c r="K2109">
        <v>0</v>
      </c>
      <c r="N2109" t="b">
        <v>1</v>
      </c>
      <c r="O2109" t="b">
        <v>1</v>
      </c>
      <c r="P2109" t="b">
        <v>0</v>
      </c>
      <c r="Q2109">
        <v>14</v>
      </c>
      <c r="R2109">
        <v>2</v>
      </c>
      <c r="S2109">
        <v>1</v>
      </c>
      <c r="T2109">
        <v>0</v>
      </c>
      <c r="U2109" t="b">
        <v>1</v>
      </c>
      <c r="V2109" t="s">
        <v>332</v>
      </c>
      <c r="W2109" t="s">
        <v>333</v>
      </c>
      <c r="X2109" t="s">
        <v>5751</v>
      </c>
      <c r="Y2109">
        <v>21</v>
      </c>
      <c r="Z2109">
        <v>21</v>
      </c>
      <c r="AA2109">
        <v>4</v>
      </c>
      <c r="AB2109">
        <v>4</v>
      </c>
      <c r="AC2109">
        <v>21</v>
      </c>
    </row>
    <row r="2110" spans="1:29" x14ac:dyDescent="0.35">
      <c r="A2110">
        <v>2115</v>
      </c>
      <c r="B2110" t="s">
        <v>1318</v>
      </c>
      <c r="C2110" t="s">
        <v>3484</v>
      </c>
      <c r="I2110" t="s">
        <v>47</v>
      </c>
      <c r="J2110" t="s">
        <v>264</v>
      </c>
      <c r="K2110">
        <v>0</v>
      </c>
      <c r="N2110" t="b">
        <v>1</v>
      </c>
      <c r="O2110" t="b">
        <v>1</v>
      </c>
      <c r="P2110" t="b">
        <v>0</v>
      </c>
      <c r="Q2110">
        <v>14</v>
      </c>
      <c r="R2110">
        <v>2</v>
      </c>
      <c r="S2110">
        <v>1</v>
      </c>
      <c r="T2110">
        <v>0</v>
      </c>
      <c r="U2110" t="b">
        <v>1</v>
      </c>
      <c r="V2110" t="s">
        <v>332</v>
      </c>
      <c r="W2110" t="s">
        <v>333</v>
      </c>
      <c r="X2110" t="s">
        <v>5382</v>
      </c>
      <c r="Y2110">
        <v>22</v>
      </c>
      <c r="Z2110">
        <v>22</v>
      </c>
      <c r="AA2110">
        <v>4</v>
      </c>
      <c r="AB2110">
        <v>4</v>
      </c>
      <c r="AC2110">
        <v>21</v>
      </c>
    </row>
    <row r="2111" spans="1:29" x14ac:dyDescent="0.35">
      <c r="A2111">
        <v>2116</v>
      </c>
      <c r="B2111" t="s">
        <v>1318</v>
      </c>
      <c r="C2111" t="s">
        <v>3485</v>
      </c>
      <c r="I2111" t="s">
        <v>47</v>
      </c>
      <c r="J2111" t="s">
        <v>264</v>
      </c>
      <c r="K2111">
        <v>0</v>
      </c>
      <c r="N2111" t="b">
        <v>1</v>
      </c>
      <c r="O2111" t="b">
        <v>1</v>
      </c>
      <c r="P2111" t="b">
        <v>0</v>
      </c>
      <c r="Q2111">
        <v>14</v>
      </c>
      <c r="R2111">
        <v>2</v>
      </c>
      <c r="S2111">
        <v>1</v>
      </c>
      <c r="T2111">
        <v>0</v>
      </c>
      <c r="U2111" t="b">
        <v>1</v>
      </c>
      <c r="V2111" t="s">
        <v>332</v>
      </c>
      <c r="W2111" t="s">
        <v>333</v>
      </c>
      <c r="X2111" t="s">
        <v>5752</v>
      </c>
      <c r="Y2111">
        <v>23</v>
      </c>
      <c r="Z2111">
        <v>23</v>
      </c>
      <c r="AA2111">
        <v>4</v>
      </c>
      <c r="AB2111">
        <v>4</v>
      </c>
      <c r="AC2111">
        <v>21</v>
      </c>
    </row>
    <row r="2112" spans="1:29" x14ac:dyDescent="0.35">
      <c r="A2112">
        <v>2117</v>
      </c>
      <c r="B2112" t="s">
        <v>1318</v>
      </c>
      <c r="C2112" t="s">
        <v>3486</v>
      </c>
      <c r="I2112" t="s">
        <v>47</v>
      </c>
      <c r="J2112" t="s">
        <v>264</v>
      </c>
      <c r="K2112">
        <v>0</v>
      </c>
      <c r="N2112" t="b">
        <v>1</v>
      </c>
      <c r="O2112" t="b">
        <v>1</v>
      </c>
      <c r="P2112" t="b">
        <v>0</v>
      </c>
      <c r="Q2112">
        <v>14</v>
      </c>
      <c r="R2112">
        <v>2</v>
      </c>
      <c r="S2112">
        <v>1</v>
      </c>
      <c r="T2112">
        <v>0</v>
      </c>
      <c r="U2112" t="b">
        <v>1</v>
      </c>
      <c r="V2112" t="s">
        <v>332</v>
      </c>
      <c r="W2112" t="s">
        <v>333</v>
      </c>
      <c r="X2112" t="s">
        <v>5753</v>
      </c>
      <c r="Y2112">
        <v>24</v>
      </c>
      <c r="Z2112">
        <v>24</v>
      </c>
      <c r="AA2112">
        <v>4</v>
      </c>
      <c r="AB2112">
        <v>4</v>
      </c>
      <c r="AC2112">
        <v>21</v>
      </c>
    </row>
    <row r="2113" spans="1:29" x14ac:dyDescent="0.35">
      <c r="A2113">
        <v>2118</v>
      </c>
      <c r="B2113" t="s">
        <v>1318</v>
      </c>
      <c r="C2113" t="s">
        <v>3487</v>
      </c>
      <c r="I2113" t="s">
        <v>47</v>
      </c>
      <c r="J2113" t="s">
        <v>264</v>
      </c>
      <c r="K2113">
        <v>0</v>
      </c>
      <c r="N2113" t="b">
        <v>1</v>
      </c>
      <c r="O2113" t="b">
        <v>1</v>
      </c>
      <c r="P2113" t="b">
        <v>0</v>
      </c>
      <c r="Q2113">
        <v>14</v>
      </c>
      <c r="R2113">
        <v>2</v>
      </c>
      <c r="S2113">
        <v>1</v>
      </c>
      <c r="T2113">
        <v>0</v>
      </c>
      <c r="U2113" t="b">
        <v>1</v>
      </c>
      <c r="V2113" t="s">
        <v>332</v>
      </c>
      <c r="W2113" t="s">
        <v>333</v>
      </c>
      <c r="X2113" t="s">
        <v>5754</v>
      </c>
      <c r="Y2113">
        <v>25</v>
      </c>
      <c r="Z2113">
        <v>25</v>
      </c>
      <c r="AA2113">
        <v>4</v>
      </c>
      <c r="AB2113">
        <v>4</v>
      </c>
      <c r="AC2113">
        <v>21</v>
      </c>
    </row>
    <row r="2114" spans="1:29" x14ac:dyDescent="0.35">
      <c r="A2114">
        <v>2119</v>
      </c>
      <c r="B2114" t="s">
        <v>1318</v>
      </c>
      <c r="C2114" t="s">
        <v>3488</v>
      </c>
      <c r="I2114" t="s">
        <v>47</v>
      </c>
      <c r="J2114" t="s">
        <v>264</v>
      </c>
      <c r="K2114">
        <v>0</v>
      </c>
      <c r="N2114" t="b">
        <v>1</v>
      </c>
      <c r="O2114" t="b">
        <v>1</v>
      </c>
      <c r="P2114" t="b">
        <v>0</v>
      </c>
      <c r="Q2114">
        <v>14</v>
      </c>
      <c r="R2114">
        <v>2</v>
      </c>
      <c r="S2114">
        <v>1</v>
      </c>
      <c r="T2114">
        <v>0</v>
      </c>
      <c r="U2114" t="b">
        <v>1</v>
      </c>
      <c r="V2114" t="s">
        <v>332</v>
      </c>
      <c r="W2114" t="s">
        <v>333</v>
      </c>
      <c r="X2114" t="s">
        <v>5755</v>
      </c>
      <c r="Y2114">
        <v>26</v>
      </c>
      <c r="Z2114">
        <v>26</v>
      </c>
      <c r="AA2114">
        <v>4</v>
      </c>
      <c r="AB2114">
        <v>4</v>
      </c>
      <c r="AC2114">
        <v>21</v>
      </c>
    </row>
    <row r="2115" spans="1:29" x14ac:dyDescent="0.35">
      <c r="A2115">
        <v>2120</v>
      </c>
      <c r="B2115" t="s">
        <v>1318</v>
      </c>
      <c r="C2115" t="s">
        <v>3489</v>
      </c>
      <c r="I2115" t="s">
        <v>47</v>
      </c>
      <c r="J2115" t="s">
        <v>264</v>
      </c>
      <c r="K2115">
        <v>0</v>
      </c>
      <c r="N2115" t="b">
        <v>1</v>
      </c>
      <c r="O2115" t="b">
        <v>1</v>
      </c>
      <c r="P2115" t="b">
        <v>0</v>
      </c>
      <c r="Q2115">
        <v>14</v>
      </c>
      <c r="R2115">
        <v>2</v>
      </c>
      <c r="S2115">
        <v>1</v>
      </c>
      <c r="T2115">
        <v>0</v>
      </c>
      <c r="U2115" t="b">
        <v>1</v>
      </c>
      <c r="V2115" t="s">
        <v>332</v>
      </c>
      <c r="W2115" t="s">
        <v>333</v>
      </c>
      <c r="X2115" t="s">
        <v>5756</v>
      </c>
      <c r="Y2115">
        <v>27</v>
      </c>
      <c r="Z2115">
        <v>27</v>
      </c>
      <c r="AA2115">
        <v>4</v>
      </c>
      <c r="AB2115">
        <v>4</v>
      </c>
      <c r="AC2115">
        <v>21</v>
      </c>
    </row>
    <row r="2116" spans="1:29" x14ac:dyDescent="0.35">
      <c r="A2116">
        <v>2121</v>
      </c>
      <c r="B2116" t="s">
        <v>1318</v>
      </c>
      <c r="C2116" t="s">
        <v>3490</v>
      </c>
      <c r="I2116" t="s">
        <v>47</v>
      </c>
      <c r="J2116" t="s">
        <v>264</v>
      </c>
      <c r="K2116">
        <v>0</v>
      </c>
      <c r="N2116" t="b">
        <v>1</v>
      </c>
      <c r="O2116" t="b">
        <v>1</v>
      </c>
      <c r="P2116" t="b">
        <v>0</v>
      </c>
      <c r="Q2116">
        <v>14</v>
      </c>
      <c r="R2116">
        <v>2</v>
      </c>
      <c r="S2116">
        <v>1</v>
      </c>
      <c r="T2116">
        <v>0</v>
      </c>
      <c r="U2116" t="b">
        <v>1</v>
      </c>
      <c r="V2116" t="s">
        <v>332</v>
      </c>
      <c r="W2116" t="s">
        <v>333</v>
      </c>
      <c r="X2116" t="s">
        <v>5757</v>
      </c>
      <c r="Y2116">
        <v>28</v>
      </c>
      <c r="Z2116">
        <v>28</v>
      </c>
      <c r="AA2116">
        <v>4</v>
      </c>
      <c r="AB2116">
        <v>4</v>
      </c>
      <c r="AC2116">
        <v>21</v>
      </c>
    </row>
    <row r="2117" spans="1:29" x14ac:dyDescent="0.35">
      <c r="A2117">
        <v>2122</v>
      </c>
      <c r="B2117" t="s">
        <v>1318</v>
      </c>
      <c r="C2117" t="s">
        <v>3491</v>
      </c>
      <c r="I2117" t="s">
        <v>47</v>
      </c>
      <c r="J2117" t="s">
        <v>264</v>
      </c>
      <c r="K2117">
        <v>0</v>
      </c>
      <c r="N2117" t="b">
        <v>1</v>
      </c>
      <c r="O2117" t="b">
        <v>1</v>
      </c>
      <c r="P2117" t="b">
        <v>0</v>
      </c>
      <c r="Q2117">
        <v>14</v>
      </c>
      <c r="R2117">
        <v>2</v>
      </c>
      <c r="S2117">
        <v>1</v>
      </c>
      <c r="T2117">
        <v>0</v>
      </c>
      <c r="U2117" t="b">
        <v>1</v>
      </c>
      <c r="V2117" t="s">
        <v>332</v>
      </c>
      <c r="W2117" t="s">
        <v>333</v>
      </c>
      <c r="X2117" t="s">
        <v>5758</v>
      </c>
      <c r="Y2117">
        <v>29</v>
      </c>
      <c r="Z2117">
        <v>29</v>
      </c>
      <c r="AA2117">
        <v>4</v>
      </c>
      <c r="AB2117">
        <v>4</v>
      </c>
      <c r="AC2117">
        <v>21</v>
      </c>
    </row>
    <row r="2118" spans="1:29" x14ac:dyDescent="0.35">
      <c r="A2118">
        <v>2123</v>
      </c>
      <c r="B2118" t="s">
        <v>1318</v>
      </c>
      <c r="C2118" t="s">
        <v>3492</v>
      </c>
      <c r="I2118" t="s">
        <v>47</v>
      </c>
      <c r="J2118" t="s">
        <v>264</v>
      </c>
      <c r="K2118">
        <v>0</v>
      </c>
      <c r="N2118" t="b">
        <v>1</v>
      </c>
      <c r="O2118" t="b">
        <v>1</v>
      </c>
      <c r="P2118" t="b">
        <v>0</v>
      </c>
      <c r="Q2118">
        <v>14</v>
      </c>
      <c r="R2118">
        <v>2</v>
      </c>
      <c r="S2118">
        <v>1</v>
      </c>
      <c r="T2118">
        <v>0</v>
      </c>
      <c r="U2118" t="b">
        <v>1</v>
      </c>
      <c r="V2118" t="s">
        <v>332</v>
      </c>
      <c r="W2118" t="s">
        <v>333</v>
      </c>
      <c r="X2118" t="s">
        <v>5759</v>
      </c>
      <c r="Y2118">
        <v>30</v>
      </c>
      <c r="Z2118">
        <v>30</v>
      </c>
      <c r="AA2118">
        <v>4</v>
      </c>
      <c r="AB2118">
        <v>4</v>
      </c>
      <c r="AC2118">
        <v>21</v>
      </c>
    </row>
    <row r="2119" spans="1:29" x14ac:dyDescent="0.35">
      <c r="A2119">
        <v>2124</v>
      </c>
      <c r="B2119" t="s">
        <v>1318</v>
      </c>
      <c r="C2119" t="s">
        <v>3493</v>
      </c>
      <c r="I2119" t="s">
        <v>47</v>
      </c>
      <c r="J2119" t="s">
        <v>264</v>
      </c>
      <c r="K2119">
        <v>0</v>
      </c>
      <c r="N2119" t="b">
        <v>1</v>
      </c>
      <c r="O2119" t="b">
        <v>1</v>
      </c>
      <c r="P2119" t="b">
        <v>0</v>
      </c>
      <c r="Q2119">
        <v>14</v>
      </c>
      <c r="R2119">
        <v>2</v>
      </c>
      <c r="S2119">
        <v>1</v>
      </c>
      <c r="T2119">
        <v>0</v>
      </c>
      <c r="U2119" t="b">
        <v>1</v>
      </c>
      <c r="V2119" t="s">
        <v>332</v>
      </c>
      <c r="W2119" t="s">
        <v>333</v>
      </c>
      <c r="X2119" t="s">
        <v>5390</v>
      </c>
      <c r="Y2119">
        <v>31</v>
      </c>
      <c r="Z2119">
        <v>31</v>
      </c>
      <c r="AA2119">
        <v>4</v>
      </c>
      <c r="AB2119">
        <v>4</v>
      </c>
      <c r="AC2119">
        <v>21</v>
      </c>
    </row>
    <row r="2120" spans="1:29" x14ac:dyDescent="0.35">
      <c r="A2120">
        <v>2125</v>
      </c>
      <c r="B2120" t="s">
        <v>1318</v>
      </c>
      <c r="C2120" t="s">
        <v>3494</v>
      </c>
      <c r="I2120" t="s">
        <v>47</v>
      </c>
      <c r="J2120" t="s">
        <v>264</v>
      </c>
      <c r="K2120">
        <v>0</v>
      </c>
      <c r="N2120" t="b">
        <v>1</v>
      </c>
      <c r="O2120" t="b">
        <v>1</v>
      </c>
      <c r="P2120" t="b">
        <v>0</v>
      </c>
      <c r="Q2120">
        <v>14</v>
      </c>
      <c r="R2120">
        <v>2</v>
      </c>
      <c r="S2120">
        <v>1</v>
      </c>
      <c r="T2120">
        <v>0</v>
      </c>
      <c r="U2120" t="b">
        <v>1</v>
      </c>
      <c r="V2120" t="s">
        <v>332</v>
      </c>
      <c r="W2120" t="s">
        <v>333</v>
      </c>
      <c r="X2120" t="s">
        <v>5760</v>
      </c>
      <c r="Y2120">
        <v>32</v>
      </c>
      <c r="Z2120">
        <v>32</v>
      </c>
      <c r="AA2120">
        <v>4</v>
      </c>
      <c r="AB2120">
        <v>4</v>
      </c>
      <c r="AC2120">
        <v>21</v>
      </c>
    </row>
    <row r="2121" spans="1:29" x14ac:dyDescent="0.35">
      <c r="A2121">
        <v>2126</v>
      </c>
      <c r="B2121" t="s">
        <v>1318</v>
      </c>
      <c r="C2121" t="s">
        <v>3495</v>
      </c>
      <c r="I2121" t="s">
        <v>47</v>
      </c>
      <c r="J2121" t="s">
        <v>264</v>
      </c>
      <c r="K2121">
        <v>0</v>
      </c>
      <c r="N2121" t="b">
        <v>1</v>
      </c>
      <c r="O2121" t="b">
        <v>1</v>
      </c>
      <c r="P2121" t="b">
        <v>0</v>
      </c>
      <c r="Q2121">
        <v>14</v>
      </c>
      <c r="R2121">
        <v>2</v>
      </c>
      <c r="S2121">
        <v>1</v>
      </c>
      <c r="T2121">
        <v>0</v>
      </c>
      <c r="U2121" t="b">
        <v>1</v>
      </c>
      <c r="V2121" t="s">
        <v>332</v>
      </c>
      <c r="W2121" t="s">
        <v>333</v>
      </c>
      <c r="X2121" t="s">
        <v>5391</v>
      </c>
      <c r="Y2121">
        <v>33</v>
      </c>
      <c r="Z2121">
        <v>33</v>
      </c>
      <c r="AA2121">
        <v>4</v>
      </c>
      <c r="AB2121">
        <v>4</v>
      </c>
      <c r="AC2121">
        <v>21</v>
      </c>
    </row>
    <row r="2122" spans="1:29" x14ac:dyDescent="0.35">
      <c r="A2122">
        <v>2127</v>
      </c>
      <c r="B2122" t="s">
        <v>1318</v>
      </c>
      <c r="C2122" t="s">
        <v>3496</v>
      </c>
      <c r="I2122" t="s">
        <v>47</v>
      </c>
      <c r="J2122" t="s">
        <v>264</v>
      </c>
      <c r="K2122">
        <v>0</v>
      </c>
      <c r="N2122" t="b">
        <v>1</v>
      </c>
      <c r="O2122" t="b">
        <v>1</v>
      </c>
      <c r="P2122" t="b">
        <v>0</v>
      </c>
      <c r="Q2122">
        <v>14</v>
      </c>
      <c r="R2122">
        <v>2</v>
      </c>
      <c r="S2122">
        <v>1</v>
      </c>
      <c r="T2122">
        <v>0</v>
      </c>
      <c r="U2122" t="b">
        <v>1</v>
      </c>
      <c r="V2122" t="s">
        <v>332</v>
      </c>
      <c r="W2122" t="s">
        <v>333</v>
      </c>
      <c r="X2122" t="s">
        <v>5761</v>
      </c>
      <c r="Y2122">
        <v>34</v>
      </c>
      <c r="Z2122">
        <v>34</v>
      </c>
      <c r="AA2122">
        <v>4</v>
      </c>
      <c r="AB2122">
        <v>4</v>
      </c>
      <c r="AC2122">
        <v>21</v>
      </c>
    </row>
    <row r="2123" spans="1:29" x14ac:dyDescent="0.35">
      <c r="A2123">
        <v>2128</v>
      </c>
      <c r="B2123" t="s">
        <v>1318</v>
      </c>
      <c r="C2123" t="s">
        <v>3497</v>
      </c>
      <c r="I2123" t="s">
        <v>47</v>
      </c>
      <c r="J2123" t="s">
        <v>264</v>
      </c>
      <c r="K2123">
        <v>0</v>
      </c>
      <c r="N2123" t="b">
        <v>1</v>
      </c>
      <c r="O2123" t="b">
        <v>1</v>
      </c>
      <c r="P2123" t="b">
        <v>0</v>
      </c>
      <c r="Q2123">
        <v>14</v>
      </c>
      <c r="R2123">
        <v>2</v>
      </c>
      <c r="S2123">
        <v>1</v>
      </c>
      <c r="T2123">
        <v>0</v>
      </c>
      <c r="U2123" t="b">
        <v>1</v>
      </c>
      <c r="V2123" t="s">
        <v>332</v>
      </c>
      <c r="W2123" t="s">
        <v>333</v>
      </c>
      <c r="X2123" t="s">
        <v>5762</v>
      </c>
      <c r="Y2123">
        <v>35</v>
      </c>
      <c r="Z2123">
        <v>35</v>
      </c>
      <c r="AA2123">
        <v>4</v>
      </c>
      <c r="AB2123">
        <v>4</v>
      </c>
      <c r="AC2123">
        <v>21</v>
      </c>
    </row>
    <row r="2124" spans="1:29" x14ac:dyDescent="0.35">
      <c r="A2124">
        <v>2129</v>
      </c>
      <c r="B2124" t="s">
        <v>1318</v>
      </c>
      <c r="C2124" t="s">
        <v>3498</v>
      </c>
      <c r="I2124" t="s">
        <v>47</v>
      </c>
      <c r="J2124" t="s">
        <v>264</v>
      </c>
      <c r="K2124">
        <v>0</v>
      </c>
      <c r="N2124" t="b">
        <v>1</v>
      </c>
      <c r="O2124" t="b">
        <v>1</v>
      </c>
      <c r="P2124" t="b">
        <v>0</v>
      </c>
      <c r="Q2124">
        <v>14</v>
      </c>
      <c r="R2124">
        <v>2</v>
      </c>
      <c r="S2124">
        <v>1</v>
      </c>
      <c r="T2124">
        <v>0</v>
      </c>
      <c r="U2124" t="b">
        <v>1</v>
      </c>
      <c r="V2124" t="s">
        <v>332</v>
      </c>
      <c r="W2124" t="s">
        <v>333</v>
      </c>
      <c r="X2124" t="s">
        <v>5763</v>
      </c>
      <c r="Y2124">
        <v>36</v>
      </c>
      <c r="Z2124">
        <v>36</v>
      </c>
      <c r="AA2124">
        <v>4</v>
      </c>
      <c r="AB2124">
        <v>4</v>
      </c>
      <c r="AC2124">
        <v>21</v>
      </c>
    </row>
    <row r="2125" spans="1:29" x14ac:dyDescent="0.35">
      <c r="A2125">
        <v>2130</v>
      </c>
      <c r="B2125" t="s">
        <v>1318</v>
      </c>
      <c r="C2125" t="s">
        <v>3499</v>
      </c>
      <c r="I2125" t="s">
        <v>47</v>
      </c>
      <c r="J2125" t="s">
        <v>264</v>
      </c>
      <c r="K2125">
        <v>0</v>
      </c>
      <c r="N2125" t="b">
        <v>1</v>
      </c>
      <c r="O2125" t="b">
        <v>1</v>
      </c>
      <c r="P2125" t="b">
        <v>0</v>
      </c>
      <c r="Q2125">
        <v>14</v>
      </c>
      <c r="R2125">
        <v>2</v>
      </c>
      <c r="S2125">
        <v>1</v>
      </c>
      <c r="T2125">
        <v>0</v>
      </c>
      <c r="U2125" t="b">
        <v>1</v>
      </c>
      <c r="V2125" t="s">
        <v>332</v>
      </c>
      <c r="W2125" t="s">
        <v>333</v>
      </c>
      <c r="X2125" t="s">
        <v>5764</v>
      </c>
      <c r="Y2125">
        <v>37</v>
      </c>
      <c r="Z2125">
        <v>37</v>
      </c>
      <c r="AA2125">
        <v>4</v>
      </c>
      <c r="AB2125">
        <v>4</v>
      </c>
      <c r="AC2125">
        <v>21</v>
      </c>
    </row>
    <row r="2126" spans="1:29" x14ac:dyDescent="0.35">
      <c r="A2126">
        <v>2131</v>
      </c>
      <c r="B2126" t="s">
        <v>1318</v>
      </c>
      <c r="C2126" t="s">
        <v>3500</v>
      </c>
      <c r="I2126" t="s">
        <v>47</v>
      </c>
      <c r="J2126" t="s">
        <v>264</v>
      </c>
      <c r="K2126">
        <v>0</v>
      </c>
      <c r="N2126" t="b">
        <v>1</v>
      </c>
      <c r="O2126" t="b">
        <v>1</v>
      </c>
      <c r="P2126" t="b">
        <v>0</v>
      </c>
      <c r="Q2126">
        <v>14</v>
      </c>
      <c r="R2126">
        <v>2</v>
      </c>
      <c r="S2126">
        <v>1</v>
      </c>
      <c r="T2126">
        <v>0</v>
      </c>
      <c r="U2126" t="b">
        <v>1</v>
      </c>
      <c r="V2126" t="s">
        <v>332</v>
      </c>
      <c r="W2126" t="s">
        <v>333</v>
      </c>
      <c r="X2126" t="s">
        <v>5765</v>
      </c>
      <c r="Y2126">
        <v>38</v>
      </c>
      <c r="Z2126">
        <v>38</v>
      </c>
      <c r="AA2126">
        <v>4</v>
      </c>
      <c r="AB2126">
        <v>4</v>
      </c>
      <c r="AC2126">
        <v>21</v>
      </c>
    </row>
    <row r="2127" spans="1:29" x14ac:dyDescent="0.35">
      <c r="A2127">
        <v>2132</v>
      </c>
      <c r="B2127" t="s">
        <v>1318</v>
      </c>
      <c r="C2127" t="s">
        <v>3501</v>
      </c>
      <c r="I2127" t="s">
        <v>47</v>
      </c>
      <c r="J2127" t="s">
        <v>264</v>
      </c>
      <c r="K2127">
        <v>0</v>
      </c>
      <c r="N2127" t="b">
        <v>1</v>
      </c>
      <c r="O2127" t="b">
        <v>1</v>
      </c>
      <c r="P2127" t="b">
        <v>0</v>
      </c>
      <c r="Q2127">
        <v>14</v>
      </c>
      <c r="R2127">
        <v>2</v>
      </c>
      <c r="S2127">
        <v>1</v>
      </c>
      <c r="T2127">
        <v>0</v>
      </c>
      <c r="U2127" t="b">
        <v>1</v>
      </c>
      <c r="V2127" t="s">
        <v>332</v>
      </c>
      <c r="W2127" t="s">
        <v>333</v>
      </c>
      <c r="X2127" t="s">
        <v>5766</v>
      </c>
      <c r="Y2127">
        <v>39</v>
      </c>
      <c r="Z2127">
        <v>39</v>
      </c>
      <c r="AA2127">
        <v>4</v>
      </c>
      <c r="AB2127">
        <v>4</v>
      </c>
      <c r="AC2127">
        <v>21</v>
      </c>
    </row>
    <row r="2128" spans="1:29" x14ac:dyDescent="0.35">
      <c r="A2128">
        <v>2133</v>
      </c>
      <c r="B2128" t="s">
        <v>1318</v>
      </c>
      <c r="C2128" t="s">
        <v>3502</v>
      </c>
      <c r="I2128" t="s">
        <v>47</v>
      </c>
      <c r="J2128" t="s">
        <v>264</v>
      </c>
      <c r="K2128">
        <v>0</v>
      </c>
      <c r="N2128" t="b">
        <v>1</v>
      </c>
      <c r="O2128" t="b">
        <v>1</v>
      </c>
      <c r="P2128" t="b">
        <v>0</v>
      </c>
      <c r="Q2128">
        <v>14</v>
      </c>
      <c r="R2128">
        <v>2</v>
      </c>
      <c r="S2128">
        <v>1</v>
      </c>
      <c r="T2128">
        <v>0</v>
      </c>
      <c r="U2128" t="b">
        <v>1</v>
      </c>
      <c r="V2128" t="s">
        <v>332</v>
      </c>
      <c r="W2128" t="s">
        <v>333</v>
      </c>
      <c r="X2128" t="s">
        <v>5767</v>
      </c>
      <c r="Y2128">
        <v>40</v>
      </c>
      <c r="Z2128">
        <v>40</v>
      </c>
      <c r="AA2128">
        <v>4</v>
      </c>
      <c r="AB2128">
        <v>4</v>
      </c>
      <c r="AC2128">
        <v>21</v>
      </c>
    </row>
    <row r="2129" spans="1:29" x14ac:dyDescent="0.35">
      <c r="A2129">
        <v>2134</v>
      </c>
      <c r="B2129" t="s">
        <v>1318</v>
      </c>
      <c r="C2129" t="s">
        <v>3503</v>
      </c>
      <c r="I2129" t="s">
        <v>47</v>
      </c>
      <c r="J2129" t="s">
        <v>264</v>
      </c>
      <c r="K2129">
        <v>0</v>
      </c>
      <c r="N2129" t="b">
        <v>1</v>
      </c>
      <c r="O2129" t="b">
        <v>1</v>
      </c>
      <c r="P2129" t="b">
        <v>0</v>
      </c>
      <c r="Q2129">
        <v>14</v>
      </c>
      <c r="R2129">
        <v>2</v>
      </c>
      <c r="S2129">
        <v>1</v>
      </c>
      <c r="T2129">
        <v>0</v>
      </c>
      <c r="U2129" t="b">
        <v>1</v>
      </c>
      <c r="V2129" t="s">
        <v>332</v>
      </c>
      <c r="W2129" t="s">
        <v>333</v>
      </c>
      <c r="X2129" t="s">
        <v>5768</v>
      </c>
      <c r="Y2129">
        <v>41</v>
      </c>
      <c r="Z2129">
        <v>41</v>
      </c>
      <c r="AA2129">
        <v>4</v>
      </c>
      <c r="AB2129">
        <v>4</v>
      </c>
      <c r="AC2129">
        <v>21</v>
      </c>
    </row>
    <row r="2130" spans="1:29" x14ac:dyDescent="0.35">
      <c r="A2130">
        <v>2135</v>
      </c>
      <c r="B2130" t="s">
        <v>1318</v>
      </c>
      <c r="C2130" t="s">
        <v>3504</v>
      </c>
      <c r="I2130" t="s">
        <v>47</v>
      </c>
      <c r="J2130" t="s">
        <v>264</v>
      </c>
      <c r="K2130">
        <v>0</v>
      </c>
      <c r="N2130" t="b">
        <v>1</v>
      </c>
      <c r="O2130" t="b">
        <v>1</v>
      </c>
      <c r="P2130" t="b">
        <v>0</v>
      </c>
      <c r="Q2130">
        <v>14</v>
      </c>
      <c r="R2130">
        <v>2</v>
      </c>
      <c r="S2130">
        <v>1</v>
      </c>
      <c r="T2130">
        <v>0</v>
      </c>
      <c r="U2130" t="b">
        <v>1</v>
      </c>
      <c r="V2130" t="s">
        <v>332</v>
      </c>
      <c r="W2130" t="s">
        <v>333</v>
      </c>
      <c r="X2130" t="s">
        <v>5769</v>
      </c>
      <c r="Y2130">
        <v>42</v>
      </c>
      <c r="Z2130">
        <v>42</v>
      </c>
      <c r="AA2130">
        <v>4</v>
      </c>
      <c r="AB2130">
        <v>4</v>
      </c>
      <c r="AC2130">
        <v>21</v>
      </c>
    </row>
    <row r="2131" spans="1:29" x14ac:dyDescent="0.35">
      <c r="A2131">
        <v>2136</v>
      </c>
      <c r="B2131" t="s">
        <v>1318</v>
      </c>
      <c r="C2131" t="s">
        <v>3505</v>
      </c>
      <c r="I2131" t="s">
        <v>47</v>
      </c>
      <c r="J2131" t="s">
        <v>264</v>
      </c>
      <c r="K2131">
        <v>0</v>
      </c>
      <c r="N2131" t="b">
        <v>1</v>
      </c>
      <c r="O2131" t="b">
        <v>1</v>
      </c>
      <c r="P2131" t="b">
        <v>0</v>
      </c>
      <c r="Q2131">
        <v>14</v>
      </c>
      <c r="R2131">
        <v>2</v>
      </c>
      <c r="S2131">
        <v>1</v>
      </c>
      <c r="T2131">
        <v>0</v>
      </c>
      <c r="U2131" t="b">
        <v>1</v>
      </c>
      <c r="V2131" t="s">
        <v>332</v>
      </c>
      <c r="W2131" t="s">
        <v>333</v>
      </c>
      <c r="X2131" t="s">
        <v>5770</v>
      </c>
      <c r="Y2131">
        <v>43</v>
      </c>
      <c r="Z2131">
        <v>43</v>
      </c>
      <c r="AA2131">
        <v>4</v>
      </c>
      <c r="AB2131">
        <v>4</v>
      </c>
      <c r="AC2131">
        <v>21</v>
      </c>
    </row>
    <row r="2132" spans="1:29" x14ac:dyDescent="0.35">
      <c r="A2132">
        <v>2137</v>
      </c>
      <c r="B2132" t="s">
        <v>1318</v>
      </c>
      <c r="C2132" t="s">
        <v>3506</v>
      </c>
      <c r="I2132" t="s">
        <v>47</v>
      </c>
      <c r="J2132" t="s">
        <v>264</v>
      </c>
      <c r="K2132">
        <v>0</v>
      </c>
      <c r="N2132" t="b">
        <v>1</v>
      </c>
      <c r="O2132" t="b">
        <v>1</v>
      </c>
      <c r="P2132" t="b">
        <v>0</v>
      </c>
      <c r="Q2132">
        <v>14</v>
      </c>
      <c r="R2132">
        <v>2</v>
      </c>
      <c r="S2132">
        <v>1</v>
      </c>
      <c r="T2132">
        <v>0</v>
      </c>
      <c r="U2132" t="b">
        <v>1</v>
      </c>
      <c r="V2132" t="s">
        <v>332</v>
      </c>
      <c r="W2132" t="s">
        <v>333</v>
      </c>
      <c r="X2132" t="s">
        <v>5771</v>
      </c>
      <c r="Y2132">
        <v>44</v>
      </c>
      <c r="Z2132">
        <v>44</v>
      </c>
      <c r="AA2132">
        <v>4</v>
      </c>
      <c r="AB2132">
        <v>4</v>
      </c>
      <c r="AC2132">
        <v>21</v>
      </c>
    </row>
    <row r="2133" spans="1:29" x14ac:dyDescent="0.35">
      <c r="A2133">
        <v>2138</v>
      </c>
      <c r="B2133" t="s">
        <v>1318</v>
      </c>
      <c r="C2133" t="s">
        <v>3507</v>
      </c>
      <c r="I2133" t="s">
        <v>47</v>
      </c>
      <c r="J2133" t="s">
        <v>264</v>
      </c>
      <c r="K2133">
        <v>0</v>
      </c>
      <c r="N2133" t="b">
        <v>1</v>
      </c>
      <c r="O2133" t="b">
        <v>1</v>
      </c>
      <c r="P2133" t="b">
        <v>0</v>
      </c>
      <c r="Q2133">
        <v>14</v>
      </c>
      <c r="R2133">
        <v>2</v>
      </c>
      <c r="S2133">
        <v>1</v>
      </c>
      <c r="T2133">
        <v>0</v>
      </c>
      <c r="U2133" t="b">
        <v>1</v>
      </c>
      <c r="V2133" t="s">
        <v>332</v>
      </c>
      <c r="W2133" t="s">
        <v>333</v>
      </c>
      <c r="X2133" t="s">
        <v>5772</v>
      </c>
      <c r="Y2133">
        <v>45</v>
      </c>
      <c r="Z2133">
        <v>45</v>
      </c>
      <c r="AA2133">
        <v>4</v>
      </c>
      <c r="AB2133">
        <v>4</v>
      </c>
      <c r="AC2133">
        <v>21</v>
      </c>
    </row>
    <row r="2134" spans="1:29" x14ac:dyDescent="0.35">
      <c r="A2134">
        <v>2139</v>
      </c>
      <c r="B2134" t="s">
        <v>1318</v>
      </c>
      <c r="C2134" t="s">
        <v>3508</v>
      </c>
      <c r="I2134" t="s">
        <v>47</v>
      </c>
      <c r="J2134" t="s">
        <v>264</v>
      </c>
      <c r="K2134">
        <v>0</v>
      </c>
      <c r="N2134" t="b">
        <v>1</v>
      </c>
      <c r="O2134" t="b">
        <v>1</v>
      </c>
      <c r="P2134" t="b">
        <v>0</v>
      </c>
      <c r="Q2134">
        <v>14</v>
      </c>
      <c r="R2134">
        <v>2</v>
      </c>
      <c r="S2134">
        <v>1</v>
      </c>
      <c r="T2134">
        <v>0</v>
      </c>
      <c r="U2134" t="b">
        <v>1</v>
      </c>
      <c r="V2134" t="s">
        <v>332</v>
      </c>
      <c r="W2134" t="s">
        <v>333</v>
      </c>
      <c r="X2134" t="s">
        <v>5773</v>
      </c>
      <c r="Y2134">
        <v>46</v>
      </c>
      <c r="Z2134">
        <v>46</v>
      </c>
      <c r="AA2134">
        <v>4</v>
      </c>
      <c r="AB2134">
        <v>4</v>
      </c>
      <c r="AC2134">
        <v>21</v>
      </c>
    </row>
    <row r="2135" spans="1:29" x14ac:dyDescent="0.35">
      <c r="A2135">
        <v>2140</v>
      </c>
      <c r="B2135" t="s">
        <v>1318</v>
      </c>
      <c r="C2135" t="s">
        <v>3509</v>
      </c>
      <c r="I2135" t="s">
        <v>47</v>
      </c>
      <c r="J2135" t="s">
        <v>264</v>
      </c>
      <c r="K2135">
        <v>0</v>
      </c>
      <c r="N2135" t="b">
        <v>1</v>
      </c>
      <c r="O2135" t="b">
        <v>1</v>
      </c>
      <c r="P2135" t="b">
        <v>0</v>
      </c>
      <c r="Q2135">
        <v>14</v>
      </c>
      <c r="R2135">
        <v>2</v>
      </c>
      <c r="S2135">
        <v>1</v>
      </c>
      <c r="T2135">
        <v>0</v>
      </c>
      <c r="U2135" t="b">
        <v>1</v>
      </c>
      <c r="V2135" t="s">
        <v>332</v>
      </c>
      <c r="W2135" t="s">
        <v>333</v>
      </c>
      <c r="X2135" t="s">
        <v>5774</v>
      </c>
      <c r="Y2135">
        <v>47</v>
      </c>
      <c r="Z2135">
        <v>47</v>
      </c>
      <c r="AA2135">
        <v>4</v>
      </c>
      <c r="AB2135">
        <v>4</v>
      </c>
      <c r="AC2135">
        <v>21</v>
      </c>
    </row>
    <row r="2136" spans="1:29" x14ac:dyDescent="0.35">
      <c r="A2136">
        <v>2141</v>
      </c>
      <c r="B2136" t="s">
        <v>1318</v>
      </c>
      <c r="C2136" t="s">
        <v>3510</v>
      </c>
      <c r="I2136" t="s">
        <v>47</v>
      </c>
      <c r="J2136" t="s">
        <v>264</v>
      </c>
      <c r="K2136">
        <v>0</v>
      </c>
      <c r="N2136" t="b">
        <v>1</v>
      </c>
      <c r="O2136" t="b">
        <v>1</v>
      </c>
      <c r="P2136" t="b">
        <v>0</v>
      </c>
      <c r="Q2136">
        <v>14</v>
      </c>
      <c r="R2136">
        <v>2</v>
      </c>
      <c r="S2136">
        <v>1</v>
      </c>
      <c r="T2136">
        <v>0</v>
      </c>
      <c r="U2136" t="b">
        <v>1</v>
      </c>
      <c r="V2136" t="s">
        <v>332</v>
      </c>
      <c r="W2136" t="s">
        <v>333</v>
      </c>
      <c r="X2136" t="s">
        <v>5775</v>
      </c>
      <c r="Y2136">
        <v>48</v>
      </c>
      <c r="Z2136">
        <v>48</v>
      </c>
      <c r="AA2136">
        <v>4</v>
      </c>
      <c r="AB2136">
        <v>4</v>
      </c>
      <c r="AC2136">
        <v>21</v>
      </c>
    </row>
    <row r="2137" spans="1:29" x14ac:dyDescent="0.35">
      <c r="A2137">
        <v>2142</v>
      </c>
      <c r="B2137" t="s">
        <v>1318</v>
      </c>
      <c r="C2137" t="s">
        <v>3511</v>
      </c>
      <c r="I2137" t="s">
        <v>47</v>
      </c>
      <c r="J2137" t="s">
        <v>264</v>
      </c>
      <c r="K2137">
        <v>0</v>
      </c>
      <c r="N2137" t="b">
        <v>1</v>
      </c>
      <c r="O2137" t="b">
        <v>1</v>
      </c>
      <c r="P2137" t="b">
        <v>0</v>
      </c>
      <c r="Q2137">
        <v>14</v>
      </c>
      <c r="R2137">
        <v>2</v>
      </c>
      <c r="S2137">
        <v>1</v>
      </c>
      <c r="T2137">
        <v>0</v>
      </c>
      <c r="U2137" t="b">
        <v>1</v>
      </c>
      <c r="V2137" t="s">
        <v>332</v>
      </c>
      <c r="W2137" t="s">
        <v>333</v>
      </c>
      <c r="X2137" t="s">
        <v>5776</v>
      </c>
      <c r="Y2137">
        <v>49</v>
      </c>
      <c r="Z2137">
        <v>49</v>
      </c>
      <c r="AA2137">
        <v>4</v>
      </c>
      <c r="AB2137">
        <v>4</v>
      </c>
      <c r="AC2137">
        <v>21</v>
      </c>
    </row>
    <row r="2138" spans="1:29" x14ac:dyDescent="0.35">
      <c r="A2138">
        <v>2143</v>
      </c>
      <c r="B2138" t="s">
        <v>1318</v>
      </c>
      <c r="C2138" t="s">
        <v>3512</v>
      </c>
      <c r="I2138" t="s">
        <v>47</v>
      </c>
      <c r="J2138" t="s">
        <v>264</v>
      </c>
      <c r="K2138">
        <v>0</v>
      </c>
      <c r="N2138" t="b">
        <v>1</v>
      </c>
      <c r="O2138" t="b">
        <v>1</v>
      </c>
      <c r="P2138" t="b">
        <v>0</v>
      </c>
      <c r="Q2138">
        <v>14</v>
      </c>
      <c r="R2138">
        <v>2</v>
      </c>
      <c r="S2138">
        <v>1</v>
      </c>
      <c r="T2138">
        <v>0</v>
      </c>
      <c r="U2138" t="b">
        <v>1</v>
      </c>
      <c r="V2138" t="s">
        <v>332</v>
      </c>
      <c r="W2138" t="s">
        <v>333</v>
      </c>
      <c r="X2138" t="s">
        <v>5777</v>
      </c>
      <c r="Y2138">
        <v>50</v>
      </c>
      <c r="Z2138">
        <v>50</v>
      </c>
      <c r="AA2138">
        <v>4</v>
      </c>
      <c r="AB2138">
        <v>4</v>
      </c>
      <c r="AC2138">
        <v>21</v>
      </c>
    </row>
    <row r="2139" spans="1:29" x14ac:dyDescent="0.35">
      <c r="A2139">
        <v>2144</v>
      </c>
      <c r="B2139" t="s">
        <v>1318</v>
      </c>
      <c r="C2139" t="s">
        <v>3513</v>
      </c>
      <c r="I2139" t="s">
        <v>47</v>
      </c>
      <c r="J2139" t="s">
        <v>264</v>
      </c>
      <c r="K2139">
        <v>0</v>
      </c>
      <c r="N2139" t="b">
        <v>1</v>
      </c>
      <c r="O2139" t="b">
        <v>1</v>
      </c>
      <c r="P2139" t="b">
        <v>0</v>
      </c>
      <c r="Q2139">
        <v>14</v>
      </c>
      <c r="R2139">
        <v>2</v>
      </c>
      <c r="S2139">
        <v>1</v>
      </c>
      <c r="T2139">
        <v>0</v>
      </c>
      <c r="U2139" t="b">
        <v>1</v>
      </c>
      <c r="V2139" t="s">
        <v>332</v>
      </c>
      <c r="W2139" t="s">
        <v>333</v>
      </c>
      <c r="X2139" t="s">
        <v>5778</v>
      </c>
      <c r="Y2139">
        <v>51</v>
      </c>
      <c r="Z2139">
        <v>51</v>
      </c>
      <c r="AA2139">
        <v>4</v>
      </c>
      <c r="AB2139">
        <v>4</v>
      </c>
      <c r="AC2139">
        <v>21</v>
      </c>
    </row>
    <row r="2140" spans="1:29" x14ac:dyDescent="0.35">
      <c r="A2140">
        <v>2145</v>
      </c>
      <c r="B2140" t="s">
        <v>1318</v>
      </c>
      <c r="C2140" t="s">
        <v>3514</v>
      </c>
      <c r="I2140" t="s">
        <v>47</v>
      </c>
      <c r="J2140" t="s">
        <v>264</v>
      </c>
      <c r="K2140">
        <v>0</v>
      </c>
      <c r="N2140" t="b">
        <v>1</v>
      </c>
      <c r="O2140" t="b">
        <v>1</v>
      </c>
      <c r="P2140" t="b">
        <v>0</v>
      </c>
      <c r="Q2140">
        <v>14</v>
      </c>
      <c r="R2140">
        <v>2</v>
      </c>
      <c r="S2140">
        <v>1</v>
      </c>
      <c r="T2140">
        <v>0</v>
      </c>
      <c r="U2140" t="b">
        <v>1</v>
      </c>
      <c r="V2140" t="s">
        <v>332</v>
      </c>
      <c r="W2140" t="s">
        <v>333</v>
      </c>
      <c r="X2140" t="s">
        <v>5779</v>
      </c>
      <c r="Y2140">
        <v>52</v>
      </c>
      <c r="Z2140">
        <v>52</v>
      </c>
      <c r="AA2140">
        <v>4</v>
      </c>
      <c r="AB2140">
        <v>4</v>
      </c>
      <c r="AC2140">
        <v>21</v>
      </c>
    </row>
    <row r="2141" spans="1:29" x14ac:dyDescent="0.35">
      <c r="A2141">
        <v>2146</v>
      </c>
      <c r="B2141" t="s">
        <v>1318</v>
      </c>
      <c r="C2141" t="s">
        <v>3515</v>
      </c>
      <c r="I2141" t="s">
        <v>47</v>
      </c>
      <c r="J2141" t="s">
        <v>264</v>
      </c>
      <c r="K2141">
        <v>0</v>
      </c>
      <c r="N2141" t="b">
        <v>1</v>
      </c>
      <c r="O2141" t="b">
        <v>1</v>
      </c>
      <c r="P2141" t="b">
        <v>0</v>
      </c>
      <c r="Q2141">
        <v>14</v>
      </c>
      <c r="R2141">
        <v>2</v>
      </c>
      <c r="S2141">
        <v>1</v>
      </c>
      <c r="T2141">
        <v>0</v>
      </c>
      <c r="U2141" t="b">
        <v>1</v>
      </c>
      <c r="V2141" t="s">
        <v>332</v>
      </c>
      <c r="W2141" t="s">
        <v>333</v>
      </c>
      <c r="X2141" t="s">
        <v>5780</v>
      </c>
      <c r="Y2141">
        <v>53</v>
      </c>
      <c r="Z2141">
        <v>53</v>
      </c>
      <c r="AA2141">
        <v>4</v>
      </c>
      <c r="AB2141">
        <v>4</v>
      </c>
      <c r="AC2141">
        <v>21</v>
      </c>
    </row>
    <row r="2142" spans="1:29" x14ac:dyDescent="0.35">
      <c r="A2142">
        <v>2147</v>
      </c>
      <c r="B2142" t="s">
        <v>1318</v>
      </c>
      <c r="C2142" t="s">
        <v>3516</v>
      </c>
      <c r="I2142" t="s">
        <v>47</v>
      </c>
      <c r="J2142" t="s">
        <v>264</v>
      </c>
      <c r="K2142">
        <v>0</v>
      </c>
      <c r="N2142" t="b">
        <v>1</v>
      </c>
      <c r="O2142" t="b">
        <v>1</v>
      </c>
      <c r="P2142" t="b">
        <v>0</v>
      </c>
      <c r="Q2142">
        <v>14</v>
      </c>
      <c r="R2142">
        <v>2</v>
      </c>
      <c r="S2142">
        <v>1</v>
      </c>
      <c r="T2142">
        <v>0</v>
      </c>
      <c r="U2142" t="b">
        <v>1</v>
      </c>
      <c r="V2142" t="s">
        <v>332</v>
      </c>
      <c r="W2142" t="s">
        <v>333</v>
      </c>
      <c r="X2142" t="s">
        <v>5781</v>
      </c>
      <c r="Y2142">
        <v>54</v>
      </c>
      <c r="Z2142">
        <v>54</v>
      </c>
      <c r="AA2142">
        <v>4</v>
      </c>
      <c r="AB2142">
        <v>4</v>
      </c>
      <c r="AC2142">
        <v>21</v>
      </c>
    </row>
    <row r="2143" spans="1:29" x14ac:dyDescent="0.35">
      <c r="A2143">
        <v>2148</v>
      </c>
      <c r="B2143" t="s">
        <v>1318</v>
      </c>
      <c r="C2143" t="s">
        <v>3517</v>
      </c>
      <c r="I2143" t="s">
        <v>47</v>
      </c>
      <c r="J2143" t="s">
        <v>264</v>
      </c>
      <c r="K2143">
        <v>0</v>
      </c>
      <c r="N2143" t="b">
        <v>1</v>
      </c>
      <c r="O2143" t="b">
        <v>1</v>
      </c>
      <c r="P2143" t="b">
        <v>0</v>
      </c>
      <c r="Q2143">
        <v>14</v>
      </c>
      <c r="R2143">
        <v>2</v>
      </c>
      <c r="S2143">
        <v>1</v>
      </c>
      <c r="T2143">
        <v>0</v>
      </c>
      <c r="U2143" t="b">
        <v>1</v>
      </c>
      <c r="V2143" t="s">
        <v>332</v>
      </c>
      <c r="W2143" t="s">
        <v>333</v>
      </c>
      <c r="X2143" t="s">
        <v>5782</v>
      </c>
      <c r="Y2143">
        <v>55</v>
      </c>
      <c r="Z2143">
        <v>55</v>
      </c>
      <c r="AA2143">
        <v>4</v>
      </c>
      <c r="AB2143">
        <v>4</v>
      </c>
      <c r="AC2143">
        <v>21</v>
      </c>
    </row>
    <row r="2144" spans="1:29" x14ac:dyDescent="0.35">
      <c r="A2144">
        <v>2149</v>
      </c>
      <c r="B2144" t="s">
        <v>1318</v>
      </c>
      <c r="C2144" t="s">
        <v>3518</v>
      </c>
      <c r="I2144" t="s">
        <v>47</v>
      </c>
      <c r="J2144" t="s">
        <v>264</v>
      </c>
      <c r="K2144">
        <v>0</v>
      </c>
      <c r="N2144" t="b">
        <v>1</v>
      </c>
      <c r="O2144" t="b">
        <v>1</v>
      </c>
      <c r="P2144" t="b">
        <v>0</v>
      </c>
      <c r="Q2144">
        <v>14</v>
      </c>
      <c r="R2144">
        <v>2</v>
      </c>
      <c r="S2144">
        <v>1</v>
      </c>
      <c r="T2144">
        <v>0</v>
      </c>
      <c r="U2144" t="b">
        <v>1</v>
      </c>
      <c r="V2144" t="s">
        <v>332</v>
      </c>
      <c r="W2144" t="s">
        <v>333</v>
      </c>
      <c r="X2144" t="s">
        <v>5783</v>
      </c>
      <c r="Y2144">
        <v>56</v>
      </c>
      <c r="Z2144">
        <v>56</v>
      </c>
      <c r="AA2144">
        <v>4</v>
      </c>
      <c r="AB2144">
        <v>4</v>
      </c>
      <c r="AC2144">
        <v>21</v>
      </c>
    </row>
    <row r="2145" spans="1:29" x14ac:dyDescent="0.35">
      <c r="A2145">
        <v>2150</v>
      </c>
      <c r="B2145" t="s">
        <v>1318</v>
      </c>
      <c r="C2145" t="s">
        <v>3519</v>
      </c>
      <c r="I2145" t="s">
        <v>47</v>
      </c>
      <c r="J2145" t="s">
        <v>264</v>
      </c>
      <c r="K2145">
        <v>0</v>
      </c>
      <c r="N2145" t="b">
        <v>1</v>
      </c>
      <c r="O2145" t="b">
        <v>1</v>
      </c>
      <c r="P2145" t="b">
        <v>0</v>
      </c>
      <c r="Q2145">
        <v>14</v>
      </c>
      <c r="R2145">
        <v>2</v>
      </c>
      <c r="S2145">
        <v>1</v>
      </c>
      <c r="T2145">
        <v>0</v>
      </c>
      <c r="U2145" t="b">
        <v>1</v>
      </c>
      <c r="V2145" t="s">
        <v>332</v>
      </c>
      <c r="W2145" t="s">
        <v>333</v>
      </c>
      <c r="X2145" t="s">
        <v>5784</v>
      </c>
      <c r="Y2145">
        <v>57</v>
      </c>
      <c r="Z2145">
        <v>57</v>
      </c>
      <c r="AA2145">
        <v>4</v>
      </c>
      <c r="AB2145">
        <v>4</v>
      </c>
      <c r="AC2145">
        <v>21</v>
      </c>
    </row>
    <row r="2146" spans="1:29" x14ac:dyDescent="0.35">
      <c r="A2146">
        <v>2151</v>
      </c>
      <c r="B2146" t="s">
        <v>1318</v>
      </c>
      <c r="C2146" t="s">
        <v>3520</v>
      </c>
      <c r="I2146" t="s">
        <v>47</v>
      </c>
      <c r="J2146" t="s">
        <v>264</v>
      </c>
      <c r="K2146">
        <v>0</v>
      </c>
      <c r="N2146" t="b">
        <v>1</v>
      </c>
      <c r="O2146" t="b">
        <v>1</v>
      </c>
      <c r="P2146" t="b">
        <v>0</v>
      </c>
      <c r="Q2146">
        <v>14</v>
      </c>
      <c r="R2146">
        <v>2</v>
      </c>
      <c r="S2146">
        <v>1</v>
      </c>
      <c r="T2146">
        <v>0</v>
      </c>
      <c r="U2146" t="b">
        <v>1</v>
      </c>
      <c r="V2146" t="s">
        <v>332</v>
      </c>
      <c r="W2146" t="s">
        <v>333</v>
      </c>
      <c r="X2146" t="s">
        <v>5785</v>
      </c>
      <c r="Y2146">
        <v>58</v>
      </c>
      <c r="Z2146">
        <v>58</v>
      </c>
      <c r="AA2146">
        <v>4</v>
      </c>
      <c r="AB2146">
        <v>4</v>
      </c>
      <c r="AC2146">
        <v>21</v>
      </c>
    </row>
    <row r="2147" spans="1:29" x14ac:dyDescent="0.35">
      <c r="A2147">
        <v>2152</v>
      </c>
      <c r="B2147" t="s">
        <v>1318</v>
      </c>
      <c r="C2147" t="s">
        <v>3521</v>
      </c>
      <c r="I2147" t="s">
        <v>47</v>
      </c>
      <c r="J2147" t="s">
        <v>264</v>
      </c>
      <c r="K2147">
        <v>0</v>
      </c>
      <c r="N2147" t="b">
        <v>1</v>
      </c>
      <c r="O2147" t="b">
        <v>1</v>
      </c>
      <c r="P2147" t="b">
        <v>0</v>
      </c>
      <c r="Q2147">
        <v>14</v>
      </c>
      <c r="R2147">
        <v>2</v>
      </c>
      <c r="S2147">
        <v>1</v>
      </c>
      <c r="T2147">
        <v>0</v>
      </c>
      <c r="U2147" t="b">
        <v>1</v>
      </c>
      <c r="V2147" t="s">
        <v>332</v>
      </c>
      <c r="W2147" t="s">
        <v>333</v>
      </c>
      <c r="X2147" t="s">
        <v>5786</v>
      </c>
      <c r="Y2147">
        <v>59</v>
      </c>
      <c r="Z2147">
        <v>59</v>
      </c>
      <c r="AA2147">
        <v>4</v>
      </c>
      <c r="AB2147">
        <v>4</v>
      </c>
      <c r="AC2147">
        <v>21</v>
      </c>
    </row>
    <row r="2148" spans="1:29" x14ac:dyDescent="0.35">
      <c r="A2148">
        <v>2153</v>
      </c>
      <c r="B2148" t="s">
        <v>1318</v>
      </c>
      <c r="C2148" t="s">
        <v>3522</v>
      </c>
      <c r="I2148" t="s">
        <v>47</v>
      </c>
      <c r="J2148" t="s">
        <v>264</v>
      </c>
      <c r="K2148">
        <v>0</v>
      </c>
      <c r="N2148" t="b">
        <v>1</v>
      </c>
      <c r="O2148" t="b">
        <v>1</v>
      </c>
      <c r="P2148" t="b">
        <v>0</v>
      </c>
      <c r="Q2148">
        <v>14</v>
      </c>
      <c r="R2148">
        <v>2</v>
      </c>
      <c r="S2148">
        <v>1</v>
      </c>
      <c r="T2148">
        <v>0</v>
      </c>
      <c r="U2148" t="b">
        <v>1</v>
      </c>
      <c r="V2148" t="s">
        <v>332</v>
      </c>
      <c r="W2148" t="s">
        <v>333</v>
      </c>
      <c r="X2148" t="s">
        <v>5787</v>
      </c>
      <c r="Y2148">
        <v>60</v>
      </c>
      <c r="Z2148">
        <v>60</v>
      </c>
      <c r="AA2148">
        <v>4</v>
      </c>
      <c r="AB2148">
        <v>4</v>
      </c>
      <c r="AC2148">
        <v>21</v>
      </c>
    </row>
    <row r="2149" spans="1:29" x14ac:dyDescent="0.35">
      <c r="A2149">
        <v>2154</v>
      </c>
      <c r="B2149" t="s">
        <v>1318</v>
      </c>
      <c r="C2149" t="s">
        <v>3523</v>
      </c>
      <c r="I2149" t="s">
        <v>47</v>
      </c>
      <c r="J2149" t="s">
        <v>264</v>
      </c>
      <c r="K2149">
        <v>0</v>
      </c>
      <c r="N2149" t="b">
        <v>1</v>
      </c>
      <c r="O2149" t="b">
        <v>1</v>
      </c>
      <c r="P2149" t="b">
        <v>0</v>
      </c>
      <c r="Q2149">
        <v>14</v>
      </c>
      <c r="R2149">
        <v>2</v>
      </c>
      <c r="S2149">
        <v>1</v>
      </c>
      <c r="T2149">
        <v>0</v>
      </c>
      <c r="U2149" t="b">
        <v>1</v>
      </c>
      <c r="V2149" t="s">
        <v>332</v>
      </c>
      <c r="W2149" t="s">
        <v>333</v>
      </c>
      <c r="X2149" t="s">
        <v>5788</v>
      </c>
      <c r="Y2149">
        <v>61</v>
      </c>
      <c r="Z2149">
        <v>61</v>
      </c>
      <c r="AA2149">
        <v>4</v>
      </c>
      <c r="AB2149">
        <v>4</v>
      </c>
      <c r="AC2149">
        <v>21</v>
      </c>
    </row>
    <row r="2150" spans="1:29" x14ac:dyDescent="0.35">
      <c r="A2150">
        <v>2155</v>
      </c>
      <c r="B2150" t="s">
        <v>1318</v>
      </c>
      <c r="C2150" t="s">
        <v>3524</v>
      </c>
      <c r="I2150" t="s">
        <v>47</v>
      </c>
      <c r="J2150" t="s">
        <v>264</v>
      </c>
      <c r="K2150">
        <v>0</v>
      </c>
      <c r="N2150" t="b">
        <v>1</v>
      </c>
      <c r="O2150" t="b">
        <v>1</v>
      </c>
      <c r="P2150" t="b">
        <v>0</v>
      </c>
      <c r="Q2150">
        <v>14</v>
      </c>
      <c r="R2150">
        <v>2</v>
      </c>
      <c r="S2150">
        <v>1</v>
      </c>
      <c r="T2150">
        <v>0</v>
      </c>
      <c r="U2150" t="b">
        <v>1</v>
      </c>
      <c r="V2150" t="s">
        <v>332</v>
      </c>
      <c r="W2150" t="s">
        <v>333</v>
      </c>
      <c r="X2150" t="s">
        <v>5789</v>
      </c>
      <c r="Y2150">
        <v>62</v>
      </c>
      <c r="Z2150">
        <v>62</v>
      </c>
      <c r="AA2150">
        <v>4</v>
      </c>
      <c r="AB2150">
        <v>4</v>
      </c>
      <c r="AC2150">
        <v>21</v>
      </c>
    </row>
    <row r="2151" spans="1:29" x14ac:dyDescent="0.35">
      <c r="A2151">
        <v>2156</v>
      </c>
      <c r="B2151" t="s">
        <v>1318</v>
      </c>
      <c r="C2151" t="s">
        <v>3525</v>
      </c>
      <c r="I2151" t="s">
        <v>47</v>
      </c>
      <c r="J2151" t="s">
        <v>264</v>
      </c>
      <c r="K2151">
        <v>0</v>
      </c>
      <c r="N2151" t="b">
        <v>1</v>
      </c>
      <c r="O2151" t="b">
        <v>1</v>
      </c>
      <c r="P2151" t="b">
        <v>0</v>
      </c>
      <c r="Q2151">
        <v>14</v>
      </c>
      <c r="R2151">
        <v>2</v>
      </c>
      <c r="S2151">
        <v>1</v>
      </c>
      <c r="T2151">
        <v>0</v>
      </c>
      <c r="U2151" t="b">
        <v>1</v>
      </c>
      <c r="V2151" t="s">
        <v>332</v>
      </c>
      <c r="W2151" t="s">
        <v>333</v>
      </c>
      <c r="X2151" t="s">
        <v>5790</v>
      </c>
      <c r="Y2151">
        <v>63</v>
      </c>
      <c r="Z2151">
        <v>63</v>
      </c>
      <c r="AA2151">
        <v>4</v>
      </c>
      <c r="AB2151">
        <v>4</v>
      </c>
      <c r="AC2151">
        <v>21</v>
      </c>
    </row>
    <row r="2152" spans="1:29" x14ac:dyDescent="0.35">
      <c r="A2152">
        <v>2157</v>
      </c>
      <c r="B2152" t="s">
        <v>1318</v>
      </c>
      <c r="C2152" t="s">
        <v>3526</v>
      </c>
      <c r="I2152" t="s">
        <v>47</v>
      </c>
      <c r="J2152" t="s">
        <v>264</v>
      </c>
      <c r="K2152">
        <v>0</v>
      </c>
      <c r="N2152" t="b">
        <v>1</v>
      </c>
      <c r="O2152" t="b">
        <v>1</v>
      </c>
      <c r="P2152" t="b">
        <v>0</v>
      </c>
      <c r="Q2152">
        <v>14</v>
      </c>
      <c r="R2152">
        <v>2</v>
      </c>
      <c r="S2152">
        <v>1</v>
      </c>
      <c r="T2152">
        <v>0</v>
      </c>
      <c r="U2152" t="b">
        <v>1</v>
      </c>
      <c r="V2152" t="s">
        <v>332</v>
      </c>
      <c r="W2152" t="s">
        <v>333</v>
      </c>
      <c r="X2152" t="s">
        <v>5791</v>
      </c>
      <c r="Y2152">
        <v>64</v>
      </c>
      <c r="Z2152">
        <v>64</v>
      </c>
      <c r="AA2152">
        <v>4</v>
      </c>
      <c r="AB2152">
        <v>4</v>
      </c>
      <c r="AC2152">
        <v>21</v>
      </c>
    </row>
    <row r="2153" spans="1:29" x14ac:dyDescent="0.35">
      <c r="A2153">
        <v>2158</v>
      </c>
      <c r="B2153" t="s">
        <v>1318</v>
      </c>
      <c r="C2153" t="s">
        <v>3527</v>
      </c>
      <c r="I2153" t="s">
        <v>47</v>
      </c>
      <c r="J2153" t="s">
        <v>264</v>
      </c>
      <c r="K2153">
        <v>0</v>
      </c>
      <c r="N2153" t="b">
        <v>1</v>
      </c>
      <c r="O2153" t="b">
        <v>1</v>
      </c>
      <c r="P2153" t="b">
        <v>0</v>
      </c>
      <c r="Q2153">
        <v>14</v>
      </c>
      <c r="R2153">
        <v>2</v>
      </c>
      <c r="S2153">
        <v>1</v>
      </c>
      <c r="T2153">
        <v>0</v>
      </c>
      <c r="U2153" t="b">
        <v>1</v>
      </c>
      <c r="V2153" t="s">
        <v>332</v>
      </c>
      <c r="W2153" t="s">
        <v>333</v>
      </c>
      <c r="X2153" t="s">
        <v>5792</v>
      </c>
      <c r="Y2153">
        <v>65</v>
      </c>
      <c r="Z2153">
        <v>65</v>
      </c>
      <c r="AA2153">
        <v>4</v>
      </c>
      <c r="AB2153">
        <v>4</v>
      </c>
      <c r="AC2153">
        <v>21</v>
      </c>
    </row>
    <row r="2154" spans="1:29" x14ac:dyDescent="0.35">
      <c r="A2154">
        <v>2159</v>
      </c>
      <c r="B2154" t="s">
        <v>1318</v>
      </c>
      <c r="C2154" t="s">
        <v>3528</v>
      </c>
      <c r="I2154" t="s">
        <v>47</v>
      </c>
      <c r="J2154" t="s">
        <v>264</v>
      </c>
      <c r="K2154">
        <v>0</v>
      </c>
      <c r="N2154" t="b">
        <v>1</v>
      </c>
      <c r="O2154" t="b">
        <v>1</v>
      </c>
      <c r="P2154" t="b">
        <v>0</v>
      </c>
      <c r="Q2154">
        <v>14</v>
      </c>
      <c r="R2154">
        <v>2</v>
      </c>
      <c r="S2154">
        <v>1</v>
      </c>
      <c r="T2154">
        <v>0</v>
      </c>
      <c r="U2154" t="b">
        <v>1</v>
      </c>
      <c r="V2154" t="s">
        <v>332</v>
      </c>
      <c r="W2154" t="s">
        <v>333</v>
      </c>
      <c r="X2154" t="s">
        <v>5793</v>
      </c>
      <c r="Y2154">
        <v>66</v>
      </c>
      <c r="Z2154">
        <v>66</v>
      </c>
      <c r="AA2154">
        <v>4</v>
      </c>
      <c r="AB2154">
        <v>4</v>
      </c>
      <c r="AC2154">
        <v>21</v>
      </c>
    </row>
    <row r="2155" spans="1:29" x14ac:dyDescent="0.35">
      <c r="A2155">
        <v>2160</v>
      </c>
      <c r="B2155" t="s">
        <v>1318</v>
      </c>
      <c r="C2155" t="s">
        <v>3529</v>
      </c>
      <c r="I2155" t="s">
        <v>47</v>
      </c>
      <c r="J2155" t="s">
        <v>264</v>
      </c>
      <c r="K2155">
        <v>0</v>
      </c>
      <c r="N2155" t="b">
        <v>1</v>
      </c>
      <c r="O2155" t="b">
        <v>1</v>
      </c>
      <c r="P2155" t="b">
        <v>0</v>
      </c>
      <c r="Q2155">
        <v>14</v>
      </c>
      <c r="R2155">
        <v>2</v>
      </c>
      <c r="S2155">
        <v>1</v>
      </c>
      <c r="T2155">
        <v>0</v>
      </c>
      <c r="U2155" t="b">
        <v>1</v>
      </c>
      <c r="V2155" t="s">
        <v>332</v>
      </c>
      <c r="W2155" t="s">
        <v>333</v>
      </c>
      <c r="X2155" t="s">
        <v>5794</v>
      </c>
      <c r="Y2155">
        <v>67</v>
      </c>
      <c r="Z2155">
        <v>67</v>
      </c>
      <c r="AA2155">
        <v>4</v>
      </c>
      <c r="AB2155">
        <v>4</v>
      </c>
      <c r="AC2155">
        <v>21</v>
      </c>
    </row>
    <row r="2156" spans="1:29" x14ac:dyDescent="0.35">
      <c r="A2156">
        <v>2161</v>
      </c>
      <c r="B2156" t="s">
        <v>1318</v>
      </c>
      <c r="C2156" t="s">
        <v>3530</v>
      </c>
      <c r="I2156" t="s">
        <v>47</v>
      </c>
      <c r="J2156" t="s">
        <v>264</v>
      </c>
      <c r="K2156">
        <v>0</v>
      </c>
      <c r="N2156" t="b">
        <v>1</v>
      </c>
      <c r="O2156" t="b">
        <v>1</v>
      </c>
      <c r="P2156" t="b">
        <v>0</v>
      </c>
      <c r="Q2156">
        <v>14</v>
      </c>
      <c r="R2156">
        <v>2</v>
      </c>
      <c r="S2156">
        <v>1</v>
      </c>
      <c r="T2156">
        <v>0</v>
      </c>
      <c r="U2156" t="b">
        <v>1</v>
      </c>
      <c r="V2156" t="s">
        <v>332</v>
      </c>
      <c r="W2156" t="s">
        <v>333</v>
      </c>
      <c r="X2156" t="s">
        <v>5795</v>
      </c>
      <c r="Y2156">
        <v>68</v>
      </c>
      <c r="Z2156">
        <v>68</v>
      </c>
      <c r="AA2156">
        <v>4</v>
      </c>
      <c r="AB2156">
        <v>4</v>
      </c>
      <c r="AC2156">
        <v>21</v>
      </c>
    </row>
    <row r="2157" spans="1:29" x14ac:dyDescent="0.35">
      <c r="A2157">
        <v>2162</v>
      </c>
      <c r="B2157" t="s">
        <v>1318</v>
      </c>
      <c r="C2157" t="s">
        <v>3531</v>
      </c>
      <c r="I2157" t="s">
        <v>47</v>
      </c>
      <c r="J2157" t="s">
        <v>264</v>
      </c>
      <c r="K2157">
        <v>0</v>
      </c>
      <c r="N2157" t="b">
        <v>1</v>
      </c>
      <c r="O2157" t="b">
        <v>1</v>
      </c>
      <c r="P2157" t="b">
        <v>0</v>
      </c>
      <c r="Q2157">
        <v>14</v>
      </c>
      <c r="R2157">
        <v>2</v>
      </c>
      <c r="S2157">
        <v>1</v>
      </c>
      <c r="T2157">
        <v>0</v>
      </c>
      <c r="U2157" t="b">
        <v>1</v>
      </c>
      <c r="V2157" t="s">
        <v>332</v>
      </c>
      <c r="W2157" t="s">
        <v>333</v>
      </c>
      <c r="X2157" t="s">
        <v>5796</v>
      </c>
      <c r="Y2157">
        <v>69</v>
      </c>
      <c r="Z2157">
        <v>69</v>
      </c>
      <c r="AA2157">
        <v>4</v>
      </c>
      <c r="AB2157">
        <v>4</v>
      </c>
      <c r="AC2157">
        <v>21</v>
      </c>
    </row>
    <row r="2158" spans="1:29" x14ac:dyDescent="0.35">
      <c r="A2158">
        <v>2163</v>
      </c>
      <c r="B2158" t="s">
        <v>1318</v>
      </c>
      <c r="C2158" t="s">
        <v>3532</v>
      </c>
      <c r="I2158" t="s">
        <v>47</v>
      </c>
      <c r="J2158" t="s">
        <v>264</v>
      </c>
      <c r="K2158">
        <v>0</v>
      </c>
      <c r="N2158" t="b">
        <v>1</v>
      </c>
      <c r="O2158" t="b">
        <v>1</v>
      </c>
      <c r="P2158" t="b">
        <v>0</v>
      </c>
      <c r="Q2158">
        <v>14</v>
      </c>
      <c r="R2158">
        <v>2</v>
      </c>
      <c r="S2158">
        <v>1</v>
      </c>
      <c r="T2158">
        <v>0</v>
      </c>
      <c r="U2158" t="b">
        <v>1</v>
      </c>
      <c r="V2158" t="s">
        <v>332</v>
      </c>
      <c r="W2158" t="s">
        <v>333</v>
      </c>
      <c r="X2158" t="s">
        <v>5797</v>
      </c>
      <c r="Y2158">
        <v>70</v>
      </c>
      <c r="Z2158">
        <v>70</v>
      </c>
      <c r="AA2158">
        <v>4</v>
      </c>
      <c r="AB2158">
        <v>4</v>
      </c>
      <c r="AC2158">
        <v>21</v>
      </c>
    </row>
    <row r="2159" spans="1:29" x14ac:dyDescent="0.35">
      <c r="A2159">
        <v>2164</v>
      </c>
      <c r="B2159" t="s">
        <v>1318</v>
      </c>
      <c r="C2159" t="s">
        <v>3533</v>
      </c>
      <c r="I2159" t="s">
        <v>2909</v>
      </c>
      <c r="J2159" t="s">
        <v>264</v>
      </c>
      <c r="K2159">
        <v>0</v>
      </c>
      <c r="N2159" t="b">
        <v>1</v>
      </c>
      <c r="O2159" t="b">
        <v>1</v>
      </c>
      <c r="P2159" t="b">
        <v>0</v>
      </c>
      <c r="Q2159">
        <v>14</v>
      </c>
      <c r="R2159">
        <v>2</v>
      </c>
      <c r="S2159">
        <v>1</v>
      </c>
      <c r="T2159">
        <v>0</v>
      </c>
      <c r="U2159" t="b">
        <v>1</v>
      </c>
      <c r="V2159" t="s">
        <v>332</v>
      </c>
      <c r="W2159" t="s">
        <v>333</v>
      </c>
      <c r="X2159" t="s">
        <v>5526</v>
      </c>
      <c r="Y2159">
        <v>11</v>
      </c>
      <c r="Z2159">
        <v>11</v>
      </c>
      <c r="AA2159">
        <v>5</v>
      </c>
      <c r="AB2159">
        <v>5</v>
      </c>
      <c r="AC2159">
        <v>21</v>
      </c>
    </row>
    <row r="2160" spans="1:29" x14ac:dyDescent="0.35">
      <c r="A2160">
        <v>2165</v>
      </c>
      <c r="B2160" t="s">
        <v>1318</v>
      </c>
      <c r="C2160" t="s">
        <v>3534</v>
      </c>
      <c r="I2160" t="s">
        <v>2909</v>
      </c>
      <c r="J2160" t="s">
        <v>264</v>
      </c>
      <c r="K2160">
        <v>0</v>
      </c>
      <c r="N2160" t="b">
        <v>1</v>
      </c>
      <c r="O2160" t="b">
        <v>1</v>
      </c>
      <c r="P2160" t="b">
        <v>0</v>
      </c>
      <c r="Q2160">
        <v>14</v>
      </c>
      <c r="R2160">
        <v>2</v>
      </c>
      <c r="S2160">
        <v>1</v>
      </c>
      <c r="T2160">
        <v>0</v>
      </c>
      <c r="U2160" t="b">
        <v>1</v>
      </c>
      <c r="V2160" t="s">
        <v>332</v>
      </c>
      <c r="W2160" t="s">
        <v>333</v>
      </c>
      <c r="X2160" t="s">
        <v>5527</v>
      </c>
      <c r="Y2160">
        <v>12</v>
      </c>
      <c r="Z2160">
        <v>12</v>
      </c>
      <c r="AA2160">
        <v>5</v>
      </c>
      <c r="AB2160">
        <v>5</v>
      </c>
      <c r="AC2160">
        <v>21</v>
      </c>
    </row>
    <row r="2161" spans="1:29" x14ac:dyDescent="0.35">
      <c r="A2161">
        <v>2166</v>
      </c>
      <c r="B2161" t="s">
        <v>1318</v>
      </c>
      <c r="C2161" t="s">
        <v>3535</v>
      </c>
      <c r="I2161" t="s">
        <v>2909</v>
      </c>
      <c r="J2161" t="s">
        <v>264</v>
      </c>
      <c r="K2161">
        <v>0</v>
      </c>
      <c r="N2161" t="b">
        <v>1</v>
      </c>
      <c r="O2161" t="b">
        <v>1</v>
      </c>
      <c r="P2161" t="b">
        <v>0</v>
      </c>
      <c r="Q2161">
        <v>14</v>
      </c>
      <c r="R2161">
        <v>2</v>
      </c>
      <c r="S2161">
        <v>1</v>
      </c>
      <c r="T2161">
        <v>0</v>
      </c>
      <c r="U2161" t="b">
        <v>1</v>
      </c>
      <c r="V2161" t="s">
        <v>332</v>
      </c>
      <c r="W2161" t="s">
        <v>333</v>
      </c>
      <c r="X2161" t="s">
        <v>5528</v>
      </c>
      <c r="Y2161">
        <v>13</v>
      </c>
      <c r="Z2161">
        <v>13</v>
      </c>
      <c r="AA2161">
        <v>5</v>
      </c>
      <c r="AB2161">
        <v>5</v>
      </c>
      <c r="AC2161">
        <v>21</v>
      </c>
    </row>
    <row r="2162" spans="1:29" x14ac:dyDescent="0.35">
      <c r="A2162">
        <v>2167</v>
      </c>
      <c r="B2162" t="s">
        <v>1318</v>
      </c>
      <c r="C2162" t="s">
        <v>3536</v>
      </c>
      <c r="I2162" t="s">
        <v>2909</v>
      </c>
      <c r="J2162" t="s">
        <v>264</v>
      </c>
      <c r="K2162">
        <v>0</v>
      </c>
      <c r="N2162" t="b">
        <v>1</v>
      </c>
      <c r="O2162" t="b">
        <v>1</v>
      </c>
      <c r="P2162" t="b">
        <v>0</v>
      </c>
      <c r="Q2162">
        <v>14</v>
      </c>
      <c r="R2162">
        <v>2</v>
      </c>
      <c r="S2162">
        <v>1</v>
      </c>
      <c r="T2162">
        <v>0</v>
      </c>
      <c r="U2162" t="b">
        <v>1</v>
      </c>
      <c r="V2162" t="s">
        <v>332</v>
      </c>
      <c r="W2162" t="s">
        <v>333</v>
      </c>
      <c r="X2162" t="s">
        <v>5529</v>
      </c>
      <c r="Y2162">
        <v>14</v>
      </c>
      <c r="Z2162">
        <v>14</v>
      </c>
      <c r="AA2162">
        <v>5</v>
      </c>
      <c r="AB2162">
        <v>5</v>
      </c>
      <c r="AC2162">
        <v>21</v>
      </c>
    </row>
    <row r="2163" spans="1:29" x14ac:dyDescent="0.35">
      <c r="A2163">
        <v>2168</v>
      </c>
      <c r="B2163" t="s">
        <v>1318</v>
      </c>
      <c r="C2163" t="s">
        <v>3537</v>
      </c>
      <c r="I2163" t="s">
        <v>2909</v>
      </c>
      <c r="J2163" t="s">
        <v>264</v>
      </c>
      <c r="K2163">
        <v>0</v>
      </c>
      <c r="N2163" t="b">
        <v>1</v>
      </c>
      <c r="O2163" t="b">
        <v>1</v>
      </c>
      <c r="P2163" t="b">
        <v>0</v>
      </c>
      <c r="Q2163">
        <v>14</v>
      </c>
      <c r="R2163">
        <v>2</v>
      </c>
      <c r="S2163">
        <v>1</v>
      </c>
      <c r="T2163">
        <v>0</v>
      </c>
      <c r="U2163" t="b">
        <v>1</v>
      </c>
      <c r="V2163" t="s">
        <v>332</v>
      </c>
      <c r="W2163" t="s">
        <v>333</v>
      </c>
      <c r="X2163" t="s">
        <v>5530</v>
      </c>
      <c r="Y2163">
        <v>15</v>
      </c>
      <c r="Z2163">
        <v>15</v>
      </c>
      <c r="AA2163">
        <v>5</v>
      </c>
      <c r="AB2163">
        <v>5</v>
      </c>
      <c r="AC2163">
        <v>21</v>
      </c>
    </row>
    <row r="2164" spans="1:29" x14ac:dyDescent="0.35">
      <c r="A2164">
        <v>2169</v>
      </c>
      <c r="B2164" t="s">
        <v>1318</v>
      </c>
      <c r="C2164" t="s">
        <v>3538</v>
      </c>
      <c r="I2164" t="s">
        <v>2909</v>
      </c>
      <c r="J2164" t="s">
        <v>264</v>
      </c>
      <c r="K2164">
        <v>0</v>
      </c>
      <c r="N2164" t="b">
        <v>1</v>
      </c>
      <c r="O2164" t="b">
        <v>1</v>
      </c>
      <c r="P2164" t="b">
        <v>0</v>
      </c>
      <c r="Q2164">
        <v>14</v>
      </c>
      <c r="R2164">
        <v>2</v>
      </c>
      <c r="S2164">
        <v>1</v>
      </c>
      <c r="T2164">
        <v>0</v>
      </c>
      <c r="U2164" t="b">
        <v>1</v>
      </c>
      <c r="V2164" t="s">
        <v>332</v>
      </c>
      <c r="W2164" t="s">
        <v>333</v>
      </c>
      <c r="X2164" t="s">
        <v>5531</v>
      </c>
      <c r="Y2164">
        <v>16</v>
      </c>
      <c r="Z2164">
        <v>16</v>
      </c>
      <c r="AA2164">
        <v>5</v>
      </c>
      <c r="AB2164">
        <v>5</v>
      </c>
      <c r="AC2164">
        <v>21</v>
      </c>
    </row>
    <row r="2165" spans="1:29" x14ac:dyDescent="0.35">
      <c r="A2165">
        <v>2170</v>
      </c>
      <c r="B2165" t="s">
        <v>1318</v>
      </c>
      <c r="C2165" t="s">
        <v>3539</v>
      </c>
      <c r="I2165" t="s">
        <v>2909</v>
      </c>
      <c r="J2165" t="s">
        <v>264</v>
      </c>
      <c r="K2165">
        <v>0</v>
      </c>
      <c r="N2165" t="b">
        <v>1</v>
      </c>
      <c r="O2165" t="b">
        <v>1</v>
      </c>
      <c r="P2165" t="b">
        <v>0</v>
      </c>
      <c r="Q2165">
        <v>14</v>
      </c>
      <c r="R2165">
        <v>2</v>
      </c>
      <c r="S2165">
        <v>1</v>
      </c>
      <c r="T2165">
        <v>0</v>
      </c>
      <c r="U2165" t="b">
        <v>1</v>
      </c>
      <c r="V2165" t="s">
        <v>332</v>
      </c>
      <c r="W2165" t="s">
        <v>333</v>
      </c>
      <c r="X2165" t="s">
        <v>5532</v>
      </c>
      <c r="Y2165">
        <v>17</v>
      </c>
      <c r="Z2165">
        <v>17</v>
      </c>
      <c r="AA2165">
        <v>5</v>
      </c>
      <c r="AB2165">
        <v>5</v>
      </c>
      <c r="AC2165">
        <v>21</v>
      </c>
    </row>
    <row r="2166" spans="1:29" x14ac:dyDescent="0.35">
      <c r="A2166">
        <v>2171</v>
      </c>
      <c r="B2166" t="s">
        <v>1318</v>
      </c>
      <c r="C2166" t="s">
        <v>3540</v>
      </c>
      <c r="I2166" t="s">
        <v>2909</v>
      </c>
      <c r="J2166" t="s">
        <v>264</v>
      </c>
      <c r="K2166">
        <v>0</v>
      </c>
      <c r="N2166" t="b">
        <v>1</v>
      </c>
      <c r="O2166" t="b">
        <v>1</v>
      </c>
      <c r="P2166" t="b">
        <v>0</v>
      </c>
      <c r="Q2166">
        <v>14</v>
      </c>
      <c r="R2166">
        <v>2</v>
      </c>
      <c r="S2166">
        <v>1</v>
      </c>
      <c r="T2166">
        <v>0</v>
      </c>
      <c r="U2166" t="b">
        <v>1</v>
      </c>
      <c r="V2166" t="s">
        <v>332</v>
      </c>
      <c r="W2166" t="s">
        <v>333</v>
      </c>
      <c r="X2166" t="s">
        <v>5533</v>
      </c>
      <c r="Y2166">
        <v>18</v>
      </c>
      <c r="Z2166">
        <v>18</v>
      </c>
      <c r="AA2166">
        <v>5</v>
      </c>
      <c r="AB2166">
        <v>5</v>
      </c>
      <c r="AC2166">
        <v>21</v>
      </c>
    </row>
    <row r="2167" spans="1:29" x14ac:dyDescent="0.35">
      <c r="A2167">
        <v>2172</v>
      </c>
      <c r="B2167" t="s">
        <v>1318</v>
      </c>
      <c r="C2167" t="s">
        <v>3541</v>
      </c>
      <c r="I2167" t="s">
        <v>2909</v>
      </c>
      <c r="J2167" t="s">
        <v>264</v>
      </c>
      <c r="K2167">
        <v>0</v>
      </c>
      <c r="N2167" t="b">
        <v>1</v>
      </c>
      <c r="O2167" t="b">
        <v>1</v>
      </c>
      <c r="P2167" t="b">
        <v>0</v>
      </c>
      <c r="Q2167">
        <v>14</v>
      </c>
      <c r="R2167">
        <v>2</v>
      </c>
      <c r="S2167">
        <v>1</v>
      </c>
      <c r="T2167">
        <v>0</v>
      </c>
      <c r="U2167" t="b">
        <v>1</v>
      </c>
      <c r="V2167" t="s">
        <v>332</v>
      </c>
      <c r="W2167" t="s">
        <v>333</v>
      </c>
      <c r="X2167" t="s">
        <v>5534</v>
      </c>
      <c r="Y2167">
        <v>19</v>
      </c>
      <c r="Z2167">
        <v>19</v>
      </c>
      <c r="AA2167">
        <v>5</v>
      </c>
      <c r="AB2167">
        <v>5</v>
      </c>
      <c r="AC2167">
        <v>21</v>
      </c>
    </row>
    <row r="2168" spans="1:29" x14ac:dyDescent="0.35">
      <c r="A2168">
        <v>2173</v>
      </c>
      <c r="B2168" t="s">
        <v>1318</v>
      </c>
      <c r="C2168" t="s">
        <v>3542</v>
      </c>
      <c r="I2168" t="s">
        <v>2909</v>
      </c>
      <c r="J2168" t="s">
        <v>264</v>
      </c>
      <c r="K2168">
        <v>0</v>
      </c>
      <c r="N2168" t="b">
        <v>1</v>
      </c>
      <c r="O2168" t="b">
        <v>1</v>
      </c>
      <c r="P2168" t="b">
        <v>0</v>
      </c>
      <c r="Q2168">
        <v>14</v>
      </c>
      <c r="R2168">
        <v>2</v>
      </c>
      <c r="S2168">
        <v>1</v>
      </c>
      <c r="T2168">
        <v>0</v>
      </c>
      <c r="U2168" t="b">
        <v>1</v>
      </c>
      <c r="V2168" t="s">
        <v>332</v>
      </c>
      <c r="W2168" t="s">
        <v>333</v>
      </c>
      <c r="X2168" t="s">
        <v>5535</v>
      </c>
      <c r="Y2168">
        <v>20</v>
      </c>
      <c r="Z2168">
        <v>20</v>
      </c>
      <c r="AA2168">
        <v>5</v>
      </c>
      <c r="AB2168">
        <v>5</v>
      </c>
      <c r="AC2168">
        <v>21</v>
      </c>
    </row>
    <row r="2169" spans="1:29" x14ac:dyDescent="0.35">
      <c r="A2169">
        <v>2174</v>
      </c>
      <c r="B2169" t="s">
        <v>1318</v>
      </c>
      <c r="C2169" t="s">
        <v>3543</v>
      </c>
      <c r="I2169" t="s">
        <v>2909</v>
      </c>
      <c r="J2169" t="s">
        <v>264</v>
      </c>
      <c r="K2169">
        <v>0</v>
      </c>
      <c r="N2169" t="b">
        <v>1</v>
      </c>
      <c r="O2169" t="b">
        <v>1</v>
      </c>
      <c r="P2169" t="b">
        <v>0</v>
      </c>
      <c r="Q2169">
        <v>14</v>
      </c>
      <c r="R2169">
        <v>2</v>
      </c>
      <c r="S2169">
        <v>1</v>
      </c>
      <c r="T2169">
        <v>0</v>
      </c>
      <c r="U2169" t="b">
        <v>1</v>
      </c>
      <c r="V2169" t="s">
        <v>332</v>
      </c>
      <c r="W2169" t="s">
        <v>333</v>
      </c>
      <c r="X2169" t="s">
        <v>5664</v>
      </c>
      <c r="Y2169">
        <v>21</v>
      </c>
      <c r="Z2169">
        <v>21</v>
      </c>
      <c r="AA2169">
        <v>5</v>
      </c>
      <c r="AB2169">
        <v>5</v>
      </c>
      <c r="AC2169">
        <v>21</v>
      </c>
    </row>
    <row r="2170" spans="1:29" x14ac:dyDescent="0.35">
      <c r="A2170">
        <v>2175</v>
      </c>
      <c r="B2170" t="s">
        <v>1318</v>
      </c>
      <c r="C2170" t="s">
        <v>3544</v>
      </c>
      <c r="I2170" t="s">
        <v>2909</v>
      </c>
      <c r="J2170" t="s">
        <v>264</v>
      </c>
      <c r="K2170">
        <v>0</v>
      </c>
      <c r="N2170" t="b">
        <v>1</v>
      </c>
      <c r="O2170" t="b">
        <v>1</v>
      </c>
      <c r="P2170" t="b">
        <v>0</v>
      </c>
      <c r="Q2170">
        <v>14</v>
      </c>
      <c r="R2170">
        <v>2</v>
      </c>
      <c r="S2170">
        <v>1</v>
      </c>
      <c r="T2170">
        <v>0</v>
      </c>
      <c r="U2170" t="b">
        <v>1</v>
      </c>
      <c r="V2170" t="s">
        <v>332</v>
      </c>
      <c r="W2170" t="s">
        <v>333</v>
      </c>
      <c r="X2170" t="s">
        <v>5665</v>
      </c>
      <c r="Y2170">
        <v>22</v>
      </c>
      <c r="Z2170">
        <v>22</v>
      </c>
      <c r="AA2170">
        <v>5</v>
      </c>
      <c r="AB2170">
        <v>5</v>
      </c>
      <c r="AC2170">
        <v>21</v>
      </c>
    </row>
    <row r="2171" spans="1:29" x14ac:dyDescent="0.35">
      <c r="A2171">
        <v>2176</v>
      </c>
      <c r="B2171" t="s">
        <v>1318</v>
      </c>
      <c r="C2171" t="s">
        <v>3545</v>
      </c>
      <c r="I2171" t="s">
        <v>2909</v>
      </c>
      <c r="J2171" t="s">
        <v>264</v>
      </c>
      <c r="K2171">
        <v>0</v>
      </c>
      <c r="N2171" t="b">
        <v>1</v>
      </c>
      <c r="O2171" t="b">
        <v>1</v>
      </c>
      <c r="P2171" t="b">
        <v>0</v>
      </c>
      <c r="Q2171">
        <v>14</v>
      </c>
      <c r="R2171">
        <v>2</v>
      </c>
      <c r="S2171">
        <v>1</v>
      </c>
      <c r="T2171">
        <v>0</v>
      </c>
      <c r="U2171" t="b">
        <v>1</v>
      </c>
      <c r="V2171" t="s">
        <v>332</v>
      </c>
      <c r="W2171" t="s">
        <v>333</v>
      </c>
      <c r="X2171" t="s">
        <v>5666</v>
      </c>
      <c r="Y2171">
        <v>23</v>
      </c>
      <c r="Z2171">
        <v>23</v>
      </c>
      <c r="AA2171">
        <v>5</v>
      </c>
      <c r="AB2171">
        <v>5</v>
      </c>
      <c r="AC2171">
        <v>21</v>
      </c>
    </row>
    <row r="2172" spans="1:29" x14ac:dyDescent="0.35">
      <c r="A2172">
        <v>2177</v>
      </c>
      <c r="B2172" t="s">
        <v>1318</v>
      </c>
      <c r="C2172" t="s">
        <v>3546</v>
      </c>
      <c r="I2172" t="s">
        <v>2909</v>
      </c>
      <c r="J2172" t="s">
        <v>264</v>
      </c>
      <c r="K2172">
        <v>0</v>
      </c>
      <c r="N2172" t="b">
        <v>1</v>
      </c>
      <c r="O2172" t="b">
        <v>1</v>
      </c>
      <c r="P2172" t="b">
        <v>0</v>
      </c>
      <c r="Q2172">
        <v>14</v>
      </c>
      <c r="R2172">
        <v>2</v>
      </c>
      <c r="S2172">
        <v>1</v>
      </c>
      <c r="T2172">
        <v>0</v>
      </c>
      <c r="U2172" t="b">
        <v>1</v>
      </c>
      <c r="V2172" t="s">
        <v>332</v>
      </c>
      <c r="W2172" t="s">
        <v>333</v>
      </c>
      <c r="X2172" t="s">
        <v>5667</v>
      </c>
      <c r="Y2172">
        <v>24</v>
      </c>
      <c r="Z2172">
        <v>24</v>
      </c>
      <c r="AA2172">
        <v>5</v>
      </c>
      <c r="AB2172">
        <v>5</v>
      </c>
      <c r="AC2172">
        <v>21</v>
      </c>
    </row>
    <row r="2173" spans="1:29" x14ac:dyDescent="0.35">
      <c r="A2173">
        <v>2178</v>
      </c>
      <c r="B2173" t="s">
        <v>1318</v>
      </c>
      <c r="C2173" t="s">
        <v>3547</v>
      </c>
      <c r="I2173" t="s">
        <v>2909</v>
      </c>
      <c r="J2173" t="s">
        <v>264</v>
      </c>
      <c r="K2173">
        <v>0</v>
      </c>
      <c r="N2173" t="b">
        <v>1</v>
      </c>
      <c r="O2173" t="b">
        <v>1</v>
      </c>
      <c r="P2173" t="b">
        <v>0</v>
      </c>
      <c r="Q2173">
        <v>14</v>
      </c>
      <c r="R2173">
        <v>2</v>
      </c>
      <c r="S2173">
        <v>1</v>
      </c>
      <c r="T2173">
        <v>0</v>
      </c>
      <c r="U2173" t="b">
        <v>1</v>
      </c>
      <c r="V2173" t="s">
        <v>332</v>
      </c>
      <c r="W2173" t="s">
        <v>333</v>
      </c>
      <c r="X2173" t="s">
        <v>5540</v>
      </c>
      <c r="Y2173">
        <v>25</v>
      </c>
      <c r="Z2173">
        <v>25</v>
      </c>
      <c r="AA2173">
        <v>5</v>
      </c>
      <c r="AB2173">
        <v>5</v>
      </c>
      <c r="AC2173">
        <v>21</v>
      </c>
    </row>
    <row r="2174" spans="1:29" x14ac:dyDescent="0.35">
      <c r="A2174">
        <v>2179</v>
      </c>
      <c r="B2174" t="s">
        <v>1318</v>
      </c>
      <c r="C2174" t="s">
        <v>3548</v>
      </c>
      <c r="I2174" t="s">
        <v>2909</v>
      </c>
      <c r="J2174" t="s">
        <v>264</v>
      </c>
      <c r="K2174">
        <v>0</v>
      </c>
      <c r="N2174" t="b">
        <v>1</v>
      </c>
      <c r="O2174" t="b">
        <v>1</v>
      </c>
      <c r="P2174" t="b">
        <v>0</v>
      </c>
      <c r="Q2174">
        <v>14</v>
      </c>
      <c r="R2174">
        <v>2</v>
      </c>
      <c r="S2174">
        <v>1</v>
      </c>
      <c r="T2174">
        <v>0</v>
      </c>
      <c r="U2174" t="b">
        <v>1</v>
      </c>
      <c r="V2174" t="s">
        <v>332</v>
      </c>
      <c r="W2174" t="s">
        <v>333</v>
      </c>
      <c r="X2174" t="s">
        <v>5541</v>
      </c>
      <c r="Y2174">
        <v>26</v>
      </c>
      <c r="Z2174">
        <v>26</v>
      </c>
      <c r="AA2174">
        <v>5</v>
      </c>
      <c r="AB2174">
        <v>5</v>
      </c>
      <c r="AC2174">
        <v>21</v>
      </c>
    </row>
    <row r="2175" spans="1:29" x14ac:dyDescent="0.35">
      <c r="A2175">
        <v>2180</v>
      </c>
      <c r="B2175" t="s">
        <v>1318</v>
      </c>
      <c r="C2175" t="s">
        <v>3549</v>
      </c>
      <c r="I2175" t="s">
        <v>2909</v>
      </c>
      <c r="J2175" t="s">
        <v>264</v>
      </c>
      <c r="K2175">
        <v>0</v>
      </c>
      <c r="N2175" t="b">
        <v>1</v>
      </c>
      <c r="O2175" t="b">
        <v>1</v>
      </c>
      <c r="P2175" t="b">
        <v>0</v>
      </c>
      <c r="Q2175">
        <v>14</v>
      </c>
      <c r="R2175">
        <v>2</v>
      </c>
      <c r="S2175">
        <v>1</v>
      </c>
      <c r="T2175">
        <v>0</v>
      </c>
      <c r="U2175" t="b">
        <v>1</v>
      </c>
      <c r="V2175" t="s">
        <v>332</v>
      </c>
      <c r="W2175" t="s">
        <v>333</v>
      </c>
      <c r="X2175" t="s">
        <v>5542</v>
      </c>
      <c r="Y2175">
        <v>27</v>
      </c>
      <c r="Z2175">
        <v>27</v>
      </c>
      <c r="AA2175">
        <v>5</v>
      </c>
      <c r="AB2175">
        <v>5</v>
      </c>
      <c r="AC2175">
        <v>21</v>
      </c>
    </row>
    <row r="2176" spans="1:29" x14ac:dyDescent="0.35">
      <c r="A2176">
        <v>2181</v>
      </c>
      <c r="B2176" t="s">
        <v>1318</v>
      </c>
      <c r="C2176" t="s">
        <v>3550</v>
      </c>
      <c r="I2176" t="s">
        <v>2909</v>
      </c>
      <c r="J2176" t="s">
        <v>264</v>
      </c>
      <c r="K2176">
        <v>0</v>
      </c>
      <c r="N2176" t="b">
        <v>1</v>
      </c>
      <c r="O2176" t="b">
        <v>1</v>
      </c>
      <c r="P2176" t="b">
        <v>0</v>
      </c>
      <c r="Q2176">
        <v>14</v>
      </c>
      <c r="R2176">
        <v>2</v>
      </c>
      <c r="S2176">
        <v>1</v>
      </c>
      <c r="T2176">
        <v>0</v>
      </c>
      <c r="U2176" t="b">
        <v>1</v>
      </c>
      <c r="V2176" t="s">
        <v>332</v>
      </c>
      <c r="W2176" t="s">
        <v>333</v>
      </c>
      <c r="X2176" t="s">
        <v>5543</v>
      </c>
      <c r="Y2176">
        <v>28</v>
      </c>
      <c r="Z2176">
        <v>28</v>
      </c>
      <c r="AA2176">
        <v>5</v>
      </c>
      <c r="AB2176">
        <v>5</v>
      </c>
      <c r="AC2176">
        <v>21</v>
      </c>
    </row>
    <row r="2177" spans="1:29" x14ac:dyDescent="0.35">
      <c r="A2177">
        <v>2182</v>
      </c>
      <c r="B2177" t="s">
        <v>1318</v>
      </c>
      <c r="C2177" t="s">
        <v>3551</v>
      </c>
      <c r="I2177" t="s">
        <v>2909</v>
      </c>
      <c r="J2177" t="s">
        <v>264</v>
      </c>
      <c r="K2177">
        <v>0</v>
      </c>
      <c r="N2177" t="b">
        <v>1</v>
      </c>
      <c r="O2177" t="b">
        <v>1</v>
      </c>
      <c r="P2177" t="b">
        <v>0</v>
      </c>
      <c r="Q2177">
        <v>14</v>
      </c>
      <c r="R2177">
        <v>2</v>
      </c>
      <c r="S2177">
        <v>1</v>
      </c>
      <c r="T2177">
        <v>0</v>
      </c>
      <c r="U2177" t="b">
        <v>1</v>
      </c>
      <c r="V2177" t="s">
        <v>332</v>
      </c>
      <c r="W2177" t="s">
        <v>333</v>
      </c>
      <c r="X2177" t="s">
        <v>5544</v>
      </c>
      <c r="Y2177">
        <v>29</v>
      </c>
      <c r="Z2177">
        <v>29</v>
      </c>
      <c r="AA2177">
        <v>5</v>
      </c>
      <c r="AB2177">
        <v>5</v>
      </c>
      <c r="AC2177">
        <v>21</v>
      </c>
    </row>
    <row r="2178" spans="1:29" x14ac:dyDescent="0.35">
      <c r="A2178">
        <v>2183</v>
      </c>
      <c r="B2178" t="s">
        <v>1318</v>
      </c>
      <c r="C2178" t="s">
        <v>3552</v>
      </c>
      <c r="I2178" t="s">
        <v>2909</v>
      </c>
      <c r="J2178" t="s">
        <v>264</v>
      </c>
      <c r="K2178">
        <v>0</v>
      </c>
      <c r="N2178" t="b">
        <v>1</v>
      </c>
      <c r="O2178" t="b">
        <v>1</v>
      </c>
      <c r="P2178" t="b">
        <v>0</v>
      </c>
      <c r="Q2178">
        <v>14</v>
      </c>
      <c r="R2178">
        <v>2</v>
      </c>
      <c r="S2178">
        <v>1</v>
      </c>
      <c r="T2178">
        <v>0</v>
      </c>
      <c r="U2178" t="b">
        <v>1</v>
      </c>
      <c r="V2178" t="s">
        <v>332</v>
      </c>
      <c r="W2178" t="s">
        <v>333</v>
      </c>
      <c r="X2178" t="s">
        <v>5545</v>
      </c>
      <c r="Y2178">
        <v>30</v>
      </c>
      <c r="Z2178">
        <v>30</v>
      </c>
      <c r="AA2178">
        <v>5</v>
      </c>
      <c r="AB2178">
        <v>5</v>
      </c>
      <c r="AC2178">
        <v>21</v>
      </c>
    </row>
    <row r="2179" spans="1:29" x14ac:dyDescent="0.35">
      <c r="A2179">
        <v>2184</v>
      </c>
      <c r="B2179" t="s">
        <v>1318</v>
      </c>
      <c r="C2179" t="s">
        <v>3553</v>
      </c>
      <c r="I2179" t="s">
        <v>2909</v>
      </c>
      <c r="J2179" t="s">
        <v>264</v>
      </c>
      <c r="K2179">
        <v>0</v>
      </c>
      <c r="N2179" t="b">
        <v>1</v>
      </c>
      <c r="O2179" t="b">
        <v>1</v>
      </c>
      <c r="P2179" t="b">
        <v>0</v>
      </c>
      <c r="Q2179">
        <v>14</v>
      </c>
      <c r="R2179">
        <v>2</v>
      </c>
      <c r="S2179">
        <v>1</v>
      </c>
      <c r="T2179">
        <v>0</v>
      </c>
      <c r="U2179" t="b">
        <v>1</v>
      </c>
      <c r="V2179" t="s">
        <v>332</v>
      </c>
      <c r="W2179" t="s">
        <v>333</v>
      </c>
      <c r="X2179" t="s">
        <v>5546</v>
      </c>
      <c r="Y2179">
        <v>31</v>
      </c>
      <c r="Z2179">
        <v>31</v>
      </c>
      <c r="AA2179">
        <v>5</v>
      </c>
      <c r="AB2179">
        <v>5</v>
      </c>
      <c r="AC2179">
        <v>21</v>
      </c>
    </row>
    <row r="2180" spans="1:29" x14ac:dyDescent="0.35">
      <c r="A2180">
        <v>2185</v>
      </c>
      <c r="B2180" t="s">
        <v>1318</v>
      </c>
      <c r="C2180" t="s">
        <v>3554</v>
      </c>
      <c r="I2180" t="s">
        <v>2909</v>
      </c>
      <c r="J2180" t="s">
        <v>264</v>
      </c>
      <c r="K2180">
        <v>0</v>
      </c>
      <c r="N2180" t="b">
        <v>1</v>
      </c>
      <c r="O2180" t="b">
        <v>1</v>
      </c>
      <c r="P2180" t="b">
        <v>0</v>
      </c>
      <c r="Q2180">
        <v>14</v>
      </c>
      <c r="R2180">
        <v>2</v>
      </c>
      <c r="S2180">
        <v>1</v>
      </c>
      <c r="T2180">
        <v>0</v>
      </c>
      <c r="U2180" t="b">
        <v>1</v>
      </c>
      <c r="V2180" t="s">
        <v>332</v>
      </c>
      <c r="W2180" t="s">
        <v>333</v>
      </c>
      <c r="X2180" t="s">
        <v>5547</v>
      </c>
      <c r="Y2180">
        <v>32</v>
      </c>
      <c r="Z2180">
        <v>32</v>
      </c>
      <c r="AA2180">
        <v>5</v>
      </c>
      <c r="AB2180">
        <v>5</v>
      </c>
      <c r="AC2180">
        <v>21</v>
      </c>
    </row>
    <row r="2181" spans="1:29" x14ac:dyDescent="0.35">
      <c r="A2181">
        <v>2186</v>
      </c>
      <c r="B2181" t="s">
        <v>1318</v>
      </c>
      <c r="C2181" t="s">
        <v>3555</v>
      </c>
      <c r="I2181" t="s">
        <v>2909</v>
      </c>
      <c r="J2181" t="s">
        <v>264</v>
      </c>
      <c r="K2181">
        <v>0</v>
      </c>
      <c r="N2181" t="b">
        <v>1</v>
      </c>
      <c r="O2181" t="b">
        <v>1</v>
      </c>
      <c r="P2181" t="b">
        <v>0</v>
      </c>
      <c r="Q2181">
        <v>14</v>
      </c>
      <c r="R2181">
        <v>2</v>
      </c>
      <c r="S2181">
        <v>1</v>
      </c>
      <c r="T2181">
        <v>0</v>
      </c>
      <c r="U2181" t="b">
        <v>1</v>
      </c>
      <c r="V2181" t="s">
        <v>332</v>
      </c>
      <c r="W2181" t="s">
        <v>333</v>
      </c>
      <c r="X2181" t="s">
        <v>5668</v>
      </c>
      <c r="Y2181">
        <v>33</v>
      </c>
      <c r="Z2181">
        <v>33</v>
      </c>
      <c r="AA2181">
        <v>5</v>
      </c>
      <c r="AB2181">
        <v>5</v>
      </c>
      <c r="AC2181">
        <v>21</v>
      </c>
    </row>
    <row r="2182" spans="1:29" x14ac:dyDescent="0.35">
      <c r="A2182">
        <v>2187</v>
      </c>
      <c r="B2182" t="s">
        <v>1318</v>
      </c>
      <c r="C2182" t="s">
        <v>3556</v>
      </c>
      <c r="I2182" t="s">
        <v>2909</v>
      </c>
      <c r="J2182" t="s">
        <v>264</v>
      </c>
      <c r="K2182">
        <v>0</v>
      </c>
      <c r="N2182" t="b">
        <v>1</v>
      </c>
      <c r="O2182" t="b">
        <v>1</v>
      </c>
      <c r="P2182" t="b">
        <v>0</v>
      </c>
      <c r="Q2182">
        <v>14</v>
      </c>
      <c r="R2182">
        <v>2</v>
      </c>
      <c r="S2182">
        <v>1</v>
      </c>
      <c r="T2182">
        <v>0</v>
      </c>
      <c r="U2182" t="b">
        <v>1</v>
      </c>
      <c r="V2182" t="s">
        <v>332</v>
      </c>
      <c r="W2182" t="s">
        <v>333</v>
      </c>
      <c r="X2182" t="s">
        <v>5669</v>
      </c>
      <c r="Y2182">
        <v>34</v>
      </c>
      <c r="Z2182">
        <v>34</v>
      </c>
      <c r="AA2182">
        <v>5</v>
      </c>
      <c r="AB2182">
        <v>5</v>
      </c>
      <c r="AC2182">
        <v>21</v>
      </c>
    </row>
    <row r="2183" spans="1:29" x14ac:dyDescent="0.35">
      <c r="A2183">
        <v>2188</v>
      </c>
      <c r="B2183" t="s">
        <v>1318</v>
      </c>
      <c r="C2183" t="s">
        <v>3557</v>
      </c>
      <c r="I2183" t="s">
        <v>2909</v>
      </c>
      <c r="J2183" t="s">
        <v>264</v>
      </c>
      <c r="K2183">
        <v>0</v>
      </c>
      <c r="N2183" t="b">
        <v>1</v>
      </c>
      <c r="O2183" t="b">
        <v>1</v>
      </c>
      <c r="P2183" t="b">
        <v>0</v>
      </c>
      <c r="Q2183">
        <v>14</v>
      </c>
      <c r="R2183">
        <v>2</v>
      </c>
      <c r="S2183">
        <v>1</v>
      </c>
      <c r="T2183">
        <v>0</v>
      </c>
      <c r="U2183" t="b">
        <v>1</v>
      </c>
      <c r="V2183" t="s">
        <v>332</v>
      </c>
      <c r="W2183" t="s">
        <v>333</v>
      </c>
      <c r="X2183" t="s">
        <v>5670</v>
      </c>
      <c r="Y2183">
        <v>35</v>
      </c>
      <c r="Z2183">
        <v>35</v>
      </c>
      <c r="AA2183">
        <v>5</v>
      </c>
      <c r="AB2183">
        <v>5</v>
      </c>
      <c r="AC2183">
        <v>21</v>
      </c>
    </row>
    <row r="2184" spans="1:29" x14ac:dyDescent="0.35">
      <c r="A2184">
        <v>2189</v>
      </c>
      <c r="B2184" t="s">
        <v>1318</v>
      </c>
      <c r="C2184" t="s">
        <v>3558</v>
      </c>
      <c r="I2184" t="s">
        <v>2909</v>
      </c>
      <c r="J2184" t="s">
        <v>264</v>
      </c>
      <c r="K2184">
        <v>0</v>
      </c>
      <c r="N2184" t="b">
        <v>1</v>
      </c>
      <c r="O2184" t="b">
        <v>1</v>
      </c>
      <c r="P2184" t="b">
        <v>0</v>
      </c>
      <c r="Q2184">
        <v>14</v>
      </c>
      <c r="R2184">
        <v>2</v>
      </c>
      <c r="S2184">
        <v>1</v>
      </c>
      <c r="T2184">
        <v>0</v>
      </c>
      <c r="U2184" t="b">
        <v>1</v>
      </c>
      <c r="V2184" t="s">
        <v>332</v>
      </c>
      <c r="W2184" t="s">
        <v>333</v>
      </c>
      <c r="X2184" t="s">
        <v>5671</v>
      </c>
      <c r="Y2184">
        <v>36</v>
      </c>
      <c r="Z2184">
        <v>36</v>
      </c>
      <c r="AA2184">
        <v>5</v>
      </c>
      <c r="AB2184">
        <v>5</v>
      </c>
      <c r="AC2184">
        <v>21</v>
      </c>
    </row>
    <row r="2185" spans="1:29" x14ac:dyDescent="0.35">
      <c r="A2185">
        <v>2190</v>
      </c>
      <c r="B2185" t="s">
        <v>1318</v>
      </c>
      <c r="C2185" t="s">
        <v>3559</v>
      </c>
      <c r="I2185" t="s">
        <v>2909</v>
      </c>
      <c r="J2185" t="s">
        <v>264</v>
      </c>
      <c r="K2185">
        <v>0</v>
      </c>
      <c r="N2185" t="b">
        <v>1</v>
      </c>
      <c r="O2185" t="b">
        <v>1</v>
      </c>
      <c r="P2185" t="b">
        <v>0</v>
      </c>
      <c r="Q2185">
        <v>14</v>
      </c>
      <c r="R2185">
        <v>2</v>
      </c>
      <c r="S2185">
        <v>1</v>
      </c>
      <c r="T2185">
        <v>0</v>
      </c>
      <c r="U2185" t="b">
        <v>1</v>
      </c>
      <c r="V2185" t="s">
        <v>332</v>
      </c>
      <c r="W2185" t="s">
        <v>333</v>
      </c>
      <c r="X2185" t="s">
        <v>5553</v>
      </c>
      <c r="Y2185">
        <v>37</v>
      </c>
      <c r="Z2185">
        <v>37</v>
      </c>
      <c r="AA2185">
        <v>5</v>
      </c>
      <c r="AB2185">
        <v>5</v>
      </c>
      <c r="AC2185">
        <v>21</v>
      </c>
    </row>
    <row r="2186" spans="1:29" x14ac:dyDescent="0.35">
      <c r="A2186">
        <v>2191</v>
      </c>
      <c r="B2186" t="s">
        <v>1318</v>
      </c>
      <c r="C2186" t="s">
        <v>3560</v>
      </c>
      <c r="I2186" t="s">
        <v>2909</v>
      </c>
      <c r="J2186" t="s">
        <v>264</v>
      </c>
      <c r="K2186">
        <v>0</v>
      </c>
      <c r="N2186" t="b">
        <v>1</v>
      </c>
      <c r="O2186" t="b">
        <v>1</v>
      </c>
      <c r="P2186" t="b">
        <v>0</v>
      </c>
      <c r="Q2186">
        <v>14</v>
      </c>
      <c r="R2186">
        <v>2</v>
      </c>
      <c r="S2186">
        <v>1</v>
      </c>
      <c r="T2186">
        <v>0</v>
      </c>
      <c r="U2186" t="b">
        <v>1</v>
      </c>
      <c r="V2186" t="s">
        <v>332</v>
      </c>
      <c r="W2186" t="s">
        <v>333</v>
      </c>
      <c r="X2186" t="s">
        <v>5554</v>
      </c>
      <c r="Y2186">
        <v>38</v>
      </c>
      <c r="Z2186">
        <v>38</v>
      </c>
      <c r="AA2186">
        <v>5</v>
      </c>
      <c r="AB2186">
        <v>5</v>
      </c>
      <c r="AC2186">
        <v>21</v>
      </c>
    </row>
    <row r="2187" spans="1:29" x14ac:dyDescent="0.35">
      <c r="A2187">
        <v>2192</v>
      </c>
      <c r="B2187" t="s">
        <v>1318</v>
      </c>
      <c r="C2187" t="s">
        <v>3561</v>
      </c>
      <c r="I2187" t="s">
        <v>2909</v>
      </c>
      <c r="J2187" t="s">
        <v>264</v>
      </c>
      <c r="K2187">
        <v>0</v>
      </c>
      <c r="N2187" t="b">
        <v>1</v>
      </c>
      <c r="O2187" t="b">
        <v>1</v>
      </c>
      <c r="P2187" t="b">
        <v>0</v>
      </c>
      <c r="Q2187">
        <v>14</v>
      </c>
      <c r="R2187">
        <v>2</v>
      </c>
      <c r="S2187">
        <v>1</v>
      </c>
      <c r="T2187">
        <v>0</v>
      </c>
      <c r="U2187" t="b">
        <v>1</v>
      </c>
      <c r="V2187" t="s">
        <v>332</v>
      </c>
      <c r="W2187" t="s">
        <v>333</v>
      </c>
      <c r="X2187" t="s">
        <v>5555</v>
      </c>
      <c r="Y2187">
        <v>39</v>
      </c>
      <c r="Z2187">
        <v>39</v>
      </c>
      <c r="AA2187">
        <v>5</v>
      </c>
      <c r="AB2187">
        <v>5</v>
      </c>
      <c r="AC2187">
        <v>21</v>
      </c>
    </row>
    <row r="2188" spans="1:29" x14ac:dyDescent="0.35">
      <c r="A2188">
        <v>2193</v>
      </c>
      <c r="B2188" t="s">
        <v>1318</v>
      </c>
      <c r="C2188" t="s">
        <v>3562</v>
      </c>
      <c r="I2188" t="s">
        <v>2909</v>
      </c>
      <c r="J2188" t="s">
        <v>264</v>
      </c>
      <c r="K2188">
        <v>0</v>
      </c>
      <c r="N2188" t="b">
        <v>1</v>
      </c>
      <c r="O2188" t="b">
        <v>1</v>
      </c>
      <c r="P2188" t="b">
        <v>0</v>
      </c>
      <c r="Q2188">
        <v>14</v>
      </c>
      <c r="R2188">
        <v>2</v>
      </c>
      <c r="S2188">
        <v>1</v>
      </c>
      <c r="T2188">
        <v>0</v>
      </c>
      <c r="U2188" t="b">
        <v>1</v>
      </c>
      <c r="V2188" t="s">
        <v>332</v>
      </c>
      <c r="W2188" t="s">
        <v>333</v>
      </c>
      <c r="X2188" t="s">
        <v>5556</v>
      </c>
      <c r="Y2188">
        <v>40</v>
      </c>
      <c r="Z2188">
        <v>40</v>
      </c>
      <c r="AA2188">
        <v>5</v>
      </c>
      <c r="AB2188">
        <v>5</v>
      </c>
      <c r="AC2188">
        <v>21</v>
      </c>
    </row>
    <row r="2189" spans="1:29" x14ac:dyDescent="0.35">
      <c r="A2189">
        <v>2194</v>
      </c>
      <c r="B2189" t="s">
        <v>1318</v>
      </c>
      <c r="C2189" t="s">
        <v>3563</v>
      </c>
      <c r="I2189" t="s">
        <v>2909</v>
      </c>
      <c r="J2189" t="s">
        <v>264</v>
      </c>
      <c r="K2189">
        <v>0</v>
      </c>
      <c r="N2189" t="b">
        <v>1</v>
      </c>
      <c r="O2189" t="b">
        <v>1</v>
      </c>
      <c r="P2189" t="b">
        <v>0</v>
      </c>
      <c r="Q2189">
        <v>14</v>
      </c>
      <c r="R2189">
        <v>2</v>
      </c>
      <c r="S2189">
        <v>1</v>
      </c>
      <c r="T2189">
        <v>0</v>
      </c>
      <c r="U2189" t="b">
        <v>1</v>
      </c>
      <c r="V2189" t="s">
        <v>332</v>
      </c>
      <c r="W2189" t="s">
        <v>333</v>
      </c>
      <c r="X2189" t="s">
        <v>5557</v>
      </c>
      <c r="Y2189">
        <v>41</v>
      </c>
      <c r="Z2189">
        <v>41</v>
      </c>
      <c r="AA2189">
        <v>5</v>
      </c>
      <c r="AB2189">
        <v>5</v>
      </c>
      <c r="AC2189">
        <v>21</v>
      </c>
    </row>
    <row r="2190" spans="1:29" x14ac:dyDescent="0.35">
      <c r="A2190">
        <v>2195</v>
      </c>
      <c r="B2190" t="s">
        <v>1318</v>
      </c>
      <c r="C2190" t="s">
        <v>3564</v>
      </c>
      <c r="I2190" t="s">
        <v>2909</v>
      </c>
      <c r="J2190" t="s">
        <v>264</v>
      </c>
      <c r="K2190">
        <v>0</v>
      </c>
      <c r="N2190" t="b">
        <v>1</v>
      </c>
      <c r="O2190" t="b">
        <v>1</v>
      </c>
      <c r="P2190" t="b">
        <v>0</v>
      </c>
      <c r="Q2190">
        <v>14</v>
      </c>
      <c r="R2190">
        <v>2</v>
      </c>
      <c r="S2190">
        <v>1</v>
      </c>
      <c r="T2190">
        <v>0</v>
      </c>
      <c r="U2190" t="b">
        <v>1</v>
      </c>
      <c r="V2190" t="s">
        <v>332</v>
      </c>
      <c r="W2190" t="s">
        <v>333</v>
      </c>
      <c r="X2190" t="s">
        <v>5558</v>
      </c>
      <c r="Y2190">
        <v>42</v>
      </c>
      <c r="Z2190">
        <v>42</v>
      </c>
      <c r="AA2190">
        <v>5</v>
      </c>
      <c r="AB2190">
        <v>5</v>
      </c>
      <c r="AC2190">
        <v>21</v>
      </c>
    </row>
    <row r="2191" spans="1:29" x14ac:dyDescent="0.35">
      <c r="A2191">
        <v>2196</v>
      </c>
      <c r="B2191" t="s">
        <v>1318</v>
      </c>
      <c r="C2191" t="s">
        <v>3565</v>
      </c>
      <c r="I2191" t="s">
        <v>2909</v>
      </c>
      <c r="J2191" t="s">
        <v>264</v>
      </c>
      <c r="K2191">
        <v>0</v>
      </c>
      <c r="N2191" t="b">
        <v>1</v>
      </c>
      <c r="O2191" t="b">
        <v>1</v>
      </c>
      <c r="P2191" t="b">
        <v>0</v>
      </c>
      <c r="Q2191">
        <v>14</v>
      </c>
      <c r="R2191">
        <v>2</v>
      </c>
      <c r="S2191">
        <v>1</v>
      </c>
      <c r="T2191">
        <v>0</v>
      </c>
      <c r="U2191" t="b">
        <v>1</v>
      </c>
      <c r="V2191" t="s">
        <v>332</v>
      </c>
      <c r="W2191" t="s">
        <v>333</v>
      </c>
      <c r="X2191" t="s">
        <v>5559</v>
      </c>
      <c r="Y2191">
        <v>43</v>
      </c>
      <c r="Z2191">
        <v>43</v>
      </c>
      <c r="AA2191">
        <v>5</v>
      </c>
      <c r="AB2191">
        <v>5</v>
      </c>
      <c r="AC2191">
        <v>21</v>
      </c>
    </row>
    <row r="2192" spans="1:29" x14ac:dyDescent="0.35">
      <c r="A2192">
        <v>2197</v>
      </c>
      <c r="B2192" t="s">
        <v>1318</v>
      </c>
      <c r="C2192" t="s">
        <v>3566</v>
      </c>
      <c r="I2192" t="s">
        <v>2909</v>
      </c>
      <c r="J2192" t="s">
        <v>264</v>
      </c>
      <c r="K2192">
        <v>0</v>
      </c>
      <c r="N2192" t="b">
        <v>1</v>
      </c>
      <c r="O2192" t="b">
        <v>1</v>
      </c>
      <c r="P2192" t="b">
        <v>0</v>
      </c>
      <c r="Q2192">
        <v>14</v>
      </c>
      <c r="R2192">
        <v>2</v>
      </c>
      <c r="S2192">
        <v>1</v>
      </c>
      <c r="T2192">
        <v>0</v>
      </c>
      <c r="U2192" t="b">
        <v>1</v>
      </c>
      <c r="V2192" t="s">
        <v>332</v>
      </c>
      <c r="W2192" t="s">
        <v>333</v>
      </c>
      <c r="X2192" t="s">
        <v>5560</v>
      </c>
      <c r="Y2192">
        <v>44</v>
      </c>
      <c r="Z2192">
        <v>44</v>
      </c>
      <c r="AA2192">
        <v>5</v>
      </c>
      <c r="AB2192">
        <v>5</v>
      </c>
      <c r="AC2192">
        <v>21</v>
      </c>
    </row>
    <row r="2193" spans="1:29" x14ac:dyDescent="0.35">
      <c r="A2193">
        <v>2198</v>
      </c>
      <c r="B2193" t="s">
        <v>1318</v>
      </c>
      <c r="C2193" t="s">
        <v>3567</v>
      </c>
      <c r="I2193" t="s">
        <v>2909</v>
      </c>
      <c r="J2193" t="s">
        <v>264</v>
      </c>
      <c r="K2193">
        <v>0</v>
      </c>
      <c r="N2193" t="b">
        <v>1</v>
      </c>
      <c r="O2193" t="b">
        <v>1</v>
      </c>
      <c r="P2193" t="b">
        <v>0</v>
      </c>
      <c r="Q2193">
        <v>14</v>
      </c>
      <c r="R2193">
        <v>2</v>
      </c>
      <c r="S2193">
        <v>1</v>
      </c>
      <c r="T2193">
        <v>0</v>
      </c>
      <c r="U2193" t="b">
        <v>1</v>
      </c>
      <c r="V2193" t="s">
        <v>332</v>
      </c>
      <c r="W2193" t="s">
        <v>333</v>
      </c>
      <c r="X2193" t="s">
        <v>5642</v>
      </c>
      <c r="Y2193">
        <v>45</v>
      </c>
      <c r="Z2193">
        <v>45</v>
      </c>
      <c r="AA2193">
        <v>5</v>
      </c>
      <c r="AB2193">
        <v>5</v>
      </c>
      <c r="AC2193">
        <v>21</v>
      </c>
    </row>
    <row r="2194" spans="1:29" x14ac:dyDescent="0.35">
      <c r="A2194">
        <v>2199</v>
      </c>
      <c r="B2194" t="s">
        <v>1318</v>
      </c>
      <c r="C2194" t="s">
        <v>3568</v>
      </c>
      <c r="I2194" t="s">
        <v>2909</v>
      </c>
      <c r="J2194" t="s">
        <v>264</v>
      </c>
      <c r="K2194">
        <v>0</v>
      </c>
      <c r="N2194" t="b">
        <v>1</v>
      </c>
      <c r="O2194" t="b">
        <v>1</v>
      </c>
      <c r="P2194" t="b">
        <v>0</v>
      </c>
      <c r="Q2194">
        <v>14</v>
      </c>
      <c r="R2194">
        <v>2</v>
      </c>
      <c r="S2194">
        <v>1</v>
      </c>
      <c r="T2194">
        <v>0</v>
      </c>
      <c r="U2194" t="b">
        <v>1</v>
      </c>
      <c r="V2194" t="s">
        <v>332</v>
      </c>
      <c r="W2194" t="s">
        <v>333</v>
      </c>
      <c r="X2194" t="s">
        <v>5798</v>
      </c>
      <c r="Y2194">
        <v>46</v>
      </c>
      <c r="Z2194">
        <v>46</v>
      </c>
      <c r="AA2194">
        <v>5</v>
      </c>
      <c r="AB2194">
        <v>5</v>
      </c>
      <c r="AC2194">
        <v>21</v>
      </c>
    </row>
    <row r="2195" spans="1:29" x14ac:dyDescent="0.35">
      <c r="A2195">
        <v>2200</v>
      </c>
      <c r="B2195" t="s">
        <v>1318</v>
      </c>
      <c r="C2195" t="s">
        <v>3569</v>
      </c>
      <c r="I2195" t="s">
        <v>2909</v>
      </c>
      <c r="J2195" t="s">
        <v>264</v>
      </c>
      <c r="K2195">
        <v>0</v>
      </c>
      <c r="N2195" t="b">
        <v>1</v>
      </c>
      <c r="O2195" t="b">
        <v>1</v>
      </c>
      <c r="P2195" t="b">
        <v>0</v>
      </c>
      <c r="Q2195">
        <v>14</v>
      </c>
      <c r="R2195">
        <v>2</v>
      </c>
      <c r="S2195">
        <v>1</v>
      </c>
      <c r="T2195">
        <v>0</v>
      </c>
      <c r="U2195" t="b">
        <v>1</v>
      </c>
      <c r="V2195" t="s">
        <v>332</v>
      </c>
      <c r="W2195" t="s">
        <v>333</v>
      </c>
      <c r="X2195" t="s">
        <v>5799</v>
      </c>
      <c r="Y2195">
        <v>47</v>
      </c>
      <c r="Z2195">
        <v>47</v>
      </c>
      <c r="AA2195">
        <v>5</v>
      </c>
      <c r="AB2195">
        <v>5</v>
      </c>
      <c r="AC2195">
        <v>21</v>
      </c>
    </row>
    <row r="2196" spans="1:29" x14ac:dyDescent="0.35">
      <c r="A2196">
        <v>2201</v>
      </c>
      <c r="B2196" t="s">
        <v>1318</v>
      </c>
      <c r="C2196" t="s">
        <v>3570</v>
      </c>
      <c r="I2196" t="s">
        <v>2909</v>
      </c>
      <c r="J2196" t="s">
        <v>264</v>
      </c>
      <c r="K2196">
        <v>0</v>
      </c>
      <c r="N2196" t="b">
        <v>1</v>
      </c>
      <c r="O2196" t="b">
        <v>1</v>
      </c>
      <c r="P2196" t="b">
        <v>0</v>
      </c>
      <c r="Q2196">
        <v>14</v>
      </c>
      <c r="R2196">
        <v>2</v>
      </c>
      <c r="S2196">
        <v>1</v>
      </c>
      <c r="T2196">
        <v>0</v>
      </c>
      <c r="U2196" t="b">
        <v>1</v>
      </c>
      <c r="V2196" t="s">
        <v>332</v>
      </c>
      <c r="W2196" t="s">
        <v>333</v>
      </c>
      <c r="X2196" t="s">
        <v>5800</v>
      </c>
      <c r="Y2196">
        <v>48</v>
      </c>
      <c r="Z2196">
        <v>48</v>
      </c>
      <c r="AA2196">
        <v>5</v>
      </c>
      <c r="AB2196">
        <v>5</v>
      </c>
      <c r="AC2196">
        <v>21</v>
      </c>
    </row>
    <row r="2197" spans="1:29" x14ac:dyDescent="0.35">
      <c r="A2197">
        <v>2202</v>
      </c>
      <c r="B2197" t="s">
        <v>1318</v>
      </c>
      <c r="C2197" t="s">
        <v>3571</v>
      </c>
      <c r="I2197" t="s">
        <v>2909</v>
      </c>
      <c r="J2197" t="s">
        <v>264</v>
      </c>
      <c r="K2197">
        <v>0</v>
      </c>
      <c r="N2197" t="b">
        <v>1</v>
      </c>
      <c r="O2197" t="b">
        <v>1</v>
      </c>
      <c r="P2197" t="b">
        <v>0</v>
      </c>
      <c r="Q2197">
        <v>14</v>
      </c>
      <c r="R2197">
        <v>2</v>
      </c>
      <c r="S2197">
        <v>1</v>
      </c>
      <c r="T2197">
        <v>0</v>
      </c>
      <c r="U2197" t="b">
        <v>1</v>
      </c>
      <c r="V2197" t="s">
        <v>332</v>
      </c>
      <c r="W2197" t="s">
        <v>333</v>
      </c>
      <c r="X2197" t="s">
        <v>5801</v>
      </c>
      <c r="Y2197">
        <v>49</v>
      </c>
      <c r="Z2197">
        <v>49</v>
      </c>
      <c r="AA2197">
        <v>5</v>
      </c>
      <c r="AB2197">
        <v>5</v>
      </c>
      <c r="AC2197">
        <v>21</v>
      </c>
    </row>
    <row r="2198" spans="1:29" x14ac:dyDescent="0.35">
      <c r="A2198">
        <v>2203</v>
      </c>
      <c r="B2198" t="s">
        <v>1318</v>
      </c>
      <c r="C2198" t="s">
        <v>3572</v>
      </c>
      <c r="I2198" t="s">
        <v>2909</v>
      </c>
      <c r="J2198" t="s">
        <v>264</v>
      </c>
      <c r="K2198">
        <v>0</v>
      </c>
      <c r="N2198" t="b">
        <v>1</v>
      </c>
      <c r="O2198" t="b">
        <v>1</v>
      </c>
      <c r="P2198" t="b">
        <v>0</v>
      </c>
      <c r="Q2198">
        <v>14</v>
      </c>
      <c r="R2198">
        <v>2</v>
      </c>
      <c r="S2198">
        <v>1</v>
      </c>
      <c r="T2198">
        <v>0</v>
      </c>
      <c r="U2198" t="b">
        <v>1</v>
      </c>
      <c r="V2198" t="s">
        <v>332</v>
      </c>
      <c r="W2198" t="s">
        <v>333</v>
      </c>
      <c r="X2198" t="s">
        <v>5644</v>
      </c>
      <c r="Y2198">
        <v>50</v>
      </c>
      <c r="Z2198">
        <v>50</v>
      </c>
      <c r="AA2198">
        <v>5</v>
      </c>
      <c r="AB2198">
        <v>5</v>
      </c>
      <c r="AC2198">
        <v>21</v>
      </c>
    </row>
    <row r="2199" spans="1:29" x14ac:dyDescent="0.35">
      <c r="A2199">
        <v>2204</v>
      </c>
      <c r="B2199" t="s">
        <v>1318</v>
      </c>
      <c r="C2199" t="s">
        <v>3573</v>
      </c>
      <c r="I2199" t="s">
        <v>2909</v>
      </c>
      <c r="J2199" t="s">
        <v>264</v>
      </c>
      <c r="K2199">
        <v>0</v>
      </c>
      <c r="N2199" t="b">
        <v>1</v>
      </c>
      <c r="O2199" t="b">
        <v>1</v>
      </c>
      <c r="P2199" t="b">
        <v>0</v>
      </c>
      <c r="Q2199">
        <v>14</v>
      </c>
      <c r="R2199">
        <v>2</v>
      </c>
      <c r="S2199">
        <v>1</v>
      </c>
      <c r="T2199">
        <v>0</v>
      </c>
      <c r="U2199" t="b">
        <v>1</v>
      </c>
      <c r="V2199" t="s">
        <v>332</v>
      </c>
      <c r="W2199" t="s">
        <v>333</v>
      </c>
      <c r="X2199" t="s">
        <v>5645</v>
      </c>
      <c r="Y2199">
        <v>51</v>
      </c>
      <c r="Z2199">
        <v>51</v>
      </c>
      <c r="AA2199">
        <v>5</v>
      </c>
      <c r="AB2199">
        <v>5</v>
      </c>
      <c r="AC2199">
        <v>21</v>
      </c>
    </row>
    <row r="2200" spans="1:29" x14ac:dyDescent="0.35">
      <c r="A2200">
        <v>2205</v>
      </c>
      <c r="B2200" t="s">
        <v>1318</v>
      </c>
      <c r="C2200" t="s">
        <v>3574</v>
      </c>
      <c r="I2200" t="s">
        <v>2909</v>
      </c>
      <c r="J2200" t="s">
        <v>264</v>
      </c>
      <c r="K2200">
        <v>0</v>
      </c>
      <c r="N2200" t="b">
        <v>1</v>
      </c>
      <c r="O2200" t="b">
        <v>1</v>
      </c>
      <c r="P2200" t="b">
        <v>0</v>
      </c>
      <c r="Q2200">
        <v>14</v>
      </c>
      <c r="R2200">
        <v>2</v>
      </c>
      <c r="S2200">
        <v>1</v>
      </c>
      <c r="T2200">
        <v>0</v>
      </c>
      <c r="U2200" t="b">
        <v>1</v>
      </c>
      <c r="V2200" t="s">
        <v>332</v>
      </c>
      <c r="W2200" t="s">
        <v>333</v>
      </c>
      <c r="X2200" t="s">
        <v>5573</v>
      </c>
      <c r="Y2200">
        <v>52</v>
      </c>
      <c r="Z2200">
        <v>52</v>
      </c>
      <c r="AA2200">
        <v>5</v>
      </c>
      <c r="AB2200">
        <v>5</v>
      </c>
      <c r="AC2200">
        <v>21</v>
      </c>
    </row>
    <row r="2201" spans="1:29" x14ac:dyDescent="0.35">
      <c r="A2201">
        <v>2206</v>
      </c>
      <c r="B2201" t="s">
        <v>1318</v>
      </c>
      <c r="C2201" t="s">
        <v>3575</v>
      </c>
      <c r="I2201" t="s">
        <v>2909</v>
      </c>
      <c r="J2201" t="s">
        <v>264</v>
      </c>
      <c r="K2201">
        <v>0</v>
      </c>
      <c r="N2201" t="b">
        <v>1</v>
      </c>
      <c r="O2201" t="b">
        <v>1</v>
      </c>
      <c r="P2201" t="b">
        <v>0</v>
      </c>
      <c r="Q2201">
        <v>14</v>
      </c>
      <c r="R2201">
        <v>2</v>
      </c>
      <c r="S2201">
        <v>1</v>
      </c>
      <c r="T2201">
        <v>0</v>
      </c>
      <c r="U2201" t="b">
        <v>1</v>
      </c>
      <c r="V2201" t="s">
        <v>332</v>
      </c>
      <c r="W2201" t="s">
        <v>333</v>
      </c>
      <c r="X2201" t="s">
        <v>5574</v>
      </c>
      <c r="Y2201">
        <v>53</v>
      </c>
      <c r="Z2201">
        <v>53</v>
      </c>
      <c r="AA2201">
        <v>5</v>
      </c>
      <c r="AB2201">
        <v>5</v>
      </c>
      <c r="AC2201">
        <v>21</v>
      </c>
    </row>
    <row r="2202" spans="1:29" x14ac:dyDescent="0.35">
      <c r="A2202">
        <v>2207</v>
      </c>
      <c r="B2202" t="s">
        <v>1318</v>
      </c>
      <c r="C2202" t="s">
        <v>3576</v>
      </c>
      <c r="I2202" t="s">
        <v>2909</v>
      </c>
      <c r="J2202" t="s">
        <v>264</v>
      </c>
      <c r="K2202">
        <v>0</v>
      </c>
      <c r="N2202" t="b">
        <v>1</v>
      </c>
      <c r="O2202" t="b">
        <v>1</v>
      </c>
      <c r="P2202" t="b">
        <v>0</v>
      </c>
      <c r="Q2202">
        <v>14</v>
      </c>
      <c r="R2202">
        <v>2</v>
      </c>
      <c r="S2202">
        <v>1</v>
      </c>
      <c r="T2202">
        <v>0</v>
      </c>
      <c r="U2202" t="b">
        <v>1</v>
      </c>
      <c r="V2202" t="s">
        <v>332</v>
      </c>
      <c r="W2202" t="s">
        <v>333</v>
      </c>
      <c r="X2202" t="s">
        <v>5575</v>
      </c>
      <c r="Y2202">
        <v>54</v>
      </c>
      <c r="Z2202">
        <v>54</v>
      </c>
      <c r="AA2202">
        <v>5</v>
      </c>
      <c r="AB2202">
        <v>5</v>
      </c>
      <c r="AC2202">
        <v>21</v>
      </c>
    </row>
    <row r="2203" spans="1:29" x14ac:dyDescent="0.35">
      <c r="A2203">
        <v>2208</v>
      </c>
      <c r="B2203" t="s">
        <v>1318</v>
      </c>
      <c r="C2203" t="s">
        <v>3577</v>
      </c>
      <c r="I2203" t="s">
        <v>2909</v>
      </c>
      <c r="J2203" t="s">
        <v>264</v>
      </c>
      <c r="K2203">
        <v>0</v>
      </c>
      <c r="N2203" t="b">
        <v>1</v>
      </c>
      <c r="O2203" t="b">
        <v>1</v>
      </c>
      <c r="P2203" t="b">
        <v>0</v>
      </c>
      <c r="Q2203">
        <v>14</v>
      </c>
      <c r="R2203">
        <v>2</v>
      </c>
      <c r="S2203">
        <v>1</v>
      </c>
      <c r="T2203">
        <v>0</v>
      </c>
      <c r="U2203" t="b">
        <v>1</v>
      </c>
      <c r="V2203" t="s">
        <v>332</v>
      </c>
      <c r="W2203" t="s">
        <v>333</v>
      </c>
      <c r="X2203" t="s">
        <v>5576</v>
      </c>
      <c r="Y2203">
        <v>55</v>
      </c>
      <c r="Z2203">
        <v>55</v>
      </c>
      <c r="AA2203">
        <v>5</v>
      </c>
      <c r="AB2203">
        <v>5</v>
      </c>
      <c r="AC2203">
        <v>21</v>
      </c>
    </row>
    <row r="2204" spans="1:29" x14ac:dyDescent="0.35">
      <c r="A2204">
        <v>2209</v>
      </c>
      <c r="B2204" t="s">
        <v>1318</v>
      </c>
      <c r="C2204" t="s">
        <v>3578</v>
      </c>
      <c r="I2204" t="s">
        <v>2909</v>
      </c>
      <c r="J2204" t="s">
        <v>264</v>
      </c>
      <c r="K2204">
        <v>0</v>
      </c>
      <c r="N2204" t="b">
        <v>1</v>
      </c>
      <c r="O2204" t="b">
        <v>1</v>
      </c>
      <c r="P2204" t="b">
        <v>0</v>
      </c>
      <c r="Q2204">
        <v>14</v>
      </c>
      <c r="R2204">
        <v>2</v>
      </c>
      <c r="S2204">
        <v>1</v>
      </c>
      <c r="T2204">
        <v>0</v>
      </c>
      <c r="U2204" t="b">
        <v>1</v>
      </c>
      <c r="V2204" t="s">
        <v>332</v>
      </c>
      <c r="W2204" t="s">
        <v>333</v>
      </c>
      <c r="X2204" t="s">
        <v>5577</v>
      </c>
      <c r="Y2204">
        <v>56</v>
      </c>
      <c r="Z2204">
        <v>56</v>
      </c>
      <c r="AA2204">
        <v>5</v>
      </c>
      <c r="AB2204">
        <v>5</v>
      </c>
      <c r="AC2204">
        <v>21</v>
      </c>
    </row>
    <row r="2205" spans="1:29" x14ac:dyDescent="0.35">
      <c r="A2205">
        <v>2210</v>
      </c>
      <c r="B2205" t="s">
        <v>1318</v>
      </c>
      <c r="C2205" t="s">
        <v>3579</v>
      </c>
      <c r="I2205" t="s">
        <v>2909</v>
      </c>
      <c r="J2205" t="s">
        <v>264</v>
      </c>
      <c r="K2205">
        <v>0</v>
      </c>
      <c r="N2205" t="b">
        <v>1</v>
      </c>
      <c r="O2205" t="b">
        <v>1</v>
      </c>
      <c r="P2205" t="b">
        <v>0</v>
      </c>
      <c r="Q2205">
        <v>14</v>
      </c>
      <c r="R2205">
        <v>2</v>
      </c>
      <c r="S2205">
        <v>1</v>
      </c>
      <c r="T2205">
        <v>0</v>
      </c>
      <c r="U2205" t="b">
        <v>1</v>
      </c>
      <c r="V2205" t="s">
        <v>332</v>
      </c>
      <c r="W2205" t="s">
        <v>333</v>
      </c>
      <c r="X2205" t="s">
        <v>5578</v>
      </c>
      <c r="Y2205">
        <v>57</v>
      </c>
      <c r="Z2205">
        <v>57</v>
      </c>
      <c r="AA2205">
        <v>5</v>
      </c>
      <c r="AB2205">
        <v>5</v>
      </c>
      <c r="AC2205">
        <v>21</v>
      </c>
    </row>
    <row r="2206" spans="1:29" x14ac:dyDescent="0.35">
      <c r="A2206">
        <v>2211</v>
      </c>
      <c r="B2206" t="s">
        <v>1318</v>
      </c>
      <c r="C2206" t="s">
        <v>3580</v>
      </c>
      <c r="I2206" t="s">
        <v>2909</v>
      </c>
      <c r="J2206" t="s">
        <v>264</v>
      </c>
      <c r="K2206">
        <v>0</v>
      </c>
      <c r="N2206" t="b">
        <v>1</v>
      </c>
      <c r="O2206" t="b">
        <v>1</v>
      </c>
      <c r="P2206" t="b">
        <v>0</v>
      </c>
      <c r="Q2206">
        <v>14</v>
      </c>
      <c r="R2206">
        <v>2</v>
      </c>
      <c r="S2206">
        <v>1</v>
      </c>
      <c r="T2206">
        <v>0</v>
      </c>
      <c r="U2206" t="b">
        <v>1</v>
      </c>
      <c r="V2206" t="s">
        <v>332</v>
      </c>
      <c r="W2206" t="s">
        <v>333</v>
      </c>
      <c r="X2206" t="s">
        <v>5579</v>
      </c>
      <c r="Y2206">
        <v>58</v>
      </c>
      <c r="Z2206">
        <v>58</v>
      </c>
      <c r="AA2206">
        <v>5</v>
      </c>
      <c r="AB2206">
        <v>5</v>
      </c>
      <c r="AC2206">
        <v>21</v>
      </c>
    </row>
    <row r="2207" spans="1:29" x14ac:dyDescent="0.35">
      <c r="A2207">
        <v>2212</v>
      </c>
      <c r="B2207" t="s">
        <v>1318</v>
      </c>
      <c r="C2207" t="s">
        <v>3581</v>
      </c>
      <c r="I2207" t="s">
        <v>2909</v>
      </c>
      <c r="J2207" t="s">
        <v>264</v>
      </c>
      <c r="K2207">
        <v>0</v>
      </c>
      <c r="N2207" t="b">
        <v>1</v>
      </c>
      <c r="O2207" t="b">
        <v>1</v>
      </c>
      <c r="P2207" t="b">
        <v>0</v>
      </c>
      <c r="Q2207">
        <v>14</v>
      </c>
      <c r="R2207">
        <v>2</v>
      </c>
      <c r="S2207">
        <v>1</v>
      </c>
      <c r="T2207">
        <v>0</v>
      </c>
      <c r="U2207" t="b">
        <v>1</v>
      </c>
      <c r="V2207" t="s">
        <v>332</v>
      </c>
      <c r="W2207" t="s">
        <v>333</v>
      </c>
      <c r="X2207" t="s">
        <v>5580</v>
      </c>
      <c r="Y2207">
        <v>59</v>
      </c>
      <c r="Z2207">
        <v>59</v>
      </c>
      <c r="AA2207">
        <v>5</v>
      </c>
      <c r="AB2207">
        <v>5</v>
      </c>
      <c r="AC2207">
        <v>21</v>
      </c>
    </row>
    <row r="2208" spans="1:29" x14ac:dyDescent="0.35">
      <c r="A2208">
        <v>2213</v>
      </c>
      <c r="B2208" t="s">
        <v>1318</v>
      </c>
      <c r="C2208" t="s">
        <v>3582</v>
      </c>
      <c r="I2208" t="s">
        <v>2909</v>
      </c>
      <c r="J2208" t="s">
        <v>264</v>
      </c>
      <c r="K2208">
        <v>0</v>
      </c>
      <c r="N2208" t="b">
        <v>1</v>
      </c>
      <c r="O2208" t="b">
        <v>1</v>
      </c>
      <c r="P2208" t="b">
        <v>0</v>
      </c>
      <c r="Q2208">
        <v>14</v>
      </c>
      <c r="R2208">
        <v>2</v>
      </c>
      <c r="S2208">
        <v>1</v>
      </c>
      <c r="T2208">
        <v>0</v>
      </c>
      <c r="U2208" t="b">
        <v>1</v>
      </c>
      <c r="V2208" t="s">
        <v>332</v>
      </c>
      <c r="W2208" t="s">
        <v>333</v>
      </c>
      <c r="X2208" t="s">
        <v>5581</v>
      </c>
      <c r="Y2208">
        <v>60</v>
      </c>
      <c r="Z2208">
        <v>60</v>
      </c>
      <c r="AA2208">
        <v>5</v>
      </c>
      <c r="AB2208">
        <v>5</v>
      </c>
      <c r="AC2208">
        <v>21</v>
      </c>
    </row>
    <row r="2209" spans="1:29" x14ac:dyDescent="0.35">
      <c r="A2209">
        <v>2214</v>
      </c>
      <c r="B2209" t="s">
        <v>1318</v>
      </c>
      <c r="C2209" t="s">
        <v>3583</v>
      </c>
      <c r="I2209" t="s">
        <v>2909</v>
      </c>
      <c r="J2209" t="s">
        <v>264</v>
      </c>
      <c r="K2209">
        <v>0</v>
      </c>
      <c r="N2209" t="b">
        <v>1</v>
      </c>
      <c r="O2209" t="b">
        <v>1</v>
      </c>
      <c r="P2209" t="b">
        <v>0</v>
      </c>
      <c r="Q2209">
        <v>14</v>
      </c>
      <c r="R2209">
        <v>2</v>
      </c>
      <c r="S2209">
        <v>1</v>
      </c>
      <c r="T2209">
        <v>0</v>
      </c>
      <c r="U2209" t="b">
        <v>1</v>
      </c>
      <c r="V2209" t="s">
        <v>332</v>
      </c>
      <c r="W2209" t="s">
        <v>333</v>
      </c>
      <c r="X2209" t="s">
        <v>5582</v>
      </c>
      <c r="Y2209">
        <v>61</v>
      </c>
      <c r="Z2209">
        <v>61</v>
      </c>
      <c r="AA2209">
        <v>5</v>
      </c>
      <c r="AB2209">
        <v>5</v>
      </c>
      <c r="AC2209">
        <v>21</v>
      </c>
    </row>
    <row r="2210" spans="1:29" x14ac:dyDescent="0.35">
      <c r="A2210">
        <v>2215</v>
      </c>
      <c r="B2210" t="s">
        <v>1318</v>
      </c>
      <c r="C2210" t="s">
        <v>3584</v>
      </c>
      <c r="I2210" t="s">
        <v>2909</v>
      </c>
      <c r="J2210" t="s">
        <v>264</v>
      </c>
      <c r="K2210">
        <v>0</v>
      </c>
      <c r="N2210" t="b">
        <v>1</v>
      </c>
      <c r="O2210" t="b">
        <v>1</v>
      </c>
      <c r="P2210" t="b">
        <v>0</v>
      </c>
      <c r="Q2210">
        <v>14</v>
      </c>
      <c r="R2210">
        <v>2</v>
      </c>
      <c r="S2210">
        <v>1</v>
      </c>
      <c r="T2210">
        <v>0</v>
      </c>
      <c r="U2210" t="b">
        <v>1</v>
      </c>
      <c r="V2210" t="s">
        <v>332</v>
      </c>
      <c r="W2210" t="s">
        <v>333</v>
      </c>
      <c r="X2210" t="s">
        <v>5583</v>
      </c>
      <c r="Y2210">
        <v>62</v>
      </c>
      <c r="Z2210">
        <v>62</v>
      </c>
      <c r="AA2210">
        <v>5</v>
      </c>
      <c r="AB2210">
        <v>5</v>
      </c>
      <c r="AC2210">
        <v>21</v>
      </c>
    </row>
    <row r="2211" spans="1:29" x14ac:dyDescent="0.35">
      <c r="A2211">
        <v>2216</v>
      </c>
      <c r="B2211" t="s">
        <v>1318</v>
      </c>
      <c r="C2211" t="s">
        <v>3585</v>
      </c>
      <c r="I2211" t="s">
        <v>2909</v>
      </c>
      <c r="J2211" t="s">
        <v>264</v>
      </c>
      <c r="K2211">
        <v>0</v>
      </c>
      <c r="N2211" t="b">
        <v>1</v>
      </c>
      <c r="O2211" t="b">
        <v>1</v>
      </c>
      <c r="P2211" t="b">
        <v>0</v>
      </c>
      <c r="Q2211">
        <v>14</v>
      </c>
      <c r="R2211">
        <v>2</v>
      </c>
      <c r="S2211">
        <v>1</v>
      </c>
      <c r="T2211">
        <v>0</v>
      </c>
      <c r="U2211" t="b">
        <v>1</v>
      </c>
      <c r="V2211" t="s">
        <v>332</v>
      </c>
      <c r="W2211" t="s">
        <v>333</v>
      </c>
      <c r="X2211" t="s">
        <v>5584</v>
      </c>
      <c r="Y2211">
        <v>63</v>
      </c>
      <c r="Z2211">
        <v>63</v>
      </c>
      <c r="AA2211">
        <v>5</v>
      </c>
      <c r="AB2211">
        <v>5</v>
      </c>
      <c r="AC2211">
        <v>21</v>
      </c>
    </row>
    <row r="2212" spans="1:29" x14ac:dyDescent="0.35">
      <c r="A2212">
        <v>2217</v>
      </c>
      <c r="B2212" t="s">
        <v>1318</v>
      </c>
      <c r="C2212" t="s">
        <v>3586</v>
      </c>
      <c r="I2212" t="s">
        <v>2909</v>
      </c>
      <c r="J2212" t="s">
        <v>264</v>
      </c>
      <c r="K2212">
        <v>0</v>
      </c>
      <c r="N2212" t="b">
        <v>1</v>
      </c>
      <c r="O2212" t="b">
        <v>1</v>
      </c>
      <c r="P2212" t="b">
        <v>0</v>
      </c>
      <c r="Q2212">
        <v>14</v>
      </c>
      <c r="R2212">
        <v>2</v>
      </c>
      <c r="S2212">
        <v>1</v>
      </c>
      <c r="T2212">
        <v>0</v>
      </c>
      <c r="U2212" t="b">
        <v>1</v>
      </c>
      <c r="V2212" t="s">
        <v>332</v>
      </c>
      <c r="W2212" t="s">
        <v>333</v>
      </c>
      <c r="X2212" t="s">
        <v>5585</v>
      </c>
      <c r="Y2212">
        <v>64</v>
      </c>
      <c r="Z2212">
        <v>64</v>
      </c>
      <c r="AA2212">
        <v>5</v>
      </c>
      <c r="AB2212">
        <v>5</v>
      </c>
      <c r="AC2212">
        <v>21</v>
      </c>
    </row>
    <row r="2213" spans="1:29" x14ac:dyDescent="0.35">
      <c r="A2213">
        <v>2218</v>
      </c>
      <c r="B2213" t="s">
        <v>1318</v>
      </c>
      <c r="C2213" t="s">
        <v>3587</v>
      </c>
      <c r="I2213" t="s">
        <v>2909</v>
      </c>
      <c r="J2213" t="s">
        <v>264</v>
      </c>
      <c r="K2213">
        <v>0</v>
      </c>
      <c r="N2213" t="b">
        <v>1</v>
      </c>
      <c r="O2213" t="b">
        <v>1</v>
      </c>
      <c r="P2213" t="b">
        <v>0</v>
      </c>
      <c r="Q2213">
        <v>14</v>
      </c>
      <c r="R2213">
        <v>2</v>
      </c>
      <c r="S2213">
        <v>1</v>
      </c>
      <c r="T2213">
        <v>0</v>
      </c>
      <c r="U2213" t="b">
        <v>1</v>
      </c>
      <c r="V2213" t="s">
        <v>332</v>
      </c>
      <c r="W2213" t="s">
        <v>333</v>
      </c>
      <c r="X2213" t="s">
        <v>5403</v>
      </c>
      <c r="Y2213">
        <v>65</v>
      </c>
      <c r="Z2213">
        <v>65</v>
      </c>
      <c r="AA2213">
        <v>5</v>
      </c>
      <c r="AB2213">
        <v>5</v>
      </c>
      <c r="AC2213">
        <v>21</v>
      </c>
    </row>
    <row r="2214" spans="1:29" x14ac:dyDescent="0.35">
      <c r="A2214">
        <v>2219</v>
      </c>
      <c r="B2214" t="s">
        <v>1318</v>
      </c>
      <c r="C2214" t="s">
        <v>3588</v>
      </c>
      <c r="I2214" t="s">
        <v>2909</v>
      </c>
      <c r="J2214" t="s">
        <v>264</v>
      </c>
      <c r="K2214">
        <v>0</v>
      </c>
      <c r="N2214" t="b">
        <v>1</v>
      </c>
      <c r="O2214" t="b">
        <v>1</v>
      </c>
      <c r="P2214" t="b">
        <v>0</v>
      </c>
      <c r="Q2214">
        <v>14</v>
      </c>
      <c r="R2214">
        <v>2</v>
      </c>
      <c r="S2214">
        <v>1</v>
      </c>
      <c r="T2214">
        <v>0</v>
      </c>
      <c r="U2214" t="b">
        <v>1</v>
      </c>
      <c r="V2214" t="s">
        <v>332</v>
      </c>
      <c r="W2214" t="s">
        <v>333</v>
      </c>
      <c r="X2214" t="s">
        <v>5404</v>
      </c>
      <c r="Y2214">
        <v>66</v>
      </c>
      <c r="Z2214">
        <v>66</v>
      </c>
      <c r="AA2214">
        <v>5</v>
      </c>
      <c r="AB2214">
        <v>5</v>
      </c>
      <c r="AC2214">
        <v>21</v>
      </c>
    </row>
    <row r="2215" spans="1:29" x14ac:dyDescent="0.35">
      <c r="A2215">
        <v>2220</v>
      </c>
      <c r="B2215" t="s">
        <v>1318</v>
      </c>
      <c r="C2215" t="s">
        <v>3589</v>
      </c>
      <c r="I2215" t="s">
        <v>2909</v>
      </c>
      <c r="J2215" t="s">
        <v>264</v>
      </c>
      <c r="K2215">
        <v>0</v>
      </c>
      <c r="N2215" t="b">
        <v>1</v>
      </c>
      <c r="O2215" t="b">
        <v>1</v>
      </c>
      <c r="P2215" t="b">
        <v>0</v>
      </c>
      <c r="Q2215">
        <v>14</v>
      </c>
      <c r="R2215">
        <v>2</v>
      </c>
      <c r="S2215">
        <v>1</v>
      </c>
      <c r="T2215">
        <v>0</v>
      </c>
      <c r="U2215" t="b">
        <v>1</v>
      </c>
      <c r="V2215" t="s">
        <v>332</v>
      </c>
      <c r="W2215" t="s">
        <v>333</v>
      </c>
      <c r="X2215" t="s">
        <v>5405</v>
      </c>
      <c r="Y2215">
        <v>67</v>
      </c>
      <c r="Z2215">
        <v>67</v>
      </c>
      <c r="AA2215">
        <v>5</v>
      </c>
      <c r="AB2215">
        <v>5</v>
      </c>
      <c r="AC2215">
        <v>21</v>
      </c>
    </row>
    <row r="2216" spans="1:29" x14ac:dyDescent="0.35">
      <c r="A2216">
        <v>2221</v>
      </c>
      <c r="B2216" t="s">
        <v>1318</v>
      </c>
      <c r="C2216" t="s">
        <v>3590</v>
      </c>
      <c r="I2216" t="s">
        <v>2909</v>
      </c>
      <c r="J2216" t="s">
        <v>264</v>
      </c>
      <c r="K2216">
        <v>0</v>
      </c>
      <c r="N2216" t="b">
        <v>1</v>
      </c>
      <c r="O2216" t="b">
        <v>1</v>
      </c>
      <c r="P2216" t="b">
        <v>0</v>
      </c>
      <c r="Q2216">
        <v>14</v>
      </c>
      <c r="R2216">
        <v>2</v>
      </c>
      <c r="S2216">
        <v>1</v>
      </c>
      <c r="T2216">
        <v>0</v>
      </c>
      <c r="U2216" t="b">
        <v>1</v>
      </c>
      <c r="V2216" t="s">
        <v>332</v>
      </c>
      <c r="W2216" t="s">
        <v>333</v>
      </c>
      <c r="X2216" t="s">
        <v>5586</v>
      </c>
      <c r="Y2216">
        <v>68</v>
      </c>
      <c r="Z2216">
        <v>68</v>
      </c>
      <c r="AA2216">
        <v>5</v>
      </c>
      <c r="AB2216">
        <v>5</v>
      </c>
      <c r="AC2216">
        <v>21</v>
      </c>
    </row>
    <row r="2217" spans="1:29" x14ac:dyDescent="0.35">
      <c r="A2217">
        <v>2222</v>
      </c>
      <c r="B2217" t="s">
        <v>1318</v>
      </c>
      <c r="C2217" t="s">
        <v>3591</v>
      </c>
      <c r="I2217" t="s">
        <v>2909</v>
      </c>
      <c r="J2217" t="s">
        <v>264</v>
      </c>
      <c r="K2217">
        <v>0</v>
      </c>
      <c r="N2217" t="b">
        <v>1</v>
      </c>
      <c r="O2217" t="b">
        <v>1</v>
      </c>
      <c r="P2217" t="b">
        <v>0</v>
      </c>
      <c r="Q2217">
        <v>14</v>
      </c>
      <c r="R2217">
        <v>2</v>
      </c>
      <c r="S2217">
        <v>1</v>
      </c>
      <c r="T2217">
        <v>0</v>
      </c>
      <c r="U2217" t="b">
        <v>1</v>
      </c>
      <c r="V2217" t="s">
        <v>332</v>
      </c>
      <c r="W2217" t="s">
        <v>333</v>
      </c>
      <c r="X2217" t="s">
        <v>5587</v>
      </c>
      <c r="Y2217">
        <v>69</v>
      </c>
      <c r="Z2217">
        <v>69</v>
      </c>
      <c r="AA2217">
        <v>5</v>
      </c>
      <c r="AB2217">
        <v>5</v>
      </c>
      <c r="AC2217">
        <v>21</v>
      </c>
    </row>
    <row r="2218" spans="1:29" x14ac:dyDescent="0.35">
      <c r="A2218">
        <v>2223</v>
      </c>
      <c r="B2218" t="s">
        <v>1318</v>
      </c>
      <c r="C2218" t="s">
        <v>3592</v>
      </c>
      <c r="I2218" t="s">
        <v>2909</v>
      </c>
      <c r="J2218" t="s">
        <v>264</v>
      </c>
      <c r="K2218">
        <v>0</v>
      </c>
      <c r="N2218" t="b">
        <v>1</v>
      </c>
      <c r="O2218" t="b">
        <v>1</v>
      </c>
      <c r="P2218" t="b">
        <v>0</v>
      </c>
      <c r="Q2218">
        <v>14</v>
      </c>
      <c r="R2218">
        <v>2</v>
      </c>
      <c r="S2218">
        <v>1</v>
      </c>
      <c r="T2218">
        <v>0</v>
      </c>
      <c r="U2218" t="b">
        <v>1</v>
      </c>
      <c r="V2218" t="s">
        <v>332</v>
      </c>
      <c r="W2218" t="s">
        <v>333</v>
      </c>
      <c r="X2218" t="s">
        <v>5588</v>
      </c>
      <c r="Y2218">
        <v>70</v>
      </c>
      <c r="Z2218">
        <v>70</v>
      </c>
      <c r="AA2218">
        <v>5</v>
      </c>
      <c r="AB2218">
        <v>5</v>
      </c>
      <c r="AC2218">
        <v>21</v>
      </c>
    </row>
    <row r="2219" spans="1:29" x14ac:dyDescent="0.35">
      <c r="A2219">
        <v>2224</v>
      </c>
      <c r="B2219" t="s">
        <v>1318</v>
      </c>
      <c r="C2219" t="s">
        <v>3593</v>
      </c>
      <c r="I2219" t="s">
        <v>2970</v>
      </c>
      <c r="J2219" t="s">
        <v>264</v>
      </c>
      <c r="K2219">
        <v>0</v>
      </c>
      <c r="N2219" t="b">
        <v>1</v>
      </c>
      <c r="O2219" t="b">
        <v>1</v>
      </c>
      <c r="P2219" t="b">
        <v>0</v>
      </c>
      <c r="Q2219">
        <v>14</v>
      </c>
      <c r="R2219">
        <v>2</v>
      </c>
      <c r="S2219">
        <v>1</v>
      </c>
      <c r="T2219">
        <v>0</v>
      </c>
      <c r="U2219" t="b">
        <v>1</v>
      </c>
      <c r="V2219" t="s">
        <v>332</v>
      </c>
      <c r="W2219" t="s">
        <v>333</v>
      </c>
      <c r="X2219" t="s">
        <v>5375</v>
      </c>
      <c r="Y2219">
        <v>11</v>
      </c>
      <c r="Z2219">
        <v>11</v>
      </c>
      <c r="AA2219">
        <v>6</v>
      </c>
      <c r="AB2219">
        <v>6</v>
      </c>
      <c r="AC2219">
        <v>21</v>
      </c>
    </row>
    <row r="2220" spans="1:29" x14ac:dyDescent="0.35">
      <c r="A2220">
        <v>2225</v>
      </c>
      <c r="B2220" t="s">
        <v>1318</v>
      </c>
      <c r="C2220" t="s">
        <v>3594</v>
      </c>
      <c r="I2220" t="s">
        <v>2970</v>
      </c>
      <c r="J2220" t="s">
        <v>264</v>
      </c>
      <c r="K2220">
        <v>0</v>
      </c>
      <c r="N2220" t="b">
        <v>1</v>
      </c>
      <c r="O2220" t="b">
        <v>1</v>
      </c>
      <c r="P2220" t="b">
        <v>0</v>
      </c>
      <c r="Q2220">
        <v>14</v>
      </c>
      <c r="R2220">
        <v>2</v>
      </c>
      <c r="S2220">
        <v>1</v>
      </c>
      <c r="T2220">
        <v>0</v>
      </c>
      <c r="U2220" t="b">
        <v>1</v>
      </c>
      <c r="V2220" t="s">
        <v>332</v>
      </c>
      <c r="W2220" t="s">
        <v>333</v>
      </c>
      <c r="X2220" t="s">
        <v>5424</v>
      </c>
      <c r="Y2220">
        <v>12</v>
      </c>
      <c r="Z2220">
        <v>12</v>
      </c>
      <c r="AA2220">
        <v>6</v>
      </c>
      <c r="AB2220">
        <v>6</v>
      </c>
      <c r="AC2220">
        <v>21</v>
      </c>
    </row>
    <row r="2221" spans="1:29" x14ac:dyDescent="0.35">
      <c r="A2221">
        <v>2226</v>
      </c>
      <c r="B2221" t="s">
        <v>1318</v>
      </c>
      <c r="C2221" t="s">
        <v>3595</v>
      </c>
      <c r="I2221" t="s">
        <v>2970</v>
      </c>
      <c r="J2221" t="s">
        <v>264</v>
      </c>
      <c r="K2221">
        <v>0</v>
      </c>
      <c r="N2221" t="b">
        <v>1</v>
      </c>
      <c r="O2221" t="b">
        <v>1</v>
      </c>
      <c r="P2221" t="b">
        <v>0</v>
      </c>
      <c r="Q2221">
        <v>14</v>
      </c>
      <c r="R2221">
        <v>2</v>
      </c>
      <c r="S2221">
        <v>1</v>
      </c>
      <c r="T2221">
        <v>0</v>
      </c>
      <c r="U2221" t="b">
        <v>1</v>
      </c>
      <c r="V2221" t="s">
        <v>332</v>
      </c>
      <c r="W2221" t="s">
        <v>333</v>
      </c>
      <c r="X2221" t="s">
        <v>5425</v>
      </c>
      <c r="Y2221">
        <v>13</v>
      </c>
      <c r="Z2221">
        <v>13</v>
      </c>
      <c r="AA2221">
        <v>6</v>
      </c>
      <c r="AB2221">
        <v>6</v>
      </c>
      <c r="AC2221">
        <v>21</v>
      </c>
    </row>
    <row r="2222" spans="1:29" x14ac:dyDescent="0.35">
      <c r="A2222">
        <v>2227</v>
      </c>
      <c r="B2222" t="s">
        <v>1318</v>
      </c>
      <c r="C2222" t="s">
        <v>3596</v>
      </c>
      <c r="I2222" t="s">
        <v>2970</v>
      </c>
      <c r="J2222" t="s">
        <v>264</v>
      </c>
      <c r="K2222">
        <v>0</v>
      </c>
      <c r="N2222" t="b">
        <v>1</v>
      </c>
      <c r="O2222" t="b">
        <v>1</v>
      </c>
      <c r="P2222" t="b">
        <v>0</v>
      </c>
      <c r="Q2222">
        <v>14</v>
      </c>
      <c r="R2222">
        <v>2</v>
      </c>
      <c r="S2222">
        <v>1</v>
      </c>
      <c r="T2222">
        <v>0</v>
      </c>
      <c r="U2222" t="b">
        <v>1</v>
      </c>
      <c r="V2222" t="s">
        <v>332</v>
      </c>
      <c r="W2222" t="s">
        <v>333</v>
      </c>
      <c r="X2222" t="s">
        <v>5377</v>
      </c>
      <c r="Y2222">
        <v>14</v>
      </c>
      <c r="Z2222">
        <v>14</v>
      </c>
      <c r="AA2222">
        <v>6</v>
      </c>
      <c r="AB2222">
        <v>6</v>
      </c>
      <c r="AC2222">
        <v>21</v>
      </c>
    </row>
    <row r="2223" spans="1:29" x14ac:dyDescent="0.35">
      <c r="A2223">
        <v>2228</v>
      </c>
      <c r="B2223" t="s">
        <v>1318</v>
      </c>
      <c r="C2223" t="s">
        <v>3597</v>
      </c>
      <c r="I2223" t="s">
        <v>2970</v>
      </c>
      <c r="J2223" t="s">
        <v>264</v>
      </c>
      <c r="K2223">
        <v>0</v>
      </c>
      <c r="N2223" t="b">
        <v>1</v>
      </c>
      <c r="O2223" t="b">
        <v>1</v>
      </c>
      <c r="P2223" t="b">
        <v>0</v>
      </c>
      <c r="Q2223">
        <v>14</v>
      </c>
      <c r="R2223">
        <v>2</v>
      </c>
      <c r="S2223">
        <v>1</v>
      </c>
      <c r="T2223">
        <v>0</v>
      </c>
      <c r="U2223" t="b">
        <v>1</v>
      </c>
      <c r="V2223" t="s">
        <v>332</v>
      </c>
      <c r="W2223" t="s">
        <v>333</v>
      </c>
      <c r="X2223" t="s">
        <v>5426</v>
      </c>
      <c r="Y2223">
        <v>15</v>
      </c>
      <c r="Z2223">
        <v>15</v>
      </c>
      <c r="AA2223">
        <v>6</v>
      </c>
      <c r="AB2223">
        <v>6</v>
      </c>
      <c r="AC2223">
        <v>21</v>
      </c>
    </row>
    <row r="2224" spans="1:29" x14ac:dyDescent="0.35">
      <c r="A2224">
        <v>2229</v>
      </c>
      <c r="B2224" t="s">
        <v>1318</v>
      </c>
      <c r="C2224" t="s">
        <v>3598</v>
      </c>
      <c r="I2224" t="s">
        <v>2970</v>
      </c>
      <c r="J2224" t="s">
        <v>264</v>
      </c>
      <c r="K2224">
        <v>0</v>
      </c>
      <c r="N2224" t="b">
        <v>1</v>
      </c>
      <c r="O2224" t="b">
        <v>1</v>
      </c>
      <c r="P2224" t="b">
        <v>0</v>
      </c>
      <c r="Q2224">
        <v>14</v>
      </c>
      <c r="R2224">
        <v>2</v>
      </c>
      <c r="S2224">
        <v>1</v>
      </c>
      <c r="T2224">
        <v>0</v>
      </c>
      <c r="U2224" t="b">
        <v>1</v>
      </c>
      <c r="V2224" t="s">
        <v>332</v>
      </c>
      <c r="W2224" t="s">
        <v>333</v>
      </c>
      <c r="X2224" t="s">
        <v>5380</v>
      </c>
      <c r="Y2224">
        <v>16</v>
      </c>
      <c r="Z2224">
        <v>16</v>
      </c>
      <c r="AA2224">
        <v>6</v>
      </c>
      <c r="AB2224">
        <v>6</v>
      </c>
      <c r="AC2224">
        <v>21</v>
      </c>
    </row>
    <row r="2225" spans="1:29" x14ac:dyDescent="0.35">
      <c r="A2225">
        <v>2230</v>
      </c>
      <c r="B2225" t="s">
        <v>1318</v>
      </c>
      <c r="C2225" t="s">
        <v>3599</v>
      </c>
      <c r="I2225" t="s">
        <v>2970</v>
      </c>
      <c r="J2225" t="s">
        <v>264</v>
      </c>
      <c r="K2225">
        <v>0</v>
      </c>
      <c r="N2225" t="b">
        <v>1</v>
      </c>
      <c r="O2225" t="b">
        <v>1</v>
      </c>
      <c r="P2225" t="b">
        <v>0</v>
      </c>
      <c r="Q2225">
        <v>14</v>
      </c>
      <c r="R2225">
        <v>2</v>
      </c>
      <c r="S2225">
        <v>1</v>
      </c>
      <c r="T2225">
        <v>0</v>
      </c>
      <c r="U2225" t="b">
        <v>1</v>
      </c>
      <c r="V2225" t="s">
        <v>332</v>
      </c>
      <c r="W2225" t="s">
        <v>333</v>
      </c>
      <c r="X2225" t="s">
        <v>5427</v>
      </c>
      <c r="Y2225">
        <v>17</v>
      </c>
      <c r="Z2225">
        <v>17</v>
      </c>
      <c r="AA2225">
        <v>6</v>
      </c>
      <c r="AB2225">
        <v>6</v>
      </c>
      <c r="AC2225">
        <v>21</v>
      </c>
    </row>
    <row r="2226" spans="1:29" x14ac:dyDescent="0.35">
      <c r="A2226">
        <v>2231</v>
      </c>
      <c r="B2226" t="s">
        <v>1318</v>
      </c>
      <c r="C2226" t="s">
        <v>3600</v>
      </c>
      <c r="I2226" t="s">
        <v>2970</v>
      </c>
      <c r="J2226" t="s">
        <v>264</v>
      </c>
      <c r="K2226">
        <v>0</v>
      </c>
      <c r="N2226" t="b">
        <v>1</v>
      </c>
      <c r="O2226" t="b">
        <v>1</v>
      </c>
      <c r="P2226" t="b">
        <v>0</v>
      </c>
      <c r="Q2226">
        <v>14</v>
      </c>
      <c r="R2226">
        <v>2</v>
      </c>
      <c r="S2226">
        <v>1</v>
      </c>
      <c r="T2226">
        <v>0</v>
      </c>
      <c r="U2226" t="b">
        <v>1</v>
      </c>
      <c r="V2226" t="s">
        <v>332</v>
      </c>
      <c r="W2226" t="s">
        <v>333</v>
      </c>
      <c r="X2226" t="s">
        <v>5428</v>
      </c>
      <c r="Y2226">
        <v>18</v>
      </c>
      <c r="Z2226">
        <v>18</v>
      </c>
      <c r="AA2226">
        <v>6</v>
      </c>
      <c r="AB2226">
        <v>6</v>
      </c>
      <c r="AC2226">
        <v>21</v>
      </c>
    </row>
    <row r="2227" spans="1:29" x14ac:dyDescent="0.35">
      <c r="A2227">
        <v>2232</v>
      </c>
      <c r="B2227" t="s">
        <v>1318</v>
      </c>
      <c r="C2227" t="s">
        <v>3601</v>
      </c>
      <c r="I2227" t="s">
        <v>2970</v>
      </c>
      <c r="J2227" t="s">
        <v>264</v>
      </c>
      <c r="K2227">
        <v>0</v>
      </c>
      <c r="N2227" t="b">
        <v>1</v>
      </c>
      <c r="O2227" t="b">
        <v>1</v>
      </c>
      <c r="P2227" t="b">
        <v>0</v>
      </c>
      <c r="Q2227">
        <v>14</v>
      </c>
      <c r="R2227">
        <v>2</v>
      </c>
      <c r="S2227">
        <v>1</v>
      </c>
      <c r="T2227">
        <v>0</v>
      </c>
      <c r="U2227" t="b">
        <v>1</v>
      </c>
      <c r="V2227" t="s">
        <v>332</v>
      </c>
      <c r="W2227" t="s">
        <v>333</v>
      </c>
      <c r="X2227" t="s">
        <v>5429</v>
      </c>
      <c r="Y2227">
        <v>19</v>
      </c>
      <c r="Z2227">
        <v>19</v>
      </c>
      <c r="AA2227">
        <v>6</v>
      </c>
      <c r="AB2227">
        <v>6</v>
      </c>
      <c r="AC2227">
        <v>21</v>
      </c>
    </row>
    <row r="2228" spans="1:29" x14ac:dyDescent="0.35">
      <c r="A2228">
        <v>2233</v>
      </c>
      <c r="B2228" t="s">
        <v>1318</v>
      </c>
      <c r="C2228" t="s">
        <v>3602</v>
      </c>
      <c r="I2228" t="s">
        <v>2970</v>
      </c>
      <c r="J2228" t="s">
        <v>264</v>
      </c>
      <c r="K2228">
        <v>0</v>
      </c>
      <c r="N2228" t="b">
        <v>1</v>
      </c>
      <c r="O2228" t="b">
        <v>1</v>
      </c>
      <c r="P2228" t="b">
        <v>0</v>
      </c>
      <c r="Q2228">
        <v>14</v>
      </c>
      <c r="R2228">
        <v>2</v>
      </c>
      <c r="S2228">
        <v>1</v>
      </c>
      <c r="T2228">
        <v>0</v>
      </c>
      <c r="U2228" t="b">
        <v>1</v>
      </c>
      <c r="V2228" t="s">
        <v>332</v>
      </c>
      <c r="W2228" t="s">
        <v>333</v>
      </c>
      <c r="X2228" t="s">
        <v>5430</v>
      </c>
      <c r="Y2228">
        <v>20</v>
      </c>
      <c r="Z2228">
        <v>20</v>
      </c>
      <c r="AA2228">
        <v>6</v>
      </c>
      <c r="AB2228">
        <v>6</v>
      </c>
      <c r="AC2228">
        <v>21</v>
      </c>
    </row>
    <row r="2229" spans="1:29" x14ac:dyDescent="0.35">
      <c r="A2229">
        <v>2234</v>
      </c>
      <c r="B2229" t="s">
        <v>1318</v>
      </c>
      <c r="C2229" t="s">
        <v>3603</v>
      </c>
      <c r="I2229" t="s">
        <v>2970</v>
      </c>
      <c r="J2229" t="s">
        <v>264</v>
      </c>
      <c r="K2229">
        <v>0</v>
      </c>
      <c r="N2229" t="b">
        <v>1</v>
      </c>
      <c r="O2229" t="b">
        <v>1</v>
      </c>
      <c r="P2229" t="b">
        <v>0</v>
      </c>
      <c r="Q2229">
        <v>14</v>
      </c>
      <c r="R2229">
        <v>2</v>
      </c>
      <c r="S2229">
        <v>1</v>
      </c>
      <c r="T2229">
        <v>0</v>
      </c>
      <c r="U2229" t="b">
        <v>1</v>
      </c>
      <c r="V2229" t="s">
        <v>332</v>
      </c>
      <c r="W2229" t="s">
        <v>333</v>
      </c>
      <c r="X2229" t="s">
        <v>5431</v>
      </c>
      <c r="Y2229">
        <v>21</v>
      </c>
      <c r="Z2229">
        <v>21</v>
      </c>
      <c r="AA2229">
        <v>6</v>
      </c>
      <c r="AB2229">
        <v>6</v>
      </c>
      <c r="AC2229">
        <v>21</v>
      </c>
    </row>
    <row r="2230" spans="1:29" x14ac:dyDescent="0.35">
      <c r="A2230">
        <v>2235</v>
      </c>
      <c r="B2230" t="s">
        <v>1318</v>
      </c>
      <c r="C2230" t="s">
        <v>3604</v>
      </c>
      <c r="I2230" t="s">
        <v>2970</v>
      </c>
      <c r="J2230" t="s">
        <v>264</v>
      </c>
      <c r="K2230">
        <v>0</v>
      </c>
      <c r="N2230" t="b">
        <v>1</v>
      </c>
      <c r="O2230" t="b">
        <v>1</v>
      </c>
      <c r="P2230" t="b">
        <v>0</v>
      </c>
      <c r="Q2230">
        <v>14</v>
      </c>
      <c r="R2230">
        <v>2</v>
      </c>
      <c r="S2230">
        <v>1</v>
      </c>
      <c r="T2230">
        <v>0</v>
      </c>
      <c r="U2230" t="b">
        <v>1</v>
      </c>
      <c r="V2230" t="s">
        <v>332</v>
      </c>
      <c r="W2230" t="s">
        <v>333</v>
      </c>
      <c r="X2230" t="s">
        <v>5672</v>
      </c>
      <c r="Y2230">
        <v>22</v>
      </c>
      <c r="Z2230">
        <v>22</v>
      </c>
      <c r="AA2230">
        <v>6</v>
      </c>
      <c r="AB2230">
        <v>6</v>
      </c>
      <c r="AC2230">
        <v>21</v>
      </c>
    </row>
    <row r="2231" spans="1:29" x14ac:dyDescent="0.35">
      <c r="A2231">
        <v>2236</v>
      </c>
      <c r="B2231" t="s">
        <v>1318</v>
      </c>
      <c r="C2231" t="s">
        <v>3605</v>
      </c>
      <c r="I2231" t="s">
        <v>2970</v>
      </c>
      <c r="J2231" t="s">
        <v>264</v>
      </c>
      <c r="K2231">
        <v>0</v>
      </c>
      <c r="N2231" t="b">
        <v>1</v>
      </c>
      <c r="O2231" t="b">
        <v>1</v>
      </c>
      <c r="P2231" t="b">
        <v>0</v>
      </c>
      <c r="Q2231">
        <v>14</v>
      </c>
      <c r="R2231">
        <v>2</v>
      </c>
      <c r="S2231">
        <v>1</v>
      </c>
      <c r="T2231">
        <v>0</v>
      </c>
      <c r="U2231" t="b">
        <v>1</v>
      </c>
      <c r="V2231" t="s">
        <v>332</v>
      </c>
      <c r="W2231" t="s">
        <v>333</v>
      </c>
      <c r="X2231" t="s">
        <v>5673</v>
      </c>
      <c r="Y2231">
        <v>23</v>
      </c>
      <c r="Z2231">
        <v>23</v>
      </c>
      <c r="AA2231">
        <v>6</v>
      </c>
      <c r="AB2231">
        <v>6</v>
      </c>
      <c r="AC2231">
        <v>21</v>
      </c>
    </row>
    <row r="2232" spans="1:29" x14ac:dyDescent="0.35">
      <c r="A2232">
        <v>2237</v>
      </c>
      <c r="B2232" t="s">
        <v>1318</v>
      </c>
      <c r="C2232" t="s">
        <v>3606</v>
      </c>
      <c r="I2232" t="s">
        <v>2970</v>
      </c>
      <c r="J2232" t="s">
        <v>264</v>
      </c>
      <c r="K2232">
        <v>0</v>
      </c>
      <c r="N2232" t="b">
        <v>1</v>
      </c>
      <c r="O2232" t="b">
        <v>1</v>
      </c>
      <c r="P2232" t="b">
        <v>0</v>
      </c>
      <c r="Q2232">
        <v>14</v>
      </c>
      <c r="R2232">
        <v>2</v>
      </c>
      <c r="S2232">
        <v>1</v>
      </c>
      <c r="T2232">
        <v>0</v>
      </c>
      <c r="U2232" t="b">
        <v>1</v>
      </c>
      <c r="V2232" t="s">
        <v>332</v>
      </c>
      <c r="W2232" t="s">
        <v>333</v>
      </c>
      <c r="X2232" t="s">
        <v>5674</v>
      </c>
      <c r="Y2232">
        <v>24</v>
      </c>
      <c r="Z2232">
        <v>24</v>
      </c>
      <c r="AA2232">
        <v>6</v>
      </c>
      <c r="AB2232">
        <v>6</v>
      </c>
      <c r="AC2232">
        <v>21</v>
      </c>
    </row>
    <row r="2233" spans="1:29" x14ac:dyDescent="0.35">
      <c r="A2233">
        <v>2238</v>
      </c>
      <c r="B2233" t="s">
        <v>1318</v>
      </c>
      <c r="C2233" t="s">
        <v>3607</v>
      </c>
      <c r="I2233" t="s">
        <v>2970</v>
      </c>
      <c r="J2233" t="s">
        <v>264</v>
      </c>
      <c r="K2233">
        <v>0</v>
      </c>
      <c r="N2233" t="b">
        <v>1</v>
      </c>
      <c r="O2233" t="b">
        <v>1</v>
      </c>
      <c r="P2233" t="b">
        <v>0</v>
      </c>
      <c r="Q2233">
        <v>14</v>
      </c>
      <c r="R2233">
        <v>2</v>
      </c>
      <c r="S2233">
        <v>1</v>
      </c>
      <c r="T2233">
        <v>0</v>
      </c>
      <c r="U2233" t="b">
        <v>1</v>
      </c>
      <c r="V2233" t="s">
        <v>332</v>
      </c>
      <c r="W2233" t="s">
        <v>333</v>
      </c>
      <c r="X2233" t="s">
        <v>5386</v>
      </c>
      <c r="Y2233">
        <v>25</v>
      </c>
      <c r="Z2233">
        <v>25</v>
      </c>
      <c r="AA2233">
        <v>6</v>
      </c>
      <c r="AB2233">
        <v>6</v>
      </c>
      <c r="AC2233">
        <v>21</v>
      </c>
    </row>
    <row r="2234" spans="1:29" x14ac:dyDescent="0.35">
      <c r="A2234">
        <v>2239</v>
      </c>
      <c r="B2234" t="s">
        <v>1318</v>
      </c>
      <c r="C2234" t="s">
        <v>3608</v>
      </c>
      <c r="I2234" t="s">
        <v>2970</v>
      </c>
      <c r="J2234" t="s">
        <v>264</v>
      </c>
      <c r="K2234">
        <v>0</v>
      </c>
      <c r="N2234" t="b">
        <v>1</v>
      </c>
      <c r="O2234" t="b">
        <v>1</v>
      </c>
      <c r="P2234" t="b">
        <v>0</v>
      </c>
      <c r="Q2234">
        <v>14</v>
      </c>
      <c r="R2234">
        <v>2</v>
      </c>
      <c r="S2234">
        <v>1</v>
      </c>
      <c r="T2234">
        <v>0</v>
      </c>
      <c r="U2234" t="b">
        <v>1</v>
      </c>
      <c r="V2234" t="s">
        <v>332</v>
      </c>
      <c r="W2234" t="s">
        <v>333</v>
      </c>
      <c r="X2234" t="s">
        <v>5435</v>
      </c>
      <c r="Y2234">
        <v>26</v>
      </c>
      <c r="Z2234">
        <v>26</v>
      </c>
      <c r="AA2234">
        <v>6</v>
      </c>
      <c r="AB2234">
        <v>6</v>
      </c>
      <c r="AC2234">
        <v>21</v>
      </c>
    </row>
    <row r="2235" spans="1:29" x14ac:dyDescent="0.35">
      <c r="A2235">
        <v>2240</v>
      </c>
      <c r="B2235" t="s">
        <v>1318</v>
      </c>
      <c r="C2235" t="s">
        <v>3609</v>
      </c>
      <c r="I2235" t="s">
        <v>2970</v>
      </c>
      <c r="J2235" t="s">
        <v>264</v>
      </c>
      <c r="K2235">
        <v>0</v>
      </c>
      <c r="N2235" t="b">
        <v>1</v>
      </c>
      <c r="O2235" t="b">
        <v>1</v>
      </c>
      <c r="P2235" t="b">
        <v>0</v>
      </c>
      <c r="Q2235">
        <v>14</v>
      </c>
      <c r="R2235">
        <v>2</v>
      </c>
      <c r="S2235">
        <v>1</v>
      </c>
      <c r="T2235">
        <v>0</v>
      </c>
      <c r="U2235" t="b">
        <v>1</v>
      </c>
      <c r="V2235" t="s">
        <v>332</v>
      </c>
      <c r="W2235" t="s">
        <v>333</v>
      </c>
      <c r="X2235" t="s">
        <v>5436</v>
      </c>
      <c r="Y2235">
        <v>27</v>
      </c>
      <c r="Z2235">
        <v>27</v>
      </c>
      <c r="AA2235">
        <v>6</v>
      </c>
      <c r="AB2235">
        <v>6</v>
      </c>
      <c r="AC2235">
        <v>21</v>
      </c>
    </row>
    <row r="2236" spans="1:29" x14ac:dyDescent="0.35">
      <c r="A2236">
        <v>2241</v>
      </c>
      <c r="B2236" t="s">
        <v>1318</v>
      </c>
      <c r="C2236" t="s">
        <v>3610</v>
      </c>
      <c r="I2236" t="s">
        <v>2970</v>
      </c>
      <c r="J2236" t="s">
        <v>264</v>
      </c>
      <c r="K2236">
        <v>0</v>
      </c>
      <c r="N2236" t="b">
        <v>1</v>
      </c>
      <c r="O2236" t="b">
        <v>1</v>
      </c>
      <c r="P2236" t="b">
        <v>0</v>
      </c>
      <c r="Q2236">
        <v>14</v>
      </c>
      <c r="R2236">
        <v>2</v>
      </c>
      <c r="S2236">
        <v>1</v>
      </c>
      <c r="T2236">
        <v>0</v>
      </c>
      <c r="U2236" t="b">
        <v>1</v>
      </c>
      <c r="V2236" t="s">
        <v>332</v>
      </c>
      <c r="W2236" t="s">
        <v>333</v>
      </c>
      <c r="X2236" t="s">
        <v>5437</v>
      </c>
      <c r="Y2236">
        <v>28</v>
      </c>
      <c r="Z2236">
        <v>28</v>
      </c>
      <c r="AA2236">
        <v>6</v>
      </c>
      <c r="AB2236">
        <v>6</v>
      </c>
      <c r="AC2236">
        <v>21</v>
      </c>
    </row>
    <row r="2237" spans="1:29" x14ac:dyDescent="0.35">
      <c r="A2237">
        <v>2242</v>
      </c>
      <c r="B2237" t="s">
        <v>1318</v>
      </c>
      <c r="C2237" t="s">
        <v>3611</v>
      </c>
      <c r="I2237" t="s">
        <v>2970</v>
      </c>
      <c r="J2237" t="s">
        <v>264</v>
      </c>
      <c r="K2237">
        <v>0</v>
      </c>
      <c r="N2237" t="b">
        <v>1</v>
      </c>
      <c r="O2237" t="b">
        <v>1</v>
      </c>
      <c r="P2237" t="b">
        <v>0</v>
      </c>
      <c r="Q2237">
        <v>14</v>
      </c>
      <c r="R2237">
        <v>2</v>
      </c>
      <c r="S2237">
        <v>1</v>
      </c>
      <c r="T2237">
        <v>0</v>
      </c>
      <c r="U2237" t="b">
        <v>1</v>
      </c>
      <c r="V2237" t="s">
        <v>332</v>
      </c>
      <c r="W2237" t="s">
        <v>333</v>
      </c>
      <c r="X2237" t="s">
        <v>5438</v>
      </c>
      <c r="Y2237">
        <v>29</v>
      </c>
      <c r="Z2237">
        <v>29</v>
      </c>
      <c r="AA2237">
        <v>6</v>
      </c>
      <c r="AB2237">
        <v>6</v>
      </c>
      <c r="AC2237">
        <v>21</v>
      </c>
    </row>
    <row r="2238" spans="1:29" x14ac:dyDescent="0.35">
      <c r="A2238">
        <v>2243</v>
      </c>
      <c r="B2238" t="s">
        <v>1318</v>
      </c>
      <c r="C2238" t="s">
        <v>3612</v>
      </c>
      <c r="I2238" t="s">
        <v>2970</v>
      </c>
      <c r="J2238" t="s">
        <v>264</v>
      </c>
      <c r="K2238">
        <v>0</v>
      </c>
      <c r="N2238" t="b">
        <v>1</v>
      </c>
      <c r="O2238" t="b">
        <v>1</v>
      </c>
      <c r="P2238" t="b">
        <v>0</v>
      </c>
      <c r="Q2238">
        <v>14</v>
      </c>
      <c r="R2238">
        <v>2</v>
      </c>
      <c r="S2238">
        <v>1</v>
      </c>
      <c r="T2238">
        <v>0</v>
      </c>
      <c r="U2238" t="b">
        <v>1</v>
      </c>
      <c r="V2238" t="s">
        <v>332</v>
      </c>
      <c r="W2238" t="s">
        <v>333</v>
      </c>
      <c r="X2238" t="s">
        <v>5439</v>
      </c>
      <c r="Y2238">
        <v>30</v>
      </c>
      <c r="Z2238">
        <v>30</v>
      </c>
      <c r="AA2238">
        <v>6</v>
      </c>
      <c r="AB2238">
        <v>6</v>
      </c>
      <c r="AC2238">
        <v>21</v>
      </c>
    </row>
    <row r="2239" spans="1:29" x14ac:dyDescent="0.35">
      <c r="A2239">
        <v>2244</v>
      </c>
      <c r="B2239" t="s">
        <v>1318</v>
      </c>
      <c r="C2239" t="s">
        <v>3613</v>
      </c>
      <c r="I2239" t="s">
        <v>2970</v>
      </c>
      <c r="J2239" t="s">
        <v>264</v>
      </c>
      <c r="K2239">
        <v>0</v>
      </c>
      <c r="N2239" t="b">
        <v>1</v>
      </c>
      <c r="O2239" t="b">
        <v>1</v>
      </c>
      <c r="P2239" t="b">
        <v>0</v>
      </c>
      <c r="Q2239">
        <v>14</v>
      </c>
      <c r="R2239">
        <v>2</v>
      </c>
      <c r="S2239">
        <v>1</v>
      </c>
      <c r="T2239">
        <v>0</v>
      </c>
      <c r="U2239" t="b">
        <v>1</v>
      </c>
      <c r="V2239" t="s">
        <v>332</v>
      </c>
      <c r="W2239" t="s">
        <v>333</v>
      </c>
      <c r="X2239" t="s">
        <v>5440</v>
      </c>
      <c r="Y2239">
        <v>31</v>
      </c>
      <c r="Z2239">
        <v>31</v>
      </c>
      <c r="AA2239">
        <v>6</v>
      </c>
      <c r="AB2239">
        <v>6</v>
      </c>
      <c r="AC2239">
        <v>21</v>
      </c>
    </row>
    <row r="2240" spans="1:29" x14ac:dyDescent="0.35">
      <c r="A2240">
        <v>2245</v>
      </c>
      <c r="B2240" t="s">
        <v>1318</v>
      </c>
      <c r="C2240" t="s">
        <v>3614</v>
      </c>
      <c r="I2240" t="s">
        <v>2970</v>
      </c>
      <c r="J2240" t="s">
        <v>264</v>
      </c>
      <c r="K2240">
        <v>0</v>
      </c>
      <c r="N2240" t="b">
        <v>1</v>
      </c>
      <c r="O2240" t="b">
        <v>1</v>
      </c>
      <c r="P2240" t="b">
        <v>0</v>
      </c>
      <c r="Q2240">
        <v>14</v>
      </c>
      <c r="R2240">
        <v>2</v>
      </c>
      <c r="S2240">
        <v>1</v>
      </c>
      <c r="T2240">
        <v>0</v>
      </c>
      <c r="U2240" t="b">
        <v>1</v>
      </c>
      <c r="V2240" t="s">
        <v>332</v>
      </c>
      <c r="W2240" t="s">
        <v>333</v>
      </c>
      <c r="X2240" t="s">
        <v>5441</v>
      </c>
      <c r="Y2240">
        <v>32</v>
      </c>
      <c r="Z2240">
        <v>32</v>
      </c>
      <c r="AA2240">
        <v>6</v>
      </c>
      <c r="AB2240">
        <v>6</v>
      </c>
      <c r="AC2240">
        <v>21</v>
      </c>
    </row>
    <row r="2241" spans="1:29" x14ac:dyDescent="0.35">
      <c r="A2241">
        <v>2246</v>
      </c>
      <c r="B2241" t="s">
        <v>1318</v>
      </c>
      <c r="C2241" t="s">
        <v>3615</v>
      </c>
      <c r="I2241" t="s">
        <v>2970</v>
      </c>
      <c r="J2241" t="s">
        <v>264</v>
      </c>
      <c r="K2241">
        <v>0</v>
      </c>
      <c r="N2241" t="b">
        <v>1</v>
      </c>
      <c r="O2241" t="b">
        <v>1</v>
      </c>
      <c r="P2241" t="b">
        <v>0</v>
      </c>
      <c r="Q2241">
        <v>14</v>
      </c>
      <c r="R2241">
        <v>2</v>
      </c>
      <c r="S2241">
        <v>1</v>
      </c>
      <c r="T2241">
        <v>0</v>
      </c>
      <c r="U2241" t="b">
        <v>1</v>
      </c>
      <c r="V2241" t="s">
        <v>332</v>
      </c>
      <c r="W2241" t="s">
        <v>333</v>
      </c>
      <c r="X2241" t="s">
        <v>5442</v>
      </c>
      <c r="Y2241">
        <v>33</v>
      </c>
      <c r="Z2241">
        <v>33</v>
      </c>
      <c r="AA2241">
        <v>6</v>
      </c>
      <c r="AB2241">
        <v>6</v>
      </c>
      <c r="AC2241">
        <v>21</v>
      </c>
    </row>
    <row r="2242" spans="1:29" x14ac:dyDescent="0.35">
      <c r="A2242">
        <v>2247</v>
      </c>
      <c r="B2242" t="s">
        <v>1318</v>
      </c>
      <c r="C2242" t="s">
        <v>3616</v>
      </c>
      <c r="I2242" t="s">
        <v>2970</v>
      </c>
      <c r="J2242" t="s">
        <v>264</v>
      </c>
      <c r="K2242">
        <v>0</v>
      </c>
      <c r="N2242" t="b">
        <v>1</v>
      </c>
      <c r="O2242" t="b">
        <v>1</v>
      </c>
      <c r="P2242" t="b">
        <v>0</v>
      </c>
      <c r="Q2242">
        <v>14</v>
      </c>
      <c r="R2242">
        <v>2</v>
      </c>
      <c r="S2242">
        <v>1</v>
      </c>
      <c r="T2242">
        <v>0</v>
      </c>
      <c r="U2242" t="b">
        <v>1</v>
      </c>
      <c r="V2242" t="s">
        <v>332</v>
      </c>
      <c r="W2242" t="s">
        <v>333</v>
      </c>
      <c r="X2242" t="s">
        <v>5675</v>
      </c>
      <c r="Y2242">
        <v>34</v>
      </c>
      <c r="Z2242">
        <v>34</v>
      </c>
      <c r="AA2242">
        <v>6</v>
      </c>
      <c r="AB2242">
        <v>6</v>
      </c>
      <c r="AC2242">
        <v>21</v>
      </c>
    </row>
    <row r="2243" spans="1:29" x14ac:dyDescent="0.35">
      <c r="A2243">
        <v>2248</v>
      </c>
      <c r="B2243" t="s">
        <v>1318</v>
      </c>
      <c r="C2243" t="s">
        <v>3617</v>
      </c>
      <c r="I2243" t="s">
        <v>2970</v>
      </c>
      <c r="J2243" t="s">
        <v>264</v>
      </c>
      <c r="K2243">
        <v>0</v>
      </c>
      <c r="N2243" t="b">
        <v>1</v>
      </c>
      <c r="O2243" t="b">
        <v>1</v>
      </c>
      <c r="P2243" t="b">
        <v>0</v>
      </c>
      <c r="Q2243">
        <v>14</v>
      </c>
      <c r="R2243">
        <v>2</v>
      </c>
      <c r="S2243">
        <v>1</v>
      </c>
      <c r="T2243">
        <v>0</v>
      </c>
      <c r="U2243" t="b">
        <v>1</v>
      </c>
      <c r="V2243" t="s">
        <v>332</v>
      </c>
      <c r="W2243" t="s">
        <v>333</v>
      </c>
      <c r="X2243" t="s">
        <v>5676</v>
      </c>
      <c r="Y2243">
        <v>35</v>
      </c>
      <c r="Z2243">
        <v>35</v>
      </c>
      <c r="AA2243">
        <v>6</v>
      </c>
      <c r="AB2243">
        <v>6</v>
      </c>
      <c r="AC2243">
        <v>21</v>
      </c>
    </row>
    <row r="2244" spans="1:29" x14ac:dyDescent="0.35">
      <c r="A2244">
        <v>2249</v>
      </c>
      <c r="B2244" t="s">
        <v>1318</v>
      </c>
      <c r="C2244" t="s">
        <v>3618</v>
      </c>
      <c r="I2244" t="s">
        <v>2970</v>
      </c>
      <c r="J2244" t="s">
        <v>264</v>
      </c>
      <c r="K2244">
        <v>0</v>
      </c>
      <c r="N2244" t="b">
        <v>1</v>
      </c>
      <c r="O2244" t="b">
        <v>1</v>
      </c>
      <c r="P2244" t="b">
        <v>0</v>
      </c>
      <c r="Q2244">
        <v>14</v>
      </c>
      <c r="R2244">
        <v>2</v>
      </c>
      <c r="S2244">
        <v>1</v>
      </c>
      <c r="T2244">
        <v>0</v>
      </c>
      <c r="U2244" t="b">
        <v>1</v>
      </c>
      <c r="V2244" t="s">
        <v>332</v>
      </c>
      <c r="W2244" t="s">
        <v>333</v>
      </c>
      <c r="X2244" t="s">
        <v>5677</v>
      </c>
      <c r="Y2244">
        <v>36</v>
      </c>
      <c r="Z2244">
        <v>36</v>
      </c>
      <c r="AA2244">
        <v>6</v>
      </c>
      <c r="AB2244">
        <v>6</v>
      </c>
      <c r="AC2244">
        <v>21</v>
      </c>
    </row>
    <row r="2245" spans="1:29" x14ac:dyDescent="0.35">
      <c r="A2245">
        <v>2250</v>
      </c>
      <c r="B2245" t="s">
        <v>1318</v>
      </c>
      <c r="C2245" t="s">
        <v>3619</v>
      </c>
      <c r="I2245" t="s">
        <v>2970</v>
      </c>
      <c r="J2245" t="s">
        <v>264</v>
      </c>
      <c r="K2245">
        <v>0</v>
      </c>
      <c r="N2245" t="b">
        <v>1</v>
      </c>
      <c r="O2245" t="b">
        <v>1</v>
      </c>
      <c r="P2245" t="b">
        <v>0</v>
      </c>
      <c r="Q2245">
        <v>14</v>
      </c>
      <c r="R2245">
        <v>2</v>
      </c>
      <c r="S2245">
        <v>1</v>
      </c>
      <c r="T2245">
        <v>0</v>
      </c>
      <c r="U2245" t="b">
        <v>1</v>
      </c>
      <c r="V2245" t="s">
        <v>332</v>
      </c>
      <c r="W2245" t="s">
        <v>333</v>
      </c>
      <c r="X2245" t="s">
        <v>5443</v>
      </c>
      <c r="Y2245">
        <v>37</v>
      </c>
      <c r="Z2245">
        <v>37</v>
      </c>
      <c r="AA2245">
        <v>6</v>
      </c>
      <c r="AB2245">
        <v>6</v>
      </c>
      <c r="AC2245">
        <v>21</v>
      </c>
    </row>
    <row r="2246" spans="1:29" x14ac:dyDescent="0.35">
      <c r="A2246">
        <v>2251</v>
      </c>
      <c r="B2246" t="s">
        <v>1318</v>
      </c>
      <c r="C2246" t="s">
        <v>3620</v>
      </c>
      <c r="I2246" t="s">
        <v>2970</v>
      </c>
      <c r="J2246" t="s">
        <v>264</v>
      </c>
      <c r="K2246">
        <v>0</v>
      </c>
      <c r="N2246" t="b">
        <v>1</v>
      </c>
      <c r="O2246" t="b">
        <v>1</v>
      </c>
      <c r="P2246" t="b">
        <v>0</v>
      </c>
      <c r="Q2246">
        <v>14</v>
      </c>
      <c r="R2246">
        <v>2</v>
      </c>
      <c r="S2246">
        <v>1</v>
      </c>
      <c r="T2246">
        <v>0</v>
      </c>
      <c r="U2246" t="b">
        <v>1</v>
      </c>
      <c r="V2246" t="s">
        <v>332</v>
      </c>
      <c r="W2246" t="s">
        <v>333</v>
      </c>
      <c r="X2246" t="s">
        <v>5444</v>
      </c>
      <c r="Y2246">
        <v>38</v>
      </c>
      <c r="Z2246">
        <v>38</v>
      </c>
      <c r="AA2246">
        <v>6</v>
      </c>
      <c r="AB2246">
        <v>6</v>
      </c>
      <c r="AC2246">
        <v>21</v>
      </c>
    </row>
    <row r="2247" spans="1:29" x14ac:dyDescent="0.35">
      <c r="A2247">
        <v>2252</v>
      </c>
      <c r="B2247" t="s">
        <v>1318</v>
      </c>
      <c r="C2247" t="s">
        <v>3621</v>
      </c>
      <c r="I2247" t="s">
        <v>2970</v>
      </c>
      <c r="J2247" t="s">
        <v>264</v>
      </c>
      <c r="K2247">
        <v>0</v>
      </c>
      <c r="N2247" t="b">
        <v>1</v>
      </c>
      <c r="O2247" t="b">
        <v>1</v>
      </c>
      <c r="P2247" t="b">
        <v>0</v>
      </c>
      <c r="Q2247">
        <v>14</v>
      </c>
      <c r="R2247">
        <v>2</v>
      </c>
      <c r="S2247">
        <v>1</v>
      </c>
      <c r="T2247">
        <v>0</v>
      </c>
      <c r="U2247" t="b">
        <v>1</v>
      </c>
      <c r="V2247" t="s">
        <v>332</v>
      </c>
      <c r="W2247" t="s">
        <v>333</v>
      </c>
      <c r="X2247" t="s">
        <v>5445</v>
      </c>
      <c r="Y2247">
        <v>39</v>
      </c>
      <c r="Z2247">
        <v>39</v>
      </c>
      <c r="AA2247">
        <v>6</v>
      </c>
      <c r="AB2247">
        <v>6</v>
      </c>
      <c r="AC2247">
        <v>21</v>
      </c>
    </row>
    <row r="2248" spans="1:29" x14ac:dyDescent="0.35">
      <c r="A2248">
        <v>2253</v>
      </c>
      <c r="B2248" t="s">
        <v>1318</v>
      </c>
      <c r="C2248" t="s">
        <v>3622</v>
      </c>
      <c r="I2248" t="s">
        <v>2970</v>
      </c>
      <c r="J2248" t="s">
        <v>264</v>
      </c>
      <c r="K2248">
        <v>0</v>
      </c>
      <c r="N2248" t="b">
        <v>1</v>
      </c>
      <c r="O2248" t="b">
        <v>1</v>
      </c>
      <c r="P2248" t="b">
        <v>0</v>
      </c>
      <c r="Q2248">
        <v>14</v>
      </c>
      <c r="R2248">
        <v>2</v>
      </c>
      <c r="S2248">
        <v>1</v>
      </c>
      <c r="T2248">
        <v>0</v>
      </c>
      <c r="U2248" t="b">
        <v>1</v>
      </c>
      <c r="V2248" t="s">
        <v>332</v>
      </c>
      <c r="W2248" t="s">
        <v>333</v>
      </c>
      <c r="X2248" t="s">
        <v>5446</v>
      </c>
      <c r="Y2248">
        <v>40</v>
      </c>
      <c r="Z2248">
        <v>40</v>
      </c>
      <c r="AA2248">
        <v>6</v>
      </c>
      <c r="AB2248">
        <v>6</v>
      </c>
      <c r="AC2248">
        <v>21</v>
      </c>
    </row>
    <row r="2249" spans="1:29" x14ac:dyDescent="0.35">
      <c r="A2249">
        <v>2254</v>
      </c>
      <c r="B2249" t="s">
        <v>1318</v>
      </c>
      <c r="C2249" t="s">
        <v>3623</v>
      </c>
      <c r="I2249" t="s">
        <v>2970</v>
      </c>
      <c r="J2249" t="s">
        <v>264</v>
      </c>
      <c r="K2249">
        <v>0</v>
      </c>
      <c r="N2249" t="b">
        <v>1</v>
      </c>
      <c r="O2249" t="b">
        <v>1</v>
      </c>
      <c r="P2249" t="b">
        <v>0</v>
      </c>
      <c r="Q2249">
        <v>14</v>
      </c>
      <c r="R2249">
        <v>2</v>
      </c>
      <c r="S2249">
        <v>1</v>
      </c>
      <c r="T2249">
        <v>0</v>
      </c>
      <c r="U2249" t="b">
        <v>1</v>
      </c>
      <c r="V2249" t="s">
        <v>332</v>
      </c>
      <c r="W2249" t="s">
        <v>333</v>
      </c>
      <c r="X2249" t="s">
        <v>5447</v>
      </c>
      <c r="Y2249">
        <v>41</v>
      </c>
      <c r="Z2249">
        <v>41</v>
      </c>
      <c r="AA2249">
        <v>6</v>
      </c>
      <c r="AB2249">
        <v>6</v>
      </c>
      <c r="AC2249">
        <v>21</v>
      </c>
    </row>
    <row r="2250" spans="1:29" x14ac:dyDescent="0.35">
      <c r="A2250">
        <v>2255</v>
      </c>
      <c r="B2250" t="s">
        <v>1318</v>
      </c>
      <c r="C2250" t="s">
        <v>3624</v>
      </c>
      <c r="I2250" t="s">
        <v>2970</v>
      </c>
      <c r="J2250" t="s">
        <v>264</v>
      </c>
      <c r="K2250">
        <v>0</v>
      </c>
      <c r="N2250" t="b">
        <v>1</v>
      </c>
      <c r="O2250" t="b">
        <v>1</v>
      </c>
      <c r="P2250" t="b">
        <v>0</v>
      </c>
      <c r="Q2250">
        <v>14</v>
      </c>
      <c r="R2250">
        <v>2</v>
      </c>
      <c r="S2250">
        <v>1</v>
      </c>
      <c r="T2250">
        <v>0</v>
      </c>
      <c r="U2250" t="b">
        <v>1</v>
      </c>
      <c r="V2250" t="s">
        <v>332</v>
      </c>
      <c r="W2250" t="s">
        <v>333</v>
      </c>
      <c r="X2250" t="s">
        <v>5448</v>
      </c>
      <c r="Y2250">
        <v>42</v>
      </c>
      <c r="Z2250">
        <v>42</v>
      </c>
      <c r="AA2250">
        <v>6</v>
      </c>
      <c r="AB2250">
        <v>6</v>
      </c>
      <c r="AC2250">
        <v>21</v>
      </c>
    </row>
    <row r="2251" spans="1:29" x14ac:dyDescent="0.35">
      <c r="A2251">
        <v>2256</v>
      </c>
      <c r="B2251" t="s">
        <v>1318</v>
      </c>
      <c r="C2251" t="s">
        <v>3625</v>
      </c>
      <c r="I2251" t="s">
        <v>2970</v>
      </c>
      <c r="J2251" t="s">
        <v>264</v>
      </c>
      <c r="K2251">
        <v>0</v>
      </c>
      <c r="N2251" t="b">
        <v>1</v>
      </c>
      <c r="O2251" t="b">
        <v>1</v>
      </c>
      <c r="P2251" t="b">
        <v>0</v>
      </c>
      <c r="Q2251">
        <v>14</v>
      </c>
      <c r="R2251">
        <v>2</v>
      </c>
      <c r="S2251">
        <v>1</v>
      </c>
      <c r="T2251">
        <v>0</v>
      </c>
      <c r="U2251" t="b">
        <v>1</v>
      </c>
      <c r="V2251" t="s">
        <v>332</v>
      </c>
      <c r="W2251" t="s">
        <v>333</v>
      </c>
      <c r="X2251" t="s">
        <v>5449</v>
      </c>
      <c r="Y2251">
        <v>43</v>
      </c>
      <c r="Z2251">
        <v>43</v>
      </c>
      <c r="AA2251">
        <v>6</v>
      </c>
      <c r="AB2251">
        <v>6</v>
      </c>
      <c r="AC2251">
        <v>21</v>
      </c>
    </row>
    <row r="2252" spans="1:29" x14ac:dyDescent="0.35">
      <c r="A2252">
        <v>2257</v>
      </c>
      <c r="B2252" t="s">
        <v>1318</v>
      </c>
      <c r="C2252" t="s">
        <v>3626</v>
      </c>
      <c r="I2252" t="s">
        <v>2970</v>
      </c>
      <c r="J2252" t="s">
        <v>264</v>
      </c>
      <c r="K2252">
        <v>0</v>
      </c>
      <c r="N2252" t="b">
        <v>1</v>
      </c>
      <c r="O2252" t="b">
        <v>1</v>
      </c>
      <c r="P2252" t="b">
        <v>0</v>
      </c>
      <c r="Q2252">
        <v>14</v>
      </c>
      <c r="R2252">
        <v>2</v>
      </c>
      <c r="S2252">
        <v>1</v>
      </c>
      <c r="T2252">
        <v>0</v>
      </c>
      <c r="U2252" t="b">
        <v>1</v>
      </c>
      <c r="V2252" t="s">
        <v>332</v>
      </c>
      <c r="W2252" t="s">
        <v>333</v>
      </c>
      <c r="X2252" t="s">
        <v>5450</v>
      </c>
      <c r="Y2252">
        <v>44</v>
      </c>
      <c r="Z2252">
        <v>44</v>
      </c>
      <c r="AA2252">
        <v>6</v>
      </c>
      <c r="AB2252">
        <v>6</v>
      </c>
      <c r="AC2252">
        <v>21</v>
      </c>
    </row>
    <row r="2253" spans="1:29" x14ac:dyDescent="0.35">
      <c r="A2253">
        <v>2258</v>
      </c>
      <c r="B2253" t="s">
        <v>1318</v>
      </c>
      <c r="C2253" t="s">
        <v>3627</v>
      </c>
      <c r="I2253" t="s">
        <v>2970</v>
      </c>
      <c r="J2253" t="s">
        <v>264</v>
      </c>
      <c r="K2253">
        <v>0</v>
      </c>
      <c r="N2253" t="b">
        <v>1</v>
      </c>
      <c r="O2253" t="b">
        <v>1</v>
      </c>
      <c r="P2253" t="b">
        <v>0</v>
      </c>
      <c r="Q2253">
        <v>14</v>
      </c>
      <c r="R2253">
        <v>2</v>
      </c>
      <c r="S2253">
        <v>1</v>
      </c>
      <c r="T2253">
        <v>0</v>
      </c>
      <c r="U2253" t="b">
        <v>1</v>
      </c>
      <c r="V2253" t="s">
        <v>332</v>
      </c>
      <c r="W2253" t="s">
        <v>333</v>
      </c>
      <c r="X2253" t="s">
        <v>5451</v>
      </c>
      <c r="Y2253">
        <v>45</v>
      </c>
      <c r="Z2253">
        <v>45</v>
      </c>
      <c r="AA2253">
        <v>6</v>
      </c>
      <c r="AB2253">
        <v>6</v>
      </c>
      <c r="AC2253">
        <v>21</v>
      </c>
    </row>
    <row r="2254" spans="1:29" x14ac:dyDescent="0.35">
      <c r="A2254">
        <v>2259</v>
      </c>
      <c r="B2254" t="s">
        <v>1318</v>
      </c>
      <c r="C2254" t="s">
        <v>3628</v>
      </c>
      <c r="I2254" t="s">
        <v>2970</v>
      </c>
      <c r="J2254" t="s">
        <v>264</v>
      </c>
      <c r="K2254">
        <v>0</v>
      </c>
      <c r="N2254" t="b">
        <v>1</v>
      </c>
      <c r="O2254" t="b">
        <v>1</v>
      </c>
      <c r="P2254" t="b">
        <v>0</v>
      </c>
      <c r="Q2254">
        <v>14</v>
      </c>
      <c r="R2254">
        <v>2</v>
      </c>
      <c r="S2254">
        <v>1</v>
      </c>
      <c r="T2254">
        <v>0</v>
      </c>
      <c r="U2254" t="b">
        <v>1</v>
      </c>
      <c r="V2254" t="s">
        <v>332</v>
      </c>
      <c r="W2254" t="s">
        <v>333</v>
      </c>
      <c r="X2254" t="s">
        <v>5452</v>
      </c>
      <c r="Y2254">
        <v>46</v>
      </c>
      <c r="Z2254">
        <v>46</v>
      </c>
      <c r="AA2254">
        <v>6</v>
      </c>
      <c r="AB2254">
        <v>6</v>
      </c>
      <c r="AC2254">
        <v>21</v>
      </c>
    </row>
    <row r="2255" spans="1:29" x14ac:dyDescent="0.35">
      <c r="A2255">
        <v>2260</v>
      </c>
      <c r="B2255" t="s">
        <v>1318</v>
      </c>
      <c r="C2255" t="s">
        <v>3629</v>
      </c>
      <c r="I2255" t="s">
        <v>2970</v>
      </c>
      <c r="J2255" t="s">
        <v>264</v>
      </c>
      <c r="K2255">
        <v>0</v>
      </c>
      <c r="N2255" t="b">
        <v>1</v>
      </c>
      <c r="O2255" t="b">
        <v>1</v>
      </c>
      <c r="P2255" t="b">
        <v>0</v>
      </c>
      <c r="Q2255">
        <v>14</v>
      </c>
      <c r="R2255">
        <v>2</v>
      </c>
      <c r="S2255">
        <v>1</v>
      </c>
      <c r="T2255">
        <v>0</v>
      </c>
      <c r="U2255" t="b">
        <v>1</v>
      </c>
      <c r="V2255" t="s">
        <v>332</v>
      </c>
      <c r="W2255" t="s">
        <v>333</v>
      </c>
      <c r="X2255" t="s">
        <v>5802</v>
      </c>
      <c r="Y2255">
        <v>47</v>
      </c>
      <c r="Z2255">
        <v>47</v>
      </c>
      <c r="AA2255">
        <v>6</v>
      </c>
      <c r="AB2255">
        <v>6</v>
      </c>
      <c r="AC2255">
        <v>21</v>
      </c>
    </row>
    <row r="2256" spans="1:29" x14ac:dyDescent="0.35">
      <c r="A2256">
        <v>2261</v>
      </c>
      <c r="B2256" t="s">
        <v>1318</v>
      </c>
      <c r="C2256" t="s">
        <v>3630</v>
      </c>
      <c r="I2256" t="s">
        <v>2970</v>
      </c>
      <c r="J2256" t="s">
        <v>264</v>
      </c>
      <c r="K2256">
        <v>0</v>
      </c>
      <c r="N2256" t="b">
        <v>1</v>
      </c>
      <c r="O2256" t="b">
        <v>1</v>
      </c>
      <c r="P2256" t="b">
        <v>0</v>
      </c>
      <c r="Q2256">
        <v>14</v>
      </c>
      <c r="R2256">
        <v>2</v>
      </c>
      <c r="S2256">
        <v>1</v>
      </c>
      <c r="T2256">
        <v>0</v>
      </c>
      <c r="U2256" t="b">
        <v>1</v>
      </c>
      <c r="V2256" t="s">
        <v>332</v>
      </c>
      <c r="W2256" t="s">
        <v>333</v>
      </c>
      <c r="X2256" t="s">
        <v>5453</v>
      </c>
      <c r="Y2256">
        <v>48</v>
      </c>
      <c r="Z2256">
        <v>48</v>
      </c>
      <c r="AA2256">
        <v>6</v>
      </c>
      <c r="AB2256">
        <v>6</v>
      </c>
      <c r="AC2256">
        <v>21</v>
      </c>
    </row>
    <row r="2257" spans="1:29" x14ac:dyDescent="0.35">
      <c r="A2257">
        <v>2262</v>
      </c>
      <c r="B2257" t="s">
        <v>1318</v>
      </c>
      <c r="C2257" t="s">
        <v>3631</v>
      </c>
      <c r="I2257" t="s">
        <v>2970</v>
      </c>
      <c r="J2257" t="s">
        <v>264</v>
      </c>
      <c r="K2257">
        <v>0</v>
      </c>
      <c r="N2257" t="b">
        <v>1</v>
      </c>
      <c r="O2257" t="b">
        <v>1</v>
      </c>
      <c r="P2257" t="b">
        <v>0</v>
      </c>
      <c r="Q2257">
        <v>14</v>
      </c>
      <c r="R2257">
        <v>2</v>
      </c>
      <c r="S2257">
        <v>1</v>
      </c>
      <c r="T2257">
        <v>0</v>
      </c>
      <c r="U2257" t="b">
        <v>1</v>
      </c>
      <c r="V2257" t="s">
        <v>332</v>
      </c>
      <c r="W2257" t="s">
        <v>333</v>
      </c>
      <c r="X2257" t="s">
        <v>5803</v>
      </c>
      <c r="Y2257">
        <v>49</v>
      </c>
      <c r="Z2257">
        <v>49</v>
      </c>
      <c r="AA2257">
        <v>6</v>
      </c>
      <c r="AB2257">
        <v>6</v>
      </c>
      <c r="AC2257">
        <v>21</v>
      </c>
    </row>
    <row r="2258" spans="1:29" x14ac:dyDescent="0.35">
      <c r="A2258">
        <v>2263</v>
      </c>
      <c r="B2258" t="s">
        <v>1318</v>
      </c>
      <c r="C2258" t="s">
        <v>3632</v>
      </c>
      <c r="I2258" t="s">
        <v>2970</v>
      </c>
      <c r="J2258" t="s">
        <v>264</v>
      </c>
      <c r="K2258">
        <v>0</v>
      </c>
      <c r="N2258" t="b">
        <v>1</v>
      </c>
      <c r="O2258" t="b">
        <v>1</v>
      </c>
      <c r="P2258" t="b">
        <v>0</v>
      </c>
      <c r="Q2258">
        <v>14</v>
      </c>
      <c r="R2258">
        <v>2</v>
      </c>
      <c r="S2258">
        <v>1</v>
      </c>
      <c r="T2258">
        <v>0</v>
      </c>
      <c r="U2258" t="b">
        <v>1</v>
      </c>
      <c r="V2258" t="s">
        <v>332</v>
      </c>
      <c r="W2258" t="s">
        <v>333</v>
      </c>
      <c r="X2258" t="s">
        <v>5646</v>
      </c>
      <c r="Y2258">
        <v>50</v>
      </c>
      <c r="Z2258">
        <v>50</v>
      </c>
      <c r="AA2258">
        <v>6</v>
      </c>
      <c r="AB2258">
        <v>6</v>
      </c>
      <c r="AC2258">
        <v>21</v>
      </c>
    </row>
    <row r="2259" spans="1:29" x14ac:dyDescent="0.35">
      <c r="A2259">
        <v>2264</v>
      </c>
      <c r="B2259" t="s">
        <v>1318</v>
      </c>
      <c r="C2259" t="s">
        <v>3633</v>
      </c>
      <c r="I2259" t="s">
        <v>2970</v>
      </c>
      <c r="J2259" t="s">
        <v>264</v>
      </c>
      <c r="K2259">
        <v>0</v>
      </c>
      <c r="N2259" t="b">
        <v>1</v>
      </c>
      <c r="O2259" t="b">
        <v>1</v>
      </c>
      <c r="P2259" t="b">
        <v>0</v>
      </c>
      <c r="Q2259">
        <v>14</v>
      </c>
      <c r="R2259">
        <v>2</v>
      </c>
      <c r="S2259">
        <v>1</v>
      </c>
      <c r="T2259">
        <v>0</v>
      </c>
      <c r="U2259" t="b">
        <v>1</v>
      </c>
      <c r="V2259" t="s">
        <v>332</v>
      </c>
      <c r="W2259" t="s">
        <v>333</v>
      </c>
      <c r="X2259" t="s">
        <v>5647</v>
      </c>
      <c r="Y2259">
        <v>51</v>
      </c>
      <c r="Z2259">
        <v>51</v>
      </c>
      <c r="AA2259">
        <v>6</v>
      </c>
      <c r="AB2259">
        <v>6</v>
      </c>
      <c r="AC2259">
        <v>21</v>
      </c>
    </row>
    <row r="2260" spans="1:29" x14ac:dyDescent="0.35">
      <c r="A2260">
        <v>2265</v>
      </c>
      <c r="B2260" t="s">
        <v>1318</v>
      </c>
      <c r="C2260" t="s">
        <v>3634</v>
      </c>
      <c r="I2260" t="s">
        <v>2970</v>
      </c>
      <c r="J2260" t="s">
        <v>264</v>
      </c>
      <c r="K2260">
        <v>0</v>
      </c>
      <c r="N2260" t="b">
        <v>1</v>
      </c>
      <c r="O2260" t="b">
        <v>1</v>
      </c>
      <c r="P2260" t="b">
        <v>0</v>
      </c>
      <c r="Q2260">
        <v>14</v>
      </c>
      <c r="R2260">
        <v>2</v>
      </c>
      <c r="S2260">
        <v>1</v>
      </c>
      <c r="T2260">
        <v>0</v>
      </c>
      <c r="U2260" t="b">
        <v>1</v>
      </c>
      <c r="V2260" t="s">
        <v>332</v>
      </c>
      <c r="W2260" t="s">
        <v>333</v>
      </c>
      <c r="X2260" t="s">
        <v>5454</v>
      </c>
      <c r="Y2260">
        <v>52</v>
      </c>
      <c r="Z2260">
        <v>52</v>
      </c>
      <c r="AA2260">
        <v>6</v>
      </c>
      <c r="AB2260">
        <v>6</v>
      </c>
      <c r="AC2260">
        <v>21</v>
      </c>
    </row>
    <row r="2261" spans="1:29" x14ac:dyDescent="0.35">
      <c r="A2261">
        <v>2266</v>
      </c>
      <c r="B2261" t="s">
        <v>1318</v>
      </c>
      <c r="C2261" t="s">
        <v>3635</v>
      </c>
      <c r="I2261" t="s">
        <v>2970</v>
      </c>
      <c r="J2261" t="s">
        <v>264</v>
      </c>
      <c r="K2261">
        <v>0</v>
      </c>
      <c r="N2261" t="b">
        <v>1</v>
      </c>
      <c r="O2261" t="b">
        <v>1</v>
      </c>
      <c r="P2261" t="b">
        <v>0</v>
      </c>
      <c r="Q2261">
        <v>14</v>
      </c>
      <c r="R2261">
        <v>2</v>
      </c>
      <c r="S2261">
        <v>1</v>
      </c>
      <c r="T2261">
        <v>0</v>
      </c>
      <c r="U2261" t="b">
        <v>1</v>
      </c>
      <c r="V2261" t="s">
        <v>332</v>
      </c>
      <c r="W2261" t="s">
        <v>333</v>
      </c>
      <c r="X2261" t="s">
        <v>5455</v>
      </c>
      <c r="Y2261">
        <v>53</v>
      </c>
      <c r="Z2261">
        <v>53</v>
      </c>
      <c r="AA2261">
        <v>6</v>
      </c>
      <c r="AB2261">
        <v>6</v>
      </c>
      <c r="AC2261">
        <v>21</v>
      </c>
    </row>
    <row r="2262" spans="1:29" x14ac:dyDescent="0.35">
      <c r="A2262">
        <v>2267</v>
      </c>
      <c r="B2262" t="s">
        <v>1318</v>
      </c>
      <c r="C2262" t="s">
        <v>3636</v>
      </c>
      <c r="I2262" t="s">
        <v>2970</v>
      </c>
      <c r="J2262" t="s">
        <v>264</v>
      </c>
      <c r="K2262">
        <v>0</v>
      </c>
      <c r="N2262" t="b">
        <v>1</v>
      </c>
      <c r="O2262" t="b">
        <v>1</v>
      </c>
      <c r="P2262" t="b">
        <v>0</v>
      </c>
      <c r="Q2262">
        <v>14</v>
      </c>
      <c r="R2262">
        <v>2</v>
      </c>
      <c r="S2262">
        <v>1</v>
      </c>
      <c r="T2262">
        <v>0</v>
      </c>
      <c r="U2262" t="b">
        <v>1</v>
      </c>
      <c r="V2262" t="s">
        <v>332</v>
      </c>
      <c r="W2262" t="s">
        <v>333</v>
      </c>
      <c r="X2262" t="s">
        <v>5456</v>
      </c>
      <c r="Y2262">
        <v>54</v>
      </c>
      <c r="Z2262">
        <v>54</v>
      </c>
      <c r="AA2262">
        <v>6</v>
      </c>
      <c r="AB2262">
        <v>6</v>
      </c>
      <c r="AC2262">
        <v>21</v>
      </c>
    </row>
    <row r="2263" spans="1:29" x14ac:dyDescent="0.35">
      <c r="A2263">
        <v>2268</v>
      </c>
      <c r="B2263" t="s">
        <v>1318</v>
      </c>
      <c r="C2263" t="s">
        <v>3637</v>
      </c>
      <c r="I2263" t="s">
        <v>2970</v>
      </c>
      <c r="J2263" t="s">
        <v>264</v>
      </c>
      <c r="K2263">
        <v>0</v>
      </c>
      <c r="N2263" t="b">
        <v>1</v>
      </c>
      <c r="O2263" t="b">
        <v>1</v>
      </c>
      <c r="P2263" t="b">
        <v>0</v>
      </c>
      <c r="Q2263">
        <v>14</v>
      </c>
      <c r="R2263">
        <v>2</v>
      </c>
      <c r="S2263">
        <v>1</v>
      </c>
      <c r="T2263">
        <v>0</v>
      </c>
      <c r="U2263" t="b">
        <v>1</v>
      </c>
      <c r="V2263" t="s">
        <v>332</v>
      </c>
      <c r="W2263" t="s">
        <v>333</v>
      </c>
      <c r="X2263" t="s">
        <v>5457</v>
      </c>
      <c r="Y2263">
        <v>55</v>
      </c>
      <c r="Z2263">
        <v>55</v>
      </c>
      <c r="AA2263">
        <v>6</v>
      </c>
      <c r="AB2263">
        <v>6</v>
      </c>
      <c r="AC2263">
        <v>21</v>
      </c>
    </row>
    <row r="2264" spans="1:29" x14ac:dyDescent="0.35">
      <c r="A2264">
        <v>2269</v>
      </c>
      <c r="B2264" t="s">
        <v>1318</v>
      </c>
      <c r="C2264" t="s">
        <v>3638</v>
      </c>
      <c r="I2264" t="s">
        <v>2970</v>
      </c>
      <c r="J2264" t="s">
        <v>264</v>
      </c>
      <c r="K2264">
        <v>0</v>
      </c>
      <c r="N2264" t="b">
        <v>1</v>
      </c>
      <c r="O2264" t="b">
        <v>1</v>
      </c>
      <c r="P2264" t="b">
        <v>0</v>
      </c>
      <c r="Q2264">
        <v>14</v>
      </c>
      <c r="R2264">
        <v>2</v>
      </c>
      <c r="S2264">
        <v>1</v>
      </c>
      <c r="T2264">
        <v>0</v>
      </c>
      <c r="U2264" t="b">
        <v>1</v>
      </c>
      <c r="V2264" t="s">
        <v>332</v>
      </c>
      <c r="W2264" t="s">
        <v>333</v>
      </c>
      <c r="X2264" t="s">
        <v>5458</v>
      </c>
      <c r="Y2264">
        <v>56</v>
      </c>
      <c r="Z2264">
        <v>56</v>
      </c>
      <c r="AA2264">
        <v>6</v>
      </c>
      <c r="AB2264">
        <v>6</v>
      </c>
      <c r="AC2264">
        <v>21</v>
      </c>
    </row>
    <row r="2265" spans="1:29" x14ac:dyDescent="0.35">
      <c r="A2265">
        <v>2270</v>
      </c>
      <c r="B2265" t="s">
        <v>1318</v>
      </c>
      <c r="C2265" t="s">
        <v>3639</v>
      </c>
      <c r="I2265" t="s">
        <v>2970</v>
      </c>
      <c r="J2265" t="s">
        <v>264</v>
      </c>
      <c r="K2265">
        <v>0</v>
      </c>
      <c r="N2265" t="b">
        <v>1</v>
      </c>
      <c r="O2265" t="b">
        <v>1</v>
      </c>
      <c r="P2265" t="b">
        <v>0</v>
      </c>
      <c r="Q2265">
        <v>14</v>
      </c>
      <c r="R2265">
        <v>2</v>
      </c>
      <c r="S2265">
        <v>1</v>
      </c>
      <c r="T2265">
        <v>0</v>
      </c>
      <c r="U2265" t="b">
        <v>1</v>
      </c>
      <c r="V2265" t="s">
        <v>332</v>
      </c>
      <c r="W2265" t="s">
        <v>333</v>
      </c>
      <c r="X2265" t="s">
        <v>5459</v>
      </c>
      <c r="Y2265">
        <v>57</v>
      </c>
      <c r="Z2265">
        <v>57</v>
      </c>
      <c r="AA2265">
        <v>6</v>
      </c>
      <c r="AB2265">
        <v>6</v>
      </c>
      <c r="AC2265">
        <v>21</v>
      </c>
    </row>
    <row r="2266" spans="1:29" x14ac:dyDescent="0.35">
      <c r="A2266">
        <v>2271</v>
      </c>
      <c r="B2266" t="s">
        <v>1318</v>
      </c>
      <c r="C2266" t="s">
        <v>3640</v>
      </c>
      <c r="I2266" t="s">
        <v>2970</v>
      </c>
      <c r="J2266" t="s">
        <v>264</v>
      </c>
      <c r="K2266">
        <v>0</v>
      </c>
      <c r="N2266" t="b">
        <v>1</v>
      </c>
      <c r="O2266" t="b">
        <v>1</v>
      </c>
      <c r="P2266" t="b">
        <v>0</v>
      </c>
      <c r="Q2266">
        <v>14</v>
      </c>
      <c r="R2266">
        <v>2</v>
      </c>
      <c r="S2266">
        <v>1</v>
      </c>
      <c r="T2266">
        <v>0</v>
      </c>
      <c r="U2266" t="b">
        <v>1</v>
      </c>
      <c r="V2266" t="s">
        <v>332</v>
      </c>
      <c r="W2266" t="s">
        <v>333</v>
      </c>
      <c r="X2266" t="s">
        <v>5460</v>
      </c>
      <c r="Y2266">
        <v>58</v>
      </c>
      <c r="Z2266">
        <v>58</v>
      </c>
      <c r="AA2266">
        <v>6</v>
      </c>
      <c r="AB2266">
        <v>6</v>
      </c>
      <c r="AC2266">
        <v>21</v>
      </c>
    </row>
    <row r="2267" spans="1:29" x14ac:dyDescent="0.35">
      <c r="A2267">
        <v>2272</v>
      </c>
      <c r="B2267" t="s">
        <v>1318</v>
      </c>
      <c r="C2267" t="s">
        <v>3641</v>
      </c>
      <c r="I2267" t="s">
        <v>2970</v>
      </c>
      <c r="J2267" t="s">
        <v>264</v>
      </c>
      <c r="K2267">
        <v>0</v>
      </c>
      <c r="N2267" t="b">
        <v>1</v>
      </c>
      <c r="O2267" t="b">
        <v>1</v>
      </c>
      <c r="P2267" t="b">
        <v>0</v>
      </c>
      <c r="Q2267">
        <v>14</v>
      </c>
      <c r="R2267">
        <v>2</v>
      </c>
      <c r="S2267">
        <v>1</v>
      </c>
      <c r="T2267">
        <v>0</v>
      </c>
      <c r="U2267" t="b">
        <v>1</v>
      </c>
      <c r="V2267" t="s">
        <v>332</v>
      </c>
      <c r="W2267" t="s">
        <v>333</v>
      </c>
      <c r="X2267" t="s">
        <v>5461</v>
      </c>
      <c r="Y2267">
        <v>59</v>
      </c>
      <c r="Z2267">
        <v>59</v>
      </c>
      <c r="AA2267">
        <v>6</v>
      </c>
      <c r="AB2267">
        <v>6</v>
      </c>
      <c r="AC2267">
        <v>21</v>
      </c>
    </row>
    <row r="2268" spans="1:29" x14ac:dyDescent="0.35">
      <c r="A2268">
        <v>2273</v>
      </c>
      <c r="B2268" t="s">
        <v>1318</v>
      </c>
      <c r="C2268" t="s">
        <v>3642</v>
      </c>
      <c r="I2268" t="s">
        <v>2970</v>
      </c>
      <c r="J2268" t="s">
        <v>264</v>
      </c>
      <c r="K2268">
        <v>0</v>
      </c>
      <c r="N2268" t="b">
        <v>1</v>
      </c>
      <c r="O2268" t="b">
        <v>1</v>
      </c>
      <c r="P2268" t="b">
        <v>0</v>
      </c>
      <c r="Q2268">
        <v>14</v>
      </c>
      <c r="R2268">
        <v>2</v>
      </c>
      <c r="S2268">
        <v>1</v>
      </c>
      <c r="T2268">
        <v>0</v>
      </c>
      <c r="U2268" t="b">
        <v>1</v>
      </c>
      <c r="V2268" t="s">
        <v>332</v>
      </c>
      <c r="W2268" t="s">
        <v>333</v>
      </c>
      <c r="X2268" t="s">
        <v>5462</v>
      </c>
      <c r="Y2268">
        <v>60</v>
      </c>
      <c r="Z2268">
        <v>60</v>
      </c>
      <c r="AA2268">
        <v>6</v>
      </c>
      <c r="AB2268">
        <v>6</v>
      </c>
      <c r="AC2268">
        <v>21</v>
      </c>
    </row>
    <row r="2269" spans="1:29" x14ac:dyDescent="0.35">
      <c r="A2269">
        <v>2274</v>
      </c>
      <c r="B2269" t="s">
        <v>1318</v>
      </c>
      <c r="C2269" t="s">
        <v>3643</v>
      </c>
      <c r="I2269" t="s">
        <v>2970</v>
      </c>
      <c r="J2269" t="s">
        <v>264</v>
      </c>
      <c r="K2269">
        <v>0</v>
      </c>
      <c r="N2269" t="b">
        <v>1</v>
      </c>
      <c r="O2269" t="b">
        <v>1</v>
      </c>
      <c r="P2269" t="b">
        <v>0</v>
      </c>
      <c r="Q2269">
        <v>14</v>
      </c>
      <c r="R2269">
        <v>2</v>
      </c>
      <c r="S2269">
        <v>1</v>
      </c>
      <c r="T2269">
        <v>0</v>
      </c>
      <c r="U2269" t="b">
        <v>1</v>
      </c>
      <c r="V2269" t="s">
        <v>332</v>
      </c>
      <c r="W2269" t="s">
        <v>333</v>
      </c>
      <c r="X2269" t="s">
        <v>5463</v>
      </c>
      <c r="Y2269">
        <v>61</v>
      </c>
      <c r="Z2269">
        <v>61</v>
      </c>
      <c r="AA2269">
        <v>6</v>
      </c>
      <c r="AB2269">
        <v>6</v>
      </c>
      <c r="AC2269">
        <v>21</v>
      </c>
    </row>
    <row r="2270" spans="1:29" x14ac:dyDescent="0.35">
      <c r="A2270">
        <v>2275</v>
      </c>
      <c r="B2270" t="s">
        <v>1318</v>
      </c>
      <c r="C2270" t="s">
        <v>3644</v>
      </c>
      <c r="I2270" t="s">
        <v>2970</v>
      </c>
      <c r="J2270" t="s">
        <v>264</v>
      </c>
      <c r="K2270">
        <v>0</v>
      </c>
      <c r="N2270" t="b">
        <v>1</v>
      </c>
      <c r="O2270" t="b">
        <v>1</v>
      </c>
      <c r="P2270" t="b">
        <v>0</v>
      </c>
      <c r="Q2270">
        <v>14</v>
      </c>
      <c r="R2270">
        <v>2</v>
      </c>
      <c r="S2270">
        <v>1</v>
      </c>
      <c r="T2270">
        <v>0</v>
      </c>
      <c r="U2270" t="b">
        <v>1</v>
      </c>
      <c r="V2270" t="s">
        <v>332</v>
      </c>
      <c r="W2270" t="s">
        <v>333</v>
      </c>
      <c r="X2270" t="s">
        <v>5464</v>
      </c>
      <c r="Y2270">
        <v>62</v>
      </c>
      <c r="Z2270">
        <v>62</v>
      </c>
      <c r="AA2270">
        <v>6</v>
      </c>
      <c r="AB2270">
        <v>6</v>
      </c>
      <c r="AC2270">
        <v>21</v>
      </c>
    </row>
    <row r="2271" spans="1:29" x14ac:dyDescent="0.35">
      <c r="A2271">
        <v>2276</v>
      </c>
      <c r="B2271" t="s">
        <v>1318</v>
      </c>
      <c r="C2271" t="s">
        <v>3645</v>
      </c>
      <c r="I2271" t="s">
        <v>2970</v>
      </c>
      <c r="J2271" t="s">
        <v>264</v>
      </c>
      <c r="K2271">
        <v>0</v>
      </c>
      <c r="N2271" t="b">
        <v>1</v>
      </c>
      <c r="O2271" t="b">
        <v>1</v>
      </c>
      <c r="P2271" t="b">
        <v>0</v>
      </c>
      <c r="Q2271">
        <v>14</v>
      </c>
      <c r="R2271">
        <v>2</v>
      </c>
      <c r="S2271">
        <v>1</v>
      </c>
      <c r="T2271">
        <v>0</v>
      </c>
      <c r="U2271" t="b">
        <v>1</v>
      </c>
      <c r="V2271" t="s">
        <v>332</v>
      </c>
      <c r="W2271" t="s">
        <v>333</v>
      </c>
      <c r="X2271" t="s">
        <v>5465</v>
      </c>
      <c r="Y2271">
        <v>63</v>
      </c>
      <c r="Z2271">
        <v>63</v>
      </c>
      <c r="AA2271">
        <v>6</v>
      </c>
      <c r="AB2271">
        <v>6</v>
      </c>
      <c r="AC2271">
        <v>21</v>
      </c>
    </row>
    <row r="2272" spans="1:29" x14ac:dyDescent="0.35">
      <c r="A2272">
        <v>2277</v>
      </c>
      <c r="B2272" t="s">
        <v>1318</v>
      </c>
      <c r="C2272" t="s">
        <v>3646</v>
      </c>
      <c r="I2272" t="s">
        <v>2970</v>
      </c>
      <c r="J2272" t="s">
        <v>264</v>
      </c>
      <c r="K2272">
        <v>0</v>
      </c>
      <c r="N2272" t="b">
        <v>1</v>
      </c>
      <c r="O2272" t="b">
        <v>1</v>
      </c>
      <c r="P2272" t="b">
        <v>0</v>
      </c>
      <c r="Q2272">
        <v>14</v>
      </c>
      <c r="R2272">
        <v>2</v>
      </c>
      <c r="S2272">
        <v>1</v>
      </c>
      <c r="T2272">
        <v>0</v>
      </c>
      <c r="U2272" t="b">
        <v>1</v>
      </c>
      <c r="V2272" t="s">
        <v>332</v>
      </c>
      <c r="W2272" t="s">
        <v>333</v>
      </c>
      <c r="X2272" t="s">
        <v>5466</v>
      </c>
      <c r="Y2272">
        <v>64</v>
      </c>
      <c r="Z2272">
        <v>64</v>
      </c>
      <c r="AA2272">
        <v>6</v>
      </c>
      <c r="AB2272">
        <v>6</v>
      </c>
      <c r="AC2272">
        <v>21</v>
      </c>
    </row>
    <row r="2273" spans="1:29" x14ac:dyDescent="0.35">
      <c r="A2273">
        <v>2278</v>
      </c>
      <c r="B2273" t="s">
        <v>1318</v>
      </c>
      <c r="C2273" t="s">
        <v>3647</v>
      </c>
      <c r="I2273" t="s">
        <v>2970</v>
      </c>
      <c r="J2273" t="s">
        <v>264</v>
      </c>
      <c r="K2273">
        <v>0</v>
      </c>
      <c r="N2273" t="b">
        <v>1</v>
      </c>
      <c r="O2273" t="b">
        <v>1</v>
      </c>
      <c r="P2273" t="b">
        <v>0</v>
      </c>
      <c r="Q2273">
        <v>14</v>
      </c>
      <c r="R2273">
        <v>2</v>
      </c>
      <c r="S2273">
        <v>1</v>
      </c>
      <c r="T2273">
        <v>0</v>
      </c>
      <c r="U2273" t="b">
        <v>1</v>
      </c>
      <c r="V2273" t="s">
        <v>332</v>
      </c>
      <c r="W2273" t="s">
        <v>333</v>
      </c>
      <c r="X2273" t="s">
        <v>5467</v>
      </c>
      <c r="Y2273">
        <v>65</v>
      </c>
      <c r="Z2273">
        <v>65</v>
      </c>
      <c r="AA2273">
        <v>6</v>
      </c>
      <c r="AB2273">
        <v>6</v>
      </c>
      <c r="AC2273">
        <v>21</v>
      </c>
    </row>
    <row r="2274" spans="1:29" x14ac:dyDescent="0.35">
      <c r="A2274">
        <v>2279</v>
      </c>
      <c r="B2274" t="s">
        <v>1318</v>
      </c>
      <c r="C2274" t="s">
        <v>3648</v>
      </c>
      <c r="I2274" t="s">
        <v>2970</v>
      </c>
      <c r="J2274" t="s">
        <v>264</v>
      </c>
      <c r="K2274">
        <v>0</v>
      </c>
      <c r="N2274" t="b">
        <v>1</v>
      </c>
      <c r="O2274" t="b">
        <v>1</v>
      </c>
      <c r="P2274" t="b">
        <v>0</v>
      </c>
      <c r="Q2274">
        <v>14</v>
      </c>
      <c r="R2274">
        <v>2</v>
      </c>
      <c r="S2274">
        <v>1</v>
      </c>
      <c r="T2274">
        <v>0</v>
      </c>
      <c r="U2274" t="b">
        <v>1</v>
      </c>
      <c r="V2274" t="s">
        <v>332</v>
      </c>
      <c r="W2274" t="s">
        <v>333</v>
      </c>
      <c r="X2274" t="s">
        <v>5468</v>
      </c>
      <c r="Y2274">
        <v>66</v>
      </c>
      <c r="Z2274">
        <v>66</v>
      </c>
      <c r="AA2274">
        <v>6</v>
      </c>
      <c r="AB2274">
        <v>6</v>
      </c>
      <c r="AC2274">
        <v>21</v>
      </c>
    </row>
    <row r="2275" spans="1:29" x14ac:dyDescent="0.35">
      <c r="A2275">
        <v>2280</v>
      </c>
      <c r="B2275" t="s">
        <v>1318</v>
      </c>
      <c r="C2275" t="s">
        <v>3649</v>
      </c>
      <c r="I2275" t="s">
        <v>2970</v>
      </c>
      <c r="J2275" t="s">
        <v>264</v>
      </c>
      <c r="K2275">
        <v>0</v>
      </c>
      <c r="N2275" t="b">
        <v>1</v>
      </c>
      <c r="O2275" t="b">
        <v>1</v>
      </c>
      <c r="P2275" t="b">
        <v>0</v>
      </c>
      <c r="Q2275">
        <v>14</v>
      </c>
      <c r="R2275">
        <v>2</v>
      </c>
      <c r="S2275">
        <v>1</v>
      </c>
      <c r="T2275">
        <v>0</v>
      </c>
      <c r="U2275" t="b">
        <v>1</v>
      </c>
      <c r="V2275" t="s">
        <v>332</v>
      </c>
      <c r="W2275" t="s">
        <v>333</v>
      </c>
      <c r="X2275" t="s">
        <v>5469</v>
      </c>
      <c r="Y2275">
        <v>67</v>
      </c>
      <c r="Z2275">
        <v>67</v>
      </c>
      <c r="AA2275">
        <v>6</v>
      </c>
      <c r="AB2275">
        <v>6</v>
      </c>
      <c r="AC2275">
        <v>21</v>
      </c>
    </row>
    <row r="2276" spans="1:29" x14ac:dyDescent="0.35">
      <c r="A2276">
        <v>2281</v>
      </c>
      <c r="B2276" t="s">
        <v>1318</v>
      </c>
      <c r="C2276" t="s">
        <v>3650</v>
      </c>
      <c r="I2276" t="s">
        <v>2970</v>
      </c>
      <c r="J2276" t="s">
        <v>264</v>
      </c>
      <c r="K2276">
        <v>0</v>
      </c>
      <c r="N2276" t="b">
        <v>1</v>
      </c>
      <c r="O2276" t="b">
        <v>1</v>
      </c>
      <c r="P2276" t="b">
        <v>0</v>
      </c>
      <c r="Q2276">
        <v>14</v>
      </c>
      <c r="R2276">
        <v>2</v>
      </c>
      <c r="S2276">
        <v>1</v>
      </c>
      <c r="T2276">
        <v>0</v>
      </c>
      <c r="U2276" t="b">
        <v>1</v>
      </c>
      <c r="V2276" t="s">
        <v>332</v>
      </c>
      <c r="W2276" t="s">
        <v>333</v>
      </c>
      <c r="X2276" t="s">
        <v>5470</v>
      </c>
      <c r="Y2276">
        <v>68</v>
      </c>
      <c r="Z2276">
        <v>68</v>
      </c>
      <c r="AA2276">
        <v>6</v>
      </c>
      <c r="AB2276">
        <v>6</v>
      </c>
      <c r="AC2276">
        <v>21</v>
      </c>
    </row>
    <row r="2277" spans="1:29" x14ac:dyDescent="0.35">
      <c r="A2277">
        <v>2282</v>
      </c>
      <c r="B2277" t="s">
        <v>1318</v>
      </c>
      <c r="C2277" t="s">
        <v>3651</v>
      </c>
      <c r="I2277" t="s">
        <v>2970</v>
      </c>
      <c r="J2277" t="s">
        <v>264</v>
      </c>
      <c r="K2277">
        <v>0</v>
      </c>
      <c r="N2277" t="b">
        <v>1</v>
      </c>
      <c r="O2277" t="b">
        <v>1</v>
      </c>
      <c r="P2277" t="b">
        <v>0</v>
      </c>
      <c r="Q2277">
        <v>14</v>
      </c>
      <c r="R2277">
        <v>2</v>
      </c>
      <c r="S2277">
        <v>1</v>
      </c>
      <c r="T2277">
        <v>0</v>
      </c>
      <c r="U2277" t="b">
        <v>1</v>
      </c>
      <c r="V2277" t="s">
        <v>332</v>
      </c>
      <c r="W2277" t="s">
        <v>333</v>
      </c>
      <c r="X2277" t="s">
        <v>5471</v>
      </c>
      <c r="Y2277">
        <v>69</v>
      </c>
      <c r="Z2277">
        <v>69</v>
      </c>
      <c r="AA2277">
        <v>6</v>
      </c>
      <c r="AB2277">
        <v>6</v>
      </c>
      <c r="AC2277">
        <v>21</v>
      </c>
    </row>
    <row r="2278" spans="1:29" x14ac:dyDescent="0.35">
      <c r="A2278">
        <v>2283</v>
      </c>
      <c r="B2278" t="s">
        <v>1318</v>
      </c>
      <c r="C2278" t="s">
        <v>3652</v>
      </c>
      <c r="I2278" t="s">
        <v>2970</v>
      </c>
      <c r="J2278" t="s">
        <v>264</v>
      </c>
      <c r="K2278">
        <v>0</v>
      </c>
      <c r="N2278" t="b">
        <v>1</v>
      </c>
      <c r="O2278" t="b">
        <v>1</v>
      </c>
      <c r="P2278" t="b">
        <v>0</v>
      </c>
      <c r="Q2278">
        <v>14</v>
      </c>
      <c r="R2278">
        <v>2</v>
      </c>
      <c r="S2278">
        <v>1</v>
      </c>
      <c r="T2278">
        <v>0</v>
      </c>
      <c r="U2278" t="b">
        <v>1</v>
      </c>
      <c r="V2278" t="s">
        <v>332</v>
      </c>
      <c r="W2278" t="s">
        <v>333</v>
      </c>
      <c r="X2278" t="s">
        <v>5472</v>
      </c>
      <c r="Y2278">
        <v>70</v>
      </c>
      <c r="Z2278">
        <v>70</v>
      </c>
      <c r="AA2278">
        <v>6</v>
      </c>
      <c r="AB2278">
        <v>6</v>
      </c>
      <c r="AC2278">
        <v>21</v>
      </c>
    </row>
    <row r="2279" spans="1:29" x14ac:dyDescent="0.35">
      <c r="A2279">
        <v>2284</v>
      </c>
      <c r="B2279" t="s">
        <v>1318</v>
      </c>
      <c r="C2279" t="s">
        <v>3653</v>
      </c>
      <c r="I2279" t="s">
        <v>3031</v>
      </c>
      <c r="J2279" t="s">
        <v>264</v>
      </c>
      <c r="K2279">
        <v>0</v>
      </c>
      <c r="N2279" t="b">
        <v>1</v>
      </c>
      <c r="O2279" t="b">
        <v>1</v>
      </c>
      <c r="P2279" t="b">
        <v>0</v>
      </c>
      <c r="Q2279">
        <v>14</v>
      </c>
      <c r="R2279">
        <v>2</v>
      </c>
      <c r="S2279">
        <v>1</v>
      </c>
      <c r="T2279">
        <v>0</v>
      </c>
      <c r="U2279" t="b">
        <v>1</v>
      </c>
      <c r="V2279" t="s">
        <v>332</v>
      </c>
      <c r="W2279" t="s">
        <v>333</v>
      </c>
      <c r="X2279" t="s">
        <v>5804</v>
      </c>
      <c r="Y2279">
        <v>11</v>
      </c>
      <c r="Z2279">
        <v>11</v>
      </c>
      <c r="AA2279">
        <v>7</v>
      </c>
      <c r="AB2279">
        <v>7</v>
      </c>
      <c r="AC2279">
        <v>21</v>
      </c>
    </row>
    <row r="2280" spans="1:29" x14ac:dyDescent="0.35">
      <c r="A2280">
        <v>2285</v>
      </c>
      <c r="B2280" t="s">
        <v>1318</v>
      </c>
      <c r="C2280" t="s">
        <v>3654</v>
      </c>
      <c r="I2280" t="s">
        <v>3031</v>
      </c>
      <c r="J2280" t="s">
        <v>264</v>
      </c>
      <c r="K2280">
        <v>0</v>
      </c>
      <c r="N2280" t="b">
        <v>1</v>
      </c>
      <c r="O2280" t="b">
        <v>1</v>
      </c>
      <c r="P2280" t="b">
        <v>0</v>
      </c>
      <c r="Q2280">
        <v>14</v>
      </c>
      <c r="R2280">
        <v>2</v>
      </c>
      <c r="S2280">
        <v>1</v>
      </c>
      <c r="T2280">
        <v>0</v>
      </c>
      <c r="U2280" t="b">
        <v>1</v>
      </c>
      <c r="V2280" t="s">
        <v>332</v>
      </c>
      <c r="W2280" t="s">
        <v>333</v>
      </c>
      <c r="X2280" t="s">
        <v>5805</v>
      </c>
      <c r="Y2280">
        <v>12</v>
      </c>
      <c r="Z2280">
        <v>12</v>
      </c>
      <c r="AA2280">
        <v>7</v>
      </c>
      <c r="AB2280">
        <v>7</v>
      </c>
      <c r="AC2280">
        <v>21</v>
      </c>
    </row>
    <row r="2281" spans="1:29" x14ac:dyDescent="0.35">
      <c r="A2281">
        <v>2286</v>
      </c>
      <c r="B2281" t="s">
        <v>1318</v>
      </c>
      <c r="C2281" t="s">
        <v>3655</v>
      </c>
      <c r="I2281" t="s">
        <v>3031</v>
      </c>
      <c r="J2281" t="s">
        <v>264</v>
      </c>
      <c r="K2281">
        <v>0</v>
      </c>
      <c r="N2281" t="b">
        <v>1</v>
      </c>
      <c r="O2281" t="b">
        <v>1</v>
      </c>
      <c r="P2281" t="b">
        <v>0</v>
      </c>
      <c r="Q2281">
        <v>14</v>
      </c>
      <c r="R2281">
        <v>2</v>
      </c>
      <c r="S2281">
        <v>1</v>
      </c>
      <c r="T2281">
        <v>0</v>
      </c>
      <c r="U2281" t="b">
        <v>1</v>
      </c>
      <c r="V2281" t="s">
        <v>332</v>
      </c>
      <c r="W2281" t="s">
        <v>333</v>
      </c>
      <c r="X2281" t="s">
        <v>5806</v>
      </c>
      <c r="Y2281">
        <v>13</v>
      </c>
      <c r="Z2281">
        <v>13</v>
      </c>
      <c r="AA2281">
        <v>7</v>
      </c>
      <c r="AB2281">
        <v>7</v>
      </c>
      <c r="AC2281">
        <v>21</v>
      </c>
    </row>
    <row r="2282" spans="1:29" x14ac:dyDescent="0.35">
      <c r="A2282">
        <v>2287</v>
      </c>
      <c r="B2282" t="s">
        <v>1318</v>
      </c>
      <c r="C2282" t="s">
        <v>3656</v>
      </c>
      <c r="I2282" t="s">
        <v>3031</v>
      </c>
      <c r="J2282" t="s">
        <v>264</v>
      </c>
      <c r="K2282">
        <v>0</v>
      </c>
      <c r="N2282" t="b">
        <v>1</v>
      </c>
      <c r="O2282" t="b">
        <v>1</v>
      </c>
      <c r="P2282" t="b">
        <v>0</v>
      </c>
      <c r="Q2282">
        <v>14</v>
      </c>
      <c r="R2282">
        <v>2</v>
      </c>
      <c r="S2282">
        <v>1</v>
      </c>
      <c r="T2282">
        <v>0</v>
      </c>
      <c r="U2282" t="b">
        <v>1</v>
      </c>
      <c r="V2282" t="s">
        <v>332</v>
      </c>
      <c r="W2282" t="s">
        <v>333</v>
      </c>
      <c r="X2282" t="s">
        <v>5807</v>
      </c>
      <c r="Y2282">
        <v>14</v>
      </c>
      <c r="Z2282">
        <v>14</v>
      </c>
      <c r="AA2282">
        <v>7</v>
      </c>
      <c r="AB2282">
        <v>7</v>
      </c>
      <c r="AC2282">
        <v>21</v>
      </c>
    </row>
    <row r="2283" spans="1:29" x14ac:dyDescent="0.35">
      <c r="A2283">
        <v>2288</v>
      </c>
      <c r="B2283" t="s">
        <v>1318</v>
      </c>
      <c r="C2283" t="s">
        <v>3657</v>
      </c>
      <c r="I2283" t="s">
        <v>3031</v>
      </c>
      <c r="J2283" t="s">
        <v>264</v>
      </c>
      <c r="K2283">
        <v>0</v>
      </c>
      <c r="N2283" t="b">
        <v>1</v>
      </c>
      <c r="O2283" t="b">
        <v>1</v>
      </c>
      <c r="P2283" t="b">
        <v>0</v>
      </c>
      <c r="Q2283">
        <v>14</v>
      </c>
      <c r="R2283">
        <v>2</v>
      </c>
      <c r="S2283">
        <v>1</v>
      </c>
      <c r="T2283">
        <v>0</v>
      </c>
      <c r="U2283" t="b">
        <v>1</v>
      </c>
      <c r="V2283" t="s">
        <v>332</v>
      </c>
      <c r="W2283" t="s">
        <v>333</v>
      </c>
      <c r="X2283" t="s">
        <v>5808</v>
      </c>
      <c r="Y2283">
        <v>15</v>
      </c>
      <c r="Z2283">
        <v>15</v>
      </c>
      <c r="AA2283">
        <v>7</v>
      </c>
      <c r="AB2283">
        <v>7</v>
      </c>
      <c r="AC2283">
        <v>21</v>
      </c>
    </row>
    <row r="2284" spans="1:29" x14ac:dyDescent="0.35">
      <c r="A2284">
        <v>2289</v>
      </c>
      <c r="B2284" t="s">
        <v>1318</v>
      </c>
      <c r="C2284" t="s">
        <v>3658</v>
      </c>
      <c r="I2284" t="s">
        <v>3031</v>
      </c>
      <c r="J2284" t="s">
        <v>264</v>
      </c>
      <c r="K2284">
        <v>0</v>
      </c>
      <c r="N2284" t="b">
        <v>1</v>
      </c>
      <c r="O2284" t="b">
        <v>1</v>
      </c>
      <c r="P2284" t="b">
        <v>0</v>
      </c>
      <c r="Q2284">
        <v>14</v>
      </c>
      <c r="R2284">
        <v>2</v>
      </c>
      <c r="S2284">
        <v>1</v>
      </c>
      <c r="T2284">
        <v>0</v>
      </c>
      <c r="U2284" t="b">
        <v>1</v>
      </c>
      <c r="V2284" t="s">
        <v>332</v>
      </c>
      <c r="W2284" t="s">
        <v>333</v>
      </c>
      <c r="X2284" t="s">
        <v>5809</v>
      </c>
      <c r="Y2284">
        <v>16</v>
      </c>
      <c r="Z2284">
        <v>16</v>
      </c>
      <c r="AA2284">
        <v>7</v>
      </c>
      <c r="AB2284">
        <v>7</v>
      </c>
      <c r="AC2284">
        <v>21</v>
      </c>
    </row>
    <row r="2285" spans="1:29" x14ac:dyDescent="0.35">
      <c r="A2285">
        <v>2290</v>
      </c>
      <c r="B2285" t="s">
        <v>1318</v>
      </c>
      <c r="C2285" t="s">
        <v>3659</v>
      </c>
      <c r="I2285" t="s">
        <v>3031</v>
      </c>
      <c r="J2285" t="s">
        <v>264</v>
      </c>
      <c r="K2285">
        <v>0</v>
      </c>
      <c r="N2285" t="b">
        <v>1</v>
      </c>
      <c r="O2285" t="b">
        <v>1</v>
      </c>
      <c r="P2285" t="b">
        <v>0</v>
      </c>
      <c r="Q2285">
        <v>14</v>
      </c>
      <c r="R2285">
        <v>2</v>
      </c>
      <c r="S2285">
        <v>1</v>
      </c>
      <c r="T2285">
        <v>0</v>
      </c>
      <c r="U2285" t="b">
        <v>1</v>
      </c>
      <c r="V2285" t="s">
        <v>332</v>
      </c>
      <c r="W2285" t="s">
        <v>333</v>
      </c>
      <c r="X2285" t="s">
        <v>5810</v>
      </c>
      <c r="Y2285">
        <v>17</v>
      </c>
      <c r="Z2285">
        <v>17</v>
      </c>
      <c r="AA2285">
        <v>7</v>
      </c>
      <c r="AB2285">
        <v>7</v>
      </c>
      <c r="AC2285">
        <v>21</v>
      </c>
    </row>
    <row r="2286" spans="1:29" x14ac:dyDescent="0.35">
      <c r="A2286">
        <v>2291</v>
      </c>
      <c r="B2286" t="s">
        <v>1318</v>
      </c>
      <c r="C2286" t="s">
        <v>3660</v>
      </c>
      <c r="I2286" t="s">
        <v>3031</v>
      </c>
      <c r="J2286" t="s">
        <v>264</v>
      </c>
      <c r="K2286">
        <v>0</v>
      </c>
      <c r="N2286" t="b">
        <v>1</v>
      </c>
      <c r="O2286" t="b">
        <v>1</v>
      </c>
      <c r="P2286" t="b">
        <v>0</v>
      </c>
      <c r="Q2286">
        <v>14</v>
      </c>
      <c r="R2286">
        <v>2</v>
      </c>
      <c r="S2286">
        <v>1</v>
      </c>
      <c r="T2286">
        <v>0</v>
      </c>
      <c r="U2286" t="b">
        <v>1</v>
      </c>
      <c r="V2286" t="s">
        <v>332</v>
      </c>
      <c r="W2286" t="s">
        <v>333</v>
      </c>
      <c r="X2286" t="s">
        <v>5811</v>
      </c>
      <c r="Y2286">
        <v>18</v>
      </c>
      <c r="Z2286">
        <v>18</v>
      </c>
      <c r="AA2286">
        <v>7</v>
      </c>
      <c r="AB2286">
        <v>7</v>
      </c>
      <c r="AC2286">
        <v>21</v>
      </c>
    </row>
    <row r="2287" spans="1:29" x14ac:dyDescent="0.35">
      <c r="A2287">
        <v>2292</v>
      </c>
      <c r="B2287" t="s">
        <v>1318</v>
      </c>
      <c r="C2287" t="s">
        <v>3661</v>
      </c>
      <c r="I2287" t="s">
        <v>3031</v>
      </c>
      <c r="J2287" t="s">
        <v>264</v>
      </c>
      <c r="K2287">
        <v>0</v>
      </c>
      <c r="N2287" t="b">
        <v>1</v>
      </c>
      <c r="O2287" t="b">
        <v>1</v>
      </c>
      <c r="P2287" t="b">
        <v>0</v>
      </c>
      <c r="Q2287">
        <v>14</v>
      </c>
      <c r="R2287">
        <v>2</v>
      </c>
      <c r="S2287">
        <v>1</v>
      </c>
      <c r="T2287">
        <v>0</v>
      </c>
      <c r="U2287" t="b">
        <v>1</v>
      </c>
      <c r="V2287" t="s">
        <v>332</v>
      </c>
      <c r="W2287" t="s">
        <v>333</v>
      </c>
      <c r="X2287" t="s">
        <v>5812</v>
      </c>
      <c r="Y2287">
        <v>19</v>
      </c>
      <c r="Z2287">
        <v>19</v>
      </c>
      <c r="AA2287">
        <v>7</v>
      </c>
      <c r="AB2287">
        <v>7</v>
      </c>
      <c r="AC2287">
        <v>21</v>
      </c>
    </row>
    <row r="2288" spans="1:29" x14ac:dyDescent="0.35">
      <c r="A2288">
        <v>2293</v>
      </c>
      <c r="B2288" t="s">
        <v>1318</v>
      </c>
      <c r="C2288" t="s">
        <v>3662</v>
      </c>
      <c r="I2288" t="s">
        <v>3031</v>
      </c>
      <c r="J2288" t="s">
        <v>264</v>
      </c>
      <c r="K2288">
        <v>0</v>
      </c>
      <c r="N2288" t="b">
        <v>1</v>
      </c>
      <c r="O2288" t="b">
        <v>1</v>
      </c>
      <c r="P2288" t="b">
        <v>0</v>
      </c>
      <c r="Q2288">
        <v>14</v>
      </c>
      <c r="R2288">
        <v>2</v>
      </c>
      <c r="S2288">
        <v>1</v>
      </c>
      <c r="T2288">
        <v>0</v>
      </c>
      <c r="U2288" t="b">
        <v>1</v>
      </c>
      <c r="V2288" t="s">
        <v>332</v>
      </c>
      <c r="W2288" t="s">
        <v>333</v>
      </c>
      <c r="X2288" t="s">
        <v>5813</v>
      </c>
      <c r="Y2288">
        <v>20</v>
      </c>
      <c r="Z2288">
        <v>20</v>
      </c>
      <c r="AA2288">
        <v>7</v>
      </c>
      <c r="AB2288">
        <v>7</v>
      </c>
      <c r="AC2288">
        <v>21</v>
      </c>
    </row>
    <row r="2289" spans="1:29" x14ac:dyDescent="0.35">
      <c r="A2289">
        <v>2294</v>
      </c>
      <c r="B2289" t="s">
        <v>1318</v>
      </c>
      <c r="C2289" t="s">
        <v>3663</v>
      </c>
      <c r="I2289" t="s">
        <v>3031</v>
      </c>
      <c r="J2289" t="s">
        <v>264</v>
      </c>
      <c r="K2289">
        <v>0</v>
      </c>
      <c r="N2289" t="b">
        <v>1</v>
      </c>
      <c r="O2289" t="b">
        <v>1</v>
      </c>
      <c r="P2289" t="b">
        <v>0</v>
      </c>
      <c r="Q2289">
        <v>14</v>
      </c>
      <c r="R2289">
        <v>2</v>
      </c>
      <c r="S2289">
        <v>1</v>
      </c>
      <c r="T2289">
        <v>0</v>
      </c>
      <c r="U2289" t="b">
        <v>1</v>
      </c>
      <c r="V2289" t="s">
        <v>332</v>
      </c>
      <c r="W2289" t="s">
        <v>333</v>
      </c>
      <c r="X2289" t="s">
        <v>5536</v>
      </c>
      <c r="Y2289">
        <v>21</v>
      </c>
      <c r="Z2289">
        <v>21</v>
      </c>
      <c r="AA2289">
        <v>7</v>
      </c>
      <c r="AB2289">
        <v>7</v>
      </c>
      <c r="AC2289">
        <v>21</v>
      </c>
    </row>
    <row r="2290" spans="1:29" x14ac:dyDescent="0.35">
      <c r="A2290">
        <v>2295</v>
      </c>
      <c r="B2290" t="s">
        <v>1318</v>
      </c>
      <c r="C2290" t="s">
        <v>3664</v>
      </c>
      <c r="I2290" t="s">
        <v>3031</v>
      </c>
      <c r="J2290" t="s">
        <v>264</v>
      </c>
      <c r="K2290">
        <v>0</v>
      </c>
      <c r="N2290" t="b">
        <v>1</v>
      </c>
      <c r="O2290" t="b">
        <v>1</v>
      </c>
      <c r="P2290" t="b">
        <v>0</v>
      </c>
      <c r="Q2290">
        <v>14</v>
      </c>
      <c r="R2290">
        <v>2</v>
      </c>
      <c r="S2290">
        <v>1</v>
      </c>
      <c r="T2290">
        <v>0</v>
      </c>
      <c r="U2290" t="b">
        <v>1</v>
      </c>
      <c r="V2290" t="s">
        <v>332</v>
      </c>
      <c r="W2290" t="s">
        <v>333</v>
      </c>
      <c r="X2290" t="s">
        <v>5383</v>
      </c>
      <c r="Y2290">
        <v>22</v>
      </c>
      <c r="Z2290">
        <v>22</v>
      </c>
      <c r="AA2290">
        <v>7</v>
      </c>
      <c r="AB2290">
        <v>7</v>
      </c>
      <c r="AC2290">
        <v>21</v>
      </c>
    </row>
    <row r="2291" spans="1:29" x14ac:dyDescent="0.35">
      <c r="A2291">
        <v>2296</v>
      </c>
      <c r="B2291" t="s">
        <v>1318</v>
      </c>
      <c r="C2291" t="s">
        <v>3665</v>
      </c>
      <c r="I2291" t="s">
        <v>3031</v>
      </c>
      <c r="J2291" t="s">
        <v>264</v>
      </c>
      <c r="K2291">
        <v>0</v>
      </c>
      <c r="N2291" t="b">
        <v>1</v>
      </c>
      <c r="O2291" t="b">
        <v>1</v>
      </c>
      <c r="P2291" t="b">
        <v>0</v>
      </c>
      <c r="Q2291">
        <v>14</v>
      </c>
      <c r="R2291">
        <v>2</v>
      </c>
      <c r="S2291">
        <v>1</v>
      </c>
      <c r="T2291">
        <v>0</v>
      </c>
      <c r="U2291" t="b">
        <v>1</v>
      </c>
      <c r="V2291" t="s">
        <v>332</v>
      </c>
      <c r="W2291" t="s">
        <v>333</v>
      </c>
      <c r="X2291" t="s">
        <v>5814</v>
      </c>
      <c r="Y2291">
        <v>23</v>
      </c>
      <c r="Z2291">
        <v>23</v>
      </c>
      <c r="AA2291">
        <v>7</v>
      </c>
      <c r="AB2291">
        <v>7</v>
      </c>
      <c r="AC2291">
        <v>21</v>
      </c>
    </row>
    <row r="2292" spans="1:29" x14ac:dyDescent="0.35">
      <c r="A2292">
        <v>2297</v>
      </c>
      <c r="B2292" t="s">
        <v>1318</v>
      </c>
      <c r="C2292" t="s">
        <v>3666</v>
      </c>
      <c r="I2292" t="s">
        <v>3031</v>
      </c>
      <c r="J2292" t="s">
        <v>264</v>
      </c>
      <c r="K2292">
        <v>0</v>
      </c>
      <c r="N2292" t="b">
        <v>1</v>
      </c>
      <c r="O2292" t="b">
        <v>1</v>
      </c>
      <c r="P2292" t="b">
        <v>0</v>
      </c>
      <c r="Q2292">
        <v>14</v>
      </c>
      <c r="R2292">
        <v>2</v>
      </c>
      <c r="S2292">
        <v>1</v>
      </c>
      <c r="T2292">
        <v>0</v>
      </c>
      <c r="U2292" t="b">
        <v>1</v>
      </c>
      <c r="V2292" t="s">
        <v>332</v>
      </c>
      <c r="W2292" t="s">
        <v>333</v>
      </c>
      <c r="X2292" t="s">
        <v>5815</v>
      </c>
      <c r="Y2292">
        <v>24</v>
      </c>
      <c r="Z2292">
        <v>24</v>
      </c>
      <c r="AA2292">
        <v>7</v>
      </c>
      <c r="AB2292">
        <v>7</v>
      </c>
      <c r="AC2292">
        <v>21</v>
      </c>
    </row>
    <row r="2293" spans="1:29" x14ac:dyDescent="0.35">
      <c r="A2293">
        <v>2298</v>
      </c>
      <c r="B2293" t="s">
        <v>1318</v>
      </c>
      <c r="C2293" t="s">
        <v>3667</v>
      </c>
      <c r="I2293" t="s">
        <v>3031</v>
      </c>
      <c r="J2293" t="s">
        <v>264</v>
      </c>
      <c r="K2293">
        <v>0</v>
      </c>
      <c r="N2293" t="b">
        <v>1</v>
      </c>
      <c r="O2293" t="b">
        <v>1</v>
      </c>
      <c r="P2293" t="b">
        <v>0</v>
      </c>
      <c r="Q2293">
        <v>14</v>
      </c>
      <c r="R2293">
        <v>2</v>
      </c>
      <c r="S2293">
        <v>1</v>
      </c>
      <c r="T2293">
        <v>0</v>
      </c>
      <c r="U2293" t="b">
        <v>1</v>
      </c>
      <c r="V2293" t="s">
        <v>332</v>
      </c>
      <c r="W2293" t="s">
        <v>333</v>
      </c>
      <c r="X2293" t="s">
        <v>5387</v>
      </c>
      <c r="Y2293">
        <v>25</v>
      </c>
      <c r="Z2293">
        <v>25</v>
      </c>
      <c r="AA2293">
        <v>7</v>
      </c>
      <c r="AB2293">
        <v>7</v>
      </c>
      <c r="AC2293">
        <v>21</v>
      </c>
    </row>
    <row r="2294" spans="1:29" x14ac:dyDescent="0.35">
      <c r="A2294">
        <v>2299</v>
      </c>
      <c r="B2294" t="s">
        <v>1318</v>
      </c>
      <c r="C2294" t="s">
        <v>3668</v>
      </c>
      <c r="I2294" t="s">
        <v>3031</v>
      </c>
      <c r="J2294" t="s">
        <v>264</v>
      </c>
      <c r="K2294">
        <v>0</v>
      </c>
      <c r="N2294" t="b">
        <v>1</v>
      </c>
      <c r="O2294" t="b">
        <v>1</v>
      </c>
      <c r="P2294" t="b">
        <v>0</v>
      </c>
      <c r="Q2294">
        <v>14</v>
      </c>
      <c r="R2294">
        <v>2</v>
      </c>
      <c r="S2294">
        <v>1</v>
      </c>
      <c r="T2294">
        <v>0</v>
      </c>
      <c r="U2294" t="b">
        <v>1</v>
      </c>
      <c r="V2294" t="s">
        <v>332</v>
      </c>
      <c r="W2294" t="s">
        <v>333</v>
      </c>
      <c r="X2294" t="s">
        <v>5816</v>
      </c>
      <c r="Y2294">
        <v>26</v>
      </c>
      <c r="Z2294">
        <v>26</v>
      </c>
      <c r="AA2294">
        <v>7</v>
      </c>
      <c r="AB2294">
        <v>7</v>
      </c>
      <c r="AC2294">
        <v>21</v>
      </c>
    </row>
    <row r="2295" spans="1:29" x14ac:dyDescent="0.35">
      <c r="A2295">
        <v>2300</v>
      </c>
      <c r="B2295" t="s">
        <v>1318</v>
      </c>
      <c r="C2295" t="s">
        <v>3669</v>
      </c>
      <c r="I2295" t="s">
        <v>3031</v>
      </c>
      <c r="J2295" t="s">
        <v>264</v>
      </c>
      <c r="K2295">
        <v>0</v>
      </c>
      <c r="N2295" t="b">
        <v>1</v>
      </c>
      <c r="O2295" t="b">
        <v>1</v>
      </c>
      <c r="P2295" t="b">
        <v>0</v>
      </c>
      <c r="Q2295">
        <v>14</v>
      </c>
      <c r="R2295">
        <v>2</v>
      </c>
      <c r="S2295">
        <v>1</v>
      </c>
      <c r="T2295">
        <v>0</v>
      </c>
      <c r="U2295" t="b">
        <v>1</v>
      </c>
      <c r="V2295" t="s">
        <v>332</v>
      </c>
      <c r="W2295" t="s">
        <v>333</v>
      </c>
      <c r="X2295" t="s">
        <v>5817</v>
      </c>
      <c r="Y2295">
        <v>27</v>
      </c>
      <c r="Z2295">
        <v>27</v>
      </c>
      <c r="AA2295">
        <v>7</v>
      </c>
      <c r="AB2295">
        <v>7</v>
      </c>
      <c r="AC2295">
        <v>21</v>
      </c>
    </row>
    <row r="2296" spans="1:29" x14ac:dyDescent="0.35">
      <c r="A2296">
        <v>2301</v>
      </c>
      <c r="B2296" t="s">
        <v>1318</v>
      </c>
      <c r="C2296" t="s">
        <v>3670</v>
      </c>
      <c r="I2296" t="s">
        <v>3031</v>
      </c>
      <c r="J2296" t="s">
        <v>264</v>
      </c>
      <c r="K2296">
        <v>0</v>
      </c>
      <c r="N2296" t="b">
        <v>1</v>
      </c>
      <c r="O2296" t="b">
        <v>1</v>
      </c>
      <c r="P2296" t="b">
        <v>0</v>
      </c>
      <c r="Q2296">
        <v>14</v>
      </c>
      <c r="R2296">
        <v>2</v>
      </c>
      <c r="S2296">
        <v>1</v>
      </c>
      <c r="T2296">
        <v>0</v>
      </c>
      <c r="U2296" t="b">
        <v>1</v>
      </c>
      <c r="V2296" t="s">
        <v>332</v>
      </c>
      <c r="W2296" t="s">
        <v>333</v>
      </c>
      <c r="X2296" t="s">
        <v>5389</v>
      </c>
      <c r="Y2296">
        <v>28</v>
      </c>
      <c r="Z2296">
        <v>28</v>
      </c>
      <c r="AA2296">
        <v>7</v>
      </c>
      <c r="AB2296">
        <v>7</v>
      </c>
      <c r="AC2296">
        <v>21</v>
      </c>
    </row>
    <row r="2297" spans="1:29" x14ac:dyDescent="0.35">
      <c r="A2297">
        <v>2302</v>
      </c>
      <c r="B2297" t="s">
        <v>1318</v>
      </c>
      <c r="C2297" t="s">
        <v>3671</v>
      </c>
      <c r="I2297" t="s">
        <v>3031</v>
      </c>
      <c r="J2297" t="s">
        <v>264</v>
      </c>
      <c r="K2297">
        <v>0</v>
      </c>
      <c r="N2297" t="b">
        <v>1</v>
      </c>
      <c r="O2297" t="b">
        <v>1</v>
      </c>
      <c r="P2297" t="b">
        <v>0</v>
      </c>
      <c r="Q2297">
        <v>14</v>
      </c>
      <c r="R2297">
        <v>2</v>
      </c>
      <c r="S2297">
        <v>1</v>
      </c>
      <c r="T2297">
        <v>0</v>
      </c>
      <c r="U2297" t="b">
        <v>1</v>
      </c>
      <c r="V2297" t="s">
        <v>332</v>
      </c>
      <c r="W2297" t="s">
        <v>333</v>
      </c>
      <c r="X2297" t="s">
        <v>5818</v>
      </c>
      <c r="Y2297">
        <v>29</v>
      </c>
      <c r="Z2297">
        <v>29</v>
      </c>
      <c r="AA2297">
        <v>7</v>
      </c>
      <c r="AB2297">
        <v>7</v>
      </c>
      <c r="AC2297">
        <v>21</v>
      </c>
    </row>
    <row r="2298" spans="1:29" x14ac:dyDescent="0.35">
      <c r="A2298">
        <v>2303</v>
      </c>
      <c r="B2298" t="s">
        <v>1318</v>
      </c>
      <c r="C2298" t="s">
        <v>3672</v>
      </c>
      <c r="I2298" t="s">
        <v>3031</v>
      </c>
      <c r="J2298" t="s">
        <v>264</v>
      </c>
      <c r="K2298">
        <v>0</v>
      </c>
      <c r="N2298" t="b">
        <v>1</v>
      </c>
      <c r="O2298" t="b">
        <v>1</v>
      </c>
      <c r="P2298" t="b">
        <v>0</v>
      </c>
      <c r="Q2298">
        <v>14</v>
      </c>
      <c r="R2298">
        <v>2</v>
      </c>
      <c r="S2298">
        <v>1</v>
      </c>
      <c r="T2298">
        <v>0</v>
      </c>
      <c r="U2298" t="b">
        <v>1</v>
      </c>
      <c r="V2298" t="s">
        <v>332</v>
      </c>
      <c r="W2298" t="s">
        <v>333</v>
      </c>
      <c r="X2298" t="s">
        <v>5819</v>
      </c>
      <c r="Y2298">
        <v>30</v>
      </c>
      <c r="Z2298">
        <v>30</v>
      </c>
      <c r="AA2298">
        <v>7</v>
      </c>
      <c r="AB2298">
        <v>7</v>
      </c>
      <c r="AC2298">
        <v>21</v>
      </c>
    </row>
    <row r="2299" spans="1:29" x14ac:dyDescent="0.35">
      <c r="A2299">
        <v>2304</v>
      </c>
      <c r="B2299" t="s">
        <v>1318</v>
      </c>
      <c r="C2299" t="s">
        <v>3673</v>
      </c>
      <c r="I2299" t="s">
        <v>3031</v>
      </c>
      <c r="J2299" t="s">
        <v>264</v>
      </c>
      <c r="K2299">
        <v>0</v>
      </c>
      <c r="N2299" t="b">
        <v>1</v>
      </c>
      <c r="O2299" t="b">
        <v>1</v>
      </c>
      <c r="P2299" t="b">
        <v>0</v>
      </c>
      <c r="Q2299">
        <v>14</v>
      </c>
      <c r="R2299">
        <v>2</v>
      </c>
      <c r="S2299">
        <v>1</v>
      </c>
      <c r="T2299">
        <v>0</v>
      </c>
      <c r="U2299" t="b">
        <v>1</v>
      </c>
      <c r="V2299" t="s">
        <v>332</v>
      </c>
      <c r="W2299" t="s">
        <v>333</v>
      </c>
      <c r="X2299" t="s">
        <v>5820</v>
      </c>
      <c r="Y2299">
        <v>31</v>
      </c>
      <c r="Z2299">
        <v>31</v>
      </c>
      <c r="AA2299">
        <v>7</v>
      </c>
      <c r="AB2299">
        <v>7</v>
      </c>
      <c r="AC2299">
        <v>21</v>
      </c>
    </row>
    <row r="2300" spans="1:29" x14ac:dyDescent="0.35">
      <c r="A2300">
        <v>2305</v>
      </c>
      <c r="B2300" t="s">
        <v>1318</v>
      </c>
      <c r="C2300" t="s">
        <v>3674</v>
      </c>
      <c r="I2300" t="s">
        <v>3031</v>
      </c>
      <c r="J2300" t="s">
        <v>264</v>
      </c>
      <c r="K2300">
        <v>0</v>
      </c>
      <c r="N2300" t="b">
        <v>1</v>
      </c>
      <c r="O2300" t="b">
        <v>1</v>
      </c>
      <c r="P2300" t="b">
        <v>0</v>
      </c>
      <c r="Q2300">
        <v>14</v>
      </c>
      <c r="R2300">
        <v>2</v>
      </c>
      <c r="S2300">
        <v>1</v>
      </c>
      <c r="T2300">
        <v>0</v>
      </c>
      <c r="U2300" t="b">
        <v>1</v>
      </c>
      <c r="V2300" t="s">
        <v>332</v>
      </c>
      <c r="W2300" t="s">
        <v>333</v>
      </c>
      <c r="X2300" t="s">
        <v>5821</v>
      </c>
      <c r="Y2300">
        <v>32</v>
      </c>
      <c r="Z2300">
        <v>32</v>
      </c>
      <c r="AA2300">
        <v>7</v>
      </c>
      <c r="AB2300">
        <v>7</v>
      </c>
      <c r="AC2300">
        <v>21</v>
      </c>
    </row>
    <row r="2301" spans="1:29" x14ac:dyDescent="0.35">
      <c r="A2301">
        <v>2306</v>
      </c>
      <c r="B2301" t="s">
        <v>1318</v>
      </c>
      <c r="C2301" t="s">
        <v>3675</v>
      </c>
      <c r="I2301" t="s">
        <v>3031</v>
      </c>
      <c r="J2301" t="s">
        <v>264</v>
      </c>
      <c r="K2301">
        <v>0</v>
      </c>
      <c r="N2301" t="b">
        <v>1</v>
      </c>
      <c r="O2301" t="b">
        <v>1</v>
      </c>
      <c r="P2301" t="b">
        <v>0</v>
      </c>
      <c r="Q2301">
        <v>14</v>
      </c>
      <c r="R2301">
        <v>2</v>
      </c>
      <c r="S2301">
        <v>1</v>
      </c>
      <c r="T2301">
        <v>0</v>
      </c>
      <c r="U2301" t="b">
        <v>1</v>
      </c>
      <c r="V2301" t="s">
        <v>332</v>
      </c>
      <c r="W2301" t="s">
        <v>333</v>
      </c>
      <c r="X2301" t="s">
        <v>5548</v>
      </c>
      <c r="Y2301">
        <v>33</v>
      </c>
      <c r="Z2301">
        <v>33</v>
      </c>
      <c r="AA2301">
        <v>7</v>
      </c>
      <c r="AB2301">
        <v>7</v>
      </c>
      <c r="AC2301">
        <v>21</v>
      </c>
    </row>
    <row r="2302" spans="1:29" x14ac:dyDescent="0.35">
      <c r="A2302">
        <v>2307</v>
      </c>
      <c r="B2302" t="s">
        <v>1318</v>
      </c>
      <c r="C2302" t="s">
        <v>3676</v>
      </c>
      <c r="I2302" t="s">
        <v>3031</v>
      </c>
      <c r="J2302" t="s">
        <v>264</v>
      </c>
      <c r="K2302">
        <v>0</v>
      </c>
      <c r="N2302" t="b">
        <v>1</v>
      </c>
      <c r="O2302" t="b">
        <v>1</v>
      </c>
      <c r="P2302" t="b">
        <v>0</v>
      </c>
      <c r="Q2302">
        <v>14</v>
      </c>
      <c r="R2302">
        <v>2</v>
      </c>
      <c r="S2302">
        <v>1</v>
      </c>
      <c r="T2302">
        <v>0</v>
      </c>
      <c r="U2302" t="b">
        <v>1</v>
      </c>
      <c r="V2302" t="s">
        <v>332</v>
      </c>
      <c r="W2302" t="s">
        <v>333</v>
      </c>
      <c r="X2302" t="s">
        <v>5822</v>
      </c>
      <c r="Y2302">
        <v>34</v>
      </c>
      <c r="Z2302">
        <v>34</v>
      </c>
      <c r="AA2302">
        <v>7</v>
      </c>
      <c r="AB2302">
        <v>7</v>
      </c>
      <c r="AC2302">
        <v>21</v>
      </c>
    </row>
    <row r="2303" spans="1:29" x14ac:dyDescent="0.35">
      <c r="A2303">
        <v>2308</v>
      </c>
      <c r="B2303" t="s">
        <v>1318</v>
      </c>
      <c r="C2303" t="s">
        <v>3677</v>
      </c>
      <c r="I2303" t="s">
        <v>3031</v>
      </c>
      <c r="J2303" t="s">
        <v>264</v>
      </c>
      <c r="K2303">
        <v>0</v>
      </c>
      <c r="N2303" t="b">
        <v>1</v>
      </c>
      <c r="O2303" t="b">
        <v>1</v>
      </c>
      <c r="P2303" t="b">
        <v>0</v>
      </c>
      <c r="Q2303">
        <v>14</v>
      </c>
      <c r="R2303">
        <v>2</v>
      </c>
      <c r="S2303">
        <v>1</v>
      </c>
      <c r="T2303">
        <v>0</v>
      </c>
      <c r="U2303" t="b">
        <v>1</v>
      </c>
      <c r="V2303" t="s">
        <v>332</v>
      </c>
      <c r="W2303" t="s">
        <v>333</v>
      </c>
      <c r="X2303" t="s">
        <v>5823</v>
      </c>
      <c r="Y2303">
        <v>35</v>
      </c>
      <c r="Z2303">
        <v>35</v>
      </c>
      <c r="AA2303">
        <v>7</v>
      </c>
      <c r="AB2303">
        <v>7</v>
      </c>
      <c r="AC2303">
        <v>21</v>
      </c>
    </row>
    <row r="2304" spans="1:29" x14ac:dyDescent="0.35">
      <c r="A2304">
        <v>2309</v>
      </c>
      <c r="B2304" t="s">
        <v>1318</v>
      </c>
      <c r="C2304" t="s">
        <v>3678</v>
      </c>
      <c r="I2304" t="s">
        <v>3031</v>
      </c>
      <c r="J2304" t="s">
        <v>264</v>
      </c>
      <c r="K2304">
        <v>0</v>
      </c>
      <c r="N2304" t="b">
        <v>1</v>
      </c>
      <c r="O2304" t="b">
        <v>1</v>
      </c>
      <c r="P2304" t="b">
        <v>0</v>
      </c>
      <c r="Q2304">
        <v>14</v>
      </c>
      <c r="R2304">
        <v>2</v>
      </c>
      <c r="S2304">
        <v>1</v>
      </c>
      <c r="T2304">
        <v>0</v>
      </c>
      <c r="U2304" t="b">
        <v>1</v>
      </c>
      <c r="V2304" t="s">
        <v>332</v>
      </c>
      <c r="W2304" t="s">
        <v>333</v>
      </c>
      <c r="X2304" t="s">
        <v>5824</v>
      </c>
      <c r="Y2304">
        <v>36</v>
      </c>
      <c r="Z2304">
        <v>36</v>
      </c>
      <c r="AA2304">
        <v>7</v>
      </c>
      <c r="AB2304">
        <v>7</v>
      </c>
      <c r="AC2304">
        <v>21</v>
      </c>
    </row>
    <row r="2305" spans="1:29" x14ac:dyDescent="0.35">
      <c r="A2305">
        <v>2310</v>
      </c>
      <c r="B2305" t="s">
        <v>1318</v>
      </c>
      <c r="C2305" t="s">
        <v>3679</v>
      </c>
      <c r="I2305" t="s">
        <v>3031</v>
      </c>
      <c r="J2305" t="s">
        <v>264</v>
      </c>
      <c r="K2305">
        <v>0</v>
      </c>
      <c r="N2305" t="b">
        <v>1</v>
      </c>
      <c r="O2305" t="b">
        <v>1</v>
      </c>
      <c r="P2305" t="b">
        <v>0</v>
      </c>
      <c r="Q2305">
        <v>14</v>
      </c>
      <c r="R2305">
        <v>2</v>
      </c>
      <c r="S2305">
        <v>1</v>
      </c>
      <c r="T2305">
        <v>0</v>
      </c>
      <c r="U2305" t="b">
        <v>1</v>
      </c>
      <c r="V2305" t="s">
        <v>332</v>
      </c>
      <c r="W2305" t="s">
        <v>333</v>
      </c>
      <c r="X2305" t="s">
        <v>5825</v>
      </c>
      <c r="Y2305">
        <v>37</v>
      </c>
      <c r="Z2305">
        <v>37</v>
      </c>
      <c r="AA2305">
        <v>7</v>
      </c>
      <c r="AB2305">
        <v>7</v>
      </c>
      <c r="AC2305">
        <v>21</v>
      </c>
    </row>
    <row r="2306" spans="1:29" x14ac:dyDescent="0.35">
      <c r="A2306">
        <v>2311</v>
      </c>
      <c r="B2306" t="s">
        <v>1318</v>
      </c>
      <c r="C2306" t="s">
        <v>3680</v>
      </c>
      <c r="I2306" t="s">
        <v>3031</v>
      </c>
      <c r="J2306" t="s">
        <v>264</v>
      </c>
      <c r="K2306">
        <v>0</v>
      </c>
      <c r="N2306" t="b">
        <v>1</v>
      </c>
      <c r="O2306" t="b">
        <v>1</v>
      </c>
      <c r="P2306" t="b">
        <v>0</v>
      </c>
      <c r="Q2306">
        <v>14</v>
      </c>
      <c r="R2306">
        <v>2</v>
      </c>
      <c r="S2306">
        <v>1</v>
      </c>
      <c r="T2306">
        <v>0</v>
      </c>
      <c r="U2306" t="b">
        <v>1</v>
      </c>
      <c r="V2306" t="s">
        <v>332</v>
      </c>
      <c r="W2306" t="s">
        <v>333</v>
      </c>
      <c r="X2306" t="s">
        <v>5826</v>
      </c>
      <c r="Y2306">
        <v>38</v>
      </c>
      <c r="Z2306">
        <v>38</v>
      </c>
      <c r="AA2306">
        <v>7</v>
      </c>
      <c r="AB2306">
        <v>7</v>
      </c>
      <c r="AC2306">
        <v>21</v>
      </c>
    </row>
    <row r="2307" spans="1:29" x14ac:dyDescent="0.35">
      <c r="A2307">
        <v>2312</v>
      </c>
      <c r="B2307" t="s">
        <v>1318</v>
      </c>
      <c r="C2307" t="s">
        <v>3681</v>
      </c>
      <c r="I2307" t="s">
        <v>3031</v>
      </c>
      <c r="J2307" t="s">
        <v>264</v>
      </c>
      <c r="K2307">
        <v>0</v>
      </c>
      <c r="N2307" t="b">
        <v>1</v>
      </c>
      <c r="O2307" t="b">
        <v>1</v>
      </c>
      <c r="P2307" t="b">
        <v>0</v>
      </c>
      <c r="Q2307">
        <v>14</v>
      </c>
      <c r="R2307">
        <v>2</v>
      </c>
      <c r="S2307">
        <v>1</v>
      </c>
      <c r="T2307">
        <v>0</v>
      </c>
      <c r="U2307" t="b">
        <v>1</v>
      </c>
      <c r="V2307" t="s">
        <v>332</v>
      </c>
      <c r="W2307" t="s">
        <v>333</v>
      </c>
      <c r="X2307" t="s">
        <v>5827</v>
      </c>
      <c r="Y2307">
        <v>39</v>
      </c>
      <c r="Z2307">
        <v>39</v>
      </c>
      <c r="AA2307">
        <v>7</v>
      </c>
      <c r="AB2307">
        <v>7</v>
      </c>
      <c r="AC2307">
        <v>21</v>
      </c>
    </row>
    <row r="2308" spans="1:29" x14ac:dyDescent="0.35">
      <c r="A2308">
        <v>2313</v>
      </c>
      <c r="B2308" t="s">
        <v>1318</v>
      </c>
      <c r="C2308" t="s">
        <v>3682</v>
      </c>
      <c r="I2308" t="s">
        <v>3031</v>
      </c>
      <c r="J2308" t="s">
        <v>264</v>
      </c>
      <c r="K2308">
        <v>0</v>
      </c>
      <c r="N2308" t="b">
        <v>1</v>
      </c>
      <c r="O2308" t="b">
        <v>1</v>
      </c>
      <c r="P2308" t="b">
        <v>0</v>
      </c>
      <c r="Q2308">
        <v>14</v>
      </c>
      <c r="R2308">
        <v>2</v>
      </c>
      <c r="S2308">
        <v>1</v>
      </c>
      <c r="T2308">
        <v>0</v>
      </c>
      <c r="U2308" t="b">
        <v>1</v>
      </c>
      <c r="V2308" t="s">
        <v>332</v>
      </c>
      <c r="W2308" t="s">
        <v>333</v>
      </c>
      <c r="X2308" t="s">
        <v>5828</v>
      </c>
      <c r="Y2308">
        <v>40</v>
      </c>
      <c r="Z2308">
        <v>40</v>
      </c>
      <c r="AA2308">
        <v>7</v>
      </c>
      <c r="AB2308">
        <v>7</v>
      </c>
      <c r="AC2308">
        <v>21</v>
      </c>
    </row>
    <row r="2309" spans="1:29" x14ac:dyDescent="0.35">
      <c r="A2309">
        <v>2314</v>
      </c>
      <c r="B2309" t="s">
        <v>1318</v>
      </c>
      <c r="C2309" t="s">
        <v>3683</v>
      </c>
      <c r="I2309" t="s">
        <v>3031</v>
      </c>
      <c r="J2309" t="s">
        <v>264</v>
      </c>
      <c r="K2309">
        <v>0</v>
      </c>
      <c r="N2309" t="b">
        <v>1</v>
      </c>
      <c r="O2309" t="b">
        <v>1</v>
      </c>
      <c r="P2309" t="b">
        <v>0</v>
      </c>
      <c r="Q2309">
        <v>14</v>
      </c>
      <c r="R2309">
        <v>2</v>
      </c>
      <c r="S2309">
        <v>1</v>
      </c>
      <c r="T2309">
        <v>0</v>
      </c>
      <c r="U2309" t="b">
        <v>1</v>
      </c>
      <c r="V2309" t="s">
        <v>332</v>
      </c>
      <c r="W2309" t="s">
        <v>333</v>
      </c>
      <c r="X2309" t="s">
        <v>5829</v>
      </c>
      <c r="Y2309">
        <v>41</v>
      </c>
      <c r="Z2309">
        <v>41</v>
      </c>
      <c r="AA2309">
        <v>7</v>
      </c>
      <c r="AB2309">
        <v>7</v>
      </c>
      <c r="AC2309">
        <v>21</v>
      </c>
    </row>
    <row r="2310" spans="1:29" x14ac:dyDescent="0.35">
      <c r="A2310">
        <v>2315</v>
      </c>
      <c r="B2310" t="s">
        <v>1318</v>
      </c>
      <c r="C2310" t="s">
        <v>3684</v>
      </c>
      <c r="I2310" t="s">
        <v>3031</v>
      </c>
      <c r="J2310" t="s">
        <v>264</v>
      </c>
      <c r="K2310">
        <v>0</v>
      </c>
      <c r="N2310" t="b">
        <v>1</v>
      </c>
      <c r="O2310" t="b">
        <v>1</v>
      </c>
      <c r="P2310" t="b">
        <v>0</v>
      </c>
      <c r="Q2310">
        <v>14</v>
      </c>
      <c r="R2310">
        <v>2</v>
      </c>
      <c r="S2310">
        <v>1</v>
      </c>
      <c r="T2310">
        <v>0</v>
      </c>
      <c r="U2310" t="b">
        <v>1</v>
      </c>
      <c r="V2310" t="s">
        <v>332</v>
      </c>
      <c r="W2310" t="s">
        <v>333</v>
      </c>
      <c r="X2310" t="s">
        <v>5830</v>
      </c>
      <c r="Y2310">
        <v>42</v>
      </c>
      <c r="Z2310">
        <v>42</v>
      </c>
      <c r="AA2310">
        <v>7</v>
      </c>
      <c r="AB2310">
        <v>7</v>
      </c>
      <c r="AC2310">
        <v>21</v>
      </c>
    </row>
    <row r="2311" spans="1:29" x14ac:dyDescent="0.35">
      <c r="A2311">
        <v>2316</v>
      </c>
      <c r="B2311" t="s">
        <v>1318</v>
      </c>
      <c r="C2311" t="s">
        <v>3685</v>
      </c>
      <c r="I2311" t="s">
        <v>3031</v>
      </c>
      <c r="J2311" t="s">
        <v>264</v>
      </c>
      <c r="K2311">
        <v>0</v>
      </c>
      <c r="N2311" t="b">
        <v>1</v>
      </c>
      <c r="O2311" t="b">
        <v>1</v>
      </c>
      <c r="P2311" t="b">
        <v>0</v>
      </c>
      <c r="Q2311">
        <v>14</v>
      </c>
      <c r="R2311">
        <v>2</v>
      </c>
      <c r="S2311">
        <v>1</v>
      </c>
      <c r="T2311">
        <v>0</v>
      </c>
      <c r="U2311" t="b">
        <v>1</v>
      </c>
      <c r="V2311" t="s">
        <v>332</v>
      </c>
      <c r="W2311" t="s">
        <v>333</v>
      </c>
      <c r="X2311" t="s">
        <v>5831</v>
      </c>
      <c r="Y2311">
        <v>43</v>
      </c>
      <c r="Z2311">
        <v>43</v>
      </c>
      <c r="AA2311">
        <v>7</v>
      </c>
      <c r="AB2311">
        <v>7</v>
      </c>
      <c r="AC2311">
        <v>21</v>
      </c>
    </row>
    <row r="2312" spans="1:29" x14ac:dyDescent="0.35">
      <c r="A2312">
        <v>2317</v>
      </c>
      <c r="B2312" t="s">
        <v>1318</v>
      </c>
      <c r="C2312" t="s">
        <v>3686</v>
      </c>
      <c r="I2312" t="s">
        <v>3031</v>
      </c>
      <c r="J2312" t="s">
        <v>264</v>
      </c>
      <c r="K2312">
        <v>0</v>
      </c>
      <c r="N2312" t="b">
        <v>1</v>
      </c>
      <c r="O2312" t="b">
        <v>1</v>
      </c>
      <c r="P2312" t="b">
        <v>0</v>
      </c>
      <c r="Q2312">
        <v>14</v>
      </c>
      <c r="R2312">
        <v>2</v>
      </c>
      <c r="S2312">
        <v>1</v>
      </c>
      <c r="T2312">
        <v>0</v>
      </c>
      <c r="U2312" t="b">
        <v>1</v>
      </c>
      <c r="V2312" t="s">
        <v>332</v>
      </c>
      <c r="W2312" t="s">
        <v>333</v>
      </c>
      <c r="X2312" t="s">
        <v>5832</v>
      </c>
      <c r="Y2312">
        <v>44</v>
      </c>
      <c r="Z2312">
        <v>44</v>
      </c>
      <c r="AA2312">
        <v>7</v>
      </c>
      <c r="AB2312">
        <v>7</v>
      </c>
      <c r="AC2312">
        <v>21</v>
      </c>
    </row>
    <row r="2313" spans="1:29" x14ac:dyDescent="0.35">
      <c r="A2313">
        <v>2318</v>
      </c>
      <c r="B2313" t="s">
        <v>1318</v>
      </c>
      <c r="C2313" t="s">
        <v>3687</v>
      </c>
      <c r="I2313" t="s">
        <v>3031</v>
      </c>
      <c r="J2313" t="s">
        <v>264</v>
      </c>
      <c r="K2313">
        <v>0</v>
      </c>
      <c r="N2313" t="b">
        <v>1</v>
      </c>
      <c r="O2313" t="b">
        <v>1</v>
      </c>
      <c r="P2313" t="b">
        <v>0</v>
      </c>
      <c r="Q2313">
        <v>14</v>
      </c>
      <c r="R2313">
        <v>2</v>
      </c>
      <c r="S2313">
        <v>1</v>
      </c>
      <c r="T2313">
        <v>0</v>
      </c>
      <c r="U2313" t="b">
        <v>1</v>
      </c>
      <c r="V2313" t="s">
        <v>332</v>
      </c>
      <c r="W2313" t="s">
        <v>333</v>
      </c>
      <c r="X2313" t="s">
        <v>5561</v>
      </c>
      <c r="Y2313">
        <v>45</v>
      </c>
      <c r="Z2313">
        <v>45</v>
      </c>
      <c r="AA2313">
        <v>7</v>
      </c>
      <c r="AB2313">
        <v>7</v>
      </c>
      <c r="AC2313">
        <v>21</v>
      </c>
    </row>
    <row r="2314" spans="1:29" x14ac:dyDescent="0.35">
      <c r="A2314">
        <v>2319</v>
      </c>
      <c r="B2314" t="s">
        <v>1318</v>
      </c>
      <c r="C2314" t="s">
        <v>3688</v>
      </c>
      <c r="I2314" t="s">
        <v>3031</v>
      </c>
      <c r="J2314" t="s">
        <v>264</v>
      </c>
      <c r="K2314">
        <v>0</v>
      </c>
      <c r="N2314" t="b">
        <v>1</v>
      </c>
      <c r="O2314" t="b">
        <v>1</v>
      </c>
      <c r="P2314" t="b">
        <v>0</v>
      </c>
      <c r="Q2314">
        <v>14</v>
      </c>
      <c r="R2314">
        <v>2</v>
      </c>
      <c r="S2314">
        <v>1</v>
      </c>
      <c r="T2314">
        <v>0</v>
      </c>
      <c r="U2314" t="b">
        <v>1</v>
      </c>
      <c r="V2314" t="s">
        <v>332</v>
      </c>
      <c r="W2314" t="s">
        <v>333</v>
      </c>
      <c r="X2314" t="s">
        <v>5565</v>
      </c>
      <c r="Y2314">
        <v>46</v>
      </c>
      <c r="Z2314">
        <v>46</v>
      </c>
      <c r="AA2314">
        <v>7</v>
      </c>
      <c r="AB2314">
        <v>7</v>
      </c>
      <c r="AC2314">
        <v>21</v>
      </c>
    </row>
    <row r="2315" spans="1:29" x14ac:dyDescent="0.35">
      <c r="A2315">
        <v>2320</v>
      </c>
      <c r="B2315" t="s">
        <v>1318</v>
      </c>
      <c r="C2315" t="s">
        <v>3689</v>
      </c>
      <c r="I2315" t="s">
        <v>3031</v>
      </c>
      <c r="J2315" t="s">
        <v>264</v>
      </c>
      <c r="K2315">
        <v>0</v>
      </c>
      <c r="N2315" t="b">
        <v>1</v>
      </c>
      <c r="O2315" t="b">
        <v>1</v>
      </c>
      <c r="P2315" t="b">
        <v>0</v>
      </c>
      <c r="Q2315">
        <v>14</v>
      </c>
      <c r="R2315">
        <v>2</v>
      </c>
      <c r="S2315">
        <v>1</v>
      </c>
      <c r="T2315">
        <v>0</v>
      </c>
      <c r="U2315" t="b">
        <v>1</v>
      </c>
      <c r="V2315" t="s">
        <v>332</v>
      </c>
      <c r="W2315" t="s">
        <v>333</v>
      </c>
      <c r="X2315" t="s">
        <v>5833</v>
      </c>
      <c r="Y2315">
        <v>47</v>
      </c>
      <c r="Z2315">
        <v>47</v>
      </c>
      <c r="AA2315">
        <v>7</v>
      </c>
      <c r="AB2315">
        <v>7</v>
      </c>
      <c r="AC2315">
        <v>21</v>
      </c>
    </row>
    <row r="2316" spans="1:29" x14ac:dyDescent="0.35">
      <c r="A2316">
        <v>2321</v>
      </c>
      <c r="B2316" t="s">
        <v>1318</v>
      </c>
      <c r="C2316" t="s">
        <v>3690</v>
      </c>
      <c r="I2316" t="s">
        <v>3031</v>
      </c>
      <c r="J2316" t="s">
        <v>264</v>
      </c>
      <c r="K2316">
        <v>0</v>
      </c>
      <c r="N2316" t="b">
        <v>1</v>
      </c>
      <c r="O2316" t="b">
        <v>1</v>
      </c>
      <c r="P2316" t="b">
        <v>0</v>
      </c>
      <c r="Q2316">
        <v>14</v>
      </c>
      <c r="R2316">
        <v>2</v>
      </c>
      <c r="S2316">
        <v>1</v>
      </c>
      <c r="T2316">
        <v>0</v>
      </c>
      <c r="U2316" t="b">
        <v>1</v>
      </c>
      <c r="V2316" t="s">
        <v>332</v>
      </c>
      <c r="W2316" t="s">
        <v>333</v>
      </c>
      <c r="X2316" t="s">
        <v>5569</v>
      </c>
      <c r="Y2316">
        <v>48</v>
      </c>
      <c r="Z2316">
        <v>48</v>
      </c>
      <c r="AA2316">
        <v>7</v>
      </c>
      <c r="AB2316">
        <v>7</v>
      </c>
      <c r="AC2316">
        <v>21</v>
      </c>
    </row>
    <row r="2317" spans="1:29" x14ac:dyDescent="0.35">
      <c r="A2317">
        <v>2322</v>
      </c>
      <c r="B2317" t="s">
        <v>1318</v>
      </c>
      <c r="C2317" t="s">
        <v>3691</v>
      </c>
      <c r="I2317" t="s">
        <v>3031</v>
      </c>
      <c r="J2317" t="s">
        <v>264</v>
      </c>
      <c r="K2317">
        <v>0</v>
      </c>
      <c r="N2317" t="b">
        <v>1</v>
      </c>
      <c r="O2317" t="b">
        <v>1</v>
      </c>
      <c r="P2317" t="b">
        <v>0</v>
      </c>
      <c r="Q2317">
        <v>14</v>
      </c>
      <c r="R2317">
        <v>2</v>
      </c>
      <c r="S2317">
        <v>1</v>
      </c>
      <c r="T2317">
        <v>0</v>
      </c>
      <c r="U2317" t="b">
        <v>1</v>
      </c>
      <c r="V2317" t="s">
        <v>332</v>
      </c>
      <c r="W2317" t="s">
        <v>333</v>
      </c>
      <c r="X2317" t="s">
        <v>5834</v>
      </c>
      <c r="Y2317">
        <v>49</v>
      </c>
      <c r="Z2317">
        <v>49</v>
      </c>
      <c r="AA2317">
        <v>7</v>
      </c>
      <c r="AB2317">
        <v>7</v>
      </c>
      <c r="AC2317">
        <v>21</v>
      </c>
    </row>
    <row r="2318" spans="1:29" x14ac:dyDescent="0.35">
      <c r="A2318">
        <v>2323</v>
      </c>
      <c r="B2318" t="s">
        <v>1318</v>
      </c>
      <c r="C2318" t="s">
        <v>3692</v>
      </c>
      <c r="I2318" t="s">
        <v>3031</v>
      </c>
      <c r="J2318" t="s">
        <v>264</v>
      </c>
      <c r="K2318">
        <v>0</v>
      </c>
      <c r="N2318" t="b">
        <v>1</v>
      </c>
      <c r="O2318" t="b">
        <v>1</v>
      </c>
      <c r="P2318" t="b">
        <v>0</v>
      </c>
      <c r="Q2318">
        <v>14</v>
      </c>
      <c r="R2318">
        <v>2</v>
      </c>
      <c r="S2318">
        <v>1</v>
      </c>
      <c r="T2318">
        <v>0</v>
      </c>
      <c r="U2318" t="b">
        <v>1</v>
      </c>
      <c r="V2318" t="s">
        <v>332</v>
      </c>
      <c r="W2318" t="s">
        <v>333</v>
      </c>
      <c r="X2318" t="s">
        <v>5835</v>
      </c>
      <c r="Y2318">
        <v>50</v>
      </c>
      <c r="Z2318">
        <v>50</v>
      </c>
      <c r="AA2318">
        <v>7</v>
      </c>
      <c r="AB2318">
        <v>7</v>
      </c>
      <c r="AC2318">
        <v>21</v>
      </c>
    </row>
    <row r="2319" spans="1:29" x14ac:dyDescent="0.35">
      <c r="A2319">
        <v>2324</v>
      </c>
      <c r="B2319" t="s">
        <v>1318</v>
      </c>
      <c r="C2319" t="s">
        <v>3693</v>
      </c>
      <c r="I2319" t="s">
        <v>3031</v>
      </c>
      <c r="J2319" t="s">
        <v>264</v>
      </c>
      <c r="K2319">
        <v>0</v>
      </c>
      <c r="N2319" t="b">
        <v>1</v>
      </c>
      <c r="O2319" t="b">
        <v>1</v>
      </c>
      <c r="P2319" t="b">
        <v>0</v>
      </c>
      <c r="Q2319">
        <v>14</v>
      </c>
      <c r="R2319">
        <v>2</v>
      </c>
      <c r="S2319">
        <v>1</v>
      </c>
      <c r="T2319">
        <v>0</v>
      </c>
      <c r="U2319" t="b">
        <v>1</v>
      </c>
      <c r="V2319" t="s">
        <v>332</v>
      </c>
      <c r="W2319" t="s">
        <v>333</v>
      </c>
      <c r="X2319" t="s">
        <v>5836</v>
      </c>
      <c r="Y2319">
        <v>51</v>
      </c>
      <c r="Z2319">
        <v>51</v>
      </c>
      <c r="AA2319">
        <v>7</v>
      </c>
      <c r="AB2319">
        <v>7</v>
      </c>
      <c r="AC2319">
        <v>21</v>
      </c>
    </row>
    <row r="2320" spans="1:29" x14ac:dyDescent="0.35">
      <c r="A2320">
        <v>2325</v>
      </c>
      <c r="B2320" t="s">
        <v>1318</v>
      </c>
      <c r="C2320" t="s">
        <v>3694</v>
      </c>
      <c r="I2320" t="s">
        <v>3031</v>
      </c>
      <c r="J2320" t="s">
        <v>264</v>
      </c>
      <c r="K2320">
        <v>0</v>
      </c>
      <c r="N2320" t="b">
        <v>1</v>
      </c>
      <c r="O2320" t="b">
        <v>1</v>
      </c>
      <c r="P2320" t="b">
        <v>0</v>
      </c>
      <c r="Q2320">
        <v>14</v>
      </c>
      <c r="R2320">
        <v>2</v>
      </c>
      <c r="S2320">
        <v>1</v>
      </c>
      <c r="T2320">
        <v>0</v>
      </c>
      <c r="U2320" t="b">
        <v>1</v>
      </c>
      <c r="V2320" t="s">
        <v>332</v>
      </c>
      <c r="W2320" t="s">
        <v>333</v>
      </c>
      <c r="X2320" t="s">
        <v>5837</v>
      </c>
      <c r="Y2320">
        <v>52</v>
      </c>
      <c r="Z2320">
        <v>52</v>
      </c>
      <c r="AA2320">
        <v>7</v>
      </c>
      <c r="AB2320">
        <v>7</v>
      </c>
      <c r="AC2320">
        <v>21</v>
      </c>
    </row>
    <row r="2321" spans="1:29" x14ac:dyDescent="0.35">
      <c r="A2321">
        <v>2326</v>
      </c>
      <c r="B2321" t="s">
        <v>1318</v>
      </c>
      <c r="C2321" t="s">
        <v>3695</v>
      </c>
      <c r="I2321" t="s">
        <v>3031</v>
      </c>
      <c r="J2321" t="s">
        <v>264</v>
      </c>
      <c r="K2321">
        <v>0</v>
      </c>
      <c r="N2321" t="b">
        <v>1</v>
      </c>
      <c r="O2321" t="b">
        <v>1</v>
      </c>
      <c r="P2321" t="b">
        <v>0</v>
      </c>
      <c r="Q2321">
        <v>14</v>
      </c>
      <c r="R2321">
        <v>2</v>
      </c>
      <c r="S2321">
        <v>1</v>
      </c>
      <c r="T2321">
        <v>0</v>
      </c>
      <c r="U2321" t="b">
        <v>1</v>
      </c>
      <c r="V2321" t="s">
        <v>332</v>
      </c>
      <c r="W2321" t="s">
        <v>333</v>
      </c>
      <c r="X2321" t="s">
        <v>5838</v>
      </c>
      <c r="Y2321">
        <v>53</v>
      </c>
      <c r="Z2321">
        <v>53</v>
      </c>
      <c r="AA2321">
        <v>7</v>
      </c>
      <c r="AB2321">
        <v>7</v>
      </c>
      <c r="AC2321">
        <v>21</v>
      </c>
    </row>
    <row r="2322" spans="1:29" x14ac:dyDescent="0.35">
      <c r="A2322">
        <v>2327</v>
      </c>
      <c r="B2322" t="s">
        <v>1318</v>
      </c>
      <c r="C2322" t="s">
        <v>3696</v>
      </c>
      <c r="I2322" t="s">
        <v>3031</v>
      </c>
      <c r="J2322" t="s">
        <v>264</v>
      </c>
      <c r="K2322">
        <v>0</v>
      </c>
      <c r="N2322" t="b">
        <v>1</v>
      </c>
      <c r="O2322" t="b">
        <v>1</v>
      </c>
      <c r="P2322" t="b">
        <v>0</v>
      </c>
      <c r="Q2322">
        <v>14</v>
      </c>
      <c r="R2322">
        <v>2</v>
      </c>
      <c r="S2322">
        <v>1</v>
      </c>
      <c r="T2322">
        <v>0</v>
      </c>
      <c r="U2322" t="b">
        <v>1</v>
      </c>
      <c r="V2322" t="s">
        <v>332</v>
      </c>
      <c r="W2322" t="s">
        <v>333</v>
      </c>
      <c r="X2322" t="s">
        <v>5839</v>
      </c>
      <c r="Y2322">
        <v>54</v>
      </c>
      <c r="Z2322">
        <v>54</v>
      </c>
      <c r="AA2322">
        <v>7</v>
      </c>
      <c r="AB2322">
        <v>7</v>
      </c>
      <c r="AC2322">
        <v>21</v>
      </c>
    </row>
    <row r="2323" spans="1:29" x14ac:dyDescent="0.35">
      <c r="A2323">
        <v>2328</v>
      </c>
      <c r="B2323" t="s">
        <v>1318</v>
      </c>
      <c r="C2323" t="s">
        <v>3697</v>
      </c>
      <c r="I2323" t="s">
        <v>3031</v>
      </c>
      <c r="J2323" t="s">
        <v>264</v>
      </c>
      <c r="K2323">
        <v>0</v>
      </c>
      <c r="N2323" t="b">
        <v>1</v>
      </c>
      <c r="O2323" t="b">
        <v>1</v>
      </c>
      <c r="P2323" t="b">
        <v>0</v>
      </c>
      <c r="Q2323">
        <v>14</v>
      </c>
      <c r="R2323">
        <v>2</v>
      </c>
      <c r="S2323">
        <v>1</v>
      </c>
      <c r="T2323">
        <v>0</v>
      </c>
      <c r="U2323" t="b">
        <v>1</v>
      </c>
      <c r="V2323" t="s">
        <v>332</v>
      </c>
      <c r="W2323" t="s">
        <v>333</v>
      </c>
      <c r="X2323" t="s">
        <v>5840</v>
      </c>
      <c r="Y2323">
        <v>55</v>
      </c>
      <c r="Z2323">
        <v>55</v>
      </c>
      <c r="AA2323">
        <v>7</v>
      </c>
      <c r="AB2323">
        <v>7</v>
      </c>
      <c r="AC2323">
        <v>21</v>
      </c>
    </row>
    <row r="2324" spans="1:29" x14ac:dyDescent="0.35">
      <c r="A2324">
        <v>2329</v>
      </c>
      <c r="B2324" t="s">
        <v>1318</v>
      </c>
      <c r="C2324" t="s">
        <v>3698</v>
      </c>
      <c r="I2324" t="s">
        <v>3031</v>
      </c>
      <c r="J2324" t="s">
        <v>264</v>
      </c>
      <c r="K2324">
        <v>0</v>
      </c>
      <c r="N2324" t="b">
        <v>1</v>
      </c>
      <c r="O2324" t="b">
        <v>1</v>
      </c>
      <c r="P2324" t="b">
        <v>0</v>
      </c>
      <c r="Q2324">
        <v>14</v>
      </c>
      <c r="R2324">
        <v>2</v>
      </c>
      <c r="S2324">
        <v>1</v>
      </c>
      <c r="T2324">
        <v>0</v>
      </c>
      <c r="U2324" t="b">
        <v>1</v>
      </c>
      <c r="V2324" t="s">
        <v>332</v>
      </c>
      <c r="W2324" t="s">
        <v>333</v>
      </c>
      <c r="X2324" t="s">
        <v>5841</v>
      </c>
      <c r="Y2324">
        <v>56</v>
      </c>
      <c r="Z2324">
        <v>56</v>
      </c>
      <c r="AA2324">
        <v>7</v>
      </c>
      <c r="AB2324">
        <v>7</v>
      </c>
      <c r="AC2324">
        <v>21</v>
      </c>
    </row>
    <row r="2325" spans="1:29" x14ac:dyDescent="0.35">
      <c r="A2325">
        <v>2330</v>
      </c>
      <c r="B2325" t="s">
        <v>1318</v>
      </c>
      <c r="C2325" t="s">
        <v>3699</v>
      </c>
      <c r="I2325" t="s">
        <v>3031</v>
      </c>
      <c r="J2325" t="s">
        <v>264</v>
      </c>
      <c r="K2325">
        <v>0</v>
      </c>
      <c r="N2325" t="b">
        <v>1</v>
      </c>
      <c r="O2325" t="b">
        <v>1</v>
      </c>
      <c r="P2325" t="b">
        <v>0</v>
      </c>
      <c r="Q2325">
        <v>14</v>
      </c>
      <c r="R2325">
        <v>2</v>
      </c>
      <c r="S2325">
        <v>1</v>
      </c>
      <c r="T2325">
        <v>0</v>
      </c>
      <c r="U2325" t="b">
        <v>1</v>
      </c>
      <c r="V2325" t="s">
        <v>332</v>
      </c>
      <c r="W2325" t="s">
        <v>333</v>
      </c>
      <c r="X2325" t="s">
        <v>5842</v>
      </c>
      <c r="Y2325">
        <v>57</v>
      </c>
      <c r="Z2325">
        <v>57</v>
      </c>
      <c r="AA2325">
        <v>7</v>
      </c>
      <c r="AB2325">
        <v>7</v>
      </c>
      <c r="AC2325">
        <v>21</v>
      </c>
    </row>
    <row r="2326" spans="1:29" x14ac:dyDescent="0.35">
      <c r="A2326">
        <v>2331</v>
      </c>
      <c r="B2326" t="s">
        <v>1318</v>
      </c>
      <c r="C2326" t="s">
        <v>3700</v>
      </c>
      <c r="I2326" t="s">
        <v>3031</v>
      </c>
      <c r="J2326" t="s">
        <v>264</v>
      </c>
      <c r="K2326">
        <v>0</v>
      </c>
      <c r="N2326" t="b">
        <v>1</v>
      </c>
      <c r="O2326" t="b">
        <v>1</v>
      </c>
      <c r="P2326" t="b">
        <v>0</v>
      </c>
      <c r="Q2326">
        <v>14</v>
      </c>
      <c r="R2326">
        <v>2</v>
      </c>
      <c r="S2326">
        <v>1</v>
      </c>
      <c r="T2326">
        <v>0</v>
      </c>
      <c r="U2326" t="b">
        <v>1</v>
      </c>
      <c r="V2326" t="s">
        <v>332</v>
      </c>
      <c r="W2326" t="s">
        <v>333</v>
      </c>
      <c r="X2326" t="s">
        <v>5648</v>
      </c>
      <c r="Y2326">
        <v>58</v>
      </c>
      <c r="Z2326">
        <v>58</v>
      </c>
      <c r="AA2326">
        <v>7</v>
      </c>
      <c r="AB2326">
        <v>7</v>
      </c>
      <c r="AC2326">
        <v>21</v>
      </c>
    </row>
    <row r="2327" spans="1:29" x14ac:dyDescent="0.35">
      <c r="A2327">
        <v>2332</v>
      </c>
      <c r="B2327" t="s">
        <v>1318</v>
      </c>
      <c r="C2327" t="s">
        <v>3701</v>
      </c>
      <c r="I2327" t="s">
        <v>3031</v>
      </c>
      <c r="J2327" t="s">
        <v>264</v>
      </c>
      <c r="K2327">
        <v>0</v>
      </c>
      <c r="N2327" t="b">
        <v>1</v>
      </c>
      <c r="O2327" t="b">
        <v>1</v>
      </c>
      <c r="P2327" t="b">
        <v>0</v>
      </c>
      <c r="Q2327">
        <v>14</v>
      </c>
      <c r="R2327">
        <v>2</v>
      </c>
      <c r="S2327">
        <v>1</v>
      </c>
      <c r="T2327">
        <v>0</v>
      </c>
      <c r="U2327" t="b">
        <v>1</v>
      </c>
      <c r="V2327" t="s">
        <v>332</v>
      </c>
      <c r="W2327" t="s">
        <v>333</v>
      </c>
      <c r="X2327" t="s">
        <v>5653</v>
      </c>
      <c r="Y2327">
        <v>59</v>
      </c>
      <c r="Z2327">
        <v>59</v>
      </c>
      <c r="AA2327">
        <v>7</v>
      </c>
      <c r="AB2327">
        <v>7</v>
      </c>
      <c r="AC2327">
        <v>21</v>
      </c>
    </row>
    <row r="2328" spans="1:29" x14ac:dyDescent="0.35">
      <c r="A2328">
        <v>2333</v>
      </c>
      <c r="B2328" t="s">
        <v>1318</v>
      </c>
      <c r="C2328" t="s">
        <v>3702</v>
      </c>
      <c r="I2328" t="s">
        <v>3031</v>
      </c>
      <c r="J2328" t="s">
        <v>264</v>
      </c>
      <c r="K2328">
        <v>0</v>
      </c>
      <c r="N2328" t="b">
        <v>1</v>
      </c>
      <c r="O2328" t="b">
        <v>1</v>
      </c>
      <c r="P2328" t="b">
        <v>0</v>
      </c>
      <c r="Q2328">
        <v>14</v>
      </c>
      <c r="R2328">
        <v>2</v>
      </c>
      <c r="S2328">
        <v>1</v>
      </c>
      <c r="T2328">
        <v>0</v>
      </c>
      <c r="U2328" t="b">
        <v>1</v>
      </c>
      <c r="V2328" t="s">
        <v>332</v>
      </c>
      <c r="W2328" t="s">
        <v>333</v>
      </c>
      <c r="X2328" t="s">
        <v>5843</v>
      </c>
      <c r="Y2328">
        <v>60</v>
      </c>
      <c r="Z2328">
        <v>60</v>
      </c>
      <c r="AA2328">
        <v>7</v>
      </c>
      <c r="AB2328">
        <v>7</v>
      </c>
      <c r="AC2328">
        <v>21</v>
      </c>
    </row>
    <row r="2329" spans="1:29" x14ac:dyDescent="0.35">
      <c r="A2329">
        <v>2334</v>
      </c>
      <c r="B2329" t="s">
        <v>1318</v>
      </c>
      <c r="C2329" t="s">
        <v>3703</v>
      </c>
      <c r="I2329" t="s">
        <v>3031</v>
      </c>
      <c r="J2329" t="s">
        <v>264</v>
      </c>
      <c r="K2329">
        <v>0</v>
      </c>
      <c r="N2329" t="b">
        <v>1</v>
      </c>
      <c r="O2329" t="b">
        <v>1</v>
      </c>
      <c r="P2329" t="b">
        <v>0</v>
      </c>
      <c r="Q2329">
        <v>14</v>
      </c>
      <c r="R2329">
        <v>2</v>
      </c>
      <c r="S2329">
        <v>1</v>
      </c>
      <c r="T2329">
        <v>0</v>
      </c>
      <c r="U2329" t="b">
        <v>1</v>
      </c>
      <c r="V2329" t="s">
        <v>332</v>
      </c>
      <c r="W2329" t="s">
        <v>333</v>
      </c>
      <c r="X2329" t="s">
        <v>5844</v>
      </c>
      <c r="Y2329">
        <v>61</v>
      </c>
      <c r="Z2329">
        <v>61</v>
      </c>
      <c r="AA2329">
        <v>7</v>
      </c>
      <c r="AB2329">
        <v>7</v>
      </c>
      <c r="AC2329">
        <v>21</v>
      </c>
    </row>
    <row r="2330" spans="1:29" x14ac:dyDescent="0.35">
      <c r="A2330">
        <v>2335</v>
      </c>
      <c r="B2330" t="s">
        <v>1318</v>
      </c>
      <c r="C2330" t="s">
        <v>3704</v>
      </c>
      <c r="I2330" t="s">
        <v>3031</v>
      </c>
      <c r="J2330" t="s">
        <v>264</v>
      </c>
      <c r="K2330">
        <v>0</v>
      </c>
      <c r="N2330" t="b">
        <v>1</v>
      </c>
      <c r="O2330" t="b">
        <v>1</v>
      </c>
      <c r="P2330" t="b">
        <v>0</v>
      </c>
      <c r="Q2330">
        <v>14</v>
      </c>
      <c r="R2330">
        <v>2</v>
      </c>
      <c r="S2330">
        <v>1</v>
      </c>
      <c r="T2330">
        <v>0</v>
      </c>
      <c r="U2330" t="b">
        <v>1</v>
      </c>
      <c r="V2330" t="s">
        <v>332</v>
      </c>
      <c r="W2330" t="s">
        <v>333</v>
      </c>
      <c r="X2330" t="s">
        <v>5845</v>
      </c>
      <c r="Y2330">
        <v>62</v>
      </c>
      <c r="Z2330">
        <v>62</v>
      </c>
      <c r="AA2330">
        <v>7</v>
      </c>
      <c r="AB2330">
        <v>7</v>
      </c>
      <c r="AC2330">
        <v>21</v>
      </c>
    </row>
    <row r="2331" spans="1:29" x14ac:dyDescent="0.35">
      <c r="A2331">
        <v>2336</v>
      </c>
      <c r="B2331" t="s">
        <v>1318</v>
      </c>
      <c r="C2331" t="s">
        <v>3705</v>
      </c>
      <c r="I2331" t="s">
        <v>3031</v>
      </c>
      <c r="J2331" t="s">
        <v>264</v>
      </c>
      <c r="K2331">
        <v>0</v>
      </c>
      <c r="N2331" t="b">
        <v>1</v>
      </c>
      <c r="O2331" t="b">
        <v>1</v>
      </c>
      <c r="P2331" t="b">
        <v>0</v>
      </c>
      <c r="Q2331">
        <v>14</v>
      </c>
      <c r="R2331">
        <v>2</v>
      </c>
      <c r="S2331">
        <v>1</v>
      </c>
      <c r="T2331">
        <v>0</v>
      </c>
      <c r="U2331" t="b">
        <v>1</v>
      </c>
      <c r="V2331" t="s">
        <v>332</v>
      </c>
      <c r="W2331" t="s">
        <v>333</v>
      </c>
      <c r="X2331" t="s">
        <v>5846</v>
      </c>
      <c r="Y2331">
        <v>63</v>
      </c>
      <c r="Z2331">
        <v>63</v>
      </c>
      <c r="AA2331">
        <v>7</v>
      </c>
      <c r="AB2331">
        <v>7</v>
      </c>
      <c r="AC2331">
        <v>21</v>
      </c>
    </row>
    <row r="2332" spans="1:29" x14ac:dyDescent="0.35">
      <c r="A2332">
        <v>2337</v>
      </c>
      <c r="B2332" t="s">
        <v>1318</v>
      </c>
      <c r="C2332" t="s">
        <v>3706</v>
      </c>
      <c r="I2332" t="s">
        <v>3031</v>
      </c>
      <c r="J2332" t="s">
        <v>264</v>
      </c>
      <c r="K2332">
        <v>0</v>
      </c>
      <c r="N2332" t="b">
        <v>1</v>
      </c>
      <c r="O2332" t="b">
        <v>1</v>
      </c>
      <c r="P2332" t="b">
        <v>0</v>
      </c>
      <c r="Q2332">
        <v>14</v>
      </c>
      <c r="R2332">
        <v>2</v>
      </c>
      <c r="S2332">
        <v>1</v>
      </c>
      <c r="T2332">
        <v>0</v>
      </c>
      <c r="U2332" t="b">
        <v>1</v>
      </c>
      <c r="V2332" t="s">
        <v>332</v>
      </c>
      <c r="W2332" t="s">
        <v>333</v>
      </c>
      <c r="X2332" t="s">
        <v>5847</v>
      </c>
      <c r="Y2332">
        <v>64</v>
      </c>
      <c r="Z2332">
        <v>64</v>
      </c>
      <c r="AA2332">
        <v>7</v>
      </c>
      <c r="AB2332">
        <v>7</v>
      </c>
      <c r="AC2332">
        <v>21</v>
      </c>
    </row>
    <row r="2333" spans="1:29" x14ac:dyDescent="0.35">
      <c r="A2333">
        <v>2338</v>
      </c>
      <c r="B2333" t="s">
        <v>1318</v>
      </c>
      <c r="C2333" t="s">
        <v>3707</v>
      </c>
      <c r="I2333" t="s">
        <v>3031</v>
      </c>
      <c r="J2333" t="s">
        <v>264</v>
      </c>
      <c r="K2333">
        <v>0</v>
      </c>
      <c r="N2333" t="b">
        <v>1</v>
      </c>
      <c r="O2333" t="b">
        <v>1</v>
      </c>
      <c r="P2333" t="b">
        <v>0</v>
      </c>
      <c r="Q2333">
        <v>14</v>
      </c>
      <c r="R2333">
        <v>2</v>
      </c>
      <c r="S2333">
        <v>1</v>
      </c>
      <c r="T2333">
        <v>0</v>
      </c>
      <c r="U2333" t="b">
        <v>1</v>
      </c>
      <c r="V2333" t="s">
        <v>332</v>
      </c>
      <c r="W2333" t="s">
        <v>333</v>
      </c>
      <c r="X2333" t="s">
        <v>5848</v>
      </c>
      <c r="Y2333">
        <v>65</v>
      </c>
      <c r="Z2333">
        <v>65</v>
      </c>
      <c r="AA2333">
        <v>7</v>
      </c>
      <c r="AB2333">
        <v>7</v>
      </c>
      <c r="AC2333">
        <v>21</v>
      </c>
    </row>
    <row r="2334" spans="1:29" x14ac:dyDescent="0.35">
      <c r="A2334">
        <v>2339</v>
      </c>
      <c r="B2334" t="s">
        <v>1318</v>
      </c>
      <c r="C2334" t="s">
        <v>3708</v>
      </c>
      <c r="I2334" t="s">
        <v>3031</v>
      </c>
      <c r="J2334" t="s">
        <v>264</v>
      </c>
      <c r="K2334">
        <v>0</v>
      </c>
      <c r="N2334" t="b">
        <v>1</v>
      </c>
      <c r="O2334" t="b">
        <v>1</v>
      </c>
      <c r="P2334" t="b">
        <v>0</v>
      </c>
      <c r="Q2334">
        <v>14</v>
      </c>
      <c r="R2334">
        <v>2</v>
      </c>
      <c r="S2334">
        <v>1</v>
      </c>
      <c r="T2334">
        <v>0</v>
      </c>
      <c r="U2334" t="b">
        <v>1</v>
      </c>
      <c r="V2334" t="s">
        <v>332</v>
      </c>
      <c r="W2334" t="s">
        <v>333</v>
      </c>
      <c r="X2334" t="s">
        <v>5849</v>
      </c>
      <c r="Y2334">
        <v>66</v>
      </c>
      <c r="Z2334">
        <v>66</v>
      </c>
      <c r="AA2334">
        <v>7</v>
      </c>
      <c r="AB2334">
        <v>7</v>
      </c>
      <c r="AC2334">
        <v>21</v>
      </c>
    </row>
    <row r="2335" spans="1:29" x14ac:dyDescent="0.35">
      <c r="A2335">
        <v>2340</v>
      </c>
      <c r="B2335" t="s">
        <v>1318</v>
      </c>
      <c r="C2335" t="s">
        <v>3709</v>
      </c>
      <c r="I2335" t="s">
        <v>3031</v>
      </c>
      <c r="J2335" t="s">
        <v>264</v>
      </c>
      <c r="K2335">
        <v>0</v>
      </c>
      <c r="N2335" t="b">
        <v>1</v>
      </c>
      <c r="O2335" t="b">
        <v>1</v>
      </c>
      <c r="P2335" t="b">
        <v>0</v>
      </c>
      <c r="Q2335">
        <v>14</v>
      </c>
      <c r="R2335">
        <v>2</v>
      </c>
      <c r="S2335">
        <v>1</v>
      </c>
      <c r="T2335">
        <v>0</v>
      </c>
      <c r="U2335" t="b">
        <v>1</v>
      </c>
      <c r="V2335" t="s">
        <v>332</v>
      </c>
      <c r="W2335" t="s">
        <v>333</v>
      </c>
      <c r="X2335" t="s">
        <v>5850</v>
      </c>
      <c r="Y2335">
        <v>67</v>
      </c>
      <c r="Z2335">
        <v>67</v>
      </c>
      <c r="AA2335">
        <v>7</v>
      </c>
      <c r="AB2335">
        <v>7</v>
      </c>
      <c r="AC2335">
        <v>21</v>
      </c>
    </row>
    <row r="2336" spans="1:29" x14ac:dyDescent="0.35">
      <c r="A2336">
        <v>2341</v>
      </c>
      <c r="B2336" t="s">
        <v>1318</v>
      </c>
      <c r="C2336" t="s">
        <v>3710</v>
      </c>
      <c r="I2336" t="s">
        <v>3031</v>
      </c>
      <c r="J2336" t="s">
        <v>264</v>
      </c>
      <c r="K2336">
        <v>0</v>
      </c>
      <c r="N2336" t="b">
        <v>1</v>
      </c>
      <c r="O2336" t="b">
        <v>1</v>
      </c>
      <c r="P2336" t="b">
        <v>0</v>
      </c>
      <c r="Q2336">
        <v>14</v>
      </c>
      <c r="R2336">
        <v>2</v>
      </c>
      <c r="S2336">
        <v>1</v>
      </c>
      <c r="T2336">
        <v>0</v>
      </c>
      <c r="U2336" t="b">
        <v>1</v>
      </c>
      <c r="V2336" t="s">
        <v>332</v>
      </c>
      <c r="W2336" t="s">
        <v>333</v>
      </c>
      <c r="X2336" t="s">
        <v>5851</v>
      </c>
      <c r="Y2336">
        <v>68</v>
      </c>
      <c r="Z2336">
        <v>68</v>
      </c>
      <c r="AA2336">
        <v>7</v>
      </c>
      <c r="AB2336">
        <v>7</v>
      </c>
      <c r="AC2336">
        <v>21</v>
      </c>
    </row>
    <row r="2337" spans="1:29" x14ac:dyDescent="0.35">
      <c r="A2337">
        <v>2342</v>
      </c>
      <c r="B2337" t="s">
        <v>1318</v>
      </c>
      <c r="C2337" t="s">
        <v>3711</v>
      </c>
      <c r="I2337" t="s">
        <v>3031</v>
      </c>
      <c r="J2337" t="s">
        <v>264</v>
      </c>
      <c r="K2337">
        <v>0</v>
      </c>
      <c r="N2337" t="b">
        <v>1</v>
      </c>
      <c r="O2337" t="b">
        <v>1</v>
      </c>
      <c r="P2337" t="b">
        <v>0</v>
      </c>
      <c r="Q2337">
        <v>14</v>
      </c>
      <c r="R2337">
        <v>2</v>
      </c>
      <c r="S2337">
        <v>1</v>
      </c>
      <c r="T2337">
        <v>0</v>
      </c>
      <c r="U2337" t="b">
        <v>1</v>
      </c>
      <c r="V2337" t="s">
        <v>332</v>
      </c>
      <c r="W2337" t="s">
        <v>333</v>
      </c>
      <c r="X2337" t="s">
        <v>5852</v>
      </c>
      <c r="Y2337">
        <v>69</v>
      </c>
      <c r="Z2337">
        <v>69</v>
      </c>
      <c r="AA2337">
        <v>7</v>
      </c>
      <c r="AB2337">
        <v>7</v>
      </c>
      <c r="AC2337">
        <v>21</v>
      </c>
    </row>
    <row r="2338" spans="1:29" x14ac:dyDescent="0.35">
      <c r="A2338">
        <v>2343</v>
      </c>
      <c r="B2338" t="s">
        <v>1318</v>
      </c>
      <c r="C2338" t="s">
        <v>3712</v>
      </c>
      <c r="I2338" t="s">
        <v>3031</v>
      </c>
      <c r="J2338" t="s">
        <v>264</v>
      </c>
      <c r="K2338">
        <v>0</v>
      </c>
      <c r="N2338" t="b">
        <v>1</v>
      </c>
      <c r="O2338" t="b">
        <v>1</v>
      </c>
      <c r="P2338" t="b">
        <v>0</v>
      </c>
      <c r="Q2338">
        <v>14</v>
      </c>
      <c r="R2338">
        <v>2</v>
      </c>
      <c r="S2338">
        <v>1</v>
      </c>
      <c r="T2338">
        <v>0</v>
      </c>
      <c r="U2338" t="b">
        <v>1</v>
      </c>
      <c r="V2338" t="s">
        <v>332</v>
      </c>
      <c r="W2338" t="s">
        <v>333</v>
      </c>
      <c r="X2338" t="s">
        <v>5853</v>
      </c>
      <c r="Y2338">
        <v>70</v>
      </c>
      <c r="Z2338">
        <v>70</v>
      </c>
      <c r="AA2338">
        <v>7</v>
      </c>
      <c r="AB2338">
        <v>7</v>
      </c>
      <c r="AC2338">
        <v>21</v>
      </c>
    </row>
    <row r="2339" spans="1:29" x14ac:dyDescent="0.35">
      <c r="A2339">
        <v>2344</v>
      </c>
      <c r="B2339" t="s">
        <v>1318</v>
      </c>
      <c r="C2339" t="s">
        <v>3713</v>
      </c>
      <c r="I2339" t="s">
        <v>3092</v>
      </c>
      <c r="J2339" t="s">
        <v>272</v>
      </c>
      <c r="K2339">
        <v>0</v>
      </c>
      <c r="N2339" t="b">
        <v>1</v>
      </c>
      <c r="O2339" t="b">
        <v>1</v>
      </c>
      <c r="P2339" t="b">
        <v>0</v>
      </c>
      <c r="Q2339">
        <v>14</v>
      </c>
      <c r="R2339">
        <v>2</v>
      </c>
      <c r="S2339">
        <v>1</v>
      </c>
      <c r="T2339">
        <v>0</v>
      </c>
      <c r="U2339" t="b">
        <v>1</v>
      </c>
      <c r="V2339" t="s">
        <v>332</v>
      </c>
      <c r="W2339" t="s">
        <v>333</v>
      </c>
      <c r="X2339" t="s">
        <v>5854</v>
      </c>
      <c r="Y2339">
        <v>11</v>
      </c>
      <c r="Z2339">
        <v>11</v>
      </c>
      <c r="AA2339">
        <v>8</v>
      </c>
      <c r="AB2339">
        <v>8</v>
      </c>
      <c r="AC2339">
        <v>21</v>
      </c>
    </row>
    <row r="2340" spans="1:29" x14ac:dyDescent="0.35">
      <c r="A2340">
        <v>2345</v>
      </c>
      <c r="B2340" t="s">
        <v>1318</v>
      </c>
      <c r="C2340" t="s">
        <v>3714</v>
      </c>
      <c r="I2340" t="s">
        <v>3092</v>
      </c>
      <c r="J2340" t="s">
        <v>272</v>
      </c>
      <c r="K2340">
        <v>0</v>
      </c>
      <c r="N2340" t="b">
        <v>1</v>
      </c>
      <c r="O2340" t="b">
        <v>1</v>
      </c>
      <c r="P2340" t="b">
        <v>0</v>
      </c>
      <c r="Q2340">
        <v>14</v>
      </c>
      <c r="R2340">
        <v>2</v>
      </c>
      <c r="S2340">
        <v>1</v>
      </c>
      <c r="T2340">
        <v>0</v>
      </c>
      <c r="U2340" t="b">
        <v>1</v>
      </c>
      <c r="V2340" t="s">
        <v>332</v>
      </c>
      <c r="W2340" t="s">
        <v>333</v>
      </c>
      <c r="X2340" t="s">
        <v>5855</v>
      </c>
      <c r="Y2340">
        <v>12</v>
      </c>
      <c r="Z2340">
        <v>12</v>
      </c>
      <c r="AA2340">
        <v>8</v>
      </c>
      <c r="AB2340">
        <v>8</v>
      </c>
      <c r="AC2340">
        <v>21</v>
      </c>
    </row>
    <row r="2341" spans="1:29" x14ac:dyDescent="0.35">
      <c r="A2341">
        <v>2346</v>
      </c>
      <c r="B2341" t="s">
        <v>1318</v>
      </c>
      <c r="C2341" t="s">
        <v>3715</v>
      </c>
      <c r="I2341" t="s">
        <v>3092</v>
      </c>
      <c r="J2341" t="s">
        <v>272</v>
      </c>
      <c r="K2341">
        <v>0</v>
      </c>
      <c r="N2341" t="b">
        <v>1</v>
      </c>
      <c r="O2341" t="b">
        <v>1</v>
      </c>
      <c r="P2341" t="b">
        <v>0</v>
      </c>
      <c r="Q2341">
        <v>14</v>
      </c>
      <c r="R2341">
        <v>2</v>
      </c>
      <c r="S2341">
        <v>1</v>
      </c>
      <c r="T2341">
        <v>0</v>
      </c>
      <c r="U2341" t="b">
        <v>1</v>
      </c>
      <c r="V2341" t="s">
        <v>332</v>
      </c>
      <c r="W2341" t="s">
        <v>333</v>
      </c>
      <c r="X2341" t="s">
        <v>5856</v>
      </c>
      <c r="Y2341">
        <v>13</v>
      </c>
      <c r="Z2341">
        <v>13</v>
      </c>
      <c r="AA2341">
        <v>8</v>
      </c>
      <c r="AB2341">
        <v>8</v>
      </c>
      <c r="AC2341">
        <v>21</v>
      </c>
    </row>
    <row r="2342" spans="1:29" x14ac:dyDescent="0.35">
      <c r="A2342">
        <v>2347</v>
      </c>
      <c r="B2342" t="s">
        <v>1318</v>
      </c>
      <c r="C2342" t="s">
        <v>3716</v>
      </c>
      <c r="I2342" t="s">
        <v>3092</v>
      </c>
      <c r="J2342" t="s">
        <v>272</v>
      </c>
      <c r="K2342">
        <v>0</v>
      </c>
      <c r="N2342" t="b">
        <v>1</v>
      </c>
      <c r="O2342" t="b">
        <v>1</v>
      </c>
      <c r="P2342" t="b">
        <v>0</v>
      </c>
      <c r="Q2342">
        <v>14</v>
      </c>
      <c r="R2342">
        <v>2</v>
      </c>
      <c r="S2342">
        <v>1</v>
      </c>
      <c r="T2342">
        <v>0</v>
      </c>
      <c r="U2342" t="b">
        <v>1</v>
      </c>
      <c r="V2342" t="s">
        <v>332</v>
      </c>
      <c r="W2342" t="s">
        <v>333</v>
      </c>
      <c r="X2342" t="s">
        <v>5857</v>
      </c>
      <c r="Y2342">
        <v>14</v>
      </c>
      <c r="Z2342">
        <v>14</v>
      </c>
      <c r="AA2342">
        <v>8</v>
      </c>
      <c r="AB2342">
        <v>8</v>
      </c>
      <c r="AC2342">
        <v>21</v>
      </c>
    </row>
    <row r="2343" spans="1:29" x14ac:dyDescent="0.35">
      <c r="A2343">
        <v>2348</v>
      </c>
      <c r="B2343" t="s">
        <v>1318</v>
      </c>
      <c r="C2343" t="s">
        <v>3717</v>
      </c>
      <c r="I2343" t="s">
        <v>3092</v>
      </c>
      <c r="J2343" t="s">
        <v>272</v>
      </c>
      <c r="K2343">
        <v>0</v>
      </c>
      <c r="N2343" t="b">
        <v>1</v>
      </c>
      <c r="O2343" t="b">
        <v>1</v>
      </c>
      <c r="P2343" t="b">
        <v>0</v>
      </c>
      <c r="Q2343">
        <v>14</v>
      </c>
      <c r="R2343">
        <v>2</v>
      </c>
      <c r="S2343">
        <v>1</v>
      </c>
      <c r="T2343">
        <v>0</v>
      </c>
      <c r="U2343" t="b">
        <v>1</v>
      </c>
      <c r="V2343" t="s">
        <v>332</v>
      </c>
      <c r="W2343" t="s">
        <v>333</v>
      </c>
      <c r="X2343" t="s">
        <v>5858</v>
      </c>
      <c r="Y2343">
        <v>15</v>
      </c>
      <c r="Z2343">
        <v>15</v>
      </c>
      <c r="AA2343">
        <v>8</v>
      </c>
      <c r="AB2343">
        <v>8</v>
      </c>
      <c r="AC2343">
        <v>21</v>
      </c>
    </row>
    <row r="2344" spans="1:29" x14ac:dyDescent="0.35">
      <c r="A2344">
        <v>2349</v>
      </c>
      <c r="B2344" t="s">
        <v>1318</v>
      </c>
      <c r="C2344" t="s">
        <v>3718</v>
      </c>
      <c r="I2344" t="s">
        <v>3092</v>
      </c>
      <c r="J2344" t="s">
        <v>272</v>
      </c>
      <c r="K2344">
        <v>0</v>
      </c>
      <c r="N2344" t="b">
        <v>1</v>
      </c>
      <c r="O2344" t="b">
        <v>1</v>
      </c>
      <c r="P2344" t="b">
        <v>0</v>
      </c>
      <c r="Q2344">
        <v>14</v>
      </c>
      <c r="R2344">
        <v>2</v>
      </c>
      <c r="S2344">
        <v>1</v>
      </c>
      <c r="T2344">
        <v>0</v>
      </c>
      <c r="U2344" t="b">
        <v>1</v>
      </c>
      <c r="V2344" t="s">
        <v>332</v>
      </c>
      <c r="W2344" t="s">
        <v>333</v>
      </c>
      <c r="X2344" t="s">
        <v>5859</v>
      </c>
      <c r="Y2344">
        <v>16</v>
      </c>
      <c r="Z2344">
        <v>16</v>
      </c>
      <c r="AA2344">
        <v>8</v>
      </c>
      <c r="AB2344">
        <v>8</v>
      </c>
      <c r="AC2344">
        <v>21</v>
      </c>
    </row>
    <row r="2345" spans="1:29" x14ac:dyDescent="0.35">
      <c r="A2345">
        <v>2350</v>
      </c>
      <c r="B2345" t="s">
        <v>1318</v>
      </c>
      <c r="C2345" t="s">
        <v>3719</v>
      </c>
      <c r="I2345" t="s">
        <v>3092</v>
      </c>
      <c r="J2345" t="s">
        <v>272</v>
      </c>
      <c r="K2345">
        <v>0</v>
      </c>
      <c r="N2345" t="b">
        <v>1</v>
      </c>
      <c r="O2345" t="b">
        <v>1</v>
      </c>
      <c r="P2345" t="b">
        <v>0</v>
      </c>
      <c r="Q2345">
        <v>14</v>
      </c>
      <c r="R2345">
        <v>2</v>
      </c>
      <c r="S2345">
        <v>1</v>
      </c>
      <c r="T2345">
        <v>0</v>
      </c>
      <c r="U2345" t="b">
        <v>1</v>
      </c>
      <c r="V2345" t="s">
        <v>332</v>
      </c>
      <c r="W2345" t="s">
        <v>333</v>
      </c>
      <c r="X2345" t="s">
        <v>5860</v>
      </c>
      <c r="Y2345">
        <v>17</v>
      </c>
      <c r="Z2345">
        <v>17</v>
      </c>
      <c r="AA2345">
        <v>8</v>
      </c>
      <c r="AB2345">
        <v>8</v>
      </c>
      <c r="AC2345">
        <v>21</v>
      </c>
    </row>
    <row r="2346" spans="1:29" x14ac:dyDescent="0.35">
      <c r="A2346">
        <v>2351</v>
      </c>
      <c r="B2346" t="s">
        <v>1318</v>
      </c>
      <c r="C2346" t="s">
        <v>3720</v>
      </c>
      <c r="I2346" t="s">
        <v>3092</v>
      </c>
      <c r="J2346" t="s">
        <v>272</v>
      </c>
      <c r="K2346">
        <v>0</v>
      </c>
      <c r="N2346" t="b">
        <v>1</v>
      </c>
      <c r="O2346" t="b">
        <v>1</v>
      </c>
      <c r="P2346" t="b">
        <v>0</v>
      </c>
      <c r="Q2346">
        <v>14</v>
      </c>
      <c r="R2346">
        <v>2</v>
      </c>
      <c r="S2346">
        <v>1</v>
      </c>
      <c r="T2346">
        <v>0</v>
      </c>
      <c r="U2346" t="b">
        <v>1</v>
      </c>
      <c r="V2346" t="s">
        <v>332</v>
      </c>
      <c r="W2346" t="s">
        <v>333</v>
      </c>
      <c r="X2346" t="s">
        <v>5861</v>
      </c>
      <c r="Y2346">
        <v>18</v>
      </c>
      <c r="Z2346">
        <v>18</v>
      </c>
      <c r="AA2346">
        <v>8</v>
      </c>
      <c r="AB2346">
        <v>8</v>
      </c>
      <c r="AC2346">
        <v>21</v>
      </c>
    </row>
    <row r="2347" spans="1:29" x14ac:dyDescent="0.35">
      <c r="A2347">
        <v>2352</v>
      </c>
      <c r="B2347" t="s">
        <v>1318</v>
      </c>
      <c r="C2347" t="s">
        <v>3721</v>
      </c>
      <c r="I2347" t="s">
        <v>3092</v>
      </c>
      <c r="J2347" t="s">
        <v>272</v>
      </c>
      <c r="K2347">
        <v>0</v>
      </c>
      <c r="N2347" t="b">
        <v>1</v>
      </c>
      <c r="O2347" t="b">
        <v>1</v>
      </c>
      <c r="P2347" t="b">
        <v>0</v>
      </c>
      <c r="Q2347">
        <v>14</v>
      </c>
      <c r="R2347">
        <v>2</v>
      </c>
      <c r="S2347">
        <v>1</v>
      </c>
      <c r="T2347">
        <v>0</v>
      </c>
      <c r="U2347" t="b">
        <v>1</v>
      </c>
      <c r="V2347" t="s">
        <v>332</v>
      </c>
      <c r="W2347" t="s">
        <v>333</v>
      </c>
      <c r="X2347" t="s">
        <v>5862</v>
      </c>
      <c r="Y2347">
        <v>19</v>
      </c>
      <c r="Z2347">
        <v>19</v>
      </c>
      <c r="AA2347">
        <v>8</v>
      </c>
      <c r="AB2347">
        <v>8</v>
      </c>
      <c r="AC2347">
        <v>21</v>
      </c>
    </row>
    <row r="2348" spans="1:29" x14ac:dyDescent="0.35">
      <c r="A2348">
        <v>2353</v>
      </c>
      <c r="B2348" t="s">
        <v>1318</v>
      </c>
      <c r="C2348" t="s">
        <v>3722</v>
      </c>
      <c r="I2348" t="s">
        <v>3092</v>
      </c>
      <c r="J2348" t="s">
        <v>272</v>
      </c>
      <c r="K2348">
        <v>0</v>
      </c>
      <c r="N2348" t="b">
        <v>1</v>
      </c>
      <c r="O2348" t="b">
        <v>1</v>
      </c>
      <c r="P2348" t="b">
        <v>0</v>
      </c>
      <c r="Q2348">
        <v>14</v>
      </c>
      <c r="R2348">
        <v>2</v>
      </c>
      <c r="S2348">
        <v>1</v>
      </c>
      <c r="T2348">
        <v>0</v>
      </c>
      <c r="U2348" t="b">
        <v>1</v>
      </c>
      <c r="V2348" t="s">
        <v>332</v>
      </c>
      <c r="W2348" t="s">
        <v>333</v>
      </c>
      <c r="X2348" t="s">
        <v>5863</v>
      </c>
      <c r="Y2348">
        <v>20</v>
      </c>
      <c r="Z2348">
        <v>20</v>
      </c>
      <c r="AA2348">
        <v>8</v>
      </c>
      <c r="AB2348">
        <v>8</v>
      </c>
      <c r="AC2348">
        <v>21</v>
      </c>
    </row>
    <row r="2349" spans="1:29" x14ac:dyDescent="0.35">
      <c r="A2349">
        <v>2354</v>
      </c>
      <c r="B2349" t="s">
        <v>1318</v>
      </c>
      <c r="C2349" t="s">
        <v>3723</v>
      </c>
      <c r="I2349" t="s">
        <v>3092</v>
      </c>
      <c r="J2349" t="s">
        <v>272</v>
      </c>
      <c r="K2349">
        <v>0</v>
      </c>
      <c r="N2349" t="b">
        <v>1</v>
      </c>
      <c r="O2349" t="b">
        <v>1</v>
      </c>
      <c r="P2349" t="b">
        <v>0</v>
      </c>
      <c r="Q2349">
        <v>14</v>
      </c>
      <c r="R2349">
        <v>2</v>
      </c>
      <c r="S2349">
        <v>1</v>
      </c>
      <c r="T2349">
        <v>0</v>
      </c>
      <c r="U2349" t="b">
        <v>1</v>
      </c>
      <c r="V2349" t="s">
        <v>332</v>
      </c>
      <c r="W2349" t="s">
        <v>333</v>
      </c>
      <c r="X2349" t="s">
        <v>5537</v>
      </c>
      <c r="Y2349">
        <v>21</v>
      </c>
      <c r="Z2349">
        <v>21</v>
      </c>
      <c r="AA2349">
        <v>8</v>
      </c>
      <c r="AB2349">
        <v>8</v>
      </c>
      <c r="AC2349">
        <v>21</v>
      </c>
    </row>
    <row r="2350" spans="1:29" x14ac:dyDescent="0.35">
      <c r="A2350">
        <v>2355</v>
      </c>
      <c r="B2350" t="s">
        <v>1318</v>
      </c>
      <c r="C2350" t="s">
        <v>3724</v>
      </c>
      <c r="I2350" t="s">
        <v>3092</v>
      </c>
      <c r="J2350" t="s">
        <v>272</v>
      </c>
      <c r="K2350">
        <v>0</v>
      </c>
      <c r="N2350" t="b">
        <v>1</v>
      </c>
      <c r="O2350" t="b">
        <v>1</v>
      </c>
      <c r="P2350" t="b">
        <v>0</v>
      </c>
      <c r="Q2350">
        <v>14</v>
      </c>
      <c r="R2350">
        <v>2</v>
      </c>
      <c r="S2350">
        <v>1</v>
      </c>
      <c r="T2350">
        <v>0</v>
      </c>
      <c r="U2350" t="b">
        <v>1</v>
      </c>
      <c r="V2350" t="s">
        <v>332</v>
      </c>
      <c r="W2350" t="s">
        <v>333</v>
      </c>
      <c r="X2350" t="s">
        <v>5864</v>
      </c>
      <c r="Y2350">
        <v>22</v>
      </c>
      <c r="Z2350">
        <v>22</v>
      </c>
      <c r="AA2350">
        <v>8</v>
      </c>
      <c r="AB2350">
        <v>8</v>
      </c>
      <c r="AC2350">
        <v>21</v>
      </c>
    </row>
    <row r="2351" spans="1:29" x14ac:dyDescent="0.35">
      <c r="A2351">
        <v>2356</v>
      </c>
      <c r="B2351" t="s">
        <v>1318</v>
      </c>
      <c r="C2351" t="s">
        <v>3725</v>
      </c>
      <c r="I2351" t="s">
        <v>3092</v>
      </c>
      <c r="J2351" t="s">
        <v>272</v>
      </c>
      <c r="K2351">
        <v>0</v>
      </c>
      <c r="N2351" t="b">
        <v>1</v>
      </c>
      <c r="O2351" t="b">
        <v>1</v>
      </c>
      <c r="P2351" t="b">
        <v>0</v>
      </c>
      <c r="Q2351">
        <v>14</v>
      </c>
      <c r="R2351">
        <v>2</v>
      </c>
      <c r="S2351">
        <v>1</v>
      </c>
      <c r="T2351">
        <v>0</v>
      </c>
      <c r="U2351" t="b">
        <v>1</v>
      </c>
      <c r="V2351" t="s">
        <v>332</v>
      </c>
      <c r="W2351" t="s">
        <v>333</v>
      </c>
      <c r="X2351" t="s">
        <v>5865</v>
      </c>
      <c r="Y2351">
        <v>23</v>
      </c>
      <c r="Z2351">
        <v>23</v>
      </c>
      <c r="AA2351">
        <v>8</v>
      </c>
      <c r="AB2351">
        <v>8</v>
      </c>
      <c r="AC2351">
        <v>21</v>
      </c>
    </row>
    <row r="2352" spans="1:29" x14ac:dyDescent="0.35">
      <c r="A2352">
        <v>2357</v>
      </c>
      <c r="B2352" t="s">
        <v>1318</v>
      </c>
      <c r="C2352" t="s">
        <v>3726</v>
      </c>
      <c r="I2352" t="s">
        <v>3092</v>
      </c>
      <c r="J2352" t="s">
        <v>272</v>
      </c>
      <c r="K2352">
        <v>0</v>
      </c>
      <c r="N2352" t="b">
        <v>1</v>
      </c>
      <c r="O2352" t="b">
        <v>1</v>
      </c>
      <c r="P2352" t="b">
        <v>0</v>
      </c>
      <c r="Q2352">
        <v>14</v>
      </c>
      <c r="R2352">
        <v>2</v>
      </c>
      <c r="S2352">
        <v>1</v>
      </c>
      <c r="T2352">
        <v>0</v>
      </c>
      <c r="U2352" t="b">
        <v>1</v>
      </c>
      <c r="V2352" t="s">
        <v>332</v>
      </c>
      <c r="W2352" t="s">
        <v>333</v>
      </c>
      <c r="X2352" t="s">
        <v>5866</v>
      </c>
      <c r="Y2352">
        <v>24</v>
      </c>
      <c r="Z2352">
        <v>24</v>
      </c>
      <c r="AA2352">
        <v>8</v>
      </c>
      <c r="AB2352">
        <v>8</v>
      </c>
      <c r="AC2352">
        <v>21</v>
      </c>
    </row>
    <row r="2353" spans="1:29" x14ac:dyDescent="0.35">
      <c r="A2353">
        <v>2358</v>
      </c>
      <c r="B2353" t="s">
        <v>1318</v>
      </c>
      <c r="C2353" t="s">
        <v>3727</v>
      </c>
      <c r="I2353" t="s">
        <v>3092</v>
      </c>
      <c r="J2353" t="s">
        <v>272</v>
      </c>
      <c r="K2353">
        <v>0</v>
      </c>
      <c r="N2353" t="b">
        <v>1</v>
      </c>
      <c r="O2353" t="b">
        <v>1</v>
      </c>
      <c r="P2353" t="b">
        <v>0</v>
      </c>
      <c r="Q2353">
        <v>14</v>
      </c>
      <c r="R2353">
        <v>2</v>
      </c>
      <c r="S2353">
        <v>1</v>
      </c>
      <c r="T2353">
        <v>0</v>
      </c>
      <c r="U2353" t="b">
        <v>1</v>
      </c>
      <c r="V2353" t="s">
        <v>332</v>
      </c>
      <c r="W2353" t="s">
        <v>333</v>
      </c>
      <c r="X2353" t="s">
        <v>5867</v>
      </c>
      <c r="Y2353">
        <v>25</v>
      </c>
      <c r="Z2353">
        <v>25</v>
      </c>
      <c r="AA2353">
        <v>8</v>
      </c>
      <c r="AB2353">
        <v>8</v>
      </c>
      <c r="AC2353">
        <v>21</v>
      </c>
    </row>
    <row r="2354" spans="1:29" x14ac:dyDescent="0.35">
      <c r="A2354">
        <v>2359</v>
      </c>
      <c r="B2354" t="s">
        <v>1318</v>
      </c>
      <c r="C2354" t="s">
        <v>3728</v>
      </c>
      <c r="I2354" t="s">
        <v>3092</v>
      </c>
      <c r="J2354" t="s">
        <v>272</v>
      </c>
      <c r="K2354">
        <v>0</v>
      </c>
      <c r="N2354" t="b">
        <v>1</v>
      </c>
      <c r="O2354" t="b">
        <v>1</v>
      </c>
      <c r="P2354" t="b">
        <v>0</v>
      </c>
      <c r="Q2354">
        <v>14</v>
      </c>
      <c r="R2354">
        <v>2</v>
      </c>
      <c r="S2354">
        <v>1</v>
      </c>
      <c r="T2354">
        <v>0</v>
      </c>
      <c r="U2354" t="b">
        <v>1</v>
      </c>
      <c r="V2354" t="s">
        <v>332</v>
      </c>
      <c r="W2354" t="s">
        <v>333</v>
      </c>
      <c r="X2354" t="s">
        <v>5868</v>
      </c>
      <c r="Y2354">
        <v>26</v>
      </c>
      <c r="Z2354">
        <v>26</v>
      </c>
      <c r="AA2354">
        <v>8</v>
      </c>
      <c r="AB2354">
        <v>8</v>
      </c>
      <c r="AC2354">
        <v>21</v>
      </c>
    </row>
    <row r="2355" spans="1:29" x14ac:dyDescent="0.35">
      <c r="A2355">
        <v>2360</v>
      </c>
      <c r="B2355" t="s">
        <v>1318</v>
      </c>
      <c r="C2355" t="s">
        <v>3729</v>
      </c>
      <c r="I2355" t="s">
        <v>3092</v>
      </c>
      <c r="J2355" t="s">
        <v>272</v>
      </c>
      <c r="K2355">
        <v>0</v>
      </c>
      <c r="N2355" t="b">
        <v>1</v>
      </c>
      <c r="O2355" t="b">
        <v>1</v>
      </c>
      <c r="P2355" t="b">
        <v>0</v>
      </c>
      <c r="Q2355">
        <v>14</v>
      </c>
      <c r="R2355">
        <v>2</v>
      </c>
      <c r="S2355">
        <v>1</v>
      </c>
      <c r="T2355">
        <v>0</v>
      </c>
      <c r="U2355" t="b">
        <v>1</v>
      </c>
      <c r="V2355" t="s">
        <v>332</v>
      </c>
      <c r="W2355" t="s">
        <v>333</v>
      </c>
      <c r="X2355" t="s">
        <v>5869</v>
      </c>
      <c r="Y2355">
        <v>27</v>
      </c>
      <c r="Z2355">
        <v>27</v>
      </c>
      <c r="AA2355">
        <v>8</v>
      </c>
      <c r="AB2355">
        <v>8</v>
      </c>
      <c r="AC2355">
        <v>21</v>
      </c>
    </row>
    <row r="2356" spans="1:29" x14ac:dyDescent="0.35">
      <c r="A2356">
        <v>2361</v>
      </c>
      <c r="B2356" t="s">
        <v>1318</v>
      </c>
      <c r="C2356" t="s">
        <v>3730</v>
      </c>
      <c r="I2356" t="s">
        <v>3092</v>
      </c>
      <c r="J2356" t="s">
        <v>272</v>
      </c>
      <c r="K2356">
        <v>0</v>
      </c>
      <c r="N2356" t="b">
        <v>1</v>
      </c>
      <c r="O2356" t="b">
        <v>1</v>
      </c>
      <c r="P2356" t="b">
        <v>0</v>
      </c>
      <c r="Q2356">
        <v>14</v>
      </c>
      <c r="R2356">
        <v>2</v>
      </c>
      <c r="S2356">
        <v>1</v>
      </c>
      <c r="T2356">
        <v>0</v>
      </c>
      <c r="U2356" t="b">
        <v>1</v>
      </c>
      <c r="V2356" t="s">
        <v>332</v>
      </c>
      <c r="W2356" t="s">
        <v>333</v>
      </c>
      <c r="X2356" t="s">
        <v>5870</v>
      </c>
      <c r="Y2356">
        <v>28</v>
      </c>
      <c r="Z2356">
        <v>28</v>
      </c>
      <c r="AA2356">
        <v>8</v>
      </c>
      <c r="AB2356">
        <v>8</v>
      </c>
      <c r="AC2356">
        <v>21</v>
      </c>
    </row>
    <row r="2357" spans="1:29" x14ac:dyDescent="0.35">
      <c r="A2357">
        <v>2362</v>
      </c>
      <c r="B2357" t="s">
        <v>1318</v>
      </c>
      <c r="C2357" t="s">
        <v>3731</v>
      </c>
      <c r="I2357" t="s">
        <v>3092</v>
      </c>
      <c r="J2357" t="s">
        <v>272</v>
      </c>
      <c r="K2357">
        <v>0</v>
      </c>
      <c r="N2357" t="b">
        <v>1</v>
      </c>
      <c r="O2357" t="b">
        <v>1</v>
      </c>
      <c r="P2357" t="b">
        <v>0</v>
      </c>
      <c r="Q2357">
        <v>14</v>
      </c>
      <c r="R2357">
        <v>2</v>
      </c>
      <c r="S2357">
        <v>1</v>
      </c>
      <c r="T2357">
        <v>0</v>
      </c>
      <c r="U2357" t="b">
        <v>1</v>
      </c>
      <c r="V2357" t="s">
        <v>332</v>
      </c>
      <c r="W2357" t="s">
        <v>333</v>
      </c>
      <c r="X2357" t="s">
        <v>5871</v>
      </c>
      <c r="Y2357">
        <v>29</v>
      </c>
      <c r="Z2357">
        <v>29</v>
      </c>
      <c r="AA2357">
        <v>8</v>
      </c>
      <c r="AB2357">
        <v>8</v>
      </c>
      <c r="AC2357">
        <v>21</v>
      </c>
    </row>
    <row r="2358" spans="1:29" x14ac:dyDescent="0.35">
      <c r="A2358">
        <v>2363</v>
      </c>
      <c r="B2358" t="s">
        <v>1318</v>
      </c>
      <c r="C2358" t="s">
        <v>3732</v>
      </c>
      <c r="I2358" t="s">
        <v>3092</v>
      </c>
      <c r="J2358" t="s">
        <v>272</v>
      </c>
      <c r="K2358">
        <v>0</v>
      </c>
      <c r="N2358" t="b">
        <v>1</v>
      </c>
      <c r="O2358" t="b">
        <v>1</v>
      </c>
      <c r="P2358" t="b">
        <v>0</v>
      </c>
      <c r="Q2358">
        <v>14</v>
      </c>
      <c r="R2358">
        <v>2</v>
      </c>
      <c r="S2358">
        <v>1</v>
      </c>
      <c r="T2358">
        <v>0</v>
      </c>
      <c r="U2358" t="b">
        <v>1</v>
      </c>
      <c r="V2358" t="s">
        <v>332</v>
      </c>
      <c r="W2358" t="s">
        <v>333</v>
      </c>
      <c r="X2358" t="s">
        <v>5872</v>
      </c>
      <c r="Y2358">
        <v>30</v>
      </c>
      <c r="Z2358">
        <v>30</v>
      </c>
      <c r="AA2358">
        <v>8</v>
      </c>
      <c r="AB2358">
        <v>8</v>
      </c>
      <c r="AC2358">
        <v>21</v>
      </c>
    </row>
    <row r="2359" spans="1:29" x14ac:dyDescent="0.35">
      <c r="A2359">
        <v>2364</v>
      </c>
      <c r="B2359" t="s">
        <v>1318</v>
      </c>
      <c r="C2359" t="s">
        <v>3733</v>
      </c>
      <c r="I2359" t="s">
        <v>3092</v>
      </c>
      <c r="J2359" t="s">
        <v>272</v>
      </c>
      <c r="K2359">
        <v>0</v>
      </c>
      <c r="N2359" t="b">
        <v>1</v>
      </c>
      <c r="O2359" t="b">
        <v>1</v>
      </c>
      <c r="P2359" t="b">
        <v>0</v>
      </c>
      <c r="Q2359">
        <v>14</v>
      </c>
      <c r="R2359">
        <v>2</v>
      </c>
      <c r="S2359">
        <v>1</v>
      </c>
      <c r="T2359">
        <v>0</v>
      </c>
      <c r="U2359" t="b">
        <v>1</v>
      </c>
      <c r="V2359" t="s">
        <v>332</v>
      </c>
      <c r="W2359" t="s">
        <v>333</v>
      </c>
      <c r="X2359" t="s">
        <v>5873</v>
      </c>
      <c r="Y2359">
        <v>31</v>
      </c>
      <c r="Z2359">
        <v>31</v>
      </c>
      <c r="AA2359">
        <v>8</v>
      </c>
      <c r="AB2359">
        <v>8</v>
      </c>
      <c r="AC2359">
        <v>21</v>
      </c>
    </row>
    <row r="2360" spans="1:29" x14ac:dyDescent="0.35">
      <c r="A2360">
        <v>2365</v>
      </c>
      <c r="B2360" t="s">
        <v>1318</v>
      </c>
      <c r="C2360" t="s">
        <v>3734</v>
      </c>
      <c r="I2360" t="s">
        <v>3092</v>
      </c>
      <c r="J2360" t="s">
        <v>272</v>
      </c>
      <c r="K2360">
        <v>0</v>
      </c>
      <c r="N2360" t="b">
        <v>1</v>
      </c>
      <c r="O2360" t="b">
        <v>1</v>
      </c>
      <c r="P2360" t="b">
        <v>0</v>
      </c>
      <c r="Q2360">
        <v>14</v>
      </c>
      <c r="R2360">
        <v>2</v>
      </c>
      <c r="S2360">
        <v>1</v>
      </c>
      <c r="T2360">
        <v>0</v>
      </c>
      <c r="U2360" t="b">
        <v>1</v>
      </c>
      <c r="V2360" t="s">
        <v>332</v>
      </c>
      <c r="W2360" t="s">
        <v>333</v>
      </c>
      <c r="X2360" t="s">
        <v>5874</v>
      </c>
      <c r="Y2360">
        <v>32</v>
      </c>
      <c r="Z2360">
        <v>32</v>
      </c>
      <c r="AA2360">
        <v>8</v>
      </c>
      <c r="AB2360">
        <v>8</v>
      </c>
      <c r="AC2360">
        <v>21</v>
      </c>
    </row>
    <row r="2361" spans="1:29" x14ac:dyDescent="0.35">
      <c r="A2361">
        <v>2366</v>
      </c>
      <c r="B2361" t="s">
        <v>1318</v>
      </c>
      <c r="C2361" t="s">
        <v>3735</v>
      </c>
      <c r="I2361" t="s">
        <v>3092</v>
      </c>
      <c r="J2361" t="s">
        <v>272</v>
      </c>
      <c r="K2361">
        <v>0</v>
      </c>
      <c r="N2361" t="b">
        <v>1</v>
      </c>
      <c r="O2361" t="b">
        <v>1</v>
      </c>
      <c r="P2361" t="b">
        <v>0</v>
      </c>
      <c r="Q2361">
        <v>14</v>
      </c>
      <c r="R2361">
        <v>2</v>
      </c>
      <c r="S2361">
        <v>1</v>
      </c>
      <c r="T2361">
        <v>0</v>
      </c>
      <c r="U2361" t="b">
        <v>1</v>
      </c>
      <c r="V2361" t="s">
        <v>332</v>
      </c>
      <c r="W2361" t="s">
        <v>333</v>
      </c>
      <c r="X2361" t="s">
        <v>5549</v>
      </c>
      <c r="Y2361">
        <v>33</v>
      </c>
      <c r="Z2361">
        <v>33</v>
      </c>
      <c r="AA2361">
        <v>8</v>
      </c>
      <c r="AB2361">
        <v>8</v>
      </c>
      <c r="AC2361">
        <v>21</v>
      </c>
    </row>
    <row r="2362" spans="1:29" x14ac:dyDescent="0.35">
      <c r="A2362">
        <v>2367</v>
      </c>
      <c r="B2362" t="s">
        <v>1318</v>
      </c>
      <c r="C2362" t="s">
        <v>3736</v>
      </c>
      <c r="I2362" t="s">
        <v>3092</v>
      </c>
      <c r="J2362" t="s">
        <v>272</v>
      </c>
      <c r="K2362">
        <v>0</v>
      </c>
      <c r="N2362" t="b">
        <v>1</v>
      </c>
      <c r="O2362" t="b">
        <v>1</v>
      </c>
      <c r="P2362" t="b">
        <v>0</v>
      </c>
      <c r="Q2362">
        <v>14</v>
      </c>
      <c r="R2362">
        <v>2</v>
      </c>
      <c r="S2362">
        <v>1</v>
      </c>
      <c r="T2362">
        <v>0</v>
      </c>
      <c r="U2362" t="b">
        <v>1</v>
      </c>
      <c r="V2362" t="s">
        <v>332</v>
      </c>
      <c r="W2362" t="s">
        <v>333</v>
      </c>
      <c r="X2362" t="s">
        <v>5875</v>
      </c>
      <c r="Y2362">
        <v>34</v>
      </c>
      <c r="Z2362">
        <v>34</v>
      </c>
      <c r="AA2362">
        <v>8</v>
      </c>
      <c r="AB2362">
        <v>8</v>
      </c>
      <c r="AC2362">
        <v>21</v>
      </c>
    </row>
    <row r="2363" spans="1:29" x14ac:dyDescent="0.35">
      <c r="A2363">
        <v>2368</v>
      </c>
      <c r="B2363" t="s">
        <v>1318</v>
      </c>
      <c r="C2363" t="s">
        <v>3737</v>
      </c>
      <c r="I2363" t="s">
        <v>3092</v>
      </c>
      <c r="J2363" t="s">
        <v>272</v>
      </c>
      <c r="K2363">
        <v>0</v>
      </c>
      <c r="N2363" t="b">
        <v>1</v>
      </c>
      <c r="O2363" t="b">
        <v>1</v>
      </c>
      <c r="P2363" t="b">
        <v>0</v>
      </c>
      <c r="Q2363">
        <v>14</v>
      </c>
      <c r="R2363">
        <v>2</v>
      </c>
      <c r="S2363">
        <v>1</v>
      </c>
      <c r="T2363">
        <v>0</v>
      </c>
      <c r="U2363" t="b">
        <v>1</v>
      </c>
      <c r="V2363" t="s">
        <v>332</v>
      </c>
      <c r="W2363" t="s">
        <v>333</v>
      </c>
      <c r="X2363" t="s">
        <v>5876</v>
      </c>
      <c r="Y2363">
        <v>35</v>
      </c>
      <c r="Z2363">
        <v>35</v>
      </c>
      <c r="AA2363">
        <v>8</v>
      </c>
      <c r="AB2363">
        <v>8</v>
      </c>
      <c r="AC2363">
        <v>21</v>
      </c>
    </row>
    <row r="2364" spans="1:29" x14ac:dyDescent="0.35">
      <c r="A2364">
        <v>2369</v>
      </c>
      <c r="B2364" t="s">
        <v>1318</v>
      </c>
      <c r="C2364" t="s">
        <v>3738</v>
      </c>
      <c r="I2364" t="s">
        <v>3092</v>
      </c>
      <c r="J2364" t="s">
        <v>272</v>
      </c>
      <c r="K2364">
        <v>0</v>
      </c>
      <c r="N2364" t="b">
        <v>1</v>
      </c>
      <c r="O2364" t="b">
        <v>1</v>
      </c>
      <c r="P2364" t="b">
        <v>0</v>
      </c>
      <c r="Q2364">
        <v>14</v>
      </c>
      <c r="R2364">
        <v>2</v>
      </c>
      <c r="S2364">
        <v>1</v>
      </c>
      <c r="T2364">
        <v>0</v>
      </c>
      <c r="U2364" t="b">
        <v>1</v>
      </c>
      <c r="V2364" t="s">
        <v>332</v>
      </c>
      <c r="W2364" t="s">
        <v>333</v>
      </c>
      <c r="X2364" t="s">
        <v>5877</v>
      </c>
      <c r="Y2364">
        <v>36</v>
      </c>
      <c r="Z2364">
        <v>36</v>
      </c>
      <c r="AA2364">
        <v>8</v>
      </c>
      <c r="AB2364">
        <v>8</v>
      </c>
      <c r="AC2364">
        <v>21</v>
      </c>
    </row>
    <row r="2365" spans="1:29" x14ac:dyDescent="0.35">
      <c r="A2365">
        <v>2370</v>
      </c>
      <c r="B2365" t="s">
        <v>1318</v>
      </c>
      <c r="C2365" t="s">
        <v>3739</v>
      </c>
      <c r="I2365" t="s">
        <v>3092</v>
      </c>
      <c r="J2365" t="s">
        <v>272</v>
      </c>
      <c r="K2365">
        <v>0</v>
      </c>
      <c r="N2365" t="b">
        <v>1</v>
      </c>
      <c r="O2365" t="b">
        <v>1</v>
      </c>
      <c r="P2365" t="b">
        <v>0</v>
      </c>
      <c r="Q2365">
        <v>14</v>
      </c>
      <c r="R2365">
        <v>2</v>
      </c>
      <c r="S2365">
        <v>1</v>
      </c>
      <c r="T2365">
        <v>0</v>
      </c>
      <c r="U2365" t="b">
        <v>1</v>
      </c>
      <c r="V2365" t="s">
        <v>332</v>
      </c>
      <c r="W2365" t="s">
        <v>333</v>
      </c>
      <c r="X2365" t="s">
        <v>5878</v>
      </c>
      <c r="Y2365">
        <v>37</v>
      </c>
      <c r="Z2365">
        <v>37</v>
      </c>
      <c r="AA2365">
        <v>8</v>
      </c>
      <c r="AB2365">
        <v>8</v>
      </c>
      <c r="AC2365">
        <v>21</v>
      </c>
    </row>
    <row r="2366" spans="1:29" x14ac:dyDescent="0.35">
      <c r="A2366">
        <v>2371</v>
      </c>
      <c r="B2366" t="s">
        <v>1318</v>
      </c>
      <c r="C2366" t="s">
        <v>3740</v>
      </c>
      <c r="I2366" t="s">
        <v>3092</v>
      </c>
      <c r="J2366" t="s">
        <v>272</v>
      </c>
      <c r="K2366">
        <v>0</v>
      </c>
      <c r="N2366" t="b">
        <v>1</v>
      </c>
      <c r="O2366" t="b">
        <v>1</v>
      </c>
      <c r="P2366" t="b">
        <v>0</v>
      </c>
      <c r="Q2366">
        <v>14</v>
      </c>
      <c r="R2366">
        <v>2</v>
      </c>
      <c r="S2366">
        <v>1</v>
      </c>
      <c r="T2366">
        <v>0</v>
      </c>
      <c r="U2366" t="b">
        <v>1</v>
      </c>
      <c r="V2366" t="s">
        <v>332</v>
      </c>
      <c r="W2366" t="s">
        <v>333</v>
      </c>
      <c r="X2366" t="s">
        <v>5879</v>
      </c>
      <c r="Y2366">
        <v>38</v>
      </c>
      <c r="Z2366">
        <v>38</v>
      </c>
      <c r="AA2366">
        <v>8</v>
      </c>
      <c r="AB2366">
        <v>8</v>
      </c>
      <c r="AC2366">
        <v>21</v>
      </c>
    </row>
    <row r="2367" spans="1:29" x14ac:dyDescent="0.35">
      <c r="A2367">
        <v>2372</v>
      </c>
      <c r="B2367" t="s">
        <v>1318</v>
      </c>
      <c r="C2367" t="s">
        <v>3741</v>
      </c>
      <c r="I2367" t="s">
        <v>3092</v>
      </c>
      <c r="J2367" t="s">
        <v>272</v>
      </c>
      <c r="K2367">
        <v>0</v>
      </c>
      <c r="N2367" t="b">
        <v>1</v>
      </c>
      <c r="O2367" t="b">
        <v>1</v>
      </c>
      <c r="P2367" t="b">
        <v>0</v>
      </c>
      <c r="Q2367">
        <v>14</v>
      </c>
      <c r="R2367">
        <v>2</v>
      </c>
      <c r="S2367">
        <v>1</v>
      </c>
      <c r="T2367">
        <v>0</v>
      </c>
      <c r="U2367" t="b">
        <v>1</v>
      </c>
      <c r="V2367" t="s">
        <v>332</v>
      </c>
      <c r="W2367" t="s">
        <v>333</v>
      </c>
      <c r="X2367" t="s">
        <v>5880</v>
      </c>
      <c r="Y2367">
        <v>39</v>
      </c>
      <c r="Z2367">
        <v>39</v>
      </c>
      <c r="AA2367">
        <v>8</v>
      </c>
      <c r="AB2367">
        <v>8</v>
      </c>
      <c r="AC2367">
        <v>21</v>
      </c>
    </row>
    <row r="2368" spans="1:29" x14ac:dyDescent="0.35">
      <c r="A2368">
        <v>2373</v>
      </c>
      <c r="B2368" t="s">
        <v>1318</v>
      </c>
      <c r="C2368" t="s">
        <v>3742</v>
      </c>
      <c r="I2368" t="s">
        <v>3092</v>
      </c>
      <c r="J2368" t="s">
        <v>272</v>
      </c>
      <c r="K2368">
        <v>0</v>
      </c>
      <c r="N2368" t="b">
        <v>1</v>
      </c>
      <c r="O2368" t="b">
        <v>1</v>
      </c>
      <c r="P2368" t="b">
        <v>0</v>
      </c>
      <c r="Q2368">
        <v>14</v>
      </c>
      <c r="R2368">
        <v>2</v>
      </c>
      <c r="S2368">
        <v>1</v>
      </c>
      <c r="T2368">
        <v>0</v>
      </c>
      <c r="U2368" t="b">
        <v>1</v>
      </c>
      <c r="V2368" t="s">
        <v>332</v>
      </c>
      <c r="W2368" t="s">
        <v>333</v>
      </c>
      <c r="X2368" t="s">
        <v>5881</v>
      </c>
      <c r="Y2368">
        <v>40</v>
      </c>
      <c r="Z2368">
        <v>40</v>
      </c>
      <c r="AA2368">
        <v>8</v>
      </c>
      <c r="AB2368">
        <v>8</v>
      </c>
      <c r="AC2368">
        <v>21</v>
      </c>
    </row>
    <row r="2369" spans="1:29" x14ac:dyDescent="0.35">
      <c r="A2369">
        <v>2374</v>
      </c>
      <c r="B2369" t="s">
        <v>1318</v>
      </c>
      <c r="C2369" t="s">
        <v>3743</v>
      </c>
      <c r="I2369" t="s">
        <v>3092</v>
      </c>
      <c r="J2369" t="s">
        <v>272</v>
      </c>
      <c r="K2369">
        <v>0</v>
      </c>
      <c r="N2369" t="b">
        <v>1</v>
      </c>
      <c r="O2369" t="b">
        <v>1</v>
      </c>
      <c r="P2369" t="b">
        <v>0</v>
      </c>
      <c r="Q2369">
        <v>14</v>
      </c>
      <c r="R2369">
        <v>2</v>
      </c>
      <c r="S2369">
        <v>1</v>
      </c>
      <c r="T2369">
        <v>0</v>
      </c>
      <c r="U2369" t="b">
        <v>1</v>
      </c>
      <c r="V2369" t="s">
        <v>332</v>
      </c>
      <c r="W2369" t="s">
        <v>333</v>
      </c>
      <c r="X2369" t="s">
        <v>5882</v>
      </c>
      <c r="Y2369">
        <v>41</v>
      </c>
      <c r="Z2369">
        <v>41</v>
      </c>
      <c r="AA2369">
        <v>8</v>
      </c>
      <c r="AB2369">
        <v>8</v>
      </c>
      <c r="AC2369">
        <v>21</v>
      </c>
    </row>
    <row r="2370" spans="1:29" x14ac:dyDescent="0.35">
      <c r="A2370">
        <v>2375</v>
      </c>
      <c r="B2370" t="s">
        <v>1318</v>
      </c>
      <c r="C2370" t="s">
        <v>3744</v>
      </c>
      <c r="I2370" t="s">
        <v>3092</v>
      </c>
      <c r="J2370" t="s">
        <v>272</v>
      </c>
      <c r="K2370">
        <v>0</v>
      </c>
      <c r="N2370" t="b">
        <v>1</v>
      </c>
      <c r="O2370" t="b">
        <v>1</v>
      </c>
      <c r="P2370" t="b">
        <v>0</v>
      </c>
      <c r="Q2370">
        <v>14</v>
      </c>
      <c r="R2370">
        <v>2</v>
      </c>
      <c r="S2370">
        <v>1</v>
      </c>
      <c r="T2370">
        <v>0</v>
      </c>
      <c r="U2370" t="b">
        <v>1</v>
      </c>
      <c r="V2370" t="s">
        <v>332</v>
      </c>
      <c r="W2370" t="s">
        <v>333</v>
      </c>
      <c r="X2370" t="s">
        <v>5883</v>
      </c>
      <c r="Y2370">
        <v>42</v>
      </c>
      <c r="Z2370">
        <v>42</v>
      </c>
      <c r="AA2370">
        <v>8</v>
      </c>
      <c r="AB2370">
        <v>8</v>
      </c>
      <c r="AC2370">
        <v>21</v>
      </c>
    </row>
    <row r="2371" spans="1:29" x14ac:dyDescent="0.35">
      <c r="A2371">
        <v>2376</v>
      </c>
      <c r="B2371" t="s">
        <v>1318</v>
      </c>
      <c r="C2371" t="s">
        <v>3745</v>
      </c>
      <c r="I2371" t="s">
        <v>3092</v>
      </c>
      <c r="J2371" t="s">
        <v>272</v>
      </c>
      <c r="K2371">
        <v>0</v>
      </c>
      <c r="N2371" t="b">
        <v>1</v>
      </c>
      <c r="O2371" t="b">
        <v>1</v>
      </c>
      <c r="P2371" t="b">
        <v>0</v>
      </c>
      <c r="Q2371">
        <v>14</v>
      </c>
      <c r="R2371">
        <v>2</v>
      </c>
      <c r="S2371">
        <v>1</v>
      </c>
      <c r="T2371">
        <v>0</v>
      </c>
      <c r="U2371" t="b">
        <v>1</v>
      </c>
      <c r="V2371" t="s">
        <v>332</v>
      </c>
      <c r="W2371" t="s">
        <v>333</v>
      </c>
      <c r="X2371" t="s">
        <v>5884</v>
      </c>
      <c r="Y2371">
        <v>43</v>
      </c>
      <c r="Z2371">
        <v>43</v>
      </c>
      <c r="AA2371">
        <v>8</v>
      </c>
      <c r="AB2371">
        <v>8</v>
      </c>
      <c r="AC2371">
        <v>21</v>
      </c>
    </row>
    <row r="2372" spans="1:29" x14ac:dyDescent="0.35">
      <c r="A2372">
        <v>2377</v>
      </c>
      <c r="B2372" t="s">
        <v>1318</v>
      </c>
      <c r="C2372" t="s">
        <v>3746</v>
      </c>
      <c r="I2372" t="s">
        <v>3092</v>
      </c>
      <c r="J2372" t="s">
        <v>272</v>
      </c>
      <c r="K2372">
        <v>0</v>
      </c>
      <c r="N2372" t="b">
        <v>1</v>
      </c>
      <c r="O2372" t="b">
        <v>1</v>
      </c>
      <c r="P2372" t="b">
        <v>0</v>
      </c>
      <c r="Q2372">
        <v>14</v>
      </c>
      <c r="R2372">
        <v>2</v>
      </c>
      <c r="S2372">
        <v>1</v>
      </c>
      <c r="T2372">
        <v>0</v>
      </c>
      <c r="U2372" t="b">
        <v>1</v>
      </c>
      <c r="V2372" t="s">
        <v>332</v>
      </c>
      <c r="W2372" t="s">
        <v>333</v>
      </c>
      <c r="X2372" t="s">
        <v>5885</v>
      </c>
      <c r="Y2372">
        <v>44</v>
      </c>
      <c r="Z2372">
        <v>44</v>
      </c>
      <c r="AA2372">
        <v>8</v>
      </c>
      <c r="AB2372">
        <v>8</v>
      </c>
      <c r="AC2372">
        <v>21</v>
      </c>
    </row>
    <row r="2373" spans="1:29" x14ac:dyDescent="0.35">
      <c r="A2373">
        <v>2378</v>
      </c>
      <c r="B2373" t="s">
        <v>1318</v>
      </c>
      <c r="C2373" t="s">
        <v>3747</v>
      </c>
      <c r="I2373" t="s">
        <v>3092</v>
      </c>
      <c r="J2373" t="s">
        <v>272</v>
      </c>
      <c r="K2373">
        <v>0</v>
      </c>
      <c r="N2373" t="b">
        <v>1</v>
      </c>
      <c r="O2373" t="b">
        <v>1</v>
      </c>
      <c r="P2373" t="b">
        <v>0</v>
      </c>
      <c r="Q2373">
        <v>14</v>
      </c>
      <c r="R2373">
        <v>2</v>
      </c>
      <c r="S2373">
        <v>1</v>
      </c>
      <c r="T2373">
        <v>0</v>
      </c>
      <c r="U2373" t="b">
        <v>1</v>
      </c>
      <c r="V2373" t="s">
        <v>332</v>
      </c>
      <c r="W2373" t="s">
        <v>333</v>
      </c>
      <c r="X2373" t="s">
        <v>5562</v>
      </c>
      <c r="Y2373">
        <v>45</v>
      </c>
      <c r="Z2373">
        <v>45</v>
      </c>
      <c r="AA2373">
        <v>8</v>
      </c>
      <c r="AB2373">
        <v>8</v>
      </c>
      <c r="AC2373">
        <v>21</v>
      </c>
    </row>
    <row r="2374" spans="1:29" x14ac:dyDescent="0.35">
      <c r="A2374">
        <v>2379</v>
      </c>
      <c r="B2374" t="s">
        <v>1318</v>
      </c>
      <c r="C2374" t="s">
        <v>3748</v>
      </c>
      <c r="I2374" t="s">
        <v>3092</v>
      </c>
      <c r="J2374" t="s">
        <v>272</v>
      </c>
      <c r="K2374">
        <v>0</v>
      </c>
      <c r="N2374" t="b">
        <v>1</v>
      </c>
      <c r="O2374" t="b">
        <v>1</v>
      </c>
      <c r="P2374" t="b">
        <v>0</v>
      </c>
      <c r="Q2374">
        <v>14</v>
      </c>
      <c r="R2374">
        <v>2</v>
      </c>
      <c r="S2374">
        <v>1</v>
      </c>
      <c r="T2374">
        <v>0</v>
      </c>
      <c r="U2374" t="b">
        <v>1</v>
      </c>
      <c r="V2374" t="s">
        <v>332</v>
      </c>
      <c r="W2374" t="s">
        <v>333</v>
      </c>
      <c r="X2374" t="s">
        <v>5566</v>
      </c>
      <c r="Y2374">
        <v>46</v>
      </c>
      <c r="Z2374">
        <v>46</v>
      </c>
      <c r="AA2374">
        <v>8</v>
      </c>
      <c r="AB2374">
        <v>8</v>
      </c>
      <c r="AC2374">
        <v>21</v>
      </c>
    </row>
    <row r="2375" spans="1:29" x14ac:dyDescent="0.35">
      <c r="A2375">
        <v>2380</v>
      </c>
      <c r="B2375" t="s">
        <v>1318</v>
      </c>
      <c r="C2375" t="s">
        <v>3749</v>
      </c>
      <c r="I2375" t="s">
        <v>3092</v>
      </c>
      <c r="J2375" t="s">
        <v>272</v>
      </c>
      <c r="K2375">
        <v>0</v>
      </c>
      <c r="N2375" t="b">
        <v>1</v>
      </c>
      <c r="O2375" t="b">
        <v>1</v>
      </c>
      <c r="P2375" t="b">
        <v>0</v>
      </c>
      <c r="Q2375">
        <v>14</v>
      </c>
      <c r="R2375">
        <v>2</v>
      </c>
      <c r="S2375">
        <v>1</v>
      </c>
      <c r="T2375">
        <v>0</v>
      </c>
      <c r="U2375" t="b">
        <v>1</v>
      </c>
      <c r="V2375" t="s">
        <v>332</v>
      </c>
      <c r="W2375" t="s">
        <v>333</v>
      </c>
      <c r="X2375" t="s">
        <v>5886</v>
      </c>
      <c r="Y2375">
        <v>47</v>
      </c>
      <c r="Z2375">
        <v>47</v>
      </c>
      <c r="AA2375">
        <v>8</v>
      </c>
      <c r="AB2375">
        <v>8</v>
      </c>
      <c r="AC2375">
        <v>21</v>
      </c>
    </row>
    <row r="2376" spans="1:29" x14ac:dyDescent="0.35">
      <c r="A2376">
        <v>2381</v>
      </c>
      <c r="B2376" t="s">
        <v>1318</v>
      </c>
      <c r="C2376" t="s">
        <v>3750</v>
      </c>
      <c r="I2376" t="s">
        <v>3092</v>
      </c>
      <c r="J2376" t="s">
        <v>272</v>
      </c>
      <c r="K2376">
        <v>0</v>
      </c>
      <c r="N2376" t="b">
        <v>1</v>
      </c>
      <c r="O2376" t="b">
        <v>1</v>
      </c>
      <c r="P2376" t="b">
        <v>0</v>
      </c>
      <c r="Q2376">
        <v>14</v>
      </c>
      <c r="R2376">
        <v>2</v>
      </c>
      <c r="S2376">
        <v>1</v>
      </c>
      <c r="T2376">
        <v>0</v>
      </c>
      <c r="U2376" t="b">
        <v>1</v>
      </c>
      <c r="V2376" t="s">
        <v>332</v>
      </c>
      <c r="W2376" t="s">
        <v>333</v>
      </c>
      <c r="X2376" t="s">
        <v>5570</v>
      </c>
      <c r="Y2376">
        <v>48</v>
      </c>
      <c r="Z2376">
        <v>48</v>
      </c>
      <c r="AA2376">
        <v>8</v>
      </c>
      <c r="AB2376">
        <v>8</v>
      </c>
      <c r="AC2376">
        <v>21</v>
      </c>
    </row>
    <row r="2377" spans="1:29" x14ac:dyDescent="0.35">
      <c r="A2377">
        <v>2382</v>
      </c>
      <c r="B2377" t="s">
        <v>1318</v>
      </c>
      <c r="C2377" t="s">
        <v>3751</v>
      </c>
      <c r="I2377" t="s">
        <v>3092</v>
      </c>
      <c r="J2377" t="s">
        <v>272</v>
      </c>
      <c r="K2377">
        <v>0</v>
      </c>
      <c r="N2377" t="b">
        <v>1</v>
      </c>
      <c r="O2377" t="b">
        <v>1</v>
      </c>
      <c r="P2377" t="b">
        <v>0</v>
      </c>
      <c r="Q2377">
        <v>14</v>
      </c>
      <c r="R2377">
        <v>2</v>
      </c>
      <c r="S2377">
        <v>1</v>
      </c>
      <c r="T2377">
        <v>0</v>
      </c>
      <c r="U2377" t="b">
        <v>1</v>
      </c>
      <c r="V2377" t="s">
        <v>332</v>
      </c>
      <c r="W2377" t="s">
        <v>333</v>
      </c>
      <c r="X2377" t="s">
        <v>5887</v>
      </c>
      <c r="Y2377">
        <v>49</v>
      </c>
      <c r="Z2377">
        <v>49</v>
      </c>
      <c r="AA2377">
        <v>8</v>
      </c>
      <c r="AB2377">
        <v>8</v>
      </c>
      <c r="AC2377">
        <v>21</v>
      </c>
    </row>
    <row r="2378" spans="1:29" x14ac:dyDescent="0.35">
      <c r="A2378">
        <v>2383</v>
      </c>
      <c r="B2378" t="s">
        <v>1318</v>
      </c>
      <c r="C2378" t="s">
        <v>3752</v>
      </c>
      <c r="I2378" t="s">
        <v>3092</v>
      </c>
      <c r="J2378" t="s">
        <v>272</v>
      </c>
      <c r="K2378">
        <v>0</v>
      </c>
      <c r="N2378" t="b">
        <v>1</v>
      </c>
      <c r="O2378" t="b">
        <v>1</v>
      </c>
      <c r="P2378" t="b">
        <v>0</v>
      </c>
      <c r="Q2378">
        <v>14</v>
      </c>
      <c r="R2378">
        <v>2</v>
      </c>
      <c r="S2378">
        <v>1</v>
      </c>
      <c r="T2378">
        <v>0</v>
      </c>
      <c r="U2378" t="b">
        <v>1</v>
      </c>
      <c r="V2378" t="s">
        <v>332</v>
      </c>
      <c r="W2378" t="s">
        <v>333</v>
      </c>
      <c r="X2378" t="s">
        <v>5888</v>
      </c>
      <c r="Y2378">
        <v>50</v>
      </c>
      <c r="Z2378">
        <v>50</v>
      </c>
      <c r="AA2378">
        <v>8</v>
      </c>
      <c r="AB2378">
        <v>8</v>
      </c>
      <c r="AC2378">
        <v>21</v>
      </c>
    </row>
    <row r="2379" spans="1:29" x14ac:dyDescent="0.35">
      <c r="A2379">
        <v>2384</v>
      </c>
      <c r="B2379" t="s">
        <v>1318</v>
      </c>
      <c r="C2379" t="s">
        <v>3753</v>
      </c>
      <c r="I2379" t="s">
        <v>3092</v>
      </c>
      <c r="J2379" t="s">
        <v>272</v>
      </c>
      <c r="K2379">
        <v>0</v>
      </c>
      <c r="N2379" t="b">
        <v>1</v>
      </c>
      <c r="O2379" t="b">
        <v>1</v>
      </c>
      <c r="P2379" t="b">
        <v>0</v>
      </c>
      <c r="Q2379">
        <v>14</v>
      </c>
      <c r="R2379">
        <v>2</v>
      </c>
      <c r="S2379">
        <v>1</v>
      </c>
      <c r="T2379">
        <v>0</v>
      </c>
      <c r="U2379" t="b">
        <v>1</v>
      </c>
      <c r="V2379" t="s">
        <v>332</v>
      </c>
      <c r="W2379" t="s">
        <v>333</v>
      </c>
      <c r="X2379" t="s">
        <v>5889</v>
      </c>
      <c r="Y2379">
        <v>51</v>
      </c>
      <c r="Z2379">
        <v>51</v>
      </c>
      <c r="AA2379">
        <v>8</v>
      </c>
      <c r="AB2379">
        <v>8</v>
      </c>
      <c r="AC2379">
        <v>21</v>
      </c>
    </row>
    <row r="2380" spans="1:29" x14ac:dyDescent="0.35">
      <c r="A2380">
        <v>2385</v>
      </c>
      <c r="B2380" t="s">
        <v>1318</v>
      </c>
      <c r="C2380" t="s">
        <v>3754</v>
      </c>
      <c r="I2380" t="s">
        <v>3092</v>
      </c>
      <c r="J2380" t="s">
        <v>272</v>
      </c>
      <c r="K2380">
        <v>0</v>
      </c>
      <c r="N2380" t="b">
        <v>1</v>
      </c>
      <c r="O2380" t="b">
        <v>1</v>
      </c>
      <c r="P2380" t="b">
        <v>0</v>
      </c>
      <c r="Q2380">
        <v>14</v>
      </c>
      <c r="R2380">
        <v>2</v>
      </c>
      <c r="S2380">
        <v>1</v>
      </c>
      <c r="T2380">
        <v>0</v>
      </c>
      <c r="U2380" t="b">
        <v>1</v>
      </c>
      <c r="V2380" t="s">
        <v>332</v>
      </c>
      <c r="W2380" t="s">
        <v>333</v>
      </c>
      <c r="X2380" t="s">
        <v>5890</v>
      </c>
      <c r="Y2380">
        <v>52</v>
      </c>
      <c r="Z2380">
        <v>52</v>
      </c>
      <c r="AA2380">
        <v>8</v>
      </c>
      <c r="AB2380">
        <v>8</v>
      </c>
      <c r="AC2380">
        <v>21</v>
      </c>
    </row>
    <row r="2381" spans="1:29" x14ac:dyDescent="0.35">
      <c r="A2381">
        <v>2386</v>
      </c>
      <c r="B2381" t="s">
        <v>1318</v>
      </c>
      <c r="C2381" t="s">
        <v>3755</v>
      </c>
      <c r="I2381" t="s">
        <v>3092</v>
      </c>
      <c r="J2381" t="s">
        <v>272</v>
      </c>
      <c r="K2381">
        <v>0</v>
      </c>
      <c r="N2381" t="b">
        <v>1</v>
      </c>
      <c r="O2381" t="b">
        <v>1</v>
      </c>
      <c r="P2381" t="b">
        <v>0</v>
      </c>
      <c r="Q2381">
        <v>14</v>
      </c>
      <c r="R2381">
        <v>2</v>
      </c>
      <c r="S2381">
        <v>1</v>
      </c>
      <c r="T2381">
        <v>0</v>
      </c>
      <c r="U2381" t="b">
        <v>1</v>
      </c>
      <c r="V2381" t="s">
        <v>332</v>
      </c>
      <c r="W2381" t="s">
        <v>333</v>
      </c>
      <c r="X2381" t="s">
        <v>5891</v>
      </c>
      <c r="Y2381">
        <v>53</v>
      </c>
      <c r="Z2381">
        <v>53</v>
      </c>
      <c r="AA2381">
        <v>8</v>
      </c>
      <c r="AB2381">
        <v>8</v>
      </c>
      <c r="AC2381">
        <v>21</v>
      </c>
    </row>
    <row r="2382" spans="1:29" x14ac:dyDescent="0.35">
      <c r="A2382">
        <v>2387</v>
      </c>
      <c r="B2382" t="s">
        <v>1318</v>
      </c>
      <c r="C2382" t="s">
        <v>3756</v>
      </c>
      <c r="I2382" t="s">
        <v>3092</v>
      </c>
      <c r="J2382" t="s">
        <v>272</v>
      </c>
      <c r="K2382">
        <v>0</v>
      </c>
      <c r="N2382" t="b">
        <v>1</v>
      </c>
      <c r="O2382" t="b">
        <v>1</v>
      </c>
      <c r="P2382" t="b">
        <v>0</v>
      </c>
      <c r="Q2382">
        <v>14</v>
      </c>
      <c r="R2382">
        <v>2</v>
      </c>
      <c r="S2382">
        <v>1</v>
      </c>
      <c r="T2382">
        <v>0</v>
      </c>
      <c r="U2382" t="b">
        <v>1</v>
      </c>
      <c r="V2382" t="s">
        <v>332</v>
      </c>
      <c r="W2382" t="s">
        <v>333</v>
      </c>
      <c r="X2382" t="s">
        <v>5892</v>
      </c>
      <c r="Y2382">
        <v>54</v>
      </c>
      <c r="Z2382">
        <v>54</v>
      </c>
      <c r="AA2382">
        <v>8</v>
      </c>
      <c r="AB2382">
        <v>8</v>
      </c>
      <c r="AC2382">
        <v>21</v>
      </c>
    </row>
    <row r="2383" spans="1:29" x14ac:dyDescent="0.35">
      <c r="A2383">
        <v>2388</v>
      </c>
      <c r="B2383" t="s">
        <v>1318</v>
      </c>
      <c r="C2383" t="s">
        <v>3757</v>
      </c>
      <c r="I2383" t="s">
        <v>3092</v>
      </c>
      <c r="J2383" t="s">
        <v>272</v>
      </c>
      <c r="K2383">
        <v>0</v>
      </c>
      <c r="N2383" t="b">
        <v>1</v>
      </c>
      <c r="O2383" t="b">
        <v>1</v>
      </c>
      <c r="P2383" t="b">
        <v>0</v>
      </c>
      <c r="Q2383">
        <v>14</v>
      </c>
      <c r="R2383">
        <v>2</v>
      </c>
      <c r="S2383">
        <v>1</v>
      </c>
      <c r="T2383">
        <v>0</v>
      </c>
      <c r="U2383" t="b">
        <v>1</v>
      </c>
      <c r="V2383" t="s">
        <v>332</v>
      </c>
      <c r="W2383" t="s">
        <v>333</v>
      </c>
      <c r="X2383" t="s">
        <v>5893</v>
      </c>
      <c r="Y2383">
        <v>55</v>
      </c>
      <c r="Z2383">
        <v>55</v>
      </c>
      <c r="AA2383">
        <v>8</v>
      </c>
      <c r="AB2383">
        <v>8</v>
      </c>
      <c r="AC2383">
        <v>21</v>
      </c>
    </row>
    <row r="2384" spans="1:29" x14ac:dyDescent="0.35">
      <c r="A2384">
        <v>2389</v>
      </c>
      <c r="B2384" t="s">
        <v>1318</v>
      </c>
      <c r="C2384" t="s">
        <v>3758</v>
      </c>
      <c r="I2384" t="s">
        <v>3092</v>
      </c>
      <c r="J2384" t="s">
        <v>272</v>
      </c>
      <c r="K2384">
        <v>0</v>
      </c>
      <c r="N2384" t="b">
        <v>1</v>
      </c>
      <c r="O2384" t="b">
        <v>1</v>
      </c>
      <c r="P2384" t="b">
        <v>0</v>
      </c>
      <c r="Q2384">
        <v>14</v>
      </c>
      <c r="R2384">
        <v>2</v>
      </c>
      <c r="S2384">
        <v>1</v>
      </c>
      <c r="T2384">
        <v>0</v>
      </c>
      <c r="U2384" t="b">
        <v>1</v>
      </c>
      <c r="V2384" t="s">
        <v>332</v>
      </c>
      <c r="W2384" t="s">
        <v>333</v>
      </c>
      <c r="X2384" t="s">
        <v>5894</v>
      </c>
      <c r="Y2384">
        <v>56</v>
      </c>
      <c r="Z2384">
        <v>56</v>
      </c>
      <c r="AA2384">
        <v>8</v>
      </c>
      <c r="AB2384">
        <v>8</v>
      </c>
      <c r="AC2384">
        <v>21</v>
      </c>
    </row>
    <row r="2385" spans="1:29" x14ac:dyDescent="0.35">
      <c r="A2385">
        <v>2390</v>
      </c>
      <c r="B2385" t="s">
        <v>1318</v>
      </c>
      <c r="C2385" t="s">
        <v>3759</v>
      </c>
      <c r="I2385" t="s">
        <v>3092</v>
      </c>
      <c r="J2385" t="s">
        <v>272</v>
      </c>
      <c r="K2385">
        <v>0</v>
      </c>
      <c r="N2385" t="b">
        <v>1</v>
      </c>
      <c r="O2385" t="b">
        <v>1</v>
      </c>
      <c r="P2385" t="b">
        <v>0</v>
      </c>
      <c r="Q2385">
        <v>14</v>
      </c>
      <c r="R2385">
        <v>2</v>
      </c>
      <c r="S2385">
        <v>1</v>
      </c>
      <c r="T2385">
        <v>0</v>
      </c>
      <c r="U2385" t="b">
        <v>1</v>
      </c>
      <c r="V2385" t="s">
        <v>332</v>
      </c>
      <c r="W2385" t="s">
        <v>333</v>
      </c>
      <c r="X2385" t="s">
        <v>5895</v>
      </c>
      <c r="Y2385">
        <v>57</v>
      </c>
      <c r="Z2385">
        <v>57</v>
      </c>
      <c r="AA2385">
        <v>8</v>
      </c>
      <c r="AB2385">
        <v>8</v>
      </c>
      <c r="AC2385">
        <v>21</v>
      </c>
    </row>
    <row r="2386" spans="1:29" x14ac:dyDescent="0.35">
      <c r="A2386">
        <v>2391</v>
      </c>
      <c r="B2386" t="s">
        <v>1318</v>
      </c>
      <c r="C2386" t="s">
        <v>3760</v>
      </c>
      <c r="I2386" t="s">
        <v>3092</v>
      </c>
      <c r="J2386" t="s">
        <v>272</v>
      </c>
      <c r="K2386">
        <v>0</v>
      </c>
      <c r="N2386" t="b">
        <v>1</v>
      </c>
      <c r="O2386" t="b">
        <v>1</v>
      </c>
      <c r="P2386" t="b">
        <v>0</v>
      </c>
      <c r="Q2386">
        <v>14</v>
      </c>
      <c r="R2386">
        <v>2</v>
      </c>
      <c r="S2386">
        <v>1</v>
      </c>
      <c r="T2386">
        <v>0</v>
      </c>
      <c r="U2386" t="b">
        <v>1</v>
      </c>
      <c r="V2386" t="s">
        <v>332</v>
      </c>
      <c r="W2386" t="s">
        <v>333</v>
      </c>
      <c r="X2386" t="s">
        <v>5649</v>
      </c>
      <c r="Y2386">
        <v>58</v>
      </c>
      <c r="Z2386">
        <v>58</v>
      </c>
      <c r="AA2386">
        <v>8</v>
      </c>
      <c r="AB2386">
        <v>8</v>
      </c>
      <c r="AC2386">
        <v>21</v>
      </c>
    </row>
    <row r="2387" spans="1:29" x14ac:dyDescent="0.35">
      <c r="A2387">
        <v>2392</v>
      </c>
      <c r="B2387" t="s">
        <v>1318</v>
      </c>
      <c r="C2387" t="s">
        <v>3761</v>
      </c>
      <c r="I2387" t="s">
        <v>3092</v>
      </c>
      <c r="J2387" t="s">
        <v>272</v>
      </c>
      <c r="K2387">
        <v>0</v>
      </c>
      <c r="N2387" t="b">
        <v>1</v>
      </c>
      <c r="O2387" t="b">
        <v>1</v>
      </c>
      <c r="P2387" t="b">
        <v>0</v>
      </c>
      <c r="Q2387">
        <v>14</v>
      </c>
      <c r="R2387">
        <v>2</v>
      </c>
      <c r="S2387">
        <v>1</v>
      </c>
      <c r="T2387">
        <v>0</v>
      </c>
      <c r="U2387" t="b">
        <v>1</v>
      </c>
      <c r="V2387" t="s">
        <v>332</v>
      </c>
      <c r="W2387" t="s">
        <v>333</v>
      </c>
      <c r="X2387" t="s">
        <v>5654</v>
      </c>
      <c r="Y2387">
        <v>59</v>
      </c>
      <c r="Z2387">
        <v>59</v>
      </c>
      <c r="AA2387">
        <v>8</v>
      </c>
      <c r="AB2387">
        <v>8</v>
      </c>
      <c r="AC2387">
        <v>21</v>
      </c>
    </row>
    <row r="2388" spans="1:29" x14ac:dyDescent="0.35">
      <c r="A2388">
        <v>2393</v>
      </c>
      <c r="B2388" t="s">
        <v>1318</v>
      </c>
      <c r="C2388" t="s">
        <v>3762</v>
      </c>
      <c r="I2388" t="s">
        <v>3092</v>
      </c>
      <c r="J2388" t="s">
        <v>272</v>
      </c>
      <c r="K2388">
        <v>0</v>
      </c>
      <c r="N2388" t="b">
        <v>1</v>
      </c>
      <c r="O2388" t="b">
        <v>1</v>
      </c>
      <c r="P2388" t="b">
        <v>0</v>
      </c>
      <c r="Q2388">
        <v>14</v>
      </c>
      <c r="R2388">
        <v>2</v>
      </c>
      <c r="S2388">
        <v>1</v>
      </c>
      <c r="T2388">
        <v>0</v>
      </c>
      <c r="U2388" t="b">
        <v>1</v>
      </c>
      <c r="V2388" t="s">
        <v>332</v>
      </c>
      <c r="W2388" t="s">
        <v>333</v>
      </c>
      <c r="X2388" t="s">
        <v>5896</v>
      </c>
      <c r="Y2388">
        <v>60</v>
      </c>
      <c r="Z2388">
        <v>60</v>
      </c>
      <c r="AA2388">
        <v>8</v>
      </c>
      <c r="AB2388">
        <v>8</v>
      </c>
      <c r="AC2388">
        <v>21</v>
      </c>
    </row>
    <row r="2389" spans="1:29" x14ac:dyDescent="0.35">
      <c r="A2389">
        <v>2394</v>
      </c>
      <c r="B2389" t="s">
        <v>1318</v>
      </c>
      <c r="C2389" t="s">
        <v>3763</v>
      </c>
      <c r="I2389" t="s">
        <v>3092</v>
      </c>
      <c r="J2389" t="s">
        <v>272</v>
      </c>
      <c r="K2389">
        <v>0</v>
      </c>
      <c r="N2389" t="b">
        <v>1</v>
      </c>
      <c r="O2389" t="b">
        <v>1</v>
      </c>
      <c r="P2389" t="b">
        <v>0</v>
      </c>
      <c r="Q2389">
        <v>14</v>
      </c>
      <c r="R2389">
        <v>2</v>
      </c>
      <c r="S2389">
        <v>1</v>
      </c>
      <c r="T2389">
        <v>0</v>
      </c>
      <c r="U2389" t="b">
        <v>1</v>
      </c>
      <c r="V2389" t="s">
        <v>332</v>
      </c>
      <c r="W2389" t="s">
        <v>333</v>
      </c>
      <c r="X2389" t="s">
        <v>5897</v>
      </c>
      <c r="Y2389">
        <v>61</v>
      </c>
      <c r="Z2389">
        <v>61</v>
      </c>
      <c r="AA2389">
        <v>8</v>
      </c>
      <c r="AB2389">
        <v>8</v>
      </c>
      <c r="AC2389">
        <v>21</v>
      </c>
    </row>
    <row r="2390" spans="1:29" x14ac:dyDescent="0.35">
      <c r="A2390">
        <v>2395</v>
      </c>
      <c r="B2390" t="s">
        <v>1318</v>
      </c>
      <c r="C2390" t="s">
        <v>3764</v>
      </c>
      <c r="I2390" t="s">
        <v>3092</v>
      </c>
      <c r="J2390" t="s">
        <v>272</v>
      </c>
      <c r="K2390">
        <v>0</v>
      </c>
      <c r="N2390" t="b">
        <v>1</v>
      </c>
      <c r="O2390" t="b">
        <v>1</v>
      </c>
      <c r="P2390" t="b">
        <v>0</v>
      </c>
      <c r="Q2390">
        <v>14</v>
      </c>
      <c r="R2390">
        <v>2</v>
      </c>
      <c r="S2390">
        <v>1</v>
      </c>
      <c r="T2390">
        <v>0</v>
      </c>
      <c r="U2390" t="b">
        <v>1</v>
      </c>
      <c r="V2390" t="s">
        <v>332</v>
      </c>
      <c r="W2390" t="s">
        <v>333</v>
      </c>
      <c r="X2390" t="s">
        <v>5898</v>
      </c>
      <c r="Y2390">
        <v>62</v>
      </c>
      <c r="Z2390">
        <v>62</v>
      </c>
      <c r="AA2390">
        <v>8</v>
      </c>
      <c r="AB2390">
        <v>8</v>
      </c>
      <c r="AC2390">
        <v>21</v>
      </c>
    </row>
    <row r="2391" spans="1:29" x14ac:dyDescent="0.35">
      <c r="A2391">
        <v>2396</v>
      </c>
      <c r="B2391" t="s">
        <v>1318</v>
      </c>
      <c r="C2391" t="s">
        <v>3765</v>
      </c>
      <c r="I2391" t="s">
        <v>3092</v>
      </c>
      <c r="J2391" t="s">
        <v>272</v>
      </c>
      <c r="K2391">
        <v>0</v>
      </c>
      <c r="N2391" t="b">
        <v>1</v>
      </c>
      <c r="O2391" t="b">
        <v>1</v>
      </c>
      <c r="P2391" t="b">
        <v>0</v>
      </c>
      <c r="Q2391">
        <v>14</v>
      </c>
      <c r="R2391">
        <v>2</v>
      </c>
      <c r="S2391">
        <v>1</v>
      </c>
      <c r="T2391">
        <v>0</v>
      </c>
      <c r="U2391" t="b">
        <v>1</v>
      </c>
      <c r="V2391" t="s">
        <v>332</v>
      </c>
      <c r="W2391" t="s">
        <v>333</v>
      </c>
      <c r="X2391" t="s">
        <v>5899</v>
      </c>
      <c r="Y2391">
        <v>63</v>
      </c>
      <c r="Z2391">
        <v>63</v>
      </c>
      <c r="AA2391">
        <v>8</v>
      </c>
      <c r="AB2391">
        <v>8</v>
      </c>
      <c r="AC2391">
        <v>21</v>
      </c>
    </row>
    <row r="2392" spans="1:29" x14ac:dyDescent="0.35">
      <c r="A2392">
        <v>2397</v>
      </c>
      <c r="B2392" t="s">
        <v>1318</v>
      </c>
      <c r="C2392" t="s">
        <v>3766</v>
      </c>
      <c r="I2392" t="s">
        <v>3092</v>
      </c>
      <c r="J2392" t="s">
        <v>272</v>
      </c>
      <c r="K2392">
        <v>0</v>
      </c>
      <c r="N2392" t="b">
        <v>1</v>
      </c>
      <c r="O2392" t="b">
        <v>1</v>
      </c>
      <c r="P2392" t="b">
        <v>0</v>
      </c>
      <c r="Q2392">
        <v>14</v>
      </c>
      <c r="R2392">
        <v>2</v>
      </c>
      <c r="S2392">
        <v>1</v>
      </c>
      <c r="T2392">
        <v>0</v>
      </c>
      <c r="U2392" t="b">
        <v>1</v>
      </c>
      <c r="V2392" t="s">
        <v>332</v>
      </c>
      <c r="W2392" t="s">
        <v>333</v>
      </c>
      <c r="X2392" t="s">
        <v>5900</v>
      </c>
      <c r="Y2392">
        <v>64</v>
      </c>
      <c r="Z2392">
        <v>64</v>
      </c>
      <c r="AA2392">
        <v>8</v>
      </c>
      <c r="AB2392">
        <v>8</v>
      </c>
      <c r="AC2392">
        <v>21</v>
      </c>
    </row>
    <row r="2393" spans="1:29" x14ac:dyDescent="0.35">
      <c r="A2393">
        <v>2398</v>
      </c>
      <c r="B2393" t="s">
        <v>1318</v>
      </c>
      <c r="C2393" t="s">
        <v>3767</v>
      </c>
      <c r="I2393" t="s">
        <v>3092</v>
      </c>
      <c r="J2393" t="s">
        <v>272</v>
      </c>
      <c r="K2393">
        <v>0</v>
      </c>
      <c r="N2393" t="b">
        <v>1</v>
      </c>
      <c r="O2393" t="b">
        <v>1</v>
      </c>
      <c r="P2393" t="b">
        <v>0</v>
      </c>
      <c r="Q2393">
        <v>14</v>
      </c>
      <c r="R2393">
        <v>2</v>
      </c>
      <c r="S2393">
        <v>1</v>
      </c>
      <c r="T2393">
        <v>0</v>
      </c>
      <c r="U2393" t="b">
        <v>1</v>
      </c>
      <c r="V2393" t="s">
        <v>332</v>
      </c>
      <c r="W2393" t="s">
        <v>333</v>
      </c>
      <c r="X2393" t="s">
        <v>5901</v>
      </c>
      <c r="Y2393">
        <v>65</v>
      </c>
      <c r="Z2393">
        <v>65</v>
      </c>
      <c r="AA2393">
        <v>8</v>
      </c>
      <c r="AB2393">
        <v>8</v>
      </c>
      <c r="AC2393">
        <v>21</v>
      </c>
    </row>
    <row r="2394" spans="1:29" x14ac:dyDescent="0.35">
      <c r="A2394">
        <v>2399</v>
      </c>
      <c r="B2394" t="s">
        <v>1318</v>
      </c>
      <c r="C2394" t="s">
        <v>3768</v>
      </c>
      <c r="I2394" t="s">
        <v>3092</v>
      </c>
      <c r="J2394" t="s">
        <v>272</v>
      </c>
      <c r="K2394">
        <v>0</v>
      </c>
      <c r="N2394" t="b">
        <v>1</v>
      </c>
      <c r="O2394" t="b">
        <v>1</v>
      </c>
      <c r="P2394" t="b">
        <v>0</v>
      </c>
      <c r="Q2394">
        <v>14</v>
      </c>
      <c r="R2394">
        <v>2</v>
      </c>
      <c r="S2394">
        <v>1</v>
      </c>
      <c r="T2394">
        <v>0</v>
      </c>
      <c r="U2394" t="b">
        <v>1</v>
      </c>
      <c r="V2394" t="s">
        <v>332</v>
      </c>
      <c r="W2394" t="s">
        <v>333</v>
      </c>
      <c r="X2394" t="s">
        <v>5902</v>
      </c>
      <c r="Y2394">
        <v>66</v>
      </c>
      <c r="Z2394">
        <v>66</v>
      </c>
      <c r="AA2394">
        <v>8</v>
      </c>
      <c r="AB2394">
        <v>8</v>
      </c>
      <c r="AC2394">
        <v>21</v>
      </c>
    </row>
    <row r="2395" spans="1:29" x14ac:dyDescent="0.35">
      <c r="A2395">
        <v>2400</v>
      </c>
      <c r="B2395" t="s">
        <v>1318</v>
      </c>
      <c r="C2395" t="s">
        <v>3769</v>
      </c>
      <c r="I2395" t="s">
        <v>3092</v>
      </c>
      <c r="J2395" t="s">
        <v>272</v>
      </c>
      <c r="K2395">
        <v>0</v>
      </c>
      <c r="N2395" t="b">
        <v>1</v>
      </c>
      <c r="O2395" t="b">
        <v>1</v>
      </c>
      <c r="P2395" t="b">
        <v>0</v>
      </c>
      <c r="Q2395">
        <v>14</v>
      </c>
      <c r="R2395">
        <v>2</v>
      </c>
      <c r="S2395">
        <v>1</v>
      </c>
      <c r="T2395">
        <v>0</v>
      </c>
      <c r="U2395" t="b">
        <v>1</v>
      </c>
      <c r="V2395" t="s">
        <v>332</v>
      </c>
      <c r="W2395" t="s">
        <v>333</v>
      </c>
      <c r="X2395" t="s">
        <v>5903</v>
      </c>
      <c r="Y2395">
        <v>67</v>
      </c>
      <c r="Z2395">
        <v>67</v>
      </c>
      <c r="AA2395">
        <v>8</v>
      </c>
      <c r="AB2395">
        <v>8</v>
      </c>
      <c r="AC2395">
        <v>21</v>
      </c>
    </row>
    <row r="2396" spans="1:29" x14ac:dyDescent="0.35">
      <c r="A2396">
        <v>2401</v>
      </c>
      <c r="B2396" t="s">
        <v>1318</v>
      </c>
      <c r="C2396" t="s">
        <v>3770</v>
      </c>
      <c r="I2396" t="s">
        <v>3092</v>
      </c>
      <c r="J2396" t="s">
        <v>272</v>
      </c>
      <c r="K2396">
        <v>0</v>
      </c>
      <c r="N2396" t="b">
        <v>1</v>
      </c>
      <c r="O2396" t="b">
        <v>1</v>
      </c>
      <c r="P2396" t="b">
        <v>0</v>
      </c>
      <c r="Q2396">
        <v>14</v>
      </c>
      <c r="R2396">
        <v>2</v>
      </c>
      <c r="S2396">
        <v>1</v>
      </c>
      <c r="T2396">
        <v>0</v>
      </c>
      <c r="U2396" t="b">
        <v>1</v>
      </c>
      <c r="V2396" t="s">
        <v>332</v>
      </c>
      <c r="W2396" t="s">
        <v>333</v>
      </c>
      <c r="X2396" t="s">
        <v>5904</v>
      </c>
      <c r="Y2396">
        <v>68</v>
      </c>
      <c r="Z2396">
        <v>68</v>
      </c>
      <c r="AA2396">
        <v>8</v>
      </c>
      <c r="AB2396">
        <v>8</v>
      </c>
      <c r="AC2396">
        <v>21</v>
      </c>
    </row>
    <row r="2397" spans="1:29" x14ac:dyDescent="0.35">
      <c r="A2397">
        <v>2402</v>
      </c>
      <c r="B2397" t="s">
        <v>1318</v>
      </c>
      <c r="C2397" t="s">
        <v>3771</v>
      </c>
      <c r="I2397" t="s">
        <v>3092</v>
      </c>
      <c r="J2397" t="s">
        <v>272</v>
      </c>
      <c r="K2397">
        <v>0</v>
      </c>
      <c r="N2397" t="b">
        <v>1</v>
      </c>
      <c r="O2397" t="b">
        <v>1</v>
      </c>
      <c r="P2397" t="b">
        <v>0</v>
      </c>
      <c r="Q2397">
        <v>14</v>
      </c>
      <c r="R2397">
        <v>2</v>
      </c>
      <c r="S2397">
        <v>1</v>
      </c>
      <c r="T2397">
        <v>0</v>
      </c>
      <c r="U2397" t="b">
        <v>1</v>
      </c>
      <c r="V2397" t="s">
        <v>332</v>
      </c>
      <c r="W2397" t="s">
        <v>333</v>
      </c>
      <c r="X2397" t="s">
        <v>5905</v>
      </c>
      <c r="Y2397">
        <v>69</v>
      </c>
      <c r="Z2397">
        <v>69</v>
      </c>
      <c r="AA2397">
        <v>8</v>
      </c>
      <c r="AB2397">
        <v>8</v>
      </c>
      <c r="AC2397">
        <v>21</v>
      </c>
    </row>
    <row r="2398" spans="1:29" x14ac:dyDescent="0.35">
      <c r="A2398">
        <v>2403</v>
      </c>
      <c r="B2398" t="s">
        <v>1318</v>
      </c>
      <c r="C2398" t="s">
        <v>3772</v>
      </c>
      <c r="I2398" t="s">
        <v>3092</v>
      </c>
      <c r="J2398" t="s">
        <v>272</v>
      </c>
      <c r="K2398">
        <v>0</v>
      </c>
      <c r="N2398" t="b">
        <v>1</v>
      </c>
      <c r="O2398" t="b">
        <v>1</v>
      </c>
      <c r="P2398" t="b">
        <v>0</v>
      </c>
      <c r="Q2398">
        <v>14</v>
      </c>
      <c r="R2398">
        <v>2</v>
      </c>
      <c r="S2398">
        <v>1</v>
      </c>
      <c r="T2398">
        <v>0</v>
      </c>
      <c r="U2398" t="b">
        <v>1</v>
      </c>
      <c r="V2398" t="s">
        <v>332</v>
      </c>
      <c r="W2398" t="s">
        <v>333</v>
      </c>
      <c r="X2398" t="s">
        <v>5906</v>
      </c>
      <c r="Y2398">
        <v>70</v>
      </c>
      <c r="Z2398">
        <v>70</v>
      </c>
      <c r="AA2398">
        <v>8</v>
      </c>
      <c r="AB2398">
        <v>8</v>
      </c>
      <c r="AC2398">
        <v>21</v>
      </c>
    </row>
    <row r="2399" spans="1:29" x14ac:dyDescent="0.35">
      <c r="A2399">
        <v>2404</v>
      </c>
      <c r="B2399" t="s">
        <v>1318</v>
      </c>
      <c r="C2399" t="s">
        <v>3773</v>
      </c>
      <c r="I2399" t="s">
        <v>3092</v>
      </c>
      <c r="J2399" t="s">
        <v>272</v>
      </c>
      <c r="K2399">
        <v>0</v>
      </c>
      <c r="N2399" t="b">
        <v>1</v>
      </c>
      <c r="O2399" t="b">
        <v>1</v>
      </c>
      <c r="P2399" t="b">
        <v>0</v>
      </c>
      <c r="Q2399">
        <v>14</v>
      </c>
      <c r="R2399">
        <v>2</v>
      </c>
      <c r="S2399">
        <v>1</v>
      </c>
      <c r="T2399">
        <v>0</v>
      </c>
      <c r="U2399" t="b">
        <v>1</v>
      </c>
      <c r="V2399" t="s">
        <v>332</v>
      </c>
      <c r="W2399" t="s">
        <v>333</v>
      </c>
      <c r="X2399" t="s">
        <v>5907</v>
      </c>
      <c r="Y2399">
        <v>71</v>
      </c>
      <c r="Z2399">
        <v>71</v>
      </c>
      <c r="AA2399">
        <v>8</v>
      </c>
      <c r="AB2399">
        <v>8</v>
      </c>
      <c r="AC2399">
        <v>21</v>
      </c>
    </row>
    <row r="2400" spans="1:29" x14ac:dyDescent="0.35">
      <c r="A2400">
        <v>2405</v>
      </c>
      <c r="B2400" t="s">
        <v>1318</v>
      </c>
      <c r="C2400" t="s">
        <v>3774</v>
      </c>
      <c r="I2400" t="s">
        <v>3154</v>
      </c>
      <c r="J2400" t="s">
        <v>264</v>
      </c>
      <c r="K2400">
        <v>0</v>
      </c>
      <c r="N2400" t="b">
        <v>1</v>
      </c>
      <c r="O2400" t="b">
        <v>1</v>
      </c>
      <c r="P2400" t="b">
        <v>0</v>
      </c>
      <c r="Q2400">
        <v>14</v>
      </c>
      <c r="R2400">
        <v>2</v>
      </c>
      <c r="S2400">
        <v>1</v>
      </c>
      <c r="T2400">
        <v>0</v>
      </c>
      <c r="U2400" t="b">
        <v>1</v>
      </c>
      <c r="V2400" t="s">
        <v>332</v>
      </c>
      <c r="W2400" t="s">
        <v>333</v>
      </c>
      <c r="X2400" t="s">
        <v>5908</v>
      </c>
      <c r="Y2400">
        <v>11</v>
      </c>
      <c r="Z2400">
        <v>11</v>
      </c>
      <c r="AA2400">
        <v>9</v>
      </c>
      <c r="AB2400">
        <v>9</v>
      </c>
      <c r="AC2400">
        <v>21</v>
      </c>
    </row>
    <row r="2401" spans="1:29" x14ac:dyDescent="0.35">
      <c r="A2401">
        <v>2406</v>
      </c>
      <c r="B2401" t="s">
        <v>1318</v>
      </c>
      <c r="C2401" t="s">
        <v>3775</v>
      </c>
      <c r="I2401" t="s">
        <v>3154</v>
      </c>
      <c r="J2401" t="s">
        <v>264</v>
      </c>
      <c r="K2401">
        <v>0</v>
      </c>
      <c r="N2401" t="b">
        <v>1</v>
      </c>
      <c r="O2401" t="b">
        <v>1</v>
      </c>
      <c r="P2401" t="b">
        <v>0</v>
      </c>
      <c r="Q2401">
        <v>14</v>
      </c>
      <c r="R2401">
        <v>2</v>
      </c>
      <c r="S2401">
        <v>1</v>
      </c>
      <c r="T2401">
        <v>0</v>
      </c>
      <c r="U2401" t="b">
        <v>1</v>
      </c>
      <c r="V2401" t="s">
        <v>332</v>
      </c>
      <c r="W2401" t="s">
        <v>333</v>
      </c>
      <c r="X2401" t="s">
        <v>5909</v>
      </c>
      <c r="Y2401">
        <v>12</v>
      </c>
      <c r="Z2401">
        <v>12</v>
      </c>
      <c r="AA2401">
        <v>9</v>
      </c>
      <c r="AB2401">
        <v>9</v>
      </c>
      <c r="AC2401">
        <v>21</v>
      </c>
    </row>
    <row r="2402" spans="1:29" x14ac:dyDescent="0.35">
      <c r="A2402">
        <v>2407</v>
      </c>
      <c r="B2402" t="s">
        <v>1318</v>
      </c>
      <c r="C2402" t="s">
        <v>3776</v>
      </c>
      <c r="I2402" t="s">
        <v>3154</v>
      </c>
      <c r="J2402" t="s">
        <v>264</v>
      </c>
      <c r="K2402">
        <v>0</v>
      </c>
      <c r="N2402" t="b">
        <v>1</v>
      </c>
      <c r="O2402" t="b">
        <v>1</v>
      </c>
      <c r="P2402" t="b">
        <v>0</v>
      </c>
      <c r="Q2402">
        <v>14</v>
      </c>
      <c r="R2402">
        <v>2</v>
      </c>
      <c r="S2402">
        <v>1</v>
      </c>
      <c r="T2402">
        <v>0</v>
      </c>
      <c r="U2402" t="b">
        <v>1</v>
      </c>
      <c r="V2402" t="s">
        <v>332</v>
      </c>
      <c r="W2402" t="s">
        <v>333</v>
      </c>
      <c r="X2402" t="s">
        <v>5910</v>
      </c>
      <c r="Y2402">
        <v>13</v>
      </c>
      <c r="Z2402">
        <v>13</v>
      </c>
      <c r="AA2402">
        <v>9</v>
      </c>
      <c r="AB2402">
        <v>9</v>
      </c>
      <c r="AC2402">
        <v>21</v>
      </c>
    </row>
    <row r="2403" spans="1:29" x14ac:dyDescent="0.35">
      <c r="A2403">
        <v>2408</v>
      </c>
      <c r="B2403" t="s">
        <v>1318</v>
      </c>
      <c r="C2403" t="s">
        <v>3777</v>
      </c>
      <c r="I2403" t="s">
        <v>3154</v>
      </c>
      <c r="J2403" t="s">
        <v>264</v>
      </c>
      <c r="K2403">
        <v>0</v>
      </c>
      <c r="N2403" t="b">
        <v>1</v>
      </c>
      <c r="O2403" t="b">
        <v>1</v>
      </c>
      <c r="P2403" t="b">
        <v>0</v>
      </c>
      <c r="Q2403">
        <v>14</v>
      </c>
      <c r="R2403">
        <v>2</v>
      </c>
      <c r="S2403">
        <v>1</v>
      </c>
      <c r="T2403">
        <v>0</v>
      </c>
      <c r="U2403" t="b">
        <v>1</v>
      </c>
      <c r="V2403" t="s">
        <v>332</v>
      </c>
      <c r="W2403" t="s">
        <v>333</v>
      </c>
      <c r="X2403" t="s">
        <v>5911</v>
      </c>
      <c r="Y2403">
        <v>14</v>
      </c>
      <c r="Z2403">
        <v>14</v>
      </c>
      <c r="AA2403">
        <v>9</v>
      </c>
      <c r="AB2403">
        <v>9</v>
      </c>
      <c r="AC2403">
        <v>21</v>
      </c>
    </row>
    <row r="2404" spans="1:29" x14ac:dyDescent="0.35">
      <c r="A2404">
        <v>2409</v>
      </c>
      <c r="B2404" t="s">
        <v>1318</v>
      </c>
      <c r="C2404" t="s">
        <v>3778</v>
      </c>
      <c r="I2404" t="s">
        <v>3154</v>
      </c>
      <c r="J2404" t="s">
        <v>264</v>
      </c>
      <c r="K2404">
        <v>0</v>
      </c>
      <c r="N2404" t="b">
        <v>1</v>
      </c>
      <c r="O2404" t="b">
        <v>1</v>
      </c>
      <c r="P2404" t="b">
        <v>0</v>
      </c>
      <c r="Q2404">
        <v>14</v>
      </c>
      <c r="R2404">
        <v>2</v>
      </c>
      <c r="S2404">
        <v>1</v>
      </c>
      <c r="T2404">
        <v>0</v>
      </c>
      <c r="U2404" t="b">
        <v>1</v>
      </c>
      <c r="V2404" t="s">
        <v>332</v>
      </c>
      <c r="W2404" t="s">
        <v>333</v>
      </c>
      <c r="X2404" t="s">
        <v>5912</v>
      </c>
      <c r="Y2404">
        <v>15</v>
      </c>
      <c r="Z2404">
        <v>15</v>
      </c>
      <c r="AA2404">
        <v>9</v>
      </c>
      <c r="AB2404">
        <v>9</v>
      </c>
      <c r="AC2404">
        <v>21</v>
      </c>
    </row>
    <row r="2405" spans="1:29" x14ac:dyDescent="0.35">
      <c r="A2405">
        <v>2410</v>
      </c>
      <c r="B2405" t="s">
        <v>1318</v>
      </c>
      <c r="C2405" t="s">
        <v>3779</v>
      </c>
      <c r="I2405" t="s">
        <v>3154</v>
      </c>
      <c r="J2405" t="s">
        <v>264</v>
      </c>
      <c r="K2405">
        <v>0</v>
      </c>
      <c r="N2405" t="b">
        <v>1</v>
      </c>
      <c r="O2405" t="b">
        <v>1</v>
      </c>
      <c r="P2405" t="b">
        <v>0</v>
      </c>
      <c r="Q2405">
        <v>14</v>
      </c>
      <c r="R2405">
        <v>2</v>
      </c>
      <c r="S2405">
        <v>1</v>
      </c>
      <c r="T2405">
        <v>0</v>
      </c>
      <c r="U2405" t="b">
        <v>1</v>
      </c>
      <c r="V2405" t="s">
        <v>332</v>
      </c>
      <c r="W2405" t="s">
        <v>333</v>
      </c>
      <c r="X2405" t="s">
        <v>5913</v>
      </c>
      <c r="Y2405">
        <v>16</v>
      </c>
      <c r="Z2405">
        <v>16</v>
      </c>
      <c r="AA2405">
        <v>9</v>
      </c>
      <c r="AB2405">
        <v>9</v>
      </c>
      <c r="AC2405">
        <v>21</v>
      </c>
    </row>
    <row r="2406" spans="1:29" x14ac:dyDescent="0.35">
      <c r="A2406">
        <v>2411</v>
      </c>
      <c r="B2406" t="s">
        <v>1318</v>
      </c>
      <c r="C2406" t="s">
        <v>3780</v>
      </c>
      <c r="I2406" t="s">
        <v>3154</v>
      </c>
      <c r="J2406" t="s">
        <v>264</v>
      </c>
      <c r="K2406">
        <v>0</v>
      </c>
      <c r="N2406" t="b">
        <v>1</v>
      </c>
      <c r="O2406" t="b">
        <v>1</v>
      </c>
      <c r="P2406" t="b">
        <v>0</v>
      </c>
      <c r="Q2406">
        <v>14</v>
      </c>
      <c r="R2406">
        <v>2</v>
      </c>
      <c r="S2406">
        <v>1</v>
      </c>
      <c r="T2406">
        <v>0</v>
      </c>
      <c r="U2406" t="b">
        <v>1</v>
      </c>
      <c r="V2406" t="s">
        <v>332</v>
      </c>
      <c r="W2406" t="s">
        <v>333</v>
      </c>
      <c r="X2406" t="s">
        <v>5914</v>
      </c>
      <c r="Y2406">
        <v>17</v>
      </c>
      <c r="Z2406">
        <v>17</v>
      </c>
      <c r="AA2406">
        <v>9</v>
      </c>
      <c r="AB2406">
        <v>9</v>
      </c>
      <c r="AC2406">
        <v>21</v>
      </c>
    </row>
    <row r="2407" spans="1:29" x14ac:dyDescent="0.35">
      <c r="A2407">
        <v>2412</v>
      </c>
      <c r="B2407" t="s">
        <v>1318</v>
      </c>
      <c r="C2407" t="s">
        <v>3781</v>
      </c>
      <c r="I2407" t="s">
        <v>3154</v>
      </c>
      <c r="J2407" t="s">
        <v>264</v>
      </c>
      <c r="K2407">
        <v>0</v>
      </c>
      <c r="N2407" t="b">
        <v>1</v>
      </c>
      <c r="O2407" t="b">
        <v>1</v>
      </c>
      <c r="P2407" t="b">
        <v>0</v>
      </c>
      <c r="Q2407">
        <v>14</v>
      </c>
      <c r="R2407">
        <v>2</v>
      </c>
      <c r="S2407">
        <v>1</v>
      </c>
      <c r="T2407">
        <v>0</v>
      </c>
      <c r="U2407" t="b">
        <v>1</v>
      </c>
      <c r="V2407" t="s">
        <v>332</v>
      </c>
      <c r="W2407" t="s">
        <v>333</v>
      </c>
      <c r="X2407" t="s">
        <v>5915</v>
      </c>
      <c r="Y2407">
        <v>18</v>
      </c>
      <c r="Z2407">
        <v>18</v>
      </c>
      <c r="AA2407">
        <v>9</v>
      </c>
      <c r="AB2407">
        <v>9</v>
      </c>
      <c r="AC2407">
        <v>21</v>
      </c>
    </row>
    <row r="2408" spans="1:29" x14ac:dyDescent="0.35">
      <c r="A2408">
        <v>2413</v>
      </c>
      <c r="B2408" t="s">
        <v>1318</v>
      </c>
      <c r="C2408" t="s">
        <v>3782</v>
      </c>
      <c r="I2408" t="s">
        <v>3154</v>
      </c>
      <c r="J2408" t="s">
        <v>264</v>
      </c>
      <c r="K2408">
        <v>0</v>
      </c>
      <c r="N2408" t="b">
        <v>1</v>
      </c>
      <c r="O2408" t="b">
        <v>1</v>
      </c>
      <c r="P2408" t="b">
        <v>0</v>
      </c>
      <c r="Q2408">
        <v>14</v>
      </c>
      <c r="R2408">
        <v>2</v>
      </c>
      <c r="S2408">
        <v>1</v>
      </c>
      <c r="T2408">
        <v>0</v>
      </c>
      <c r="U2408" t="b">
        <v>1</v>
      </c>
      <c r="V2408" t="s">
        <v>332</v>
      </c>
      <c r="W2408" t="s">
        <v>333</v>
      </c>
      <c r="X2408" t="s">
        <v>5916</v>
      </c>
      <c r="Y2408">
        <v>19</v>
      </c>
      <c r="Z2408">
        <v>19</v>
      </c>
      <c r="AA2408">
        <v>9</v>
      </c>
      <c r="AB2408">
        <v>9</v>
      </c>
      <c r="AC2408">
        <v>21</v>
      </c>
    </row>
    <row r="2409" spans="1:29" x14ac:dyDescent="0.35">
      <c r="A2409">
        <v>2414</v>
      </c>
      <c r="B2409" t="s">
        <v>1318</v>
      </c>
      <c r="C2409" t="s">
        <v>3783</v>
      </c>
      <c r="I2409" t="s">
        <v>3154</v>
      </c>
      <c r="J2409" t="s">
        <v>264</v>
      </c>
      <c r="K2409">
        <v>0</v>
      </c>
      <c r="N2409" t="b">
        <v>1</v>
      </c>
      <c r="O2409" t="b">
        <v>1</v>
      </c>
      <c r="P2409" t="b">
        <v>0</v>
      </c>
      <c r="Q2409">
        <v>14</v>
      </c>
      <c r="R2409">
        <v>2</v>
      </c>
      <c r="S2409">
        <v>1</v>
      </c>
      <c r="T2409">
        <v>0</v>
      </c>
      <c r="U2409" t="b">
        <v>1</v>
      </c>
      <c r="V2409" t="s">
        <v>332</v>
      </c>
      <c r="W2409" t="s">
        <v>333</v>
      </c>
      <c r="X2409" t="s">
        <v>5917</v>
      </c>
      <c r="Y2409">
        <v>20</v>
      </c>
      <c r="Z2409">
        <v>20</v>
      </c>
      <c r="AA2409">
        <v>9</v>
      </c>
      <c r="AB2409">
        <v>9</v>
      </c>
      <c r="AC2409">
        <v>21</v>
      </c>
    </row>
    <row r="2410" spans="1:29" x14ac:dyDescent="0.35">
      <c r="A2410">
        <v>2415</v>
      </c>
      <c r="B2410" t="s">
        <v>1318</v>
      </c>
      <c r="C2410" t="s">
        <v>3784</v>
      </c>
      <c r="I2410" t="s">
        <v>3154</v>
      </c>
      <c r="J2410" t="s">
        <v>264</v>
      </c>
      <c r="K2410">
        <v>0</v>
      </c>
      <c r="N2410" t="b">
        <v>1</v>
      </c>
      <c r="O2410" t="b">
        <v>1</v>
      </c>
      <c r="P2410" t="b">
        <v>0</v>
      </c>
      <c r="Q2410">
        <v>14</v>
      </c>
      <c r="R2410">
        <v>2</v>
      </c>
      <c r="S2410">
        <v>1</v>
      </c>
      <c r="T2410">
        <v>0</v>
      </c>
      <c r="U2410" t="b">
        <v>1</v>
      </c>
      <c r="V2410" t="s">
        <v>332</v>
      </c>
      <c r="W2410" t="s">
        <v>333</v>
      </c>
      <c r="X2410" t="s">
        <v>5538</v>
      </c>
      <c r="Y2410">
        <v>21</v>
      </c>
      <c r="Z2410">
        <v>21</v>
      </c>
      <c r="AA2410">
        <v>9</v>
      </c>
      <c r="AB2410">
        <v>9</v>
      </c>
      <c r="AC2410">
        <v>21</v>
      </c>
    </row>
    <row r="2411" spans="1:29" x14ac:dyDescent="0.35">
      <c r="A2411">
        <v>2416</v>
      </c>
      <c r="B2411" t="s">
        <v>1318</v>
      </c>
      <c r="C2411" t="s">
        <v>3785</v>
      </c>
      <c r="I2411" t="s">
        <v>3154</v>
      </c>
      <c r="J2411" t="s">
        <v>264</v>
      </c>
      <c r="K2411">
        <v>0</v>
      </c>
      <c r="N2411" t="b">
        <v>1</v>
      </c>
      <c r="O2411" t="b">
        <v>1</v>
      </c>
      <c r="P2411" t="b">
        <v>0</v>
      </c>
      <c r="Q2411">
        <v>14</v>
      </c>
      <c r="R2411">
        <v>2</v>
      </c>
      <c r="S2411">
        <v>1</v>
      </c>
      <c r="T2411">
        <v>0</v>
      </c>
      <c r="U2411" t="b">
        <v>1</v>
      </c>
      <c r="V2411" t="s">
        <v>332</v>
      </c>
      <c r="W2411" t="s">
        <v>333</v>
      </c>
      <c r="X2411" t="s">
        <v>5918</v>
      </c>
      <c r="Y2411">
        <v>22</v>
      </c>
      <c r="Z2411">
        <v>22</v>
      </c>
      <c r="AA2411">
        <v>9</v>
      </c>
      <c r="AB2411">
        <v>9</v>
      </c>
      <c r="AC2411">
        <v>21</v>
      </c>
    </row>
    <row r="2412" spans="1:29" x14ac:dyDescent="0.35">
      <c r="A2412">
        <v>2417</v>
      </c>
      <c r="B2412" t="s">
        <v>1318</v>
      </c>
      <c r="C2412" t="s">
        <v>3786</v>
      </c>
      <c r="I2412" t="s">
        <v>3154</v>
      </c>
      <c r="J2412" t="s">
        <v>264</v>
      </c>
      <c r="K2412">
        <v>0</v>
      </c>
      <c r="N2412" t="b">
        <v>1</v>
      </c>
      <c r="O2412" t="b">
        <v>1</v>
      </c>
      <c r="P2412" t="b">
        <v>0</v>
      </c>
      <c r="Q2412">
        <v>14</v>
      </c>
      <c r="R2412">
        <v>2</v>
      </c>
      <c r="S2412">
        <v>1</v>
      </c>
      <c r="T2412">
        <v>0</v>
      </c>
      <c r="U2412" t="b">
        <v>1</v>
      </c>
      <c r="V2412" t="s">
        <v>332</v>
      </c>
      <c r="W2412" t="s">
        <v>333</v>
      </c>
      <c r="X2412" t="s">
        <v>5919</v>
      </c>
      <c r="Y2412">
        <v>23</v>
      </c>
      <c r="Z2412">
        <v>23</v>
      </c>
      <c r="AA2412">
        <v>9</v>
      </c>
      <c r="AB2412">
        <v>9</v>
      </c>
      <c r="AC2412">
        <v>21</v>
      </c>
    </row>
    <row r="2413" spans="1:29" x14ac:dyDescent="0.35">
      <c r="A2413">
        <v>2418</v>
      </c>
      <c r="B2413" t="s">
        <v>1318</v>
      </c>
      <c r="C2413" t="s">
        <v>3787</v>
      </c>
      <c r="I2413" t="s">
        <v>3154</v>
      </c>
      <c r="J2413" t="s">
        <v>264</v>
      </c>
      <c r="K2413">
        <v>0</v>
      </c>
      <c r="N2413" t="b">
        <v>1</v>
      </c>
      <c r="O2413" t="b">
        <v>1</v>
      </c>
      <c r="P2413" t="b">
        <v>0</v>
      </c>
      <c r="Q2413">
        <v>14</v>
      </c>
      <c r="R2413">
        <v>2</v>
      </c>
      <c r="S2413">
        <v>1</v>
      </c>
      <c r="T2413">
        <v>0</v>
      </c>
      <c r="U2413" t="b">
        <v>1</v>
      </c>
      <c r="V2413" t="s">
        <v>332</v>
      </c>
      <c r="W2413" t="s">
        <v>333</v>
      </c>
      <c r="X2413" t="s">
        <v>5920</v>
      </c>
      <c r="Y2413">
        <v>24</v>
      </c>
      <c r="Z2413">
        <v>24</v>
      </c>
      <c r="AA2413">
        <v>9</v>
      </c>
      <c r="AB2413">
        <v>9</v>
      </c>
      <c r="AC2413">
        <v>21</v>
      </c>
    </row>
    <row r="2414" spans="1:29" x14ac:dyDescent="0.35">
      <c r="A2414">
        <v>2419</v>
      </c>
      <c r="B2414" t="s">
        <v>1318</v>
      </c>
      <c r="C2414" t="s">
        <v>3788</v>
      </c>
      <c r="I2414" t="s">
        <v>3154</v>
      </c>
      <c r="J2414" t="s">
        <v>264</v>
      </c>
      <c r="K2414">
        <v>0</v>
      </c>
      <c r="N2414" t="b">
        <v>1</v>
      </c>
      <c r="O2414" t="b">
        <v>1</v>
      </c>
      <c r="P2414" t="b">
        <v>0</v>
      </c>
      <c r="Q2414">
        <v>14</v>
      </c>
      <c r="R2414">
        <v>2</v>
      </c>
      <c r="S2414">
        <v>1</v>
      </c>
      <c r="T2414">
        <v>0</v>
      </c>
      <c r="U2414" t="b">
        <v>1</v>
      </c>
      <c r="V2414" t="s">
        <v>332</v>
      </c>
      <c r="W2414" t="s">
        <v>333</v>
      </c>
      <c r="X2414" t="s">
        <v>5921</v>
      </c>
      <c r="Y2414">
        <v>25</v>
      </c>
      <c r="Z2414">
        <v>25</v>
      </c>
      <c r="AA2414">
        <v>9</v>
      </c>
      <c r="AB2414">
        <v>9</v>
      </c>
      <c r="AC2414">
        <v>21</v>
      </c>
    </row>
    <row r="2415" spans="1:29" x14ac:dyDescent="0.35">
      <c r="A2415">
        <v>2420</v>
      </c>
      <c r="B2415" t="s">
        <v>1318</v>
      </c>
      <c r="C2415" t="s">
        <v>3789</v>
      </c>
      <c r="I2415" t="s">
        <v>3154</v>
      </c>
      <c r="J2415" t="s">
        <v>264</v>
      </c>
      <c r="K2415">
        <v>0</v>
      </c>
      <c r="N2415" t="b">
        <v>1</v>
      </c>
      <c r="O2415" t="b">
        <v>1</v>
      </c>
      <c r="P2415" t="b">
        <v>0</v>
      </c>
      <c r="Q2415">
        <v>14</v>
      </c>
      <c r="R2415">
        <v>2</v>
      </c>
      <c r="S2415">
        <v>1</v>
      </c>
      <c r="T2415">
        <v>0</v>
      </c>
      <c r="U2415" t="b">
        <v>1</v>
      </c>
      <c r="V2415" t="s">
        <v>332</v>
      </c>
      <c r="W2415" t="s">
        <v>333</v>
      </c>
      <c r="X2415" t="s">
        <v>5922</v>
      </c>
      <c r="Y2415">
        <v>26</v>
      </c>
      <c r="Z2415">
        <v>26</v>
      </c>
      <c r="AA2415">
        <v>9</v>
      </c>
      <c r="AB2415">
        <v>9</v>
      </c>
      <c r="AC2415">
        <v>21</v>
      </c>
    </row>
    <row r="2416" spans="1:29" x14ac:dyDescent="0.35">
      <c r="A2416">
        <v>2421</v>
      </c>
      <c r="B2416" t="s">
        <v>1318</v>
      </c>
      <c r="C2416" t="s">
        <v>3790</v>
      </c>
      <c r="I2416" t="s">
        <v>3154</v>
      </c>
      <c r="J2416" t="s">
        <v>264</v>
      </c>
      <c r="K2416">
        <v>0</v>
      </c>
      <c r="N2416" t="b">
        <v>1</v>
      </c>
      <c r="O2416" t="b">
        <v>1</v>
      </c>
      <c r="P2416" t="b">
        <v>0</v>
      </c>
      <c r="Q2416">
        <v>14</v>
      </c>
      <c r="R2416">
        <v>2</v>
      </c>
      <c r="S2416">
        <v>1</v>
      </c>
      <c r="T2416">
        <v>0</v>
      </c>
      <c r="U2416" t="b">
        <v>1</v>
      </c>
      <c r="V2416" t="s">
        <v>332</v>
      </c>
      <c r="W2416" t="s">
        <v>333</v>
      </c>
      <c r="X2416" t="s">
        <v>5923</v>
      </c>
      <c r="Y2416">
        <v>27</v>
      </c>
      <c r="Z2416">
        <v>27</v>
      </c>
      <c r="AA2416">
        <v>9</v>
      </c>
      <c r="AB2416">
        <v>9</v>
      </c>
      <c r="AC2416">
        <v>21</v>
      </c>
    </row>
    <row r="2417" spans="1:29" x14ac:dyDescent="0.35">
      <c r="A2417">
        <v>2422</v>
      </c>
      <c r="B2417" t="s">
        <v>1318</v>
      </c>
      <c r="C2417" t="s">
        <v>3791</v>
      </c>
      <c r="I2417" t="s">
        <v>3154</v>
      </c>
      <c r="J2417" t="s">
        <v>264</v>
      </c>
      <c r="K2417">
        <v>0</v>
      </c>
      <c r="N2417" t="b">
        <v>1</v>
      </c>
      <c r="O2417" t="b">
        <v>1</v>
      </c>
      <c r="P2417" t="b">
        <v>0</v>
      </c>
      <c r="Q2417">
        <v>14</v>
      </c>
      <c r="R2417">
        <v>2</v>
      </c>
      <c r="S2417">
        <v>1</v>
      </c>
      <c r="T2417">
        <v>0</v>
      </c>
      <c r="U2417" t="b">
        <v>1</v>
      </c>
      <c r="V2417" t="s">
        <v>332</v>
      </c>
      <c r="W2417" t="s">
        <v>333</v>
      </c>
      <c r="X2417" t="s">
        <v>5924</v>
      </c>
      <c r="Y2417">
        <v>28</v>
      </c>
      <c r="Z2417">
        <v>28</v>
      </c>
      <c r="AA2417">
        <v>9</v>
      </c>
      <c r="AB2417">
        <v>9</v>
      </c>
      <c r="AC2417">
        <v>21</v>
      </c>
    </row>
    <row r="2418" spans="1:29" x14ac:dyDescent="0.35">
      <c r="A2418">
        <v>2423</v>
      </c>
      <c r="B2418" t="s">
        <v>1318</v>
      </c>
      <c r="C2418" t="s">
        <v>3792</v>
      </c>
      <c r="I2418" t="s">
        <v>3154</v>
      </c>
      <c r="J2418" t="s">
        <v>264</v>
      </c>
      <c r="K2418">
        <v>0</v>
      </c>
      <c r="N2418" t="b">
        <v>1</v>
      </c>
      <c r="O2418" t="b">
        <v>1</v>
      </c>
      <c r="P2418" t="b">
        <v>0</v>
      </c>
      <c r="Q2418">
        <v>14</v>
      </c>
      <c r="R2418">
        <v>2</v>
      </c>
      <c r="S2418">
        <v>1</v>
      </c>
      <c r="T2418">
        <v>0</v>
      </c>
      <c r="U2418" t="b">
        <v>1</v>
      </c>
      <c r="V2418" t="s">
        <v>332</v>
      </c>
      <c r="W2418" t="s">
        <v>333</v>
      </c>
      <c r="X2418" t="s">
        <v>5925</v>
      </c>
      <c r="Y2418">
        <v>29</v>
      </c>
      <c r="Z2418">
        <v>29</v>
      </c>
      <c r="AA2418">
        <v>9</v>
      </c>
      <c r="AB2418">
        <v>9</v>
      </c>
      <c r="AC2418">
        <v>21</v>
      </c>
    </row>
    <row r="2419" spans="1:29" x14ac:dyDescent="0.35">
      <c r="A2419">
        <v>2424</v>
      </c>
      <c r="B2419" t="s">
        <v>1318</v>
      </c>
      <c r="C2419" t="s">
        <v>3793</v>
      </c>
      <c r="I2419" t="s">
        <v>3154</v>
      </c>
      <c r="J2419" t="s">
        <v>264</v>
      </c>
      <c r="K2419">
        <v>0</v>
      </c>
      <c r="N2419" t="b">
        <v>1</v>
      </c>
      <c r="O2419" t="b">
        <v>1</v>
      </c>
      <c r="P2419" t="b">
        <v>0</v>
      </c>
      <c r="Q2419">
        <v>14</v>
      </c>
      <c r="R2419">
        <v>2</v>
      </c>
      <c r="S2419">
        <v>1</v>
      </c>
      <c r="T2419">
        <v>0</v>
      </c>
      <c r="U2419" t="b">
        <v>1</v>
      </c>
      <c r="V2419" t="s">
        <v>332</v>
      </c>
      <c r="W2419" t="s">
        <v>333</v>
      </c>
      <c r="X2419" t="s">
        <v>5926</v>
      </c>
      <c r="Y2419">
        <v>30</v>
      </c>
      <c r="Z2419">
        <v>30</v>
      </c>
      <c r="AA2419">
        <v>9</v>
      </c>
      <c r="AB2419">
        <v>9</v>
      </c>
      <c r="AC2419">
        <v>21</v>
      </c>
    </row>
    <row r="2420" spans="1:29" x14ac:dyDescent="0.35">
      <c r="A2420">
        <v>2425</v>
      </c>
      <c r="B2420" t="s">
        <v>1318</v>
      </c>
      <c r="C2420" t="s">
        <v>3794</v>
      </c>
      <c r="I2420" t="s">
        <v>3154</v>
      </c>
      <c r="J2420" t="s">
        <v>264</v>
      </c>
      <c r="K2420">
        <v>0</v>
      </c>
      <c r="N2420" t="b">
        <v>1</v>
      </c>
      <c r="O2420" t="b">
        <v>1</v>
      </c>
      <c r="P2420" t="b">
        <v>0</v>
      </c>
      <c r="Q2420">
        <v>14</v>
      </c>
      <c r="R2420">
        <v>2</v>
      </c>
      <c r="S2420">
        <v>1</v>
      </c>
      <c r="T2420">
        <v>0</v>
      </c>
      <c r="U2420" t="b">
        <v>1</v>
      </c>
      <c r="V2420" t="s">
        <v>332</v>
      </c>
      <c r="W2420" t="s">
        <v>333</v>
      </c>
      <c r="X2420" t="s">
        <v>5927</v>
      </c>
      <c r="Y2420">
        <v>31</v>
      </c>
      <c r="Z2420">
        <v>31</v>
      </c>
      <c r="AA2420">
        <v>9</v>
      </c>
      <c r="AB2420">
        <v>9</v>
      </c>
      <c r="AC2420">
        <v>21</v>
      </c>
    </row>
    <row r="2421" spans="1:29" x14ac:dyDescent="0.35">
      <c r="A2421">
        <v>2426</v>
      </c>
      <c r="B2421" t="s">
        <v>1318</v>
      </c>
      <c r="C2421" t="s">
        <v>3795</v>
      </c>
      <c r="I2421" t="s">
        <v>3154</v>
      </c>
      <c r="J2421" t="s">
        <v>264</v>
      </c>
      <c r="K2421">
        <v>0</v>
      </c>
      <c r="N2421" t="b">
        <v>1</v>
      </c>
      <c r="O2421" t="b">
        <v>1</v>
      </c>
      <c r="P2421" t="b">
        <v>0</v>
      </c>
      <c r="Q2421">
        <v>14</v>
      </c>
      <c r="R2421">
        <v>2</v>
      </c>
      <c r="S2421">
        <v>1</v>
      </c>
      <c r="T2421">
        <v>0</v>
      </c>
      <c r="U2421" t="b">
        <v>1</v>
      </c>
      <c r="V2421" t="s">
        <v>332</v>
      </c>
      <c r="W2421" t="s">
        <v>333</v>
      </c>
      <c r="X2421" t="s">
        <v>5928</v>
      </c>
      <c r="Y2421">
        <v>32</v>
      </c>
      <c r="Z2421">
        <v>32</v>
      </c>
      <c r="AA2421">
        <v>9</v>
      </c>
      <c r="AB2421">
        <v>9</v>
      </c>
      <c r="AC2421">
        <v>21</v>
      </c>
    </row>
    <row r="2422" spans="1:29" x14ac:dyDescent="0.35">
      <c r="A2422">
        <v>2427</v>
      </c>
      <c r="B2422" t="s">
        <v>1318</v>
      </c>
      <c r="C2422" t="s">
        <v>3796</v>
      </c>
      <c r="I2422" t="s">
        <v>3154</v>
      </c>
      <c r="J2422" t="s">
        <v>264</v>
      </c>
      <c r="K2422">
        <v>0</v>
      </c>
      <c r="N2422" t="b">
        <v>1</v>
      </c>
      <c r="O2422" t="b">
        <v>1</v>
      </c>
      <c r="P2422" t="b">
        <v>0</v>
      </c>
      <c r="Q2422">
        <v>14</v>
      </c>
      <c r="R2422">
        <v>2</v>
      </c>
      <c r="S2422">
        <v>1</v>
      </c>
      <c r="T2422">
        <v>0</v>
      </c>
      <c r="U2422" t="b">
        <v>1</v>
      </c>
      <c r="V2422" t="s">
        <v>332</v>
      </c>
      <c r="W2422" t="s">
        <v>333</v>
      </c>
      <c r="X2422" t="s">
        <v>5551</v>
      </c>
      <c r="Y2422">
        <v>33</v>
      </c>
      <c r="Z2422">
        <v>33</v>
      </c>
      <c r="AA2422">
        <v>9</v>
      </c>
      <c r="AB2422">
        <v>9</v>
      </c>
      <c r="AC2422">
        <v>21</v>
      </c>
    </row>
    <row r="2423" spans="1:29" x14ac:dyDescent="0.35">
      <c r="A2423">
        <v>2428</v>
      </c>
      <c r="B2423" t="s">
        <v>1318</v>
      </c>
      <c r="C2423" t="s">
        <v>3797</v>
      </c>
      <c r="I2423" t="s">
        <v>3154</v>
      </c>
      <c r="J2423" t="s">
        <v>264</v>
      </c>
      <c r="K2423">
        <v>0</v>
      </c>
      <c r="N2423" t="b">
        <v>1</v>
      </c>
      <c r="O2423" t="b">
        <v>1</v>
      </c>
      <c r="P2423" t="b">
        <v>0</v>
      </c>
      <c r="Q2423">
        <v>14</v>
      </c>
      <c r="R2423">
        <v>2</v>
      </c>
      <c r="S2423">
        <v>1</v>
      </c>
      <c r="T2423">
        <v>0</v>
      </c>
      <c r="U2423" t="b">
        <v>1</v>
      </c>
      <c r="V2423" t="s">
        <v>332</v>
      </c>
      <c r="W2423" t="s">
        <v>333</v>
      </c>
      <c r="X2423" t="s">
        <v>5929</v>
      </c>
      <c r="Y2423">
        <v>34</v>
      </c>
      <c r="Z2423">
        <v>34</v>
      </c>
      <c r="AA2423">
        <v>9</v>
      </c>
      <c r="AB2423">
        <v>9</v>
      </c>
      <c r="AC2423">
        <v>21</v>
      </c>
    </row>
    <row r="2424" spans="1:29" x14ac:dyDescent="0.35">
      <c r="A2424">
        <v>2429</v>
      </c>
      <c r="B2424" t="s">
        <v>1318</v>
      </c>
      <c r="C2424" t="s">
        <v>3798</v>
      </c>
      <c r="I2424" t="s">
        <v>3154</v>
      </c>
      <c r="J2424" t="s">
        <v>264</v>
      </c>
      <c r="K2424">
        <v>0</v>
      </c>
      <c r="N2424" t="b">
        <v>1</v>
      </c>
      <c r="O2424" t="b">
        <v>1</v>
      </c>
      <c r="P2424" t="b">
        <v>0</v>
      </c>
      <c r="Q2424">
        <v>14</v>
      </c>
      <c r="R2424">
        <v>2</v>
      </c>
      <c r="S2424">
        <v>1</v>
      </c>
      <c r="T2424">
        <v>0</v>
      </c>
      <c r="U2424" t="b">
        <v>1</v>
      </c>
      <c r="V2424" t="s">
        <v>332</v>
      </c>
      <c r="W2424" t="s">
        <v>333</v>
      </c>
      <c r="X2424" t="s">
        <v>5930</v>
      </c>
      <c r="Y2424">
        <v>35</v>
      </c>
      <c r="Z2424">
        <v>35</v>
      </c>
      <c r="AA2424">
        <v>9</v>
      </c>
      <c r="AB2424">
        <v>9</v>
      </c>
      <c r="AC2424">
        <v>21</v>
      </c>
    </row>
    <row r="2425" spans="1:29" x14ac:dyDescent="0.35">
      <c r="A2425">
        <v>2430</v>
      </c>
      <c r="B2425" t="s">
        <v>1318</v>
      </c>
      <c r="C2425" t="s">
        <v>3799</v>
      </c>
      <c r="I2425" t="s">
        <v>3154</v>
      </c>
      <c r="J2425" t="s">
        <v>264</v>
      </c>
      <c r="K2425">
        <v>0</v>
      </c>
      <c r="N2425" t="b">
        <v>1</v>
      </c>
      <c r="O2425" t="b">
        <v>1</v>
      </c>
      <c r="P2425" t="b">
        <v>0</v>
      </c>
      <c r="Q2425">
        <v>14</v>
      </c>
      <c r="R2425">
        <v>2</v>
      </c>
      <c r="S2425">
        <v>1</v>
      </c>
      <c r="T2425">
        <v>0</v>
      </c>
      <c r="U2425" t="b">
        <v>1</v>
      </c>
      <c r="V2425" t="s">
        <v>332</v>
      </c>
      <c r="W2425" t="s">
        <v>333</v>
      </c>
      <c r="X2425" t="s">
        <v>5931</v>
      </c>
      <c r="Y2425">
        <v>36</v>
      </c>
      <c r="Z2425">
        <v>36</v>
      </c>
      <c r="AA2425">
        <v>9</v>
      </c>
      <c r="AB2425">
        <v>9</v>
      </c>
      <c r="AC2425">
        <v>21</v>
      </c>
    </row>
    <row r="2426" spans="1:29" x14ac:dyDescent="0.35">
      <c r="A2426">
        <v>2431</v>
      </c>
      <c r="B2426" t="s">
        <v>1318</v>
      </c>
      <c r="C2426" t="s">
        <v>3800</v>
      </c>
      <c r="I2426" t="s">
        <v>3154</v>
      </c>
      <c r="J2426" t="s">
        <v>264</v>
      </c>
      <c r="K2426">
        <v>0</v>
      </c>
      <c r="N2426" t="b">
        <v>1</v>
      </c>
      <c r="O2426" t="b">
        <v>1</v>
      </c>
      <c r="P2426" t="b">
        <v>0</v>
      </c>
      <c r="Q2426">
        <v>14</v>
      </c>
      <c r="R2426">
        <v>2</v>
      </c>
      <c r="S2426">
        <v>1</v>
      </c>
      <c r="T2426">
        <v>0</v>
      </c>
      <c r="U2426" t="b">
        <v>1</v>
      </c>
      <c r="V2426" t="s">
        <v>332</v>
      </c>
      <c r="W2426" t="s">
        <v>333</v>
      </c>
      <c r="X2426" t="s">
        <v>5932</v>
      </c>
      <c r="Y2426">
        <v>37</v>
      </c>
      <c r="Z2426">
        <v>37</v>
      </c>
      <c r="AA2426">
        <v>9</v>
      </c>
      <c r="AB2426">
        <v>9</v>
      </c>
      <c r="AC2426">
        <v>21</v>
      </c>
    </row>
    <row r="2427" spans="1:29" x14ac:dyDescent="0.35">
      <c r="A2427">
        <v>2432</v>
      </c>
      <c r="B2427" t="s">
        <v>1318</v>
      </c>
      <c r="C2427" t="s">
        <v>3801</v>
      </c>
      <c r="I2427" t="s">
        <v>3154</v>
      </c>
      <c r="J2427" t="s">
        <v>264</v>
      </c>
      <c r="K2427">
        <v>0</v>
      </c>
      <c r="N2427" t="b">
        <v>1</v>
      </c>
      <c r="O2427" t="b">
        <v>1</v>
      </c>
      <c r="P2427" t="b">
        <v>0</v>
      </c>
      <c r="Q2427">
        <v>14</v>
      </c>
      <c r="R2427">
        <v>2</v>
      </c>
      <c r="S2427">
        <v>1</v>
      </c>
      <c r="T2427">
        <v>0</v>
      </c>
      <c r="U2427" t="b">
        <v>1</v>
      </c>
      <c r="V2427" t="s">
        <v>332</v>
      </c>
      <c r="W2427" t="s">
        <v>333</v>
      </c>
      <c r="X2427" t="s">
        <v>5933</v>
      </c>
      <c r="Y2427">
        <v>38</v>
      </c>
      <c r="Z2427">
        <v>38</v>
      </c>
      <c r="AA2427">
        <v>9</v>
      </c>
      <c r="AB2427">
        <v>9</v>
      </c>
      <c r="AC2427">
        <v>21</v>
      </c>
    </row>
    <row r="2428" spans="1:29" x14ac:dyDescent="0.35">
      <c r="A2428">
        <v>2433</v>
      </c>
      <c r="B2428" t="s">
        <v>1318</v>
      </c>
      <c r="C2428" t="s">
        <v>3802</v>
      </c>
      <c r="I2428" t="s">
        <v>3154</v>
      </c>
      <c r="J2428" t="s">
        <v>264</v>
      </c>
      <c r="K2428">
        <v>0</v>
      </c>
      <c r="N2428" t="b">
        <v>1</v>
      </c>
      <c r="O2428" t="b">
        <v>1</v>
      </c>
      <c r="P2428" t="b">
        <v>0</v>
      </c>
      <c r="Q2428">
        <v>14</v>
      </c>
      <c r="R2428">
        <v>2</v>
      </c>
      <c r="S2428">
        <v>1</v>
      </c>
      <c r="T2428">
        <v>0</v>
      </c>
      <c r="U2428" t="b">
        <v>1</v>
      </c>
      <c r="V2428" t="s">
        <v>332</v>
      </c>
      <c r="W2428" t="s">
        <v>333</v>
      </c>
      <c r="X2428" t="s">
        <v>5934</v>
      </c>
      <c r="Y2428">
        <v>39</v>
      </c>
      <c r="Z2428">
        <v>39</v>
      </c>
      <c r="AA2428">
        <v>9</v>
      </c>
      <c r="AB2428">
        <v>9</v>
      </c>
      <c r="AC2428">
        <v>21</v>
      </c>
    </row>
    <row r="2429" spans="1:29" x14ac:dyDescent="0.35">
      <c r="A2429">
        <v>2434</v>
      </c>
      <c r="B2429" t="s">
        <v>1318</v>
      </c>
      <c r="C2429" t="s">
        <v>3803</v>
      </c>
      <c r="I2429" t="s">
        <v>3154</v>
      </c>
      <c r="J2429" t="s">
        <v>264</v>
      </c>
      <c r="K2429">
        <v>0</v>
      </c>
      <c r="N2429" t="b">
        <v>1</v>
      </c>
      <c r="O2429" t="b">
        <v>1</v>
      </c>
      <c r="P2429" t="b">
        <v>0</v>
      </c>
      <c r="Q2429">
        <v>14</v>
      </c>
      <c r="R2429">
        <v>2</v>
      </c>
      <c r="S2429">
        <v>1</v>
      </c>
      <c r="T2429">
        <v>0</v>
      </c>
      <c r="U2429" t="b">
        <v>1</v>
      </c>
      <c r="V2429" t="s">
        <v>332</v>
      </c>
      <c r="W2429" t="s">
        <v>333</v>
      </c>
      <c r="X2429" t="s">
        <v>5935</v>
      </c>
      <c r="Y2429">
        <v>40</v>
      </c>
      <c r="Z2429">
        <v>40</v>
      </c>
      <c r="AA2429">
        <v>9</v>
      </c>
      <c r="AB2429">
        <v>9</v>
      </c>
      <c r="AC2429">
        <v>21</v>
      </c>
    </row>
    <row r="2430" spans="1:29" x14ac:dyDescent="0.35">
      <c r="A2430">
        <v>2435</v>
      </c>
      <c r="B2430" t="s">
        <v>1318</v>
      </c>
      <c r="C2430" t="s">
        <v>3804</v>
      </c>
      <c r="I2430" t="s">
        <v>3154</v>
      </c>
      <c r="J2430" t="s">
        <v>264</v>
      </c>
      <c r="K2430">
        <v>0</v>
      </c>
      <c r="N2430" t="b">
        <v>1</v>
      </c>
      <c r="O2430" t="b">
        <v>1</v>
      </c>
      <c r="P2430" t="b">
        <v>0</v>
      </c>
      <c r="Q2430">
        <v>14</v>
      </c>
      <c r="R2430">
        <v>2</v>
      </c>
      <c r="S2430">
        <v>1</v>
      </c>
      <c r="T2430">
        <v>0</v>
      </c>
      <c r="U2430" t="b">
        <v>1</v>
      </c>
      <c r="V2430" t="s">
        <v>332</v>
      </c>
      <c r="W2430" t="s">
        <v>333</v>
      </c>
      <c r="X2430" t="s">
        <v>5936</v>
      </c>
      <c r="Y2430">
        <v>41</v>
      </c>
      <c r="Z2430">
        <v>41</v>
      </c>
      <c r="AA2430">
        <v>9</v>
      </c>
      <c r="AB2430">
        <v>9</v>
      </c>
      <c r="AC2430">
        <v>21</v>
      </c>
    </row>
    <row r="2431" spans="1:29" x14ac:dyDescent="0.35">
      <c r="A2431">
        <v>2436</v>
      </c>
      <c r="B2431" t="s">
        <v>1318</v>
      </c>
      <c r="C2431" t="s">
        <v>3805</v>
      </c>
      <c r="I2431" t="s">
        <v>3154</v>
      </c>
      <c r="J2431" t="s">
        <v>264</v>
      </c>
      <c r="K2431">
        <v>0</v>
      </c>
      <c r="N2431" t="b">
        <v>1</v>
      </c>
      <c r="O2431" t="b">
        <v>1</v>
      </c>
      <c r="P2431" t="b">
        <v>0</v>
      </c>
      <c r="Q2431">
        <v>14</v>
      </c>
      <c r="R2431">
        <v>2</v>
      </c>
      <c r="S2431">
        <v>1</v>
      </c>
      <c r="T2431">
        <v>0</v>
      </c>
      <c r="U2431" t="b">
        <v>1</v>
      </c>
      <c r="V2431" t="s">
        <v>332</v>
      </c>
      <c r="W2431" t="s">
        <v>333</v>
      </c>
      <c r="X2431" t="s">
        <v>5937</v>
      </c>
      <c r="Y2431">
        <v>42</v>
      </c>
      <c r="Z2431">
        <v>42</v>
      </c>
      <c r="AA2431">
        <v>9</v>
      </c>
      <c r="AB2431">
        <v>9</v>
      </c>
      <c r="AC2431">
        <v>21</v>
      </c>
    </row>
    <row r="2432" spans="1:29" x14ac:dyDescent="0.35">
      <c r="A2432">
        <v>2437</v>
      </c>
      <c r="B2432" t="s">
        <v>1318</v>
      </c>
      <c r="C2432" t="s">
        <v>3806</v>
      </c>
      <c r="I2432" t="s">
        <v>3154</v>
      </c>
      <c r="J2432" t="s">
        <v>264</v>
      </c>
      <c r="K2432">
        <v>0</v>
      </c>
      <c r="N2432" t="b">
        <v>1</v>
      </c>
      <c r="O2432" t="b">
        <v>1</v>
      </c>
      <c r="P2432" t="b">
        <v>0</v>
      </c>
      <c r="Q2432">
        <v>14</v>
      </c>
      <c r="R2432">
        <v>2</v>
      </c>
      <c r="S2432">
        <v>1</v>
      </c>
      <c r="T2432">
        <v>0</v>
      </c>
      <c r="U2432" t="b">
        <v>1</v>
      </c>
      <c r="V2432" t="s">
        <v>332</v>
      </c>
      <c r="W2432" t="s">
        <v>333</v>
      </c>
      <c r="X2432" t="s">
        <v>5938</v>
      </c>
      <c r="Y2432">
        <v>43</v>
      </c>
      <c r="Z2432">
        <v>43</v>
      </c>
      <c r="AA2432">
        <v>9</v>
      </c>
      <c r="AB2432">
        <v>9</v>
      </c>
      <c r="AC2432">
        <v>21</v>
      </c>
    </row>
    <row r="2433" spans="1:29" x14ac:dyDescent="0.35">
      <c r="A2433">
        <v>2438</v>
      </c>
      <c r="B2433" t="s">
        <v>1318</v>
      </c>
      <c r="C2433" t="s">
        <v>3807</v>
      </c>
      <c r="I2433" t="s">
        <v>3154</v>
      </c>
      <c r="J2433" t="s">
        <v>264</v>
      </c>
      <c r="K2433">
        <v>0</v>
      </c>
      <c r="N2433" t="b">
        <v>1</v>
      </c>
      <c r="O2433" t="b">
        <v>1</v>
      </c>
      <c r="P2433" t="b">
        <v>0</v>
      </c>
      <c r="Q2433">
        <v>14</v>
      </c>
      <c r="R2433">
        <v>2</v>
      </c>
      <c r="S2433">
        <v>1</v>
      </c>
      <c r="T2433">
        <v>0</v>
      </c>
      <c r="U2433" t="b">
        <v>1</v>
      </c>
      <c r="V2433" t="s">
        <v>332</v>
      </c>
      <c r="W2433" t="s">
        <v>333</v>
      </c>
      <c r="X2433" t="s">
        <v>5939</v>
      </c>
      <c r="Y2433">
        <v>44</v>
      </c>
      <c r="Z2433">
        <v>44</v>
      </c>
      <c r="AA2433">
        <v>9</v>
      </c>
      <c r="AB2433">
        <v>9</v>
      </c>
      <c r="AC2433">
        <v>21</v>
      </c>
    </row>
    <row r="2434" spans="1:29" x14ac:dyDescent="0.35">
      <c r="A2434">
        <v>2439</v>
      </c>
      <c r="B2434" t="s">
        <v>1318</v>
      </c>
      <c r="C2434" t="s">
        <v>3808</v>
      </c>
      <c r="I2434" t="s">
        <v>3154</v>
      </c>
      <c r="J2434" t="s">
        <v>264</v>
      </c>
      <c r="K2434">
        <v>0</v>
      </c>
      <c r="N2434" t="b">
        <v>1</v>
      </c>
      <c r="O2434" t="b">
        <v>1</v>
      </c>
      <c r="P2434" t="b">
        <v>0</v>
      </c>
      <c r="Q2434">
        <v>14</v>
      </c>
      <c r="R2434">
        <v>2</v>
      </c>
      <c r="S2434">
        <v>1</v>
      </c>
      <c r="T2434">
        <v>0</v>
      </c>
      <c r="U2434" t="b">
        <v>1</v>
      </c>
      <c r="V2434" t="s">
        <v>332</v>
      </c>
      <c r="W2434" t="s">
        <v>333</v>
      </c>
      <c r="X2434" t="s">
        <v>5563</v>
      </c>
      <c r="Y2434">
        <v>45</v>
      </c>
      <c r="Z2434">
        <v>45</v>
      </c>
      <c r="AA2434">
        <v>9</v>
      </c>
      <c r="AB2434">
        <v>9</v>
      </c>
      <c r="AC2434">
        <v>21</v>
      </c>
    </row>
    <row r="2435" spans="1:29" x14ac:dyDescent="0.35">
      <c r="A2435">
        <v>2440</v>
      </c>
      <c r="B2435" t="s">
        <v>1318</v>
      </c>
      <c r="C2435" t="s">
        <v>3809</v>
      </c>
      <c r="I2435" t="s">
        <v>3154</v>
      </c>
      <c r="J2435" t="s">
        <v>264</v>
      </c>
      <c r="K2435">
        <v>0</v>
      </c>
      <c r="N2435" t="b">
        <v>1</v>
      </c>
      <c r="O2435" t="b">
        <v>1</v>
      </c>
      <c r="P2435" t="b">
        <v>0</v>
      </c>
      <c r="Q2435">
        <v>14</v>
      </c>
      <c r="R2435">
        <v>2</v>
      </c>
      <c r="S2435">
        <v>1</v>
      </c>
      <c r="T2435">
        <v>0</v>
      </c>
      <c r="U2435" t="b">
        <v>1</v>
      </c>
      <c r="V2435" t="s">
        <v>332</v>
      </c>
      <c r="W2435" t="s">
        <v>333</v>
      </c>
      <c r="X2435" t="s">
        <v>5567</v>
      </c>
      <c r="Y2435">
        <v>46</v>
      </c>
      <c r="Z2435">
        <v>46</v>
      </c>
      <c r="AA2435">
        <v>9</v>
      </c>
      <c r="AB2435">
        <v>9</v>
      </c>
      <c r="AC2435">
        <v>21</v>
      </c>
    </row>
    <row r="2436" spans="1:29" x14ac:dyDescent="0.35">
      <c r="A2436">
        <v>2441</v>
      </c>
      <c r="B2436" t="s">
        <v>1318</v>
      </c>
      <c r="C2436" t="s">
        <v>3810</v>
      </c>
      <c r="I2436" t="s">
        <v>3154</v>
      </c>
      <c r="J2436" t="s">
        <v>264</v>
      </c>
      <c r="K2436">
        <v>0</v>
      </c>
      <c r="N2436" t="b">
        <v>1</v>
      </c>
      <c r="O2436" t="b">
        <v>1</v>
      </c>
      <c r="P2436" t="b">
        <v>0</v>
      </c>
      <c r="Q2436">
        <v>14</v>
      </c>
      <c r="R2436">
        <v>2</v>
      </c>
      <c r="S2436">
        <v>1</v>
      </c>
      <c r="T2436">
        <v>0</v>
      </c>
      <c r="U2436" t="b">
        <v>1</v>
      </c>
      <c r="V2436" t="s">
        <v>332</v>
      </c>
      <c r="W2436" t="s">
        <v>333</v>
      </c>
      <c r="X2436" t="s">
        <v>5940</v>
      </c>
      <c r="Y2436">
        <v>47</v>
      </c>
      <c r="Z2436">
        <v>47</v>
      </c>
      <c r="AA2436">
        <v>9</v>
      </c>
      <c r="AB2436">
        <v>9</v>
      </c>
      <c r="AC2436">
        <v>21</v>
      </c>
    </row>
    <row r="2437" spans="1:29" x14ac:dyDescent="0.35">
      <c r="A2437">
        <v>2442</v>
      </c>
      <c r="B2437" t="s">
        <v>1318</v>
      </c>
      <c r="C2437" t="s">
        <v>3811</v>
      </c>
      <c r="I2437" t="s">
        <v>3154</v>
      </c>
      <c r="J2437" t="s">
        <v>264</v>
      </c>
      <c r="K2437">
        <v>0</v>
      </c>
      <c r="N2437" t="b">
        <v>1</v>
      </c>
      <c r="O2437" t="b">
        <v>1</v>
      </c>
      <c r="P2437" t="b">
        <v>0</v>
      </c>
      <c r="Q2437">
        <v>14</v>
      </c>
      <c r="R2437">
        <v>2</v>
      </c>
      <c r="S2437">
        <v>1</v>
      </c>
      <c r="T2437">
        <v>0</v>
      </c>
      <c r="U2437" t="b">
        <v>1</v>
      </c>
      <c r="V2437" t="s">
        <v>332</v>
      </c>
      <c r="W2437" t="s">
        <v>333</v>
      </c>
      <c r="X2437" t="s">
        <v>5571</v>
      </c>
      <c r="Y2437">
        <v>48</v>
      </c>
      <c r="Z2437">
        <v>48</v>
      </c>
      <c r="AA2437">
        <v>9</v>
      </c>
      <c r="AB2437">
        <v>9</v>
      </c>
      <c r="AC2437">
        <v>21</v>
      </c>
    </row>
    <row r="2438" spans="1:29" x14ac:dyDescent="0.35">
      <c r="A2438">
        <v>2443</v>
      </c>
      <c r="B2438" t="s">
        <v>1318</v>
      </c>
      <c r="C2438" t="s">
        <v>3812</v>
      </c>
      <c r="I2438" t="s">
        <v>3154</v>
      </c>
      <c r="J2438" t="s">
        <v>264</v>
      </c>
      <c r="K2438">
        <v>0</v>
      </c>
      <c r="N2438" t="b">
        <v>1</v>
      </c>
      <c r="O2438" t="b">
        <v>1</v>
      </c>
      <c r="P2438" t="b">
        <v>0</v>
      </c>
      <c r="Q2438">
        <v>14</v>
      </c>
      <c r="R2438">
        <v>2</v>
      </c>
      <c r="S2438">
        <v>1</v>
      </c>
      <c r="T2438">
        <v>0</v>
      </c>
      <c r="U2438" t="b">
        <v>1</v>
      </c>
      <c r="V2438" t="s">
        <v>332</v>
      </c>
      <c r="W2438" t="s">
        <v>333</v>
      </c>
      <c r="X2438" t="s">
        <v>5941</v>
      </c>
      <c r="Y2438">
        <v>49</v>
      </c>
      <c r="Z2438">
        <v>49</v>
      </c>
      <c r="AA2438">
        <v>9</v>
      </c>
      <c r="AB2438">
        <v>9</v>
      </c>
      <c r="AC2438">
        <v>21</v>
      </c>
    </row>
    <row r="2439" spans="1:29" x14ac:dyDescent="0.35">
      <c r="A2439">
        <v>2444</v>
      </c>
      <c r="B2439" t="s">
        <v>1318</v>
      </c>
      <c r="C2439" t="s">
        <v>3813</v>
      </c>
      <c r="I2439" t="s">
        <v>3154</v>
      </c>
      <c r="J2439" t="s">
        <v>264</v>
      </c>
      <c r="K2439">
        <v>0</v>
      </c>
      <c r="N2439" t="b">
        <v>1</v>
      </c>
      <c r="O2439" t="b">
        <v>1</v>
      </c>
      <c r="P2439" t="b">
        <v>0</v>
      </c>
      <c r="Q2439">
        <v>14</v>
      </c>
      <c r="R2439">
        <v>2</v>
      </c>
      <c r="S2439">
        <v>1</v>
      </c>
      <c r="T2439">
        <v>0</v>
      </c>
      <c r="U2439" t="b">
        <v>1</v>
      </c>
      <c r="V2439" t="s">
        <v>332</v>
      </c>
      <c r="W2439" t="s">
        <v>333</v>
      </c>
      <c r="X2439" t="s">
        <v>5942</v>
      </c>
      <c r="Y2439">
        <v>50</v>
      </c>
      <c r="Z2439">
        <v>50</v>
      </c>
      <c r="AA2439">
        <v>9</v>
      </c>
      <c r="AB2439">
        <v>9</v>
      </c>
      <c r="AC2439">
        <v>21</v>
      </c>
    </row>
    <row r="2440" spans="1:29" x14ac:dyDescent="0.35">
      <c r="A2440">
        <v>2445</v>
      </c>
      <c r="B2440" t="s">
        <v>1318</v>
      </c>
      <c r="C2440" t="s">
        <v>3814</v>
      </c>
      <c r="I2440" t="s">
        <v>3154</v>
      </c>
      <c r="J2440" t="s">
        <v>264</v>
      </c>
      <c r="K2440">
        <v>0</v>
      </c>
      <c r="N2440" t="b">
        <v>1</v>
      </c>
      <c r="O2440" t="b">
        <v>1</v>
      </c>
      <c r="P2440" t="b">
        <v>0</v>
      </c>
      <c r="Q2440">
        <v>14</v>
      </c>
      <c r="R2440">
        <v>2</v>
      </c>
      <c r="S2440">
        <v>1</v>
      </c>
      <c r="T2440">
        <v>0</v>
      </c>
      <c r="U2440" t="b">
        <v>1</v>
      </c>
      <c r="V2440" t="s">
        <v>332</v>
      </c>
      <c r="W2440" t="s">
        <v>333</v>
      </c>
      <c r="X2440" t="s">
        <v>5943</v>
      </c>
      <c r="Y2440">
        <v>51</v>
      </c>
      <c r="Z2440">
        <v>51</v>
      </c>
      <c r="AA2440">
        <v>9</v>
      </c>
      <c r="AB2440">
        <v>9</v>
      </c>
      <c r="AC2440">
        <v>21</v>
      </c>
    </row>
    <row r="2441" spans="1:29" x14ac:dyDescent="0.35">
      <c r="A2441">
        <v>2446</v>
      </c>
      <c r="B2441" t="s">
        <v>1318</v>
      </c>
      <c r="C2441" t="s">
        <v>3815</v>
      </c>
      <c r="I2441" t="s">
        <v>3154</v>
      </c>
      <c r="J2441" t="s">
        <v>264</v>
      </c>
      <c r="K2441">
        <v>0</v>
      </c>
      <c r="N2441" t="b">
        <v>1</v>
      </c>
      <c r="O2441" t="b">
        <v>1</v>
      </c>
      <c r="P2441" t="b">
        <v>0</v>
      </c>
      <c r="Q2441">
        <v>14</v>
      </c>
      <c r="R2441">
        <v>2</v>
      </c>
      <c r="S2441">
        <v>1</v>
      </c>
      <c r="T2441">
        <v>0</v>
      </c>
      <c r="U2441" t="b">
        <v>1</v>
      </c>
      <c r="V2441" t="s">
        <v>332</v>
      </c>
      <c r="W2441" t="s">
        <v>333</v>
      </c>
      <c r="X2441" t="s">
        <v>5944</v>
      </c>
      <c r="Y2441">
        <v>52</v>
      </c>
      <c r="Z2441">
        <v>52</v>
      </c>
      <c r="AA2441">
        <v>9</v>
      </c>
      <c r="AB2441">
        <v>9</v>
      </c>
      <c r="AC2441">
        <v>21</v>
      </c>
    </row>
    <row r="2442" spans="1:29" x14ac:dyDescent="0.35">
      <c r="A2442">
        <v>2447</v>
      </c>
      <c r="B2442" t="s">
        <v>1318</v>
      </c>
      <c r="C2442" t="s">
        <v>3816</v>
      </c>
      <c r="I2442" t="s">
        <v>3154</v>
      </c>
      <c r="J2442" t="s">
        <v>264</v>
      </c>
      <c r="K2442">
        <v>0</v>
      </c>
      <c r="N2442" t="b">
        <v>1</v>
      </c>
      <c r="O2442" t="b">
        <v>1</v>
      </c>
      <c r="P2442" t="b">
        <v>0</v>
      </c>
      <c r="Q2442">
        <v>14</v>
      </c>
      <c r="R2442">
        <v>2</v>
      </c>
      <c r="S2442">
        <v>1</v>
      </c>
      <c r="T2442">
        <v>0</v>
      </c>
      <c r="U2442" t="b">
        <v>1</v>
      </c>
      <c r="V2442" t="s">
        <v>332</v>
      </c>
      <c r="W2442" t="s">
        <v>333</v>
      </c>
      <c r="X2442" t="s">
        <v>5945</v>
      </c>
      <c r="Y2442">
        <v>53</v>
      </c>
      <c r="Z2442">
        <v>53</v>
      </c>
      <c r="AA2442">
        <v>9</v>
      </c>
      <c r="AB2442">
        <v>9</v>
      </c>
      <c r="AC2442">
        <v>21</v>
      </c>
    </row>
    <row r="2443" spans="1:29" x14ac:dyDescent="0.35">
      <c r="A2443">
        <v>2448</v>
      </c>
      <c r="B2443" t="s">
        <v>1318</v>
      </c>
      <c r="C2443" t="s">
        <v>3817</v>
      </c>
      <c r="I2443" t="s">
        <v>3154</v>
      </c>
      <c r="J2443" t="s">
        <v>264</v>
      </c>
      <c r="K2443">
        <v>0</v>
      </c>
      <c r="N2443" t="b">
        <v>1</v>
      </c>
      <c r="O2443" t="b">
        <v>1</v>
      </c>
      <c r="P2443" t="b">
        <v>0</v>
      </c>
      <c r="Q2443">
        <v>14</v>
      </c>
      <c r="R2443">
        <v>2</v>
      </c>
      <c r="S2443">
        <v>1</v>
      </c>
      <c r="T2443">
        <v>0</v>
      </c>
      <c r="U2443" t="b">
        <v>1</v>
      </c>
      <c r="V2443" t="s">
        <v>332</v>
      </c>
      <c r="W2443" t="s">
        <v>333</v>
      </c>
      <c r="X2443" t="s">
        <v>5946</v>
      </c>
      <c r="Y2443">
        <v>54</v>
      </c>
      <c r="Z2443">
        <v>54</v>
      </c>
      <c r="AA2443">
        <v>9</v>
      </c>
      <c r="AB2443">
        <v>9</v>
      </c>
      <c r="AC2443">
        <v>21</v>
      </c>
    </row>
    <row r="2444" spans="1:29" x14ac:dyDescent="0.35">
      <c r="A2444">
        <v>2449</v>
      </c>
      <c r="B2444" t="s">
        <v>1318</v>
      </c>
      <c r="C2444" t="s">
        <v>3818</v>
      </c>
      <c r="I2444" t="s">
        <v>3154</v>
      </c>
      <c r="J2444" t="s">
        <v>264</v>
      </c>
      <c r="K2444">
        <v>0</v>
      </c>
      <c r="N2444" t="b">
        <v>1</v>
      </c>
      <c r="O2444" t="b">
        <v>1</v>
      </c>
      <c r="P2444" t="b">
        <v>0</v>
      </c>
      <c r="Q2444">
        <v>14</v>
      </c>
      <c r="R2444">
        <v>2</v>
      </c>
      <c r="S2444">
        <v>1</v>
      </c>
      <c r="T2444">
        <v>0</v>
      </c>
      <c r="U2444" t="b">
        <v>1</v>
      </c>
      <c r="V2444" t="s">
        <v>332</v>
      </c>
      <c r="W2444" t="s">
        <v>333</v>
      </c>
      <c r="X2444" t="s">
        <v>5947</v>
      </c>
      <c r="Y2444">
        <v>55</v>
      </c>
      <c r="Z2444">
        <v>55</v>
      </c>
      <c r="AA2444">
        <v>9</v>
      </c>
      <c r="AB2444">
        <v>9</v>
      </c>
      <c r="AC2444">
        <v>21</v>
      </c>
    </row>
    <row r="2445" spans="1:29" x14ac:dyDescent="0.35">
      <c r="A2445">
        <v>2450</v>
      </c>
      <c r="B2445" t="s">
        <v>1318</v>
      </c>
      <c r="C2445" t="s">
        <v>3819</v>
      </c>
      <c r="I2445" t="s">
        <v>3154</v>
      </c>
      <c r="J2445" t="s">
        <v>264</v>
      </c>
      <c r="K2445">
        <v>0</v>
      </c>
      <c r="N2445" t="b">
        <v>1</v>
      </c>
      <c r="O2445" t="b">
        <v>1</v>
      </c>
      <c r="P2445" t="b">
        <v>0</v>
      </c>
      <c r="Q2445">
        <v>14</v>
      </c>
      <c r="R2445">
        <v>2</v>
      </c>
      <c r="S2445">
        <v>1</v>
      </c>
      <c r="T2445">
        <v>0</v>
      </c>
      <c r="U2445" t="b">
        <v>1</v>
      </c>
      <c r="V2445" t="s">
        <v>332</v>
      </c>
      <c r="W2445" t="s">
        <v>333</v>
      </c>
      <c r="X2445" t="s">
        <v>5948</v>
      </c>
      <c r="Y2445">
        <v>56</v>
      </c>
      <c r="Z2445">
        <v>56</v>
      </c>
      <c r="AA2445">
        <v>9</v>
      </c>
      <c r="AB2445">
        <v>9</v>
      </c>
      <c r="AC2445">
        <v>21</v>
      </c>
    </row>
    <row r="2446" spans="1:29" x14ac:dyDescent="0.35">
      <c r="A2446">
        <v>2451</v>
      </c>
      <c r="B2446" t="s">
        <v>1318</v>
      </c>
      <c r="C2446" t="s">
        <v>3820</v>
      </c>
      <c r="I2446" t="s">
        <v>3154</v>
      </c>
      <c r="J2446" t="s">
        <v>264</v>
      </c>
      <c r="K2446">
        <v>0</v>
      </c>
      <c r="N2446" t="b">
        <v>1</v>
      </c>
      <c r="O2446" t="b">
        <v>1</v>
      </c>
      <c r="P2446" t="b">
        <v>0</v>
      </c>
      <c r="Q2446">
        <v>14</v>
      </c>
      <c r="R2446">
        <v>2</v>
      </c>
      <c r="S2446">
        <v>1</v>
      </c>
      <c r="T2446">
        <v>0</v>
      </c>
      <c r="U2446" t="b">
        <v>1</v>
      </c>
      <c r="V2446" t="s">
        <v>332</v>
      </c>
      <c r="W2446" t="s">
        <v>333</v>
      </c>
      <c r="X2446" t="s">
        <v>5949</v>
      </c>
      <c r="Y2446">
        <v>57</v>
      </c>
      <c r="Z2446">
        <v>57</v>
      </c>
      <c r="AA2446">
        <v>9</v>
      </c>
      <c r="AB2446">
        <v>9</v>
      </c>
      <c r="AC2446">
        <v>21</v>
      </c>
    </row>
    <row r="2447" spans="1:29" x14ac:dyDescent="0.35">
      <c r="A2447">
        <v>2452</v>
      </c>
      <c r="B2447" t="s">
        <v>1318</v>
      </c>
      <c r="C2447" t="s">
        <v>3821</v>
      </c>
      <c r="I2447" t="s">
        <v>3154</v>
      </c>
      <c r="J2447" t="s">
        <v>264</v>
      </c>
      <c r="K2447">
        <v>0</v>
      </c>
      <c r="N2447" t="b">
        <v>1</v>
      </c>
      <c r="O2447" t="b">
        <v>1</v>
      </c>
      <c r="P2447" t="b">
        <v>0</v>
      </c>
      <c r="Q2447">
        <v>14</v>
      </c>
      <c r="R2447">
        <v>2</v>
      </c>
      <c r="S2447">
        <v>1</v>
      </c>
      <c r="T2447">
        <v>0</v>
      </c>
      <c r="U2447" t="b">
        <v>1</v>
      </c>
      <c r="V2447" t="s">
        <v>332</v>
      </c>
      <c r="W2447" t="s">
        <v>333</v>
      </c>
      <c r="X2447" t="s">
        <v>5650</v>
      </c>
      <c r="Y2447">
        <v>58</v>
      </c>
      <c r="Z2447">
        <v>58</v>
      </c>
      <c r="AA2447">
        <v>9</v>
      </c>
      <c r="AB2447">
        <v>9</v>
      </c>
      <c r="AC2447">
        <v>21</v>
      </c>
    </row>
    <row r="2448" spans="1:29" x14ac:dyDescent="0.35">
      <c r="A2448">
        <v>2453</v>
      </c>
      <c r="B2448" t="s">
        <v>1318</v>
      </c>
      <c r="C2448" t="s">
        <v>3822</v>
      </c>
      <c r="I2448" t="s">
        <v>3154</v>
      </c>
      <c r="J2448" t="s">
        <v>264</v>
      </c>
      <c r="K2448">
        <v>0</v>
      </c>
      <c r="N2448" t="b">
        <v>1</v>
      </c>
      <c r="O2448" t="b">
        <v>1</v>
      </c>
      <c r="P2448" t="b">
        <v>0</v>
      </c>
      <c r="Q2448">
        <v>14</v>
      </c>
      <c r="R2448">
        <v>2</v>
      </c>
      <c r="S2448">
        <v>1</v>
      </c>
      <c r="T2448">
        <v>0</v>
      </c>
      <c r="U2448" t="b">
        <v>1</v>
      </c>
      <c r="V2448" t="s">
        <v>332</v>
      </c>
      <c r="W2448" t="s">
        <v>333</v>
      </c>
      <c r="X2448" t="s">
        <v>5655</v>
      </c>
      <c r="Y2448">
        <v>59</v>
      </c>
      <c r="Z2448">
        <v>59</v>
      </c>
      <c r="AA2448">
        <v>9</v>
      </c>
      <c r="AB2448">
        <v>9</v>
      </c>
      <c r="AC2448">
        <v>21</v>
      </c>
    </row>
    <row r="2449" spans="1:29" x14ac:dyDescent="0.35">
      <c r="A2449">
        <v>2454</v>
      </c>
      <c r="B2449" t="s">
        <v>1318</v>
      </c>
      <c r="C2449" t="s">
        <v>3823</v>
      </c>
      <c r="I2449" t="s">
        <v>3154</v>
      </c>
      <c r="J2449" t="s">
        <v>264</v>
      </c>
      <c r="K2449">
        <v>0</v>
      </c>
      <c r="N2449" t="b">
        <v>1</v>
      </c>
      <c r="O2449" t="b">
        <v>1</v>
      </c>
      <c r="P2449" t="b">
        <v>0</v>
      </c>
      <c r="Q2449">
        <v>14</v>
      </c>
      <c r="R2449">
        <v>2</v>
      </c>
      <c r="S2449">
        <v>1</v>
      </c>
      <c r="T2449">
        <v>0</v>
      </c>
      <c r="U2449" t="b">
        <v>1</v>
      </c>
      <c r="V2449" t="s">
        <v>332</v>
      </c>
      <c r="W2449" t="s">
        <v>333</v>
      </c>
      <c r="X2449" t="s">
        <v>5950</v>
      </c>
      <c r="Y2449">
        <v>60</v>
      </c>
      <c r="Z2449">
        <v>60</v>
      </c>
      <c r="AA2449">
        <v>9</v>
      </c>
      <c r="AB2449">
        <v>9</v>
      </c>
      <c r="AC2449">
        <v>21</v>
      </c>
    </row>
    <row r="2450" spans="1:29" x14ac:dyDescent="0.35">
      <c r="A2450">
        <v>2455</v>
      </c>
      <c r="B2450" t="s">
        <v>1318</v>
      </c>
      <c r="C2450" t="s">
        <v>3824</v>
      </c>
      <c r="I2450" t="s">
        <v>3154</v>
      </c>
      <c r="J2450" t="s">
        <v>264</v>
      </c>
      <c r="K2450">
        <v>0</v>
      </c>
      <c r="N2450" t="b">
        <v>1</v>
      </c>
      <c r="O2450" t="b">
        <v>1</v>
      </c>
      <c r="P2450" t="b">
        <v>0</v>
      </c>
      <c r="Q2450">
        <v>14</v>
      </c>
      <c r="R2450">
        <v>2</v>
      </c>
      <c r="S2450">
        <v>1</v>
      </c>
      <c r="T2450">
        <v>0</v>
      </c>
      <c r="U2450" t="b">
        <v>1</v>
      </c>
      <c r="V2450" t="s">
        <v>332</v>
      </c>
      <c r="W2450" t="s">
        <v>333</v>
      </c>
      <c r="X2450" t="s">
        <v>5951</v>
      </c>
      <c r="Y2450">
        <v>61</v>
      </c>
      <c r="Z2450">
        <v>61</v>
      </c>
      <c r="AA2450">
        <v>9</v>
      </c>
      <c r="AB2450">
        <v>9</v>
      </c>
      <c r="AC2450">
        <v>21</v>
      </c>
    </row>
    <row r="2451" spans="1:29" x14ac:dyDescent="0.35">
      <c r="A2451">
        <v>2456</v>
      </c>
      <c r="B2451" t="s">
        <v>1318</v>
      </c>
      <c r="C2451" t="s">
        <v>3825</v>
      </c>
      <c r="I2451" t="s">
        <v>3154</v>
      </c>
      <c r="J2451" t="s">
        <v>264</v>
      </c>
      <c r="K2451">
        <v>0</v>
      </c>
      <c r="N2451" t="b">
        <v>1</v>
      </c>
      <c r="O2451" t="b">
        <v>1</v>
      </c>
      <c r="P2451" t="b">
        <v>0</v>
      </c>
      <c r="Q2451">
        <v>14</v>
      </c>
      <c r="R2451">
        <v>2</v>
      </c>
      <c r="S2451">
        <v>1</v>
      </c>
      <c r="T2451">
        <v>0</v>
      </c>
      <c r="U2451" t="b">
        <v>1</v>
      </c>
      <c r="V2451" t="s">
        <v>332</v>
      </c>
      <c r="W2451" t="s">
        <v>333</v>
      </c>
      <c r="X2451" t="s">
        <v>5952</v>
      </c>
      <c r="Y2451">
        <v>62</v>
      </c>
      <c r="Z2451">
        <v>62</v>
      </c>
      <c r="AA2451">
        <v>9</v>
      </c>
      <c r="AB2451">
        <v>9</v>
      </c>
      <c r="AC2451">
        <v>21</v>
      </c>
    </row>
    <row r="2452" spans="1:29" x14ac:dyDescent="0.35">
      <c r="A2452">
        <v>2457</v>
      </c>
      <c r="B2452" t="s">
        <v>1318</v>
      </c>
      <c r="C2452" t="s">
        <v>3826</v>
      </c>
      <c r="I2452" t="s">
        <v>3154</v>
      </c>
      <c r="J2452" t="s">
        <v>264</v>
      </c>
      <c r="K2452">
        <v>0</v>
      </c>
      <c r="N2452" t="b">
        <v>1</v>
      </c>
      <c r="O2452" t="b">
        <v>1</v>
      </c>
      <c r="P2452" t="b">
        <v>0</v>
      </c>
      <c r="Q2452">
        <v>14</v>
      </c>
      <c r="R2452">
        <v>2</v>
      </c>
      <c r="S2452">
        <v>1</v>
      </c>
      <c r="T2452">
        <v>0</v>
      </c>
      <c r="U2452" t="b">
        <v>1</v>
      </c>
      <c r="V2452" t="s">
        <v>332</v>
      </c>
      <c r="W2452" t="s">
        <v>333</v>
      </c>
      <c r="X2452" t="s">
        <v>5953</v>
      </c>
      <c r="Y2452">
        <v>63</v>
      </c>
      <c r="Z2452">
        <v>63</v>
      </c>
      <c r="AA2452">
        <v>9</v>
      </c>
      <c r="AB2452">
        <v>9</v>
      </c>
      <c r="AC2452">
        <v>21</v>
      </c>
    </row>
    <row r="2453" spans="1:29" x14ac:dyDescent="0.35">
      <c r="A2453">
        <v>2458</v>
      </c>
      <c r="B2453" t="s">
        <v>1318</v>
      </c>
      <c r="C2453" t="s">
        <v>3827</v>
      </c>
      <c r="I2453" t="s">
        <v>3154</v>
      </c>
      <c r="J2453" t="s">
        <v>264</v>
      </c>
      <c r="K2453">
        <v>0</v>
      </c>
      <c r="N2453" t="b">
        <v>1</v>
      </c>
      <c r="O2453" t="b">
        <v>1</v>
      </c>
      <c r="P2453" t="b">
        <v>0</v>
      </c>
      <c r="Q2453">
        <v>14</v>
      </c>
      <c r="R2453">
        <v>2</v>
      </c>
      <c r="S2453">
        <v>1</v>
      </c>
      <c r="T2453">
        <v>0</v>
      </c>
      <c r="U2453" t="b">
        <v>1</v>
      </c>
      <c r="V2453" t="s">
        <v>332</v>
      </c>
      <c r="W2453" t="s">
        <v>333</v>
      </c>
      <c r="X2453" t="s">
        <v>5954</v>
      </c>
      <c r="Y2453">
        <v>64</v>
      </c>
      <c r="Z2453">
        <v>64</v>
      </c>
      <c r="AA2453">
        <v>9</v>
      </c>
      <c r="AB2453">
        <v>9</v>
      </c>
      <c r="AC2453">
        <v>21</v>
      </c>
    </row>
    <row r="2454" spans="1:29" x14ac:dyDescent="0.35">
      <c r="A2454">
        <v>2459</v>
      </c>
      <c r="B2454" t="s">
        <v>1318</v>
      </c>
      <c r="C2454" t="s">
        <v>3828</v>
      </c>
      <c r="I2454" t="s">
        <v>3154</v>
      </c>
      <c r="J2454" t="s">
        <v>264</v>
      </c>
      <c r="K2454">
        <v>0</v>
      </c>
      <c r="N2454" t="b">
        <v>1</v>
      </c>
      <c r="O2454" t="b">
        <v>1</v>
      </c>
      <c r="P2454" t="b">
        <v>0</v>
      </c>
      <c r="Q2454">
        <v>14</v>
      </c>
      <c r="R2454">
        <v>2</v>
      </c>
      <c r="S2454">
        <v>1</v>
      </c>
      <c r="T2454">
        <v>0</v>
      </c>
      <c r="U2454" t="b">
        <v>1</v>
      </c>
      <c r="V2454" t="s">
        <v>332</v>
      </c>
      <c r="W2454" t="s">
        <v>333</v>
      </c>
      <c r="X2454" t="s">
        <v>5955</v>
      </c>
      <c r="Y2454">
        <v>65</v>
      </c>
      <c r="Z2454">
        <v>65</v>
      </c>
      <c r="AA2454">
        <v>9</v>
      </c>
      <c r="AB2454">
        <v>9</v>
      </c>
      <c r="AC2454">
        <v>21</v>
      </c>
    </row>
    <row r="2455" spans="1:29" x14ac:dyDescent="0.35">
      <c r="A2455">
        <v>2460</v>
      </c>
      <c r="B2455" t="s">
        <v>1318</v>
      </c>
      <c r="C2455" t="s">
        <v>3829</v>
      </c>
      <c r="I2455" t="s">
        <v>3154</v>
      </c>
      <c r="J2455" t="s">
        <v>264</v>
      </c>
      <c r="K2455">
        <v>0</v>
      </c>
      <c r="N2455" t="b">
        <v>1</v>
      </c>
      <c r="O2455" t="b">
        <v>1</v>
      </c>
      <c r="P2455" t="b">
        <v>0</v>
      </c>
      <c r="Q2455">
        <v>14</v>
      </c>
      <c r="R2455">
        <v>2</v>
      </c>
      <c r="S2455">
        <v>1</v>
      </c>
      <c r="T2455">
        <v>0</v>
      </c>
      <c r="U2455" t="b">
        <v>1</v>
      </c>
      <c r="V2455" t="s">
        <v>332</v>
      </c>
      <c r="W2455" t="s">
        <v>333</v>
      </c>
      <c r="X2455" t="s">
        <v>5956</v>
      </c>
      <c r="Y2455">
        <v>66</v>
      </c>
      <c r="Z2455">
        <v>66</v>
      </c>
      <c r="AA2455">
        <v>9</v>
      </c>
      <c r="AB2455">
        <v>9</v>
      </c>
      <c r="AC2455">
        <v>21</v>
      </c>
    </row>
    <row r="2456" spans="1:29" x14ac:dyDescent="0.35">
      <c r="A2456">
        <v>2461</v>
      </c>
      <c r="B2456" t="s">
        <v>1318</v>
      </c>
      <c r="C2456" t="s">
        <v>3830</v>
      </c>
      <c r="I2456" t="s">
        <v>3154</v>
      </c>
      <c r="J2456" t="s">
        <v>264</v>
      </c>
      <c r="K2456">
        <v>0</v>
      </c>
      <c r="N2456" t="b">
        <v>1</v>
      </c>
      <c r="O2456" t="b">
        <v>1</v>
      </c>
      <c r="P2456" t="b">
        <v>0</v>
      </c>
      <c r="Q2456">
        <v>14</v>
      </c>
      <c r="R2456">
        <v>2</v>
      </c>
      <c r="S2456">
        <v>1</v>
      </c>
      <c r="T2456">
        <v>0</v>
      </c>
      <c r="U2456" t="b">
        <v>1</v>
      </c>
      <c r="V2456" t="s">
        <v>332</v>
      </c>
      <c r="W2456" t="s">
        <v>333</v>
      </c>
      <c r="X2456" t="s">
        <v>5957</v>
      </c>
      <c r="Y2456">
        <v>67</v>
      </c>
      <c r="Z2456">
        <v>67</v>
      </c>
      <c r="AA2456">
        <v>9</v>
      </c>
      <c r="AB2456">
        <v>9</v>
      </c>
      <c r="AC2456">
        <v>21</v>
      </c>
    </row>
    <row r="2457" spans="1:29" x14ac:dyDescent="0.35">
      <c r="A2457">
        <v>2462</v>
      </c>
      <c r="B2457" t="s">
        <v>1318</v>
      </c>
      <c r="C2457" t="s">
        <v>3831</v>
      </c>
      <c r="I2457" t="s">
        <v>3154</v>
      </c>
      <c r="J2457" t="s">
        <v>264</v>
      </c>
      <c r="K2457">
        <v>0</v>
      </c>
      <c r="N2457" t="b">
        <v>1</v>
      </c>
      <c r="O2457" t="b">
        <v>1</v>
      </c>
      <c r="P2457" t="b">
        <v>0</v>
      </c>
      <c r="Q2457">
        <v>14</v>
      </c>
      <c r="R2457">
        <v>2</v>
      </c>
      <c r="S2457">
        <v>1</v>
      </c>
      <c r="T2457">
        <v>0</v>
      </c>
      <c r="U2457" t="b">
        <v>1</v>
      </c>
      <c r="V2457" t="s">
        <v>332</v>
      </c>
      <c r="W2457" t="s">
        <v>333</v>
      </c>
      <c r="X2457" t="s">
        <v>5958</v>
      </c>
      <c r="Y2457">
        <v>68</v>
      </c>
      <c r="Z2457">
        <v>68</v>
      </c>
      <c r="AA2457">
        <v>9</v>
      </c>
      <c r="AB2457">
        <v>9</v>
      </c>
      <c r="AC2457">
        <v>21</v>
      </c>
    </row>
    <row r="2458" spans="1:29" x14ac:dyDescent="0.35">
      <c r="A2458">
        <v>2463</v>
      </c>
      <c r="B2458" t="s">
        <v>1318</v>
      </c>
      <c r="C2458" t="s">
        <v>3832</v>
      </c>
      <c r="I2458" t="s">
        <v>3154</v>
      </c>
      <c r="J2458" t="s">
        <v>264</v>
      </c>
      <c r="K2458">
        <v>0</v>
      </c>
      <c r="N2458" t="b">
        <v>1</v>
      </c>
      <c r="O2458" t="b">
        <v>1</v>
      </c>
      <c r="P2458" t="b">
        <v>0</v>
      </c>
      <c r="Q2458">
        <v>14</v>
      </c>
      <c r="R2458">
        <v>2</v>
      </c>
      <c r="S2458">
        <v>1</v>
      </c>
      <c r="T2458">
        <v>0</v>
      </c>
      <c r="U2458" t="b">
        <v>1</v>
      </c>
      <c r="V2458" t="s">
        <v>332</v>
      </c>
      <c r="W2458" t="s">
        <v>333</v>
      </c>
      <c r="X2458" t="s">
        <v>5959</v>
      </c>
      <c r="Y2458">
        <v>69</v>
      </c>
      <c r="Z2458">
        <v>69</v>
      </c>
      <c r="AA2458">
        <v>9</v>
      </c>
      <c r="AB2458">
        <v>9</v>
      </c>
      <c r="AC2458">
        <v>21</v>
      </c>
    </row>
    <row r="2459" spans="1:29" x14ac:dyDescent="0.35">
      <c r="A2459">
        <v>2464</v>
      </c>
      <c r="B2459" t="s">
        <v>1318</v>
      </c>
      <c r="C2459" t="s">
        <v>3833</v>
      </c>
      <c r="I2459" t="s">
        <v>3154</v>
      </c>
      <c r="J2459" t="s">
        <v>264</v>
      </c>
      <c r="K2459">
        <v>0</v>
      </c>
      <c r="N2459" t="b">
        <v>1</v>
      </c>
      <c r="O2459" t="b">
        <v>1</v>
      </c>
      <c r="P2459" t="b">
        <v>0</v>
      </c>
      <c r="Q2459">
        <v>14</v>
      </c>
      <c r="R2459">
        <v>2</v>
      </c>
      <c r="S2459">
        <v>1</v>
      </c>
      <c r="T2459">
        <v>0</v>
      </c>
      <c r="U2459" t="b">
        <v>1</v>
      </c>
      <c r="V2459" t="s">
        <v>332</v>
      </c>
      <c r="W2459" t="s">
        <v>333</v>
      </c>
      <c r="X2459" t="s">
        <v>5960</v>
      </c>
      <c r="Y2459">
        <v>70</v>
      </c>
      <c r="Z2459">
        <v>70</v>
      </c>
      <c r="AA2459">
        <v>9</v>
      </c>
      <c r="AB2459">
        <v>9</v>
      </c>
      <c r="AC2459">
        <v>21</v>
      </c>
    </row>
    <row r="2460" spans="1:29" x14ac:dyDescent="0.35">
      <c r="A2460">
        <v>2465</v>
      </c>
      <c r="B2460" t="s">
        <v>1318</v>
      </c>
      <c r="C2460" t="s">
        <v>3834</v>
      </c>
      <c r="I2460" t="s">
        <v>3215</v>
      </c>
      <c r="J2460" t="s">
        <v>264</v>
      </c>
      <c r="K2460">
        <v>0</v>
      </c>
      <c r="N2460" t="b">
        <v>1</v>
      </c>
      <c r="O2460" t="b">
        <v>1</v>
      </c>
      <c r="P2460" t="b">
        <v>0</v>
      </c>
      <c r="Q2460">
        <v>14</v>
      </c>
      <c r="R2460">
        <v>2</v>
      </c>
      <c r="S2460">
        <v>1</v>
      </c>
      <c r="T2460">
        <v>0</v>
      </c>
      <c r="U2460" t="b">
        <v>1</v>
      </c>
      <c r="V2460" t="s">
        <v>332</v>
      </c>
      <c r="W2460" t="s">
        <v>333</v>
      </c>
      <c r="X2460" t="s">
        <v>5961</v>
      </c>
      <c r="Y2460">
        <v>11</v>
      </c>
      <c r="Z2460">
        <v>11</v>
      </c>
      <c r="AA2460">
        <v>10</v>
      </c>
      <c r="AB2460">
        <v>10</v>
      </c>
      <c r="AC2460">
        <v>21</v>
      </c>
    </row>
    <row r="2461" spans="1:29" x14ac:dyDescent="0.35">
      <c r="A2461">
        <v>2466</v>
      </c>
      <c r="B2461" t="s">
        <v>1318</v>
      </c>
      <c r="C2461" t="s">
        <v>3835</v>
      </c>
      <c r="I2461" t="s">
        <v>3215</v>
      </c>
      <c r="J2461" t="s">
        <v>264</v>
      </c>
      <c r="K2461">
        <v>0</v>
      </c>
      <c r="N2461" t="b">
        <v>1</v>
      </c>
      <c r="O2461" t="b">
        <v>1</v>
      </c>
      <c r="P2461" t="b">
        <v>0</v>
      </c>
      <c r="Q2461">
        <v>14</v>
      </c>
      <c r="R2461">
        <v>2</v>
      </c>
      <c r="S2461">
        <v>1</v>
      </c>
      <c r="T2461">
        <v>0</v>
      </c>
      <c r="U2461" t="b">
        <v>1</v>
      </c>
      <c r="V2461" t="s">
        <v>332</v>
      </c>
      <c r="W2461" t="s">
        <v>333</v>
      </c>
      <c r="X2461" t="s">
        <v>5962</v>
      </c>
      <c r="Y2461">
        <v>12</v>
      </c>
      <c r="Z2461">
        <v>12</v>
      </c>
      <c r="AA2461">
        <v>10</v>
      </c>
      <c r="AB2461">
        <v>10</v>
      </c>
      <c r="AC2461">
        <v>21</v>
      </c>
    </row>
    <row r="2462" spans="1:29" x14ac:dyDescent="0.35">
      <c r="A2462">
        <v>2467</v>
      </c>
      <c r="B2462" t="s">
        <v>1318</v>
      </c>
      <c r="C2462" t="s">
        <v>3836</v>
      </c>
      <c r="I2462" t="s">
        <v>3215</v>
      </c>
      <c r="J2462" t="s">
        <v>264</v>
      </c>
      <c r="K2462">
        <v>0</v>
      </c>
      <c r="N2462" t="b">
        <v>1</v>
      </c>
      <c r="O2462" t="b">
        <v>1</v>
      </c>
      <c r="P2462" t="b">
        <v>0</v>
      </c>
      <c r="Q2462">
        <v>14</v>
      </c>
      <c r="R2462">
        <v>2</v>
      </c>
      <c r="S2462">
        <v>1</v>
      </c>
      <c r="T2462">
        <v>0</v>
      </c>
      <c r="U2462" t="b">
        <v>1</v>
      </c>
      <c r="V2462" t="s">
        <v>332</v>
      </c>
      <c r="W2462" t="s">
        <v>333</v>
      </c>
      <c r="X2462" t="s">
        <v>5963</v>
      </c>
      <c r="Y2462">
        <v>13</v>
      </c>
      <c r="Z2462">
        <v>13</v>
      </c>
      <c r="AA2462">
        <v>10</v>
      </c>
      <c r="AB2462">
        <v>10</v>
      </c>
      <c r="AC2462">
        <v>21</v>
      </c>
    </row>
    <row r="2463" spans="1:29" x14ac:dyDescent="0.35">
      <c r="A2463">
        <v>2468</v>
      </c>
      <c r="B2463" t="s">
        <v>1318</v>
      </c>
      <c r="C2463" t="s">
        <v>3837</v>
      </c>
      <c r="I2463" t="s">
        <v>3215</v>
      </c>
      <c r="J2463" t="s">
        <v>264</v>
      </c>
      <c r="K2463">
        <v>0</v>
      </c>
      <c r="N2463" t="b">
        <v>1</v>
      </c>
      <c r="O2463" t="b">
        <v>1</v>
      </c>
      <c r="P2463" t="b">
        <v>0</v>
      </c>
      <c r="Q2463">
        <v>14</v>
      </c>
      <c r="R2463">
        <v>2</v>
      </c>
      <c r="S2463">
        <v>1</v>
      </c>
      <c r="T2463">
        <v>0</v>
      </c>
      <c r="U2463" t="b">
        <v>1</v>
      </c>
      <c r="V2463" t="s">
        <v>332</v>
      </c>
      <c r="W2463" t="s">
        <v>333</v>
      </c>
      <c r="X2463" t="s">
        <v>5964</v>
      </c>
      <c r="Y2463">
        <v>14</v>
      </c>
      <c r="Z2463">
        <v>14</v>
      </c>
      <c r="AA2463">
        <v>10</v>
      </c>
      <c r="AB2463">
        <v>10</v>
      </c>
      <c r="AC2463">
        <v>21</v>
      </c>
    </row>
    <row r="2464" spans="1:29" x14ac:dyDescent="0.35">
      <c r="A2464">
        <v>2469</v>
      </c>
      <c r="B2464" t="s">
        <v>1318</v>
      </c>
      <c r="C2464" t="s">
        <v>3838</v>
      </c>
      <c r="I2464" t="s">
        <v>3215</v>
      </c>
      <c r="J2464" t="s">
        <v>264</v>
      </c>
      <c r="K2464">
        <v>0</v>
      </c>
      <c r="N2464" t="b">
        <v>1</v>
      </c>
      <c r="O2464" t="b">
        <v>1</v>
      </c>
      <c r="P2464" t="b">
        <v>0</v>
      </c>
      <c r="Q2464">
        <v>14</v>
      </c>
      <c r="R2464">
        <v>2</v>
      </c>
      <c r="S2464">
        <v>1</v>
      </c>
      <c r="T2464">
        <v>0</v>
      </c>
      <c r="U2464" t="b">
        <v>1</v>
      </c>
      <c r="V2464" t="s">
        <v>332</v>
      </c>
      <c r="W2464" t="s">
        <v>333</v>
      </c>
      <c r="X2464" t="s">
        <v>5965</v>
      </c>
      <c r="Y2464">
        <v>15</v>
      </c>
      <c r="Z2464">
        <v>15</v>
      </c>
      <c r="AA2464">
        <v>10</v>
      </c>
      <c r="AB2464">
        <v>10</v>
      </c>
      <c r="AC2464">
        <v>21</v>
      </c>
    </row>
    <row r="2465" spans="1:29" x14ac:dyDescent="0.35">
      <c r="A2465">
        <v>2470</v>
      </c>
      <c r="B2465" t="s">
        <v>1318</v>
      </c>
      <c r="C2465" t="s">
        <v>3839</v>
      </c>
      <c r="I2465" t="s">
        <v>3215</v>
      </c>
      <c r="J2465" t="s">
        <v>264</v>
      </c>
      <c r="K2465">
        <v>0</v>
      </c>
      <c r="N2465" t="b">
        <v>1</v>
      </c>
      <c r="O2465" t="b">
        <v>1</v>
      </c>
      <c r="P2465" t="b">
        <v>0</v>
      </c>
      <c r="Q2465">
        <v>14</v>
      </c>
      <c r="R2465">
        <v>2</v>
      </c>
      <c r="S2465">
        <v>1</v>
      </c>
      <c r="T2465">
        <v>0</v>
      </c>
      <c r="U2465" t="b">
        <v>1</v>
      </c>
      <c r="V2465" t="s">
        <v>332</v>
      </c>
      <c r="W2465" t="s">
        <v>333</v>
      </c>
      <c r="X2465" t="s">
        <v>5966</v>
      </c>
      <c r="Y2465">
        <v>16</v>
      </c>
      <c r="Z2465">
        <v>16</v>
      </c>
      <c r="AA2465">
        <v>10</v>
      </c>
      <c r="AB2465">
        <v>10</v>
      </c>
      <c r="AC2465">
        <v>21</v>
      </c>
    </row>
    <row r="2466" spans="1:29" x14ac:dyDescent="0.35">
      <c r="A2466">
        <v>2471</v>
      </c>
      <c r="B2466" t="s">
        <v>1318</v>
      </c>
      <c r="C2466" t="s">
        <v>3840</v>
      </c>
      <c r="I2466" t="s">
        <v>3215</v>
      </c>
      <c r="J2466" t="s">
        <v>264</v>
      </c>
      <c r="K2466">
        <v>0</v>
      </c>
      <c r="N2466" t="b">
        <v>1</v>
      </c>
      <c r="O2466" t="b">
        <v>1</v>
      </c>
      <c r="P2466" t="b">
        <v>0</v>
      </c>
      <c r="Q2466">
        <v>14</v>
      </c>
      <c r="R2466">
        <v>2</v>
      </c>
      <c r="S2466">
        <v>1</v>
      </c>
      <c r="T2466">
        <v>0</v>
      </c>
      <c r="U2466" t="b">
        <v>1</v>
      </c>
      <c r="V2466" t="s">
        <v>332</v>
      </c>
      <c r="W2466" t="s">
        <v>333</v>
      </c>
      <c r="X2466" t="s">
        <v>5967</v>
      </c>
      <c r="Y2466">
        <v>17</v>
      </c>
      <c r="Z2466">
        <v>17</v>
      </c>
      <c r="AA2466">
        <v>10</v>
      </c>
      <c r="AB2466">
        <v>10</v>
      </c>
      <c r="AC2466">
        <v>21</v>
      </c>
    </row>
    <row r="2467" spans="1:29" x14ac:dyDescent="0.35">
      <c r="A2467">
        <v>2472</v>
      </c>
      <c r="B2467" t="s">
        <v>1318</v>
      </c>
      <c r="C2467" t="s">
        <v>3841</v>
      </c>
      <c r="I2467" t="s">
        <v>3215</v>
      </c>
      <c r="J2467" t="s">
        <v>264</v>
      </c>
      <c r="K2467">
        <v>0</v>
      </c>
      <c r="N2467" t="b">
        <v>1</v>
      </c>
      <c r="O2467" t="b">
        <v>1</v>
      </c>
      <c r="P2467" t="b">
        <v>0</v>
      </c>
      <c r="Q2467">
        <v>14</v>
      </c>
      <c r="R2467">
        <v>2</v>
      </c>
      <c r="S2467">
        <v>1</v>
      </c>
      <c r="T2467">
        <v>0</v>
      </c>
      <c r="U2467" t="b">
        <v>1</v>
      </c>
      <c r="V2467" t="s">
        <v>332</v>
      </c>
      <c r="W2467" t="s">
        <v>333</v>
      </c>
      <c r="X2467" t="s">
        <v>5968</v>
      </c>
      <c r="Y2467">
        <v>18</v>
      </c>
      <c r="Z2467">
        <v>18</v>
      </c>
      <c r="AA2467">
        <v>10</v>
      </c>
      <c r="AB2467">
        <v>10</v>
      </c>
      <c r="AC2467">
        <v>21</v>
      </c>
    </row>
    <row r="2468" spans="1:29" x14ac:dyDescent="0.35">
      <c r="A2468">
        <v>2473</v>
      </c>
      <c r="B2468" t="s">
        <v>1318</v>
      </c>
      <c r="C2468" t="s">
        <v>3842</v>
      </c>
      <c r="I2468" t="s">
        <v>3215</v>
      </c>
      <c r="J2468" t="s">
        <v>264</v>
      </c>
      <c r="K2468">
        <v>0</v>
      </c>
      <c r="N2468" t="b">
        <v>1</v>
      </c>
      <c r="O2468" t="b">
        <v>1</v>
      </c>
      <c r="P2468" t="b">
        <v>0</v>
      </c>
      <c r="Q2468">
        <v>14</v>
      </c>
      <c r="R2468">
        <v>2</v>
      </c>
      <c r="S2468">
        <v>1</v>
      </c>
      <c r="T2468">
        <v>0</v>
      </c>
      <c r="U2468" t="b">
        <v>1</v>
      </c>
      <c r="V2468" t="s">
        <v>332</v>
      </c>
      <c r="W2468" t="s">
        <v>333</v>
      </c>
      <c r="X2468" t="s">
        <v>5969</v>
      </c>
      <c r="Y2468">
        <v>19</v>
      </c>
      <c r="Z2468">
        <v>19</v>
      </c>
      <c r="AA2468">
        <v>10</v>
      </c>
      <c r="AB2468">
        <v>10</v>
      </c>
      <c r="AC2468">
        <v>21</v>
      </c>
    </row>
    <row r="2469" spans="1:29" x14ac:dyDescent="0.35">
      <c r="A2469">
        <v>2474</v>
      </c>
      <c r="B2469" t="s">
        <v>1318</v>
      </c>
      <c r="C2469" t="s">
        <v>3843</v>
      </c>
      <c r="I2469" t="s">
        <v>3215</v>
      </c>
      <c r="J2469" t="s">
        <v>264</v>
      </c>
      <c r="K2469">
        <v>0</v>
      </c>
      <c r="N2469" t="b">
        <v>1</v>
      </c>
      <c r="O2469" t="b">
        <v>1</v>
      </c>
      <c r="P2469" t="b">
        <v>0</v>
      </c>
      <c r="Q2469">
        <v>14</v>
      </c>
      <c r="R2469">
        <v>2</v>
      </c>
      <c r="S2469">
        <v>1</v>
      </c>
      <c r="T2469">
        <v>0</v>
      </c>
      <c r="U2469" t="b">
        <v>1</v>
      </c>
      <c r="V2469" t="s">
        <v>332</v>
      </c>
      <c r="W2469" t="s">
        <v>333</v>
      </c>
      <c r="X2469" t="s">
        <v>5970</v>
      </c>
      <c r="Y2469">
        <v>20</v>
      </c>
      <c r="Z2469">
        <v>20</v>
      </c>
      <c r="AA2469">
        <v>10</v>
      </c>
      <c r="AB2469">
        <v>10</v>
      </c>
      <c r="AC2469">
        <v>21</v>
      </c>
    </row>
    <row r="2470" spans="1:29" x14ac:dyDescent="0.35">
      <c r="A2470">
        <v>2475</v>
      </c>
      <c r="B2470" t="s">
        <v>1318</v>
      </c>
      <c r="C2470" t="s">
        <v>3844</v>
      </c>
      <c r="I2470" t="s">
        <v>3215</v>
      </c>
      <c r="J2470" t="s">
        <v>264</v>
      </c>
      <c r="K2470">
        <v>0</v>
      </c>
      <c r="N2470" t="b">
        <v>1</v>
      </c>
      <c r="O2470" t="b">
        <v>1</v>
      </c>
      <c r="P2470" t="b">
        <v>0</v>
      </c>
      <c r="Q2470">
        <v>14</v>
      </c>
      <c r="R2470">
        <v>2</v>
      </c>
      <c r="S2470">
        <v>1</v>
      </c>
      <c r="T2470">
        <v>0</v>
      </c>
      <c r="U2470" t="b">
        <v>1</v>
      </c>
      <c r="V2470" t="s">
        <v>332</v>
      </c>
      <c r="W2470" t="s">
        <v>333</v>
      </c>
      <c r="X2470" t="s">
        <v>5539</v>
      </c>
      <c r="Y2470">
        <v>21</v>
      </c>
      <c r="Z2470">
        <v>21</v>
      </c>
      <c r="AA2470">
        <v>10</v>
      </c>
      <c r="AB2470">
        <v>10</v>
      </c>
      <c r="AC2470">
        <v>21</v>
      </c>
    </row>
    <row r="2471" spans="1:29" x14ac:dyDescent="0.35">
      <c r="A2471">
        <v>2476</v>
      </c>
      <c r="B2471" t="s">
        <v>1318</v>
      </c>
      <c r="C2471" t="s">
        <v>3845</v>
      </c>
      <c r="I2471" t="s">
        <v>3215</v>
      </c>
      <c r="J2471" t="s">
        <v>264</v>
      </c>
      <c r="K2471">
        <v>0</v>
      </c>
      <c r="N2471" t="b">
        <v>1</v>
      </c>
      <c r="O2471" t="b">
        <v>1</v>
      </c>
      <c r="P2471" t="b">
        <v>0</v>
      </c>
      <c r="Q2471">
        <v>14</v>
      </c>
      <c r="R2471">
        <v>2</v>
      </c>
      <c r="S2471">
        <v>1</v>
      </c>
      <c r="T2471">
        <v>0</v>
      </c>
      <c r="U2471" t="b">
        <v>1</v>
      </c>
      <c r="V2471" t="s">
        <v>332</v>
      </c>
      <c r="W2471" t="s">
        <v>333</v>
      </c>
      <c r="X2471" t="s">
        <v>5971</v>
      </c>
      <c r="Y2471">
        <v>22</v>
      </c>
      <c r="Z2471">
        <v>22</v>
      </c>
      <c r="AA2471">
        <v>10</v>
      </c>
      <c r="AB2471">
        <v>10</v>
      </c>
      <c r="AC2471">
        <v>21</v>
      </c>
    </row>
    <row r="2472" spans="1:29" x14ac:dyDescent="0.35">
      <c r="A2472">
        <v>2477</v>
      </c>
      <c r="B2472" t="s">
        <v>1318</v>
      </c>
      <c r="C2472" t="s">
        <v>3846</v>
      </c>
      <c r="I2472" t="s">
        <v>3215</v>
      </c>
      <c r="J2472" t="s">
        <v>264</v>
      </c>
      <c r="K2472">
        <v>0</v>
      </c>
      <c r="N2472" t="b">
        <v>1</v>
      </c>
      <c r="O2472" t="b">
        <v>1</v>
      </c>
      <c r="P2472" t="b">
        <v>0</v>
      </c>
      <c r="Q2472">
        <v>14</v>
      </c>
      <c r="R2472">
        <v>2</v>
      </c>
      <c r="S2472">
        <v>1</v>
      </c>
      <c r="T2472">
        <v>0</v>
      </c>
      <c r="U2472" t="b">
        <v>1</v>
      </c>
      <c r="V2472" t="s">
        <v>332</v>
      </c>
      <c r="W2472" t="s">
        <v>333</v>
      </c>
      <c r="X2472" t="s">
        <v>5972</v>
      </c>
      <c r="Y2472">
        <v>23</v>
      </c>
      <c r="Z2472">
        <v>23</v>
      </c>
      <c r="AA2472">
        <v>10</v>
      </c>
      <c r="AB2472">
        <v>10</v>
      </c>
      <c r="AC2472">
        <v>21</v>
      </c>
    </row>
    <row r="2473" spans="1:29" x14ac:dyDescent="0.35">
      <c r="A2473">
        <v>2478</v>
      </c>
      <c r="B2473" t="s">
        <v>1318</v>
      </c>
      <c r="C2473" t="s">
        <v>3847</v>
      </c>
      <c r="I2473" t="s">
        <v>3215</v>
      </c>
      <c r="J2473" t="s">
        <v>264</v>
      </c>
      <c r="K2473">
        <v>0</v>
      </c>
      <c r="N2473" t="b">
        <v>1</v>
      </c>
      <c r="O2473" t="b">
        <v>1</v>
      </c>
      <c r="P2473" t="b">
        <v>0</v>
      </c>
      <c r="Q2473">
        <v>14</v>
      </c>
      <c r="R2473">
        <v>2</v>
      </c>
      <c r="S2473">
        <v>1</v>
      </c>
      <c r="T2473">
        <v>0</v>
      </c>
      <c r="U2473" t="b">
        <v>1</v>
      </c>
      <c r="V2473" t="s">
        <v>332</v>
      </c>
      <c r="W2473" t="s">
        <v>333</v>
      </c>
      <c r="X2473" t="s">
        <v>5973</v>
      </c>
      <c r="Y2473">
        <v>24</v>
      </c>
      <c r="Z2473">
        <v>24</v>
      </c>
      <c r="AA2473">
        <v>10</v>
      </c>
      <c r="AB2473">
        <v>10</v>
      </c>
      <c r="AC2473">
        <v>21</v>
      </c>
    </row>
    <row r="2474" spans="1:29" x14ac:dyDescent="0.35">
      <c r="A2474">
        <v>2479</v>
      </c>
      <c r="B2474" t="s">
        <v>1318</v>
      </c>
      <c r="C2474" t="s">
        <v>3848</v>
      </c>
      <c r="I2474" t="s">
        <v>3215</v>
      </c>
      <c r="J2474" t="s">
        <v>264</v>
      </c>
      <c r="K2474">
        <v>0</v>
      </c>
      <c r="N2474" t="b">
        <v>1</v>
      </c>
      <c r="O2474" t="b">
        <v>1</v>
      </c>
      <c r="P2474" t="b">
        <v>0</v>
      </c>
      <c r="Q2474">
        <v>14</v>
      </c>
      <c r="R2474">
        <v>2</v>
      </c>
      <c r="S2474">
        <v>1</v>
      </c>
      <c r="T2474">
        <v>0</v>
      </c>
      <c r="U2474" t="b">
        <v>1</v>
      </c>
      <c r="V2474" t="s">
        <v>332</v>
      </c>
      <c r="W2474" t="s">
        <v>333</v>
      </c>
      <c r="X2474" t="s">
        <v>5974</v>
      </c>
      <c r="Y2474">
        <v>25</v>
      </c>
      <c r="Z2474">
        <v>25</v>
      </c>
      <c r="AA2474">
        <v>10</v>
      </c>
      <c r="AB2474">
        <v>10</v>
      </c>
      <c r="AC2474">
        <v>21</v>
      </c>
    </row>
    <row r="2475" spans="1:29" x14ac:dyDescent="0.35">
      <c r="A2475">
        <v>2480</v>
      </c>
      <c r="B2475" t="s">
        <v>1318</v>
      </c>
      <c r="C2475" t="s">
        <v>3849</v>
      </c>
      <c r="I2475" t="s">
        <v>3215</v>
      </c>
      <c r="J2475" t="s">
        <v>264</v>
      </c>
      <c r="K2475">
        <v>0</v>
      </c>
      <c r="N2475" t="b">
        <v>1</v>
      </c>
      <c r="O2475" t="b">
        <v>1</v>
      </c>
      <c r="P2475" t="b">
        <v>0</v>
      </c>
      <c r="Q2475">
        <v>14</v>
      </c>
      <c r="R2475">
        <v>2</v>
      </c>
      <c r="S2475">
        <v>1</v>
      </c>
      <c r="T2475">
        <v>0</v>
      </c>
      <c r="U2475" t="b">
        <v>1</v>
      </c>
      <c r="V2475" t="s">
        <v>332</v>
      </c>
      <c r="W2475" t="s">
        <v>333</v>
      </c>
      <c r="X2475" t="s">
        <v>5975</v>
      </c>
      <c r="Y2475">
        <v>26</v>
      </c>
      <c r="Z2475">
        <v>26</v>
      </c>
      <c r="AA2475">
        <v>10</v>
      </c>
      <c r="AB2475">
        <v>10</v>
      </c>
      <c r="AC2475">
        <v>21</v>
      </c>
    </row>
    <row r="2476" spans="1:29" x14ac:dyDescent="0.35">
      <c r="A2476">
        <v>2481</v>
      </c>
      <c r="B2476" t="s">
        <v>1318</v>
      </c>
      <c r="C2476" t="s">
        <v>3850</v>
      </c>
      <c r="I2476" t="s">
        <v>3215</v>
      </c>
      <c r="J2476" t="s">
        <v>264</v>
      </c>
      <c r="K2476">
        <v>0</v>
      </c>
      <c r="N2476" t="b">
        <v>1</v>
      </c>
      <c r="O2476" t="b">
        <v>1</v>
      </c>
      <c r="P2476" t="b">
        <v>0</v>
      </c>
      <c r="Q2476">
        <v>14</v>
      </c>
      <c r="R2476">
        <v>2</v>
      </c>
      <c r="S2476">
        <v>1</v>
      </c>
      <c r="T2476">
        <v>0</v>
      </c>
      <c r="U2476" t="b">
        <v>1</v>
      </c>
      <c r="V2476" t="s">
        <v>332</v>
      </c>
      <c r="W2476" t="s">
        <v>333</v>
      </c>
      <c r="X2476" t="s">
        <v>5976</v>
      </c>
      <c r="Y2476">
        <v>27</v>
      </c>
      <c r="Z2476">
        <v>27</v>
      </c>
      <c r="AA2476">
        <v>10</v>
      </c>
      <c r="AB2476">
        <v>10</v>
      </c>
      <c r="AC2476">
        <v>21</v>
      </c>
    </row>
    <row r="2477" spans="1:29" x14ac:dyDescent="0.35">
      <c r="A2477">
        <v>2482</v>
      </c>
      <c r="B2477" t="s">
        <v>1318</v>
      </c>
      <c r="C2477" t="s">
        <v>3851</v>
      </c>
      <c r="I2477" t="s">
        <v>3215</v>
      </c>
      <c r="J2477" t="s">
        <v>264</v>
      </c>
      <c r="K2477">
        <v>0</v>
      </c>
      <c r="N2477" t="b">
        <v>1</v>
      </c>
      <c r="O2477" t="b">
        <v>1</v>
      </c>
      <c r="P2477" t="b">
        <v>0</v>
      </c>
      <c r="Q2477">
        <v>14</v>
      </c>
      <c r="R2477">
        <v>2</v>
      </c>
      <c r="S2477">
        <v>1</v>
      </c>
      <c r="T2477">
        <v>0</v>
      </c>
      <c r="U2477" t="b">
        <v>1</v>
      </c>
      <c r="V2477" t="s">
        <v>332</v>
      </c>
      <c r="W2477" t="s">
        <v>333</v>
      </c>
      <c r="X2477" t="s">
        <v>5977</v>
      </c>
      <c r="Y2477">
        <v>28</v>
      </c>
      <c r="Z2477">
        <v>28</v>
      </c>
      <c r="AA2477">
        <v>10</v>
      </c>
      <c r="AB2477">
        <v>10</v>
      </c>
      <c r="AC2477">
        <v>21</v>
      </c>
    </row>
    <row r="2478" spans="1:29" x14ac:dyDescent="0.35">
      <c r="A2478">
        <v>2483</v>
      </c>
      <c r="B2478" t="s">
        <v>1318</v>
      </c>
      <c r="C2478" t="s">
        <v>3852</v>
      </c>
      <c r="I2478" t="s">
        <v>3215</v>
      </c>
      <c r="J2478" t="s">
        <v>264</v>
      </c>
      <c r="K2478">
        <v>0</v>
      </c>
      <c r="N2478" t="b">
        <v>1</v>
      </c>
      <c r="O2478" t="b">
        <v>1</v>
      </c>
      <c r="P2478" t="b">
        <v>0</v>
      </c>
      <c r="Q2478">
        <v>14</v>
      </c>
      <c r="R2478">
        <v>2</v>
      </c>
      <c r="S2478">
        <v>1</v>
      </c>
      <c r="T2478">
        <v>0</v>
      </c>
      <c r="U2478" t="b">
        <v>1</v>
      </c>
      <c r="V2478" t="s">
        <v>332</v>
      </c>
      <c r="W2478" t="s">
        <v>333</v>
      </c>
      <c r="X2478" t="s">
        <v>5978</v>
      </c>
      <c r="Y2478">
        <v>29</v>
      </c>
      <c r="Z2478">
        <v>29</v>
      </c>
      <c r="AA2478">
        <v>10</v>
      </c>
      <c r="AB2478">
        <v>10</v>
      </c>
      <c r="AC2478">
        <v>21</v>
      </c>
    </row>
    <row r="2479" spans="1:29" x14ac:dyDescent="0.35">
      <c r="A2479">
        <v>2484</v>
      </c>
      <c r="B2479" t="s">
        <v>1318</v>
      </c>
      <c r="C2479" t="s">
        <v>3853</v>
      </c>
      <c r="I2479" t="s">
        <v>3215</v>
      </c>
      <c r="J2479" t="s">
        <v>264</v>
      </c>
      <c r="K2479">
        <v>0</v>
      </c>
      <c r="N2479" t="b">
        <v>1</v>
      </c>
      <c r="O2479" t="b">
        <v>1</v>
      </c>
      <c r="P2479" t="b">
        <v>0</v>
      </c>
      <c r="Q2479">
        <v>14</v>
      </c>
      <c r="R2479">
        <v>2</v>
      </c>
      <c r="S2479">
        <v>1</v>
      </c>
      <c r="T2479">
        <v>0</v>
      </c>
      <c r="U2479" t="b">
        <v>1</v>
      </c>
      <c r="V2479" t="s">
        <v>332</v>
      </c>
      <c r="W2479" t="s">
        <v>333</v>
      </c>
      <c r="X2479" t="s">
        <v>5979</v>
      </c>
      <c r="Y2479">
        <v>30</v>
      </c>
      <c r="Z2479">
        <v>30</v>
      </c>
      <c r="AA2479">
        <v>10</v>
      </c>
      <c r="AB2479">
        <v>10</v>
      </c>
      <c r="AC2479">
        <v>21</v>
      </c>
    </row>
    <row r="2480" spans="1:29" x14ac:dyDescent="0.35">
      <c r="A2480">
        <v>2485</v>
      </c>
      <c r="B2480" t="s">
        <v>1318</v>
      </c>
      <c r="C2480" t="s">
        <v>3854</v>
      </c>
      <c r="I2480" t="s">
        <v>3215</v>
      </c>
      <c r="J2480" t="s">
        <v>264</v>
      </c>
      <c r="K2480">
        <v>0</v>
      </c>
      <c r="N2480" t="b">
        <v>1</v>
      </c>
      <c r="O2480" t="b">
        <v>1</v>
      </c>
      <c r="P2480" t="b">
        <v>0</v>
      </c>
      <c r="Q2480">
        <v>14</v>
      </c>
      <c r="R2480">
        <v>2</v>
      </c>
      <c r="S2480">
        <v>1</v>
      </c>
      <c r="T2480">
        <v>0</v>
      </c>
      <c r="U2480" t="b">
        <v>1</v>
      </c>
      <c r="V2480" t="s">
        <v>332</v>
      </c>
      <c r="W2480" t="s">
        <v>333</v>
      </c>
      <c r="X2480" t="s">
        <v>5980</v>
      </c>
      <c r="Y2480">
        <v>31</v>
      </c>
      <c r="Z2480">
        <v>31</v>
      </c>
      <c r="AA2480">
        <v>10</v>
      </c>
      <c r="AB2480">
        <v>10</v>
      </c>
      <c r="AC2480">
        <v>21</v>
      </c>
    </row>
    <row r="2481" spans="1:29" x14ac:dyDescent="0.35">
      <c r="A2481">
        <v>2486</v>
      </c>
      <c r="B2481" t="s">
        <v>1318</v>
      </c>
      <c r="C2481" t="s">
        <v>3855</v>
      </c>
      <c r="I2481" t="s">
        <v>3215</v>
      </c>
      <c r="J2481" t="s">
        <v>264</v>
      </c>
      <c r="K2481">
        <v>0</v>
      </c>
      <c r="N2481" t="b">
        <v>1</v>
      </c>
      <c r="O2481" t="b">
        <v>1</v>
      </c>
      <c r="P2481" t="b">
        <v>0</v>
      </c>
      <c r="Q2481">
        <v>14</v>
      </c>
      <c r="R2481">
        <v>2</v>
      </c>
      <c r="S2481">
        <v>1</v>
      </c>
      <c r="T2481">
        <v>0</v>
      </c>
      <c r="U2481" t="b">
        <v>1</v>
      </c>
      <c r="V2481" t="s">
        <v>332</v>
      </c>
      <c r="W2481" t="s">
        <v>333</v>
      </c>
      <c r="X2481" t="s">
        <v>5981</v>
      </c>
      <c r="Y2481">
        <v>32</v>
      </c>
      <c r="Z2481">
        <v>32</v>
      </c>
      <c r="AA2481">
        <v>10</v>
      </c>
      <c r="AB2481">
        <v>10</v>
      </c>
      <c r="AC2481">
        <v>21</v>
      </c>
    </row>
    <row r="2482" spans="1:29" x14ac:dyDescent="0.35">
      <c r="A2482">
        <v>2487</v>
      </c>
      <c r="B2482" t="s">
        <v>1318</v>
      </c>
      <c r="C2482" t="s">
        <v>3856</v>
      </c>
      <c r="I2482" t="s">
        <v>3215</v>
      </c>
      <c r="J2482" t="s">
        <v>264</v>
      </c>
      <c r="K2482">
        <v>0</v>
      </c>
      <c r="N2482" t="b">
        <v>1</v>
      </c>
      <c r="O2482" t="b">
        <v>1</v>
      </c>
      <c r="P2482" t="b">
        <v>0</v>
      </c>
      <c r="Q2482">
        <v>14</v>
      </c>
      <c r="R2482">
        <v>2</v>
      </c>
      <c r="S2482">
        <v>1</v>
      </c>
      <c r="T2482">
        <v>0</v>
      </c>
      <c r="U2482" t="b">
        <v>1</v>
      </c>
      <c r="V2482" t="s">
        <v>332</v>
      </c>
      <c r="W2482" t="s">
        <v>333</v>
      </c>
      <c r="X2482" t="s">
        <v>5552</v>
      </c>
      <c r="Y2482">
        <v>33</v>
      </c>
      <c r="Z2482">
        <v>33</v>
      </c>
      <c r="AA2482">
        <v>10</v>
      </c>
      <c r="AB2482">
        <v>10</v>
      </c>
      <c r="AC2482">
        <v>21</v>
      </c>
    </row>
    <row r="2483" spans="1:29" x14ac:dyDescent="0.35">
      <c r="A2483">
        <v>2488</v>
      </c>
      <c r="B2483" t="s">
        <v>1318</v>
      </c>
      <c r="C2483" t="s">
        <v>3857</v>
      </c>
      <c r="I2483" t="s">
        <v>3215</v>
      </c>
      <c r="J2483" t="s">
        <v>264</v>
      </c>
      <c r="K2483">
        <v>0</v>
      </c>
      <c r="N2483" t="b">
        <v>1</v>
      </c>
      <c r="O2483" t="b">
        <v>1</v>
      </c>
      <c r="P2483" t="b">
        <v>0</v>
      </c>
      <c r="Q2483">
        <v>14</v>
      </c>
      <c r="R2483">
        <v>2</v>
      </c>
      <c r="S2483">
        <v>1</v>
      </c>
      <c r="T2483">
        <v>0</v>
      </c>
      <c r="U2483" t="b">
        <v>1</v>
      </c>
      <c r="V2483" t="s">
        <v>332</v>
      </c>
      <c r="W2483" t="s">
        <v>333</v>
      </c>
      <c r="X2483" t="s">
        <v>5982</v>
      </c>
      <c r="Y2483">
        <v>34</v>
      </c>
      <c r="Z2483">
        <v>34</v>
      </c>
      <c r="AA2483">
        <v>10</v>
      </c>
      <c r="AB2483">
        <v>10</v>
      </c>
      <c r="AC2483">
        <v>21</v>
      </c>
    </row>
    <row r="2484" spans="1:29" x14ac:dyDescent="0.35">
      <c r="A2484">
        <v>2489</v>
      </c>
      <c r="B2484" t="s">
        <v>1318</v>
      </c>
      <c r="C2484" t="s">
        <v>3858</v>
      </c>
      <c r="I2484" t="s">
        <v>3215</v>
      </c>
      <c r="J2484" t="s">
        <v>264</v>
      </c>
      <c r="K2484">
        <v>0</v>
      </c>
      <c r="N2484" t="b">
        <v>1</v>
      </c>
      <c r="O2484" t="b">
        <v>1</v>
      </c>
      <c r="P2484" t="b">
        <v>0</v>
      </c>
      <c r="Q2484">
        <v>14</v>
      </c>
      <c r="R2484">
        <v>2</v>
      </c>
      <c r="S2484">
        <v>1</v>
      </c>
      <c r="T2484">
        <v>0</v>
      </c>
      <c r="U2484" t="b">
        <v>1</v>
      </c>
      <c r="V2484" t="s">
        <v>332</v>
      </c>
      <c r="W2484" t="s">
        <v>333</v>
      </c>
      <c r="X2484" t="s">
        <v>5983</v>
      </c>
      <c r="Y2484">
        <v>35</v>
      </c>
      <c r="Z2484">
        <v>35</v>
      </c>
      <c r="AA2484">
        <v>10</v>
      </c>
      <c r="AB2484">
        <v>10</v>
      </c>
      <c r="AC2484">
        <v>21</v>
      </c>
    </row>
    <row r="2485" spans="1:29" x14ac:dyDescent="0.35">
      <c r="A2485">
        <v>2490</v>
      </c>
      <c r="B2485" t="s">
        <v>1318</v>
      </c>
      <c r="C2485" t="s">
        <v>3859</v>
      </c>
      <c r="I2485" t="s">
        <v>3215</v>
      </c>
      <c r="J2485" t="s">
        <v>264</v>
      </c>
      <c r="K2485">
        <v>0</v>
      </c>
      <c r="N2485" t="b">
        <v>1</v>
      </c>
      <c r="O2485" t="b">
        <v>1</v>
      </c>
      <c r="P2485" t="b">
        <v>0</v>
      </c>
      <c r="Q2485">
        <v>14</v>
      </c>
      <c r="R2485">
        <v>2</v>
      </c>
      <c r="S2485">
        <v>1</v>
      </c>
      <c r="T2485">
        <v>0</v>
      </c>
      <c r="U2485" t="b">
        <v>1</v>
      </c>
      <c r="V2485" t="s">
        <v>332</v>
      </c>
      <c r="W2485" t="s">
        <v>333</v>
      </c>
      <c r="X2485" t="s">
        <v>5984</v>
      </c>
      <c r="Y2485">
        <v>36</v>
      </c>
      <c r="Z2485">
        <v>36</v>
      </c>
      <c r="AA2485">
        <v>10</v>
      </c>
      <c r="AB2485">
        <v>10</v>
      </c>
      <c r="AC2485">
        <v>21</v>
      </c>
    </row>
    <row r="2486" spans="1:29" x14ac:dyDescent="0.35">
      <c r="A2486">
        <v>2491</v>
      </c>
      <c r="B2486" t="s">
        <v>1318</v>
      </c>
      <c r="C2486" t="s">
        <v>3860</v>
      </c>
      <c r="I2486" t="s">
        <v>3215</v>
      </c>
      <c r="J2486" t="s">
        <v>264</v>
      </c>
      <c r="K2486">
        <v>0</v>
      </c>
      <c r="N2486" t="b">
        <v>1</v>
      </c>
      <c r="O2486" t="b">
        <v>1</v>
      </c>
      <c r="P2486" t="b">
        <v>0</v>
      </c>
      <c r="Q2486">
        <v>14</v>
      </c>
      <c r="R2486">
        <v>2</v>
      </c>
      <c r="S2486">
        <v>1</v>
      </c>
      <c r="T2486">
        <v>0</v>
      </c>
      <c r="U2486" t="b">
        <v>1</v>
      </c>
      <c r="V2486" t="s">
        <v>332</v>
      </c>
      <c r="W2486" t="s">
        <v>333</v>
      </c>
      <c r="X2486" t="s">
        <v>5985</v>
      </c>
      <c r="Y2486">
        <v>37</v>
      </c>
      <c r="Z2486">
        <v>37</v>
      </c>
      <c r="AA2486">
        <v>10</v>
      </c>
      <c r="AB2486">
        <v>10</v>
      </c>
      <c r="AC2486">
        <v>21</v>
      </c>
    </row>
    <row r="2487" spans="1:29" x14ac:dyDescent="0.35">
      <c r="A2487">
        <v>2492</v>
      </c>
      <c r="B2487" t="s">
        <v>1318</v>
      </c>
      <c r="C2487" t="s">
        <v>3861</v>
      </c>
      <c r="I2487" t="s">
        <v>3215</v>
      </c>
      <c r="J2487" t="s">
        <v>264</v>
      </c>
      <c r="K2487">
        <v>0</v>
      </c>
      <c r="N2487" t="b">
        <v>1</v>
      </c>
      <c r="O2487" t="b">
        <v>1</v>
      </c>
      <c r="P2487" t="b">
        <v>0</v>
      </c>
      <c r="Q2487">
        <v>14</v>
      </c>
      <c r="R2487">
        <v>2</v>
      </c>
      <c r="S2487">
        <v>1</v>
      </c>
      <c r="T2487">
        <v>0</v>
      </c>
      <c r="U2487" t="b">
        <v>1</v>
      </c>
      <c r="V2487" t="s">
        <v>332</v>
      </c>
      <c r="W2487" t="s">
        <v>333</v>
      </c>
      <c r="X2487" t="s">
        <v>5986</v>
      </c>
      <c r="Y2487">
        <v>38</v>
      </c>
      <c r="Z2487">
        <v>38</v>
      </c>
      <c r="AA2487">
        <v>10</v>
      </c>
      <c r="AB2487">
        <v>10</v>
      </c>
      <c r="AC2487">
        <v>21</v>
      </c>
    </row>
    <row r="2488" spans="1:29" x14ac:dyDescent="0.35">
      <c r="A2488">
        <v>2493</v>
      </c>
      <c r="B2488" t="s">
        <v>1318</v>
      </c>
      <c r="C2488" t="s">
        <v>3862</v>
      </c>
      <c r="I2488" t="s">
        <v>3215</v>
      </c>
      <c r="J2488" t="s">
        <v>264</v>
      </c>
      <c r="K2488">
        <v>0</v>
      </c>
      <c r="N2488" t="b">
        <v>1</v>
      </c>
      <c r="O2488" t="b">
        <v>1</v>
      </c>
      <c r="P2488" t="b">
        <v>0</v>
      </c>
      <c r="Q2488">
        <v>14</v>
      </c>
      <c r="R2488">
        <v>2</v>
      </c>
      <c r="S2488">
        <v>1</v>
      </c>
      <c r="T2488">
        <v>0</v>
      </c>
      <c r="U2488" t="b">
        <v>1</v>
      </c>
      <c r="V2488" t="s">
        <v>332</v>
      </c>
      <c r="W2488" t="s">
        <v>333</v>
      </c>
      <c r="X2488" t="s">
        <v>5987</v>
      </c>
      <c r="Y2488">
        <v>39</v>
      </c>
      <c r="Z2488">
        <v>39</v>
      </c>
      <c r="AA2488">
        <v>10</v>
      </c>
      <c r="AB2488">
        <v>10</v>
      </c>
      <c r="AC2488">
        <v>21</v>
      </c>
    </row>
    <row r="2489" spans="1:29" x14ac:dyDescent="0.35">
      <c r="A2489">
        <v>2494</v>
      </c>
      <c r="B2489" t="s">
        <v>1318</v>
      </c>
      <c r="C2489" t="s">
        <v>3863</v>
      </c>
      <c r="I2489" t="s">
        <v>3215</v>
      </c>
      <c r="J2489" t="s">
        <v>264</v>
      </c>
      <c r="K2489">
        <v>0</v>
      </c>
      <c r="N2489" t="b">
        <v>1</v>
      </c>
      <c r="O2489" t="b">
        <v>1</v>
      </c>
      <c r="P2489" t="b">
        <v>0</v>
      </c>
      <c r="Q2489">
        <v>14</v>
      </c>
      <c r="R2489">
        <v>2</v>
      </c>
      <c r="S2489">
        <v>1</v>
      </c>
      <c r="T2489">
        <v>0</v>
      </c>
      <c r="U2489" t="b">
        <v>1</v>
      </c>
      <c r="V2489" t="s">
        <v>332</v>
      </c>
      <c r="W2489" t="s">
        <v>333</v>
      </c>
      <c r="X2489" t="s">
        <v>5988</v>
      </c>
      <c r="Y2489">
        <v>40</v>
      </c>
      <c r="Z2489">
        <v>40</v>
      </c>
      <c r="AA2489">
        <v>10</v>
      </c>
      <c r="AB2489">
        <v>10</v>
      </c>
      <c r="AC2489">
        <v>21</v>
      </c>
    </row>
    <row r="2490" spans="1:29" x14ac:dyDescent="0.35">
      <c r="A2490">
        <v>2495</v>
      </c>
      <c r="B2490" t="s">
        <v>1318</v>
      </c>
      <c r="C2490" t="s">
        <v>3864</v>
      </c>
      <c r="I2490" t="s">
        <v>3215</v>
      </c>
      <c r="J2490" t="s">
        <v>264</v>
      </c>
      <c r="K2490">
        <v>0</v>
      </c>
      <c r="N2490" t="b">
        <v>1</v>
      </c>
      <c r="O2490" t="b">
        <v>1</v>
      </c>
      <c r="P2490" t="b">
        <v>0</v>
      </c>
      <c r="Q2490">
        <v>14</v>
      </c>
      <c r="R2490">
        <v>2</v>
      </c>
      <c r="S2490">
        <v>1</v>
      </c>
      <c r="T2490">
        <v>0</v>
      </c>
      <c r="U2490" t="b">
        <v>1</v>
      </c>
      <c r="V2490" t="s">
        <v>332</v>
      </c>
      <c r="W2490" t="s">
        <v>333</v>
      </c>
      <c r="X2490" t="s">
        <v>5989</v>
      </c>
      <c r="Y2490">
        <v>41</v>
      </c>
      <c r="Z2490">
        <v>41</v>
      </c>
      <c r="AA2490">
        <v>10</v>
      </c>
      <c r="AB2490">
        <v>10</v>
      </c>
      <c r="AC2490">
        <v>21</v>
      </c>
    </row>
    <row r="2491" spans="1:29" x14ac:dyDescent="0.35">
      <c r="A2491">
        <v>2496</v>
      </c>
      <c r="B2491" t="s">
        <v>1318</v>
      </c>
      <c r="C2491" t="s">
        <v>3865</v>
      </c>
      <c r="I2491" t="s">
        <v>3215</v>
      </c>
      <c r="J2491" t="s">
        <v>264</v>
      </c>
      <c r="K2491">
        <v>0</v>
      </c>
      <c r="N2491" t="b">
        <v>1</v>
      </c>
      <c r="O2491" t="b">
        <v>1</v>
      </c>
      <c r="P2491" t="b">
        <v>0</v>
      </c>
      <c r="Q2491">
        <v>14</v>
      </c>
      <c r="R2491">
        <v>2</v>
      </c>
      <c r="S2491">
        <v>1</v>
      </c>
      <c r="T2491">
        <v>0</v>
      </c>
      <c r="U2491" t="b">
        <v>1</v>
      </c>
      <c r="V2491" t="s">
        <v>332</v>
      </c>
      <c r="W2491" t="s">
        <v>333</v>
      </c>
      <c r="X2491" t="s">
        <v>5990</v>
      </c>
      <c r="Y2491">
        <v>42</v>
      </c>
      <c r="Z2491">
        <v>42</v>
      </c>
      <c r="AA2491">
        <v>10</v>
      </c>
      <c r="AB2491">
        <v>10</v>
      </c>
      <c r="AC2491">
        <v>21</v>
      </c>
    </row>
    <row r="2492" spans="1:29" x14ac:dyDescent="0.35">
      <c r="A2492">
        <v>2497</v>
      </c>
      <c r="B2492" t="s">
        <v>1318</v>
      </c>
      <c r="C2492" t="s">
        <v>3866</v>
      </c>
      <c r="I2492" t="s">
        <v>3215</v>
      </c>
      <c r="J2492" t="s">
        <v>264</v>
      </c>
      <c r="K2492">
        <v>0</v>
      </c>
      <c r="N2492" t="b">
        <v>1</v>
      </c>
      <c r="O2492" t="b">
        <v>1</v>
      </c>
      <c r="P2492" t="b">
        <v>0</v>
      </c>
      <c r="Q2492">
        <v>14</v>
      </c>
      <c r="R2492">
        <v>2</v>
      </c>
      <c r="S2492">
        <v>1</v>
      </c>
      <c r="T2492">
        <v>0</v>
      </c>
      <c r="U2492" t="b">
        <v>1</v>
      </c>
      <c r="V2492" t="s">
        <v>332</v>
      </c>
      <c r="W2492" t="s">
        <v>333</v>
      </c>
      <c r="X2492" t="s">
        <v>5991</v>
      </c>
      <c r="Y2492">
        <v>43</v>
      </c>
      <c r="Z2492">
        <v>43</v>
      </c>
      <c r="AA2492">
        <v>10</v>
      </c>
      <c r="AB2492">
        <v>10</v>
      </c>
      <c r="AC2492">
        <v>21</v>
      </c>
    </row>
    <row r="2493" spans="1:29" x14ac:dyDescent="0.35">
      <c r="A2493">
        <v>2498</v>
      </c>
      <c r="B2493" t="s">
        <v>1318</v>
      </c>
      <c r="C2493" t="s">
        <v>3867</v>
      </c>
      <c r="I2493" t="s">
        <v>3215</v>
      </c>
      <c r="J2493" t="s">
        <v>264</v>
      </c>
      <c r="K2493">
        <v>0</v>
      </c>
      <c r="N2493" t="b">
        <v>1</v>
      </c>
      <c r="O2493" t="b">
        <v>1</v>
      </c>
      <c r="P2493" t="b">
        <v>0</v>
      </c>
      <c r="Q2493">
        <v>14</v>
      </c>
      <c r="R2493">
        <v>2</v>
      </c>
      <c r="S2493">
        <v>1</v>
      </c>
      <c r="T2493">
        <v>0</v>
      </c>
      <c r="U2493" t="b">
        <v>1</v>
      </c>
      <c r="V2493" t="s">
        <v>332</v>
      </c>
      <c r="W2493" t="s">
        <v>333</v>
      </c>
      <c r="X2493" t="s">
        <v>5992</v>
      </c>
      <c r="Y2493">
        <v>44</v>
      </c>
      <c r="Z2493">
        <v>44</v>
      </c>
      <c r="AA2493">
        <v>10</v>
      </c>
      <c r="AB2493">
        <v>10</v>
      </c>
      <c r="AC2493">
        <v>21</v>
      </c>
    </row>
    <row r="2494" spans="1:29" x14ac:dyDescent="0.35">
      <c r="A2494">
        <v>2499</v>
      </c>
      <c r="B2494" t="s">
        <v>1318</v>
      </c>
      <c r="C2494" t="s">
        <v>3868</v>
      </c>
      <c r="I2494" t="s">
        <v>3215</v>
      </c>
      <c r="J2494" t="s">
        <v>264</v>
      </c>
      <c r="K2494">
        <v>0</v>
      </c>
      <c r="N2494" t="b">
        <v>1</v>
      </c>
      <c r="O2494" t="b">
        <v>1</v>
      </c>
      <c r="P2494" t="b">
        <v>0</v>
      </c>
      <c r="Q2494">
        <v>14</v>
      </c>
      <c r="R2494">
        <v>2</v>
      </c>
      <c r="S2494">
        <v>1</v>
      </c>
      <c r="T2494">
        <v>0</v>
      </c>
      <c r="U2494" t="b">
        <v>1</v>
      </c>
      <c r="V2494" t="s">
        <v>332</v>
      </c>
      <c r="W2494" t="s">
        <v>333</v>
      </c>
      <c r="X2494" t="s">
        <v>5564</v>
      </c>
      <c r="Y2494">
        <v>45</v>
      </c>
      <c r="Z2494">
        <v>45</v>
      </c>
      <c r="AA2494">
        <v>10</v>
      </c>
      <c r="AB2494">
        <v>10</v>
      </c>
      <c r="AC2494">
        <v>21</v>
      </c>
    </row>
    <row r="2495" spans="1:29" x14ac:dyDescent="0.35">
      <c r="A2495">
        <v>2500</v>
      </c>
      <c r="B2495" t="s">
        <v>1318</v>
      </c>
      <c r="C2495" t="s">
        <v>3869</v>
      </c>
      <c r="I2495" t="s">
        <v>3215</v>
      </c>
      <c r="J2495" t="s">
        <v>264</v>
      </c>
      <c r="K2495">
        <v>0</v>
      </c>
      <c r="N2495" t="b">
        <v>1</v>
      </c>
      <c r="O2495" t="b">
        <v>1</v>
      </c>
      <c r="P2495" t="b">
        <v>0</v>
      </c>
      <c r="Q2495">
        <v>14</v>
      </c>
      <c r="R2495">
        <v>2</v>
      </c>
      <c r="S2495">
        <v>1</v>
      </c>
      <c r="T2495">
        <v>0</v>
      </c>
      <c r="U2495" t="b">
        <v>1</v>
      </c>
      <c r="V2495" t="s">
        <v>332</v>
      </c>
      <c r="W2495" t="s">
        <v>333</v>
      </c>
      <c r="X2495" t="s">
        <v>5568</v>
      </c>
      <c r="Y2495">
        <v>46</v>
      </c>
      <c r="Z2495">
        <v>46</v>
      </c>
      <c r="AA2495">
        <v>10</v>
      </c>
      <c r="AB2495">
        <v>10</v>
      </c>
      <c r="AC2495">
        <v>21</v>
      </c>
    </row>
    <row r="2496" spans="1:29" x14ac:dyDescent="0.35">
      <c r="A2496">
        <v>2501</v>
      </c>
      <c r="B2496" t="s">
        <v>1318</v>
      </c>
      <c r="C2496" t="s">
        <v>3870</v>
      </c>
      <c r="I2496" t="s">
        <v>3215</v>
      </c>
      <c r="J2496" t="s">
        <v>264</v>
      </c>
      <c r="K2496">
        <v>0</v>
      </c>
      <c r="N2496" t="b">
        <v>1</v>
      </c>
      <c r="O2496" t="b">
        <v>1</v>
      </c>
      <c r="P2496" t="b">
        <v>0</v>
      </c>
      <c r="Q2496">
        <v>14</v>
      </c>
      <c r="R2496">
        <v>2</v>
      </c>
      <c r="S2496">
        <v>1</v>
      </c>
      <c r="T2496">
        <v>0</v>
      </c>
      <c r="U2496" t="b">
        <v>1</v>
      </c>
      <c r="V2496" t="s">
        <v>332</v>
      </c>
      <c r="W2496" t="s">
        <v>333</v>
      </c>
      <c r="X2496" t="s">
        <v>5993</v>
      </c>
      <c r="Y2496">
        <v>47</v>
      </c>
      <c r="Z2496">
        <v>47</v>
      </c>
      <c r="AA2496">
        <v>10</v>
      </c>
      <c r="AB2496">
        <v>10</v>
      </c>
      <c r="AC2496">
        <v>21</v>
      </c>
    </row>
    <row r="2497" spans="1:29" x14ac:dyDescent="0.35">
      <c r="A2497">
        <v>2502</v>
      </c>
      <c r="B2497" t="s">
        <v>1318</v>
      </c>
      <c r="C2497" t="s">
        <v>3871</v>
      </c>
      <c r="I2497" t="s">
        <v>3215</v>
      </c>
      <c r="J2497" t="s">
        <v>264</v>
      </c>
      <c r="K2497">
        <v>0</v>
      </c>
      <c r="N2497" t="b">
        <v>1</v>
      </c>
      <c r="O2497" t="b">
        <v>1</v>
      </c>
      <c r="P2497" t="b">
        <v>0</v>
      </c>
      <c r="Q2497">
        <v>14</v>
      </c>
      <c r="R2497">
        <v>2</v>
      </c>
      <c r="S2497">
        <v>1</v>
      </c>
      <c r="T2497">
        <v>0</v>
      </c>
      <c r="U2497" t="b">
        <v>1</v>
      </c>
      <c r="V2497" t="s">
        <v>332</v>
      </c>
      <c r="W2497" t="s">
        <v>333</v>
      </c>
      <c r="X2497" t="s">
        <v>5572</v>
      </c>
      <c r="Y2497">
        <v>48</v>
      </c>
      <c r="Z2497">
        <v>48</v>
      </c>
      <c r="AA2497">
        <v>10</v>
      </c>
      <c r="AB2497">
        <v>10</v>
      </c>
      <c r="AC2497">
        <v>21</v>
      </c>
    </row>
    <row r="2498" spans="1:29" x14ac:dyDescent="0.35">
      <c r="A2498">
        <v>2503</v>
      </c>
      <c r="B2498" t="s">
        <v>1318</v>
      </c>
      <c r="C2498" t="s">
        <v>3872</v>
      </c>
      <c r="I2498" t="s">
        <v>3215</v>
      </c>
      <c r="J2498" t="s">
        <v>264</v>
      </c>
      <c r="K2498">
        <v>0</v>
      </c>
      <c r="N2498" t="b">
        <v>1</v>
      </c>
      <c r="O2498" t="b">
        <v>1</v>
      </c>
      <c r="P2498" t="b">
        <v>0</v>
      </c>
      <c r="Q2498">
        <v>14</v>
      </c>
      <c r="R2498">
        <v>2</v>
      </c>
      <c r="S2498">
        <v>1</v>
      </c>
      <c r="T2498">
        <v>0</v>
      </c>
      <c r="U2498" t="b">
        <v>1</v>
      </c>
      <c r="V2498" t="s">
        <v>332</v>
      </c>
      <c r="W2498" t="s">
        <v>333</v>
      </c>
      <c r="X2498" t="s">
        <v>5994</v>
      </c>
      <c r="Y2498">
        <v>49</v>
      </c>
      <c r="Z2498">
        <v>49</v>
      </c>
      <c r="AA2498">
        <v>10</v>
      </c>
      <c r="AB2498">
        <v>10</v>
      </c>
      <c r="AC2498">
        <v>21</v>
      </c>
    </row>
    <row r="2499" spans="1:29" x14ac:dyDescent="0.35">
      <c r="A2499">
        <v>2504</v>
      </c>
      <c r="B2499" t="s">
        <v>1318</v>
      </c>
      <c r="C2499" t="s">
        <v>3873</v>
      </c>
      <c r="I2499" t="s">
        <v>3215</v>
      </c>
      <c r="J2499" t="s">
        <v>264</v>
      </c>
      <c r="K2499">
        <v>0</v>
      </c>
      <c r="N2499" t="b">
        <v>1</v>
      </c>
      <c r="O2499" t="b">
        <v>1</v>
      </c>
      <c r="P2499" t="b">
        <v>0</v>
      </c>
      <c r="Q2499">
        <v>14</v>
      </c>
      <c r="R2499">
        <v>2</v>
      </c>
      <c r="S2499">
        <v>1</v>
      </c>
      <c r="T2499">
        <v>0</v>
      </c>
      <c r="U2499" t="b">
        <v>1</v>
      </c>
      <c r="V2499" t="s">
        <v>332</v>
      </c>
      <c r="W2499" t="s">
        <v>333</v>
      </c>
      <c r="X2499" t="s">
        <v>5995</v>
      </c>
      <c r="Y2499">
        <v>50</v>
      </c>
      <c r="Z2499">
        <v>50</v>
      </c>
      <c r="AA2499">
        <v>10</v>
      </c>
      <c r="AB2499">
        <v>10</v>
      </c>
      <c r="AC2499">
        <v>21</v>
      </c>
    </row>
    <row r="2500" spans="1:29" x14ac:dyDescent="0.35">
      <c r="A2500">
        <v>2505</v>
      </c>
      <c r="B2500" t="s">
        <v>1318</v>
      </c>
      <c r="C2500" t="s">
        <v>3874</v>
      </c>
      <c r="I2500" t="s">
        <v>3215</v>
      </c>
      <c r="J2500" t="s">
        <v>264</v>
      </c>
      <c r="K2500">
        <v>0</v>
      </c>
      <c r="N2500" t="b">
        <v>1</v>
      </c>
      <c r="O2500" t="b">
        <v>1</v>
      </c>
      <c r="P2500" t="b">
        <v>0</v>
      </c>
      <c r="Q2500">
        <v>14</v>
      </c>
      <c r="R2500">
        <v>2</v>
      </c>
      <c r="S2500">
        <v>1</v>
      </c>
      <c r="T2500">
        <v>0</v>
      </c>
      <c r="U2500" t="b">
        <v>1</v>
      </c>
      <c r="V2500" t="s">
        <v>332</v>
      </c>
      <c r="W2500" t="s">
        <v>333</v>
      </c>
      <c r="X2500" t="s">
        <v>5996</v>
      </c>
      <c r="Y2500">
        <v>51</v>
      </c>
      <c r="Z2500">
        <v>51</v>
      </c>
      <c r="AA2500">
        <v>10</v>
      </c>
      <c r="AB2500">
        <v>10</v>
      </c>
      <c r="AC2500">
        <v>21</v>
      </c>
    </row>
    <row r="2501" spans="1:29" x14ac:dyDescent="0.35">
      <c r="A2501">
        <v>2506</v>
      </c>
      <c r="B2501" t="s">
        <v>1318</v>
      </c>
      <c r="C2501" t="s">
        <v>3875</v>
      </c>
      <c r="I2501" t="s">
        <v>3215</v>
      </c>
      <c r="J2501" t="s">
        <v>264</v>
      </c>
      <c r="K2501">
        <v>0</v>
      </c>
      <c r="N2501" t="b">
        <v>1</v>
      </c>
      <c r="O2501" t="b">
        <v>1</v>
      </c>
      <c r="P2501" t="b">
        <v>0</v>
      </c>
      <c r="Q2501">
        <v>14</v>
      </c>
      <c r="R2501">
        <v>2</v>
      </c>
      <c r="S2501">
        <v>1</v>
      </c>
      <c r="T2501">
        <v>0</v>
      </c>
      <c r="U2501" t="b">
        <v>1</v>
      </c>
      <c r="V2501" t="s">
        <v>332</v>
      </c>
      <c r="W2501" t="s">
        <v>333</v>
      </c>
      <c r="X2501" t="s">
        <v>5997</v>
      </c>
      <c r="Y2501">
        <v>52</v>
      </c>
      <c r="Z2501">
        <v>52</v>
      </c>
      <c r="AA2501">
        <v>10</v>
      </c>
      <c r="AB2501">
        <v>10</v>
      </c>
      <c r="AC2501">
        <v>21</v>
      </c>
    </row>
    <row r="2502" spans="1:29" x14ac:dyDescent="0.35">
      <c r="A2502">
        <v>2507</v>
      </c>
      <c r="B2502" t="s">
        <v>1318</v>
      </c>
      <c r="C2502" t="s">
        <v>3876</v>
      </c>
      <c r="I2502" t="s">
        <v>3215</v>
      </c>
      <c r="J2502" t="s">
        <v>264</v>
      </c>
      <c r="K2502">
        <v>0</v>
      </c>
      <c r="N2502" t="b">
        <v>1</v>
      </c>
      <c r="O2502" t="b">
        <v>1</v>
      </c>
      <c r="P2502" t="b">
        <v>0</v>
      </c>
      <c r="Q2502">
        <v>14</v>
      </c>
      <c r="R2502">
        <v>2</v>
      </c>
      <c r="S2502">
        <v>1</v>
      </c>
      <c r="T2502">
        <v>0</v>
      </c>
      <c r="U2502" t="b">
        <v>1</v>
      </c>
      <c r="V2502" t="s">
        <v>332</v>
      </c>
      <c r="W2502" t="s">
        <v>333</v>
      </c>
      <c r="X2502" t="s">
        <v>5998</v>
      </c>
      <c r="Y2502">
        <v>53</v>
      </c>
      <c r="Z2502">
        <v>53</v>
      </c>
      <c r="AA2502">
        <v>10</v>
      </c>
      <c r="AB2502">
        <v>10</v>
      </c>
      <c r="AC2502">
        <v>21</v>
      </c>
    </row>
    <row r="2503" spans="1:29" x14ac:dyDescent="0.35">
      <c r="A2503">
        <v>2508</v>
      </c>
      <c r="B2503" t="s">
        <v>1318</v>
      </c>
      <c r="C2503" t="s">
        <v>3877</v>
      </c>
      <c r="I2503" t="s">
        <v>3215</v>
      </c>
      <c r="J2503" t="s">
        <v>264</v>
      </c>
      <c r="K2503">
        <v>0</v>
      </c>
      <c r="N2503" t="b">
        <v>1</v>
      </c>
      <c r="O2503" t="b">
        <v>1</v>
      </c>
      <c r="P2503" t="b">
        <v>0</v>
      </c>
      <c r="Q2503">
        <v>14</v>
      </c>
      <c r="R2503">
        <v>2</v>
      </c>
      <c r="S2503">
        <v>1</v>
      </c>
      <c r="T2503">
        <v>0</v>
      </c>
      <c r="U2503" t="b">
        <v>1</v>
      </c>
      <c r="V2503" t="s">
        <v>332</v>
      </c>
      <c r="W2503" t="s">
        <v>333</v>
      </c>
      <c r="X2503" t="s">
        <v>5999</v>
      </c>
      <c r="Y2503">
        <v>54</v>
      </c>
      <c r="Z2503">
        <v>54</v>
      </c>
      <c r="AA2503">
        <v>10</v>
      </c>
      <c r="AB2503">
        <v>10</v>
      </c>
      <c r="AC2503">
        <v>21</v>
      </c>
    </row>
    <row r="2504" spans="1:29" x14ac:dyDescent="0.35">
      <c r="A2504">
        <v>2509</v>
      </c>
      <c r="B2504" t="s">
        <v>1318</v>
      </c>
      <c r="C2504" t="s">
        <v>3878</v>
      </c>
      <c r="I2504" t="s">
        <v>3215</v>
      </c>
      <c r="J2504" t="s">
        <v>264</v>
      </c>
      <c r="K2504">
        <v>0</v>
      </c>
      <c r="N2504" t="b">
        <v>1</v>
      </c>
      <c r="O2504" t="b">
        <v>1</v>
      </c>
      <c r="P2504" t="b">
        <v>0</v>
      </c>
      <c r="Q2504">
        <v>14</v>
      </c>
      <c r="R2504">
        <v>2</v>
      </c>
      <c r="S2504">
        <v>1</v>
      </c>
      <c r="T2504">
        <v>0</v>
      </c>
      <c r="U2504" t="b">
        <v>1</v>
      </c>
      <c r="V2504" t="s">
        <v>332</v>
      </c>
      <c r="W2504" t="s">
        <v>333</v>
      </c>
      <c r="X2504" t="s">
        <v>6000</v>
      </c>
      <c r="Y2504">
        <v>55</v>
      </c>
      <c r="Z2504">
        <v>55</v>
      </c>
      <c r="AA2504">
        <v>10</v>
      </c>
      <c r="AB2504">
        <v>10</v>
      </c>
      <c r="AC2504">
        <v>21</v>
      </c>
    </row>
    <row r="2505" spans="1:29" x14ac:dyDescent="0.35">
      <c r="A2505">
        <v>2510</v>
      </c>
      <c r="B2505" t="s">
        <v>1318</v>
      </c>
      <c r="C2505" t="s">
        <v>3879</v>
      </c>
      <c r="I2505" t="s">
        <v>3215</v>
      </c>
      <c r="J2505" t="s">
        <v>264</v>
      </c>
      <c r="K2505">
        <v>0</v>
      </c>
      <c r="N2505" t="b">
        <v>1</v>
      </c>
      <c r="O2505" t="b">
        <v>1</v>
      </c>
      <c r="P2505" t="b">
        <v>0</v>
      </c>
      <c r="Q2505">
        <v>14</v>
      </c>
      <c r="R2505">
        <v>2</v>
      </c>
      <c r="S2505">
        <v>1</v>
      </c>
      <c r="T2505">
        <v>0</v>
      </c>
      <c r="U2505" t="b">
        <v>1</v>
      </c>
      <c r="V2505" t="s">
        <v>332</v>
      </c>
      <c r="W2505" t="s">
        <v>333</v>
      </c>
      <c r="X2505" t="s">
        <v>6001</v>
      </c>
      <c r="Y2505">
        <v>56</v>
      </c>
      <c r="Z2505">
        <v>56</v>
      </c>
      <c r="AA2505">
        <v>10</v>
      </c>
      <c r="AB2505">
        <v>10</v>
      </c>
      <c r="AC2505">
        <v>21</v>
      </c>
    </row>
    <row r="2506" spans="1:29" x14ac:dyDescent="0.35">
      <c r="A2506">
        <v>2511</v>
      </c>
      <c r="B2506" t="s">
        <v>1318</v>
      </c>
      <c r="C2506" t="s">
        <v>3880</v>
      </c>
      <c r="I2506" t="s">
        <v>3215</v>
      </c>
      <c r="J2506" t="s">
        <v>264</v>
      </c>
      <c r="K2506">
        <v>0</v>
      </c>
      <c r="N2506" t="b">
        <v>1</v>
      </c>
      <c r="O2506" t="b">
        <v>1</v>
      </c>
      <c r="P2506" t="b">
        <v>0</v>
      </c>
      <c r="Q2506">
        <v>14</v>
      </c>
      <c r="R2506">
        <v>2</v>
      </c>
      <c r="S2506">
        <v>1</v>
      </c>
      <c r="T2506">
        <v>0</v>
      </c>
      <c r="U2506" t="b">
        <v>1</v>
      </c>
      <c r="V2506" t="s">
        <v>332</v>
      </c>
      <c r="W2506" t="s">
        <v>333</v>
      </c>
      <c r="X2506" t="s">
        <v>6002</v>
      </c>
      <c r="Y2506">
        <v>57</v>
      </c>
      <c r="Z2506">
        <v>57</v>
      </c>
      <c r="AA2506">
        <v>10</v>
      </c>
      <c r="AB2506">
        <v>10</v>
      </c>
      <c r="AC2506">
        <v>21</v>
      </c>
    </row>
    <row r="2507" spans="1:29" x14ac:dyDescent="0.35">
      <c r="A2507">
        <v>2512</v>
      </c>
      <c r="B2507" t="s">
        <v>1318</v>
      </c>
      <c r="C2507" t="s">
        <v>3881</v>
      </c>
      <c r="I2507" t="s">
        <v>3215</v>
      </c>
      <c r="J2507" t="s">
        <v>264</v>
      </c>
      <c r="K2507">
        <v>0</v>
      </c>
      <c r="N2507" t="b">
        <v>1</v>
      </c>
      <c r="O2507" t="b">
        <v>1</v>
      </c>
      <c r="P2507" t="b">
        <v>0</v>
      </c>
      <c r="Q2507">
        <v>14</v>
      </c>
      <c r="R2507">
        <v>2</v>
      </c>
      <c r="S2507">
        <v>1</v>
      </c>
      <c r="T2507">
        <v>0</v>
      </c>
      <c r="U2507" t="b">
        <v>1</v>
      </c>
      <c r="V2507" t="s">
        <v>332</v>
      </c>
      <c r="W2507" t="s">
        <v>333</v>
      </c>
      <c r="X2507" t="s">
        <v>5651</v>
      </c>
      <c r="Y2507">
        <v>58</v>
      </c>
      <c r="Z2507">
        <v>58</v>
      </c>
      <c r="AA2507">
        <v>10</v>
      </c>
      <c r="AB2507">
        <v>10</v>
      </c>
      <c r="AC2507">
        <v>21</v>
      </c>
    </row>
    <row r="2508" spans="1:29" x14ac:dyDescent="0.35">
      <c r="A2508">
        <v>2513</v>
      </c>
      <c r="B2508" t="s">
        <v>1318</v>
      </c>
      <c r="C2508" t="s">
        <v>3882</v>
      </c>
      <c r="I2508" t="s">
        <v>3215</v>
      </c>
      <c r="J2508" t="s">
        <v>264</v>
      </c>
      <c r="K2508">
        <v>0</v>
      </c>
      <c r="N2508" t="b">
        <v>1</v>
      </c>
      <c r="O2508" t="b">
        <v>1</v>
      </c>
      <c r="P2508" t="b">
        <v>0</v>
      </c>
      <c r="Q2508">
        <v>14</v>
      </c>
      <c r="R2508">
        <v>2</v>
      </c>
      <c r="S2508">
        <v>1</v>
      </c>
      <c r="T2508">
        <v>0</v>
      </c>
      <c r="U2508" t="b">
        <v>1</v>
      </c>
      <c r="V2508" t="s">
        <v>332</v>
      </c>
      <c r="W2508" t="s">
        <v>333</v>
      </c>
      <c r="X2508" t="s">
        <v>5656</v>
      </c>
      <c r="Y2508">
        <v>59</v>
      </c>
      <c r="Z2508">
        <v>59</v>
      </c>
      <c r="AA2508">
        <v>10</v>
      </c>
      <c r="AB2508">
        <v>10</v>
      </c>
      <c r="AC2508">
        <v>21</v>
      </c>
    </row>
    <row r="2509" spans="1:29" x14ac:dyDescent="0.35">
      <c r="A2509">
        <v>2514</v>
      </c>
      <c r="B2509" t="s">
        <v>1318</v>
      </c>
      <c r="C2509" t="s">
        <v>3883</v>
      </c>
      <c r="I2509" t="s">
        <v>3215</v>
      </c>
      <c r="J2509" t="s">
        <v>264</v>
      </c>
      <c r="K2509">
        <v>0</v>
      </c>
      <c r="N2509" t="b">
        <v>1</v>
      </c>
      <c r="O2509" t="b">
        <v>1</v>
      </c>
      <c r="P2509" t="b">
        <v>0</v>
      </c>
      <c r="Q2509">
        <v>14</v>
      </c>
      <c r="R2509">
        <v>2</v>
      </c>
      <c r="S2509">
        <v>1</v>
      </c>
      <c r="T2509">
        <v>0</v>
      </c>
      <c r="U2509" t="b">
        <v>1</v>
      </c>
      <c r="V2509" t="s">
        <v>332</v>
      </c>
      <c r="W2509" t="s">
        <v>333</v>
      </c>
      <c r="X2509" t="s">
        <v>6003</v>
      </c>
      <c r="Y2509">
        <v>60</v>
      </c>
      <c r="Z2509">
        <v>60</v>
      </c>
      <c r="AA2509">
        <v>10</v>
      </c>
      <c r="AB2509">
        <v>10</v>
      </c>
      <c r="AC2509">
        <v>21</v>
      </c>
    </row>
    <row r="2510" spans="1:29" x14ac:dyDescent="0.35">
      <c r="A2510">
        <v>2515</v>
      </c>
      <c r="B2510" t="s">
        <v>1318</v>
      </c>
      <c r="C2510" t="s">
        <v>3884</v>
      </c>
      <c r="I2510" t="s">
        <v>3215</v>
      </c>
      <c r="J2510" t="s">
        <v>264</v>
      </c>
      <c r="K2510">
        <v>0</v>
      </c>
      <c r="N2510" t="b">
        <v>1</v>
      </c>
      <c r="O2510" t="b">
        <v>1</v>
      </c>
      <c r="P2510" t="b">
        <v>0</v>
      </c>
      <c r="Q2510">
        <v>14</v>
      </c>
      <c r="R2510">
        <v>2</v>
      </c>
      <c r="S2510">
        <v>1</v>
      </c>
      <c r="T2510">
        <v>0</v>
      </c>
      <c r="U2510" t="b">
        <v>1</v>
      </c>
      <c r="V2510" t="s">
        <v>332</v>
      </c>
      <c r="W2510" t="s">
        <v>333</v>
      </c>
      <c r="X2510" t="s">
        <v>6004</v>
      </c>
      <c r="Y2510">
        <v>61</v>
      </c>
      <c r="Z2510">
        <v>61</v>
      </c>
      <c r="AA2510">
        <v>10</v>
      </c>
      <c r="AB2510">
        <v>10</v>
      </c>
      <c r="AC2510">
        <v>21</v>
      </c>
    </row>
    <row r="2511" spans="1:29" x14ac:dyDescent="0.35">
      <c r="A2511">
        <v>2516</v>
      </c>
      <c r="B2511" t="s">
        <v>1318</v>
      </c>
      <c r="C2511" t="s">
        <v>3885</v>
      </c>
      <c r="I2511" t="s">
        <v>3215</v>
      </c>
      <c r="J2511" t="s">
        <v>264</v>
      </c>
      <c r="K2511">
        <v>0</v>
      </c>
      <c r="N2511" t="b">
        <v>1</v>
      </c>
      <c r="O2511" t="b">
        <v>1</v>
      </c>
      <c r="P2511" t="b">
        <v>0</v>
      </c>
      <c r="Q2511">
        <v>14</v>
      </c>
      <c r="R2511">
        <v>2</v>
      </c>
      <c r="S2511">
        <v>1</v>
      </c>
      <c r="T2511">
        <v>0</v>
      </c>
      <c r="U2511" t="b">
        <v>1</v>
      </c>
      <c r="V2511" t="s">
        <v>332</v>
      </c>
      <c r="W2511" t="s">
        <v>333</v>
      </c>
      <c r="X2511" t="s">
        <v>6005</v>
      </c>
      <c r="Y2511">
        <v>62</v>
      </c>
      <c r="Z2511">
        <v>62</v>
      </c>
      <c r="AA2511">
        <v>10</v>
      </c>
      <c r="AB2511">
        <v>10</v>
      </c>
      <c r="AC2511">
        <v>21</v>
      </c>
    </row>
    <row r="2512" spans="1:29" x14ac:dyDescent="0.35">
      <c r="A2512">
        <v>2517</v>
      </c>
      <c r="B2512" t="s">
        <v>1318</v>
      </c>
      <c r="C2512" t="s">
        <v>3886</v>
      </c>
      <c r="I2512" t="s">
        <v>3215</v>
      </c>
      <c r="J2512" t="s">
        <v>264</v>
      </c>
      <c r="K2512">
        <v>0</v>
      </c>
      <c r="N2512" t="b">
        <v>1</v>
      </c>
      <c r="O2512" t="b">
        <v>1</v>
      </c>
      <c r="P2512" t="b">
        <v>0</v>
      </c>
      <c r="Q2512">
        <v>14</v>
      </c>
      <c r="R2512">
        <v>2</v>
      </c>
      <c r="S2512">
        <v>1</v>
      </c>
      <c r="T2512">
        <v>0</v>
      </c>
      <c r="U2512" t="b">
        <v>1</v>
      </c>
      <c r="V2512" t="s">
        <v>332</v>
      </c>
      <c r="W2512" t="s">
        <v>333</v>
      </c>
      <c r="X2512" t="s">
        <v>6006</v>
      </c>
      <c r="Y2512">
        <v>63</v>
      </c>
      <c r="Z2512">
        <v>63</v>
      </c>
      <c r="AA2512">
        <v>10</v>
      </c>
      <c r="AB2512">
        <v>10</v>
      </c>
      <c r="AC2512">
        <v>21</v>
      </c>
    </row>
    <row r="2513" spans="1:29" x14ac:dyDescent="0.35">
      <c r="A2513">
        <v>2518</v>
      </c>
      <c r="B2513" t="s">
        <v>1318</v>
      </c>
      <c r="C2513" t="s">
        <v>3887</v>
      </c>
      <c r="I2513" t="s">
        <v>3215</v>
      </c>
      <c r="J2513" t="s">
        <v>264</v>
      </c>
      <c r="K2513">
        <v>0</v>
      </c>
      <c r="N2513" t="b">
        <v>1</v>
      </c>
      <c r="O2513" t="b">
        <v>1</v>
      </c>
      <c r="P2513" t="b">
        <v>0</v>
      </c>
      <c r="Q2513">
        <v>14</v>
      </c>
      <c r="R2513">
        <v>2</v>
      </c>
      <c r="S2513">
        <v>1</v>
      </c>
      <c r="T2513">
        <v>0</v>
      </c>
      <c r="U2513" t="b">
        <v>1</v>
      </c>
      <c r="V2513" t="s">
        <v>332</v>
      </c>
      <c r="W2513" t="s">
        <v>333</v>
      </c>
      <c r="X2513" t="s">
        <v>6007</v>
      </c>
      <c r="Y2513">
        <v>64</v>
      </c>
      <c r="Z2513">
        <v>64</v>
      </c>
      <c r="AA2513">
        <v>10</v>
      </c>
      <c r="AB2513">
        <v>10</v>
      </c>
      <c r="AC2513">
        <v>21</v>
      </c>
    </row>
    <row r="2514" spans="1:29" x14ac:dyDescent="0.35">
      <c r="A2514">
        <v>2519</v>
      </c>
      <c r="B2514" t="s">
        <v>1318</v>
      </c>
      <c r="C2514" t="s">
        <v>3888</v>
      </c>
      <c r="I2514" t="s">
        <v>3215</v>
      </c>
      <c r="J2514" t="s">
        <v>264</v>
      </c>
      <c r="K2514">
        <v>0</v>
      </c>
      <c r="N2514" t="b">
        <v>1</v>
      </c>
      <c r="O2514" t="b">
        <v>1</v>
      </c>
      <c r="P2514" t="b">
        <v>0</v>
      </c>
      <c r="Q2514">
        <v>14</v>
      </c>
      <c r="R2514">
        <v>2</v>
      </c>
      <c r="S2514">
        <v>1</v>
      </c>
      <c r="T2514">
        <v>0</v>
      </c>
      <c r="U2514" t="b">
        <v>1</v>
      </c>
      <c r="V2514" t="s">
        <v>332</v>
      </c>
      <c r="W2514" t="s">
        <v>333</v>
      </c>
      <c r="X2514" t="s">
        <v>6008</v>
      </c>
      <c r="Y2514">
        <v>65</v>
      </c>
      <c r="Z2514">
        <v>65</v>
      </c>
      <c r="AA2514">
        <v>10</v>
      </c>
      <c r="AB2514">
        <v>10</v>
      </c>
      <c r="AC2514">
        <v>21</v>
      </c>
    </row>
    <row r="2515" spans="1:29" x14ac:dyDescent="0.35">
      <c r="A2515">
        <v>2520</v>
      </c>
      <c r="B2515" t="s">
        <v>1318</v>
      </c>
      <c r="C2515" t="s">
        <v>3889</v>
      </c>
      <c r="I2515" t="s">
        <v>3215</v>
      </c>
      <c r="J2515" t="s">
        <v>264</v>
      </c>
      <c r="K2515">
        <v>0</v>
      </c>
      <c r="N2515" t="b">
        <v>1</v>
      </c>
      <c r="O2515" t="b">
        <v>1</v>
      </c>
      <c r="P2515" t="b">
        <v>0</v>
      </c>
      <c r="Q2515">
        <v>14</v>
      </c>
      <c r="R2515">
        <v>2</v>
      </c>
      <c r="S2515">
        <v>1</v>
      </c>
      <c r="T2515">
        <v>0</v>
      </c>
      <c r="U2515" t="b">
        <v>1</v>
      </c>
      <c r="V2515" t="s">
        <v>332</v>
      </c>
      <c r="W2515" t="s">
        <v>333</v>
      </c>
      <c r="X2515" t="s">
        <v>6009</v>
      </c>
      <c r="Y2515">
        <v>66</v>
      </c>
      <c r="Z2515">
        <v>66</v>
      </c>
      <c r="AA2515">
        <v>10</v>
      </c>
      <c r="AB2515">
        <v>10</v>
      </c>
      <c r="AC2515">
        <v>21</v>
      </c>
    </row>
    <row r="2516" spans="1:29" x14ac:dyDescent="0.35">
      <c r="A2516">
        <v>2521</v>
      </c>
      <c r="B2516" t="s">
        <v>1318</v>
      </c>
      <c r="C2516" t="s">
        <v>3890</v>
      </c>
      <c r="I2516" t="s">
        <v>3215</v>
      </c>
      <c r="J2516" t="s">
        <v>264</v>
      </c>
      <c r="K2516">
        <v>0</v>
      </c>
      <c r="N2516" t="b">
        <v>1</v>
      </c>
      <c r="O2516" t="b">
        <v>1</v>
      </c>
      <c r="P2516" t="b">
        <v>0</v>
      </c>
      <c r="Q2516">
        <v>14</v>
      </c>
      <c r="R2516">
        <v>2</v>
      </c>
      <c r="S2516">
        <v>1</v>
      </c>
      <c r="T2516">
        <v>0</v>
      </c>
      <c r="U2516" t="b">
        <v>1</v>
      </c>
      <c r="V2516" t="s">
        <v>332</v>
      </c>
      <c r="W2516" t="s">
        <v>333</v>
      </c>
      <c r="X2516" t="s">
        <v>6010</v>
      </c>
      <c r="Y2516">
        <v>67</v>
      </c>
      <c r="Z2516">
        <v>67</v>
      </c>
      <c r="AA2516">
        <v>10</v>
      </c>
      <c r="AB2516">
        <v>10</v>
      </c>
      <c r="AC2516">
        <v>21</v>
      </c>
    </row>
    <row r="2517" spans="1:29" x14ac:dyDescent="0.35">
      <c r="A2517">
        <v>2522</v>
      </c>
      <c r="B2517" t="s">
        <v>1318</v>
      </c>
      <c r="C2517" t="s">
        <v>3891</v>
      </c>
      <c r="I2517" t="s">
        <v>3215</v>
      </c>
      <c r="J2517" t="s">
        <v>264</v>
      </c>
      <c r="K2517">
        <v>0</v>
      </c>
      <c r="N2517" t="b">
        <v>1</v>
      </c>
      <c r="O2517" t="b">
        <v>1</v>
      </c>
      <c r="P2517" t="b">
        <v>0</v>
      </c>
      <c r="Q2517">
        <v>14</v>
      </c>
      <c r="R2517">
        <v>2</v>
      </c>
      <c r="S2517">
        <v>1</v>
      </c>
      <c r="T2517">
        <v>0</v>
      </c>
      <c r="U2517" t="b">
        <v>1</v>
      </c>
      <c r="V2517" t="s">
        <v>332</v>
      </c>
      <c r="W2517" t="s">
        <v>333</v>
      </c>
      <c r="X2517" t="s">
        <v>6011</v>
      </c>
      <c r="Y2517">
        <v>68</v>
      </c>
      <c r="Z2517">
        <v>68</v>
      </c>
      <c r="AA2517">
        <v>10</v>
      </c>
      <c r="AB2517">
        <v>10</v>
      </c>
      <c r="AC2517">
        <v>21</v>
      </c>
    </row>
    <row r="2518" spans="1:29" x14ac:dyDescent="0.35">
      <c r="A2518">
        <v>2523</v>
      </c>
      <c r="B2518" t="s">
        <v>1318</v>
      </c>
      <c r="C2518" t="s">
        <v>3892</v>
      </c>
      <c r="I2518" t="s">
        <v>3215</v>
      </c>
      <c r="J2518" t="s">
        <v>264</v>
      </c>
      <c r="K2518">
        <v>0</v>
      </c>
      <c r="N2518" t="b">
        <v>1</v>
      </c>
      <c r="O2518" t="b">
        <v>1</v>
      </c>
      <c r="P2518" t="b">
        <v>0</v>
      </c>
      <c r="Q2518">
        <v>14</v>
      </c>
      <c r="R2518">
        <v>2</v>
      </c>
      <c r="S2518">
        <v>1</v>
      </c>
      <c r="T2518">
        <v>0</v>
      </c>
      <c r="U2518" t="b">
        <v>1</v>
      </c>
      <c r="V2518" t="s">
        <v>332</v>
      </c>
      <c r="W2518" t="s">
        <v>333</v>
      </c>
      <c r="X2518" t="s">
        <v>6012</v>
      </c>
      <c r="Y2518">
        <v>69</v>
      </c>
      <c r="Z2518">
        <v>69</v>
      </c>
      <c r="AA2518">
        <v>10</v>
      </c>
      <c r="AB2518">
        <v>10</v>
      </c>
      <c r="AC2518">
        <v>21</v>
      </c>
    </row>
    <row r="2519" spans="1:29" x14ac:dyDescent="0.35">
      <c r="A2519">
        <v>2524</v>
      </c>
      <c r="B2519" t="s">
        <v>1318</v>
      </c>
      <c r="C2519" t="s">
        <v>3893</v>
      </c>
      <c r="I2519" t="s">
        <v>3215</v>
      </c>
      <c r="J2519" t="s">
        <v>264</v>
      </c>
      <c r="K2519">
        <v>0</v>
      </c>
      <c r="N2519" t="b">
        <v>1</v>
      </c>
      <c r="O2519" t="b">
        <v>1</v>
      </c>
      <c r="P2519" t="b">
        <v>0</v>
      </c>
      <c r="Q2519">
        <v>14</v>
      </c>
      <c r="R2519">
        <v>2</v>
      </c>
      <c r="S2519">
        <v>1</v>
      </c>
      <c r="T2519">
        <v>0</v>
      </c>
      <c r="U2519" t="b">
        <v>1</v>
      </c>
      <c r="V2519" t="s">
        <v>332</v>
      </c>
      <c r="W2519" t="s">
        <v>333</v>
      </c>
      <c r="X2519" t="s">
        <v>6013</v>
      </c>
      <c r="Y2519">
        <v>70</v>
      </c>
      <c r="Z2519">
        <v>70</v>
      </c>
      <c r="AA2519">
        <v>10</v>
      </c>
      <c r="AB2519">
        <v>10</v>
      </c>
      <c r="AC2519">
        <v>21</v>
      </c>
    </row>
    <row r="2520" spans="1:29" x14ac:dyDescent="0.35">
      <c r="A2520">
        <v>2525</v>
      </c>
      <c r="B2520" t="s">
        <v>1318</v>
      </c>
      <c r="C2520" t="s">
        <v>3894</v>
      </c>
      <c r="I2520" t="s">
        <v>3276</v>
      </c>
      <c r="J2520" t="s">
        <v>264</v>
      </c>
      <c r="K2520">
        <v>0</v>
      </c>
      <c r="N2520" t="b">
        <v>1</v>
      </c>
      <c r="O2520" t="b">
        <v>1</v>
      </c>
      <c r="P2520" t="b">
        <v>0</v>
      </c>
      <c r="Q2520">
        <v>14</v>
      </c>
      <c r="R2520">
        <v>2</v>
      </c>
      <c r="S2520">
        <v>1</v>
      </c>
      <c r="T2520">
        <v>0</v>
      </c>
      <c r="U2520" t="b">
        <v>1</v>
      </c>
      <c r="V2520" t="s">
        <v>332</v>
      </c>
      <c r="W2520" t="s">
        <v>333</v>
      </c>
      <c r="X2520" t="s">
        <v>6014</v>
      </c>
      <c r="Y2520">
        <v>11</v>
      </c>
      <c r="Z2520">
        <v>11</v>
      </c>
      <c r="AA2520">
        <v>11</v>
      </c>
      <c r="AB2520">
        <v>11</v>
      </c>
      <c r="AC2520">
        <v>21</v>
      </c>
    </row>
    <row r="2521" spans="1:29" x14ac:dyDescent="0.35">
      <c r="A2521">
        <v>2526</v>
      </c>
      <c r="B2521" t="s">
        <v>1318</v>
      </c>
      <c r="C2521" t="s">
        <v>3895</v>
      </c>
      <c r="I2521" t="s">
        <v>3276</v>
      </c>
      <c r="J2521" t="s">
        <v>264</v>
      </c>
      <c r="K2521">
        <v>0</v>
      </c>
      <c r="N2521" t="b">
        <v>1</v>
      </c>
      <c r="O2521" t="b">
        <v>1</v>
      </c>
      <c r="P2521" t="b">
        <v>0</v>
      </c>
      <c r="Q2521">
        <v>14</v>
      </c>
      <c r="R2521">
        <v>2</v>
      </c>
      <c r="S2521">
        <v>1</v>
      </c>
      <c r="T2521">
        <v>0</v>
      </c>
      <c r="U2521" t="b">
        <v>1</v>
      </c>
      <c r="V2521" t="s">
        <v>332</v>
      </c>
      <c r="W2521" t="s">
        <v>333</v>
      </c>
      <c r="X2521" t="s">
        <v>6015</v>
      </c>
      <c r="Y2521">
        <v>12</v>
      </c>
      <c r="Z2521">
        <v>12</v>
      </c>
      <c r="AA2521">
        <v>11</v>
      </c>
      <c r="AB2521">
        <v>11</v>
      </c>
      <c r="AC2521">
        <v>21</v>
      </c>
    </row>
    <row r="2522" spans="1:29" x14ac:dyDescent="0.35">
      <c r="A2522">
        <v>2527</v>
      </c>
      <c r="B2522" t="s">
        <v>1318</v>
      </c>
      <c r="C2522" t="s">
        <v>3896</v>
      </c>
      <c r="I2522" t="s">
        <v>3276</v>
      </c>
      <c r="J2522" t="s">
        <v>264</v>
      </c>
      <c r="K2522">
        <v>0</v>
      </c>
      <c r="N2522" t="b">
        <v>1</v>
      </c>
      <c r="O2522" t="b">
        <v>1</v>
      </c>
      <c r="P2522" t="b">
        <v>0</v>
      </c>
      <c r="Q2522">
        <v>14</v>
      </c>
      <c r="R2522">
        <v>2</v>
      </c>
      <c r="S2522">
        <v>1</v>
      </c>
      <c r="T2522">
        <v>0</v>
      </c>
      <c r="U2522" t="b">
        <v>1</v>
      </c>
      <c r="V2522" t="s">
        <v>332</v>
      </c>
      <c r="W2522" t="s">
        <v>333</v>
      </c>
      <c r="X2522" t="s">
        <v>6016</v>
      </c>
      <c r="Y2522">
        <v>13</v>
      </c>
      <c r="Z2522">
        <v>13</v>
      </c>
      <c r="AA2522">
        <v>11</v>
      </c>
      <c r="AB2522">
        <v>11</v>
      </c>
      <c r="AC2522">
        <v>21</v>
      </c>
    </row>
    <row r="2523" spans="1:29" x14ac:dyDescent="0.35">
      <c r="A2523">
        <v>2528</v>
      </c>
      <c r="B2523" t="s">
        <v>1318</v>
      </c>
      <c r="C2523" t="s">
        <v>3897</v>
      </c>
      <c r="I2523" t="s">
        <v>3276</v>
      </c>
      <c r="J2523" t="s">
        <v>264</v>
      </c>
      <c r="K2523">
        <v>0</v>
      </c>
      <c r="N2523" t="b">
        <v>1</v>
      </c>
      <c r="O2523" t="b">
        <v>1</v>
      </c>
      <c r="P2523" t="b">
        <v>0</v>
      </c>
      <c r="Q2523">
        <v>14</v>
      </c>
      <c r="R2523">
        <v>2</v>
      </c>
      <c r="S2523">
        <v>1</v>
      </c>
      <c r="T2523">
        <v>0</v>
      </c>
      <c r="U2523" t="b">
        <v>1</v>
      </c>
      <c r="V2523" t="s">
        <v>332</v>
      </c>
      <c r="W2523" t="s">
        <v>333</v>
      </c>
      <c r="X2523" t="s">
        <v>6017</v>
      </c>
      <c r="Y2523">
        <v>14</v>
      </c>
      <c r="Z2523">
        <v>14</v>
      </c>
      <c r="AA2523">
        <v>11</v>
      </c>
      <c r="AB2523">
        <v>11</v>
      </c>
      <c r="AC2523">
        <v>21</v>
      </c>
    </row>
    <row r="2524" spans="1:29" x14ac:dyDescent="0.35">
      <c r="A2524">
        <v>2529</v>
      </c>
      <c r="B2524" t="s">
        <v>1318</v>
      </c>
      <c r="C2524" t="s">
        <v>3898</v>
      </c>
      <c r="I2524" t="s">
        <v>3276</v>
      </c>
      <c r="J2524" t="s">
        <v>264</v>
      </c>
      <c r="K2524">
        <v>0</v>
      </c>
      <c r="N2524" t="b">
        <v>1</v>
      </c>
      <c r="O2524" t="b">
        <v>1</v>
      </c>
      <c r="P2524" t="b">
        <v>0</v>
      </c>
      <c r="Q2524">
        <v>14</v>
      </c>
      <c r="R2524">
        <v>2</v>
      </c>
      <c r="S2524">
        <v>1</v>
      </c>
      <c r="T2524">
        <v>0</v>
      </c>
      <c r="U2524" t="b">
        <v>1</v>
      </c>
      <c r="V2524" t="s">
        <v>332</v>
      </c>
      <c r="W2524" t="s">
        <v>333</v>
      </c>
      <c r="X2524" t="s">
        <v>6018</v>
      </c>
      <c r="Y2524">
        <v>15</v>
      </c>
      <c r="Z2524">
        <v>15</v>
      </c>
      <c r="AA2524">
        <v>11</v>
      </c>
      <c r="AB2524">
        <v>11</v>
      </c>
      <c r="AC2524">
        <v>21</v>
      </c>
    </row>
    <row r="2525" spans="1:29" x14ac:dyDescent="0.35">
      <c r="A2525">
        <v>2530</v>
      </c>
      <c r="B2525" t="s">
        <v>1318</v>
      </c>
      <c r="C2525" t="s">
        <v>3899</v>
      </c>
      <c r="I2525" t="s">
        <v>3276</v>
      </c>
      <c r="J2525" t="s">
        <v>264</v>
      </c>
      <c r="K2525">
        <v>0</v>
      </c>
      <c r="N2525" t="b">
        <v>1</v>
      </c>
      <c r="O2525" t="b">
        <v>1</v>
      </c>
      <c r="P2525" t="b">
        <v>0</v>
      </c>
      <c r="Q2525">
        <v>14</v>
      </c>
      <c r="R2525">
        <v>2</v>
      </c>
      <c r="S2525">
        <v>1</v>
      </c>
      <c r="T2525">
        <v>0</v>
      </c>
      <c r="U2525" t="b">
        <v>1</v>
      </c>
      <c r="V2525" t="s">
        <v>332</v>
      </c>
      <c r="W2525" t="s">
        <v>333</v>
      </c>
      <c r="X2525" t="s">
        <v>6019</v>
      </c>
      <c r="Y2525">
        <v>16</v>
      </c>
      <c r="Z2525">
        <v>16</v>
      </c>
      <c r="AA2525">
        <v>11</v>
      </c>
      <c r="AB2525">
        <v>11</v>
      </c>
      <c r="AC2525">
        <v>21</v>
      </c>
    </row>
    <row r="2526" spans="1:29" x14ac:dyDescent="0.35">
      <c r="A2526">
        <v>2531</v>
      </c>
      <c r="B2526" t="s">
        <v>1318</v>
      </c>
      <c r="C2526" t="s">
        <v>3900</v>
      </c>
      <c r="I2526" t="s">
        <v>3276</v>
      </c>
      <c r="J2526" t="s">
        <v>264</v>
      </c>
      <c r="K2526">
        <v>0</v>
      </c>
      <c r="N2526" t="b">
        <v>1</v>
      </c>
      <c r="O2526" t="b">
        <v>1</v>
      </c>
      <c r="P2526" t="b">
        <v>0</v>
      </c>
      <c r="Q2526">
        <v>14</v>
      </c>
      <c r="R2526">
        <v>2</v>
      </c>
      <c r="S2526">
        <v>1</v>
      </c>
      <c r="T2526">
        <v>0</v>
      </c>
      <c r="U2526" t="b">
        <v>1</v>
      </c>
      <c r="V2526" t="s">
        <v>332</v>
      </c>
      <c r="W2526" t="s">
        <v>333</v>
      </c>
      <c r="X2526" t="s">
        <v>6020</v>
      </c>
      <c r="Y2526">
        <v>17</v>
      </c>
      <c r="Z2526">
        <v>17</v>
      </c>
      <c r="AA2526">
        <v>11</v>
      </c>
      <c r="AB2526">
        <v>11</v>
      </c>
      <c r="AC2526">
        <v>21</v>
      </c>
    </row>
    <row r="2527" spans="1:29" x14ac:dyDescent="0.35">
      <c r="A2527">
        <v>2532</v>
      </c>
      <c r="B2527" t="s">
        <v>1318</v>
      </c>
      <c r="C2527" t="s">
        <v>3901</v>
      </c>
      <c r="I2527" t="s">
        <v>3276</v>
      </c>
      <c r="J2527" t="s">
        <v>264</v>
      </c>
      <c r="K2527">
        <v>0</v>
      </c>
      <c r="N2527" t="b">
        <v>1</v>
      </c>
      <c r="O2527" t="b">
        <v>1</v>
      </c>
      <c r="P2527" t="b">
        <v>0</v>
      </c>
      <c r="Q2527">
        <v>14</v>
      </c>
      <c r="R2527">
        <v>2</v>
      </c>
      <c r="S2527">
        <v>1</v>
      </c>
      <c r="T2527">
        <v>0</v>
      </c>
      <c r="U2527" t="b">
        <v>1</v>
      </c>
      <c r="V2527" t="s">
        <v>332</v>
      </c>
      <c r="W2527" t="s">
        <v>333</v>
      </c>
      <c r="X2527" t="s">
        <v>6021</v>
      </c>
      <c r="Y2527">
        <v>18</v>
      </c>
      <c r="Z2527">
        <v>18</v>
      </c>
      <c r="AA2527">
        <v>11</v>
      </c>
      <c r="AB2527">
        <v>11</v>
      </c>
      <c r="AC2527">
        <v>21</v>
      </c>
    </row>
    <row r="2528" spans="1:29" x14ac:dyDescent="0.35">
      <c r="A2528">
        <v>2533</v>
      </c>
      <c r="B2528" t="s">
        <v>1318</v>
      </c>
      <c r="C2528" t="s">
        <v>3902</v>
      </c>
      <c r="I2528" t="s">
        <v>3276</v>
      </c>
      <c r="J2528" t="s">
        <v>264</v>
      </c>
      <c r="K2528">
        <v>0</v>
      </c>
      <c r="N2528" t="b">
        <v>1</v>
      </c>
      <c r="O2528" t="b">
        <v>1</v>
      </c>
      <c r="P2528" t="b">
        <v>0</v>
      </c>
      <c r="Q2528">
        <v>14</v>
      </c>
      <c r="R2528">
        <v>2</v>
      </c>
      <c r="S2528">
        <v>1</v>
      </c>
      <c r="T2528">
        <v>0</v>
      </c>
      <c r="U2528" t="b">
        <v>1</v>
      </c>
      <c r="V2528" t="s">
        <v>332</v>
      </c>
      <c r="W2528" t="s">
        <v>333</v>
      </c>
      <c r="X2528" t="s">
        <v>6022</v>
      </c>
      <c r="Y2528">
        <v>19</v>
      </c>
      <c r="Z2528">
        <v>19</v>
      </c>
      <c r="AA2528">
        <v>11</v>
      </c>
      <c r="AB2528">
        <v>11</v>
      </c>
      <c r="AC2528">
        <v>21</v>
      </c>
    </row>
    <row r="2529" spans="1:29" x14ac:dyDescent="0.35">
      <c r="A2529">
        <v>2534</v>
      </c>
      <c r="B2529" t="s">
        <v>1318</v>
      </c>
      <c r="C2529" t="s">
        <v>3903</v>
      </c>
      <c r="I2529" t="s">
        <v>3276</v>
      </c>
      <c r="J2529" t="s">
        <v>264</v>
      </c>
      <c r="K2529">
        <v>0</v>
      </c>
      <c r="N2529" t="b">
        <v>1</v>
      </c>
      <c r="O2529" t="b">
        <v>1</v>
      </c>
      <c r="P2529" t="b">
        <v>0</v>
      </c>
      <c r="Q2529">
        <v>14</v>
      </c>
      <c r="R2529">
        <v>2</v>
      </c>
      <c r="S2529">
        <v>1</v>
      </c>
      <c r="T2529">
        <v>0</v>
      </c>
      <c r="U2529" t="b">
        <v>1</v>
      </c>
      <c r="V2529" t="s">
        <v>332</v>
      </c>
      <c r="W2529" t="s">
        <v>333</v>
      </c>
      <c r="X2529" t="s">
        <v>6023</v>
      </c>
      <c r="Y2529">
        <v>20</v>
      </c>
      <c r="Z2529">
        <v>20</v>
      </c>
      <c r="AA2529">
        <v>11</v>
      </c>
      <c r="AB2529">
        <v>11</v>
      </c>
      <c r="AC2529">
        <v>21</v>
      </c>
    </row>
    <row r="2530" spans="1:29" x14ac:dyDescent="0.35">
      <c r="A2530">
        <v>2535</v>
      </c>
      <c r="B2530" t="s">
        <v>1318</v>
      </c>
      <c r="C2530" t="s">
        <v>3904</v>
      </c>
      <c r="I2530" t="s">
        <v>3276</v>
      </c>
      <c r="J2530" t="s">
        <v>264</v>
      </c>
      <c r="K2530">
        <v>0</v>
      </c>
      <c r="N2530" t="b">
        <v>1</v>
      </c>
      <c r="O2530" t="b">
        <v>1</v>
      </c>
      <c r="P2530" t="b">
        <v>0</v>
      </c>
      <c r="Q2530">
        <v>14</v>
      </c>
      <c r="R2530">
        <v>2</v>
      </c>
      <c r="S2530">
        <v>1</v>
      </c>
      <c r="T2530">
        <v>0</v>
      </c>
      <c r="U2530" t="b">
        <v>1</v>
      </c>
      <c r="V2530" t="s">
        <v>332</v>
      </c>
      <c r="W2530" t="s">
        <v>333</v>
      </c>
      <c r="X2530" t="s">
        <v>5641</v>
      </c>
      <c r="Y2530">
        <v>21</v>
      </c>
      <c r="Z2530">
        <v>21</v>
      </c>
      <c r="AA2530">
        <v>11</v>
      </c>
      <c r="AB2530">
        <v>11</v>
      </c>
      <c r="AC2530">
        <v>21</v>
      </c>
    </row>
    <row r="2531" spans="1:29" x14ac:dyDescent="0.35">
      <c r="A2531">
        <v>2536</v>
      </c>
      <c r="B2531" t="s">
        <v>1318</v>
      </c>
      <c r="C2531" t="s">
        <v>3905</v>
      </c>
      <c r="I2531" t="s">
        <v>3276</v>
      </c>
      <c r="J2531" t="s">
        <v>264</v>
      </c>
      <c r="K2531">
        <v>0</v>
      </c>
      <c r="N2531" t="b">
        <v>1</v>
      </c>
      <c r="O2531" t="b">
        <v>1</v>
      </c>
      <c r="P2531" t="b">
        <v>0</v>
      </c>
      <c r="Q2531">
        <v>14</v>
      </c>
      <c r="R2531">
        <v>2</v>
      </c>
      <c r="S2531">
        <v>1</v>
      </c>
      <c r="T2531">
        <v>0</v>
      </c>
      <c r="U2531" t="b">
        <v>1</v>
      </c>
      <c r="V2531" t="s">
        <v>332</v>
      </c>
      <c r="W2531" t="s">
        <v>333</v>
      </c>
      <c r="X2531" t="s">
        <v>6024</v>
      </c>
      <c r="Y2531">
        <v>22</v>
      </c>
      <c r="Z2531">
        <v>22</v>
      </c>
      <c r="AA2531">
        <v>11</v>
      </c>
      <c r="AB2531">
        <v>11</v>
      </c>
      <c r="AC2531">
        <v>21</v>
      </c>
    </row>
    <row r="2532" spans="1:29" x14ac:dyDescent="0.35">
      <c r="A2532">
        <v>2537</v>
      </c>
      <c r="B2532" t="s">
        <v>1318</v>
      </c>
      <c r="C2532" t="s">
        <v>3906</v>
      </c>
      <c r="I2532" t="s">
        <v>3276</v>
      </c>
      <c r="J2532" t="s">
        <v>264</v>
      </c>
      <c r="K2532">
        <v>0</v>
      </c>
      <c r="N2532" t="b">
        <v>1</v>
      </c>
      <c r="O2532" t="b">
        <v>1</v>
      </c>
      <c r="P2532" t="b">
        <v>0</v>
      </c>
      <c r="Q2532">
        <v>14</v>
      </c>
      <c r="R2532">
        <v>2</v>
      </c>
      <c r="S2532">
        <v>1</v>
      </c>
      <c r="T2532">
        <v>0</v>
      </c>
      <c r="U2532" t="b">
        <v>1</v>
      </c>
      <c r="V2532" t="s">
        <v>332</v>
      </c>
      <c r="W2532" t="s">
        <v>333</v>
      </c>
      <c r="X2532" t="s">
        <v>6025</v>
      </c>
      <c r="Y2532">
        <v>23</v>
      </c>
      <c r="Z2532">
        <v>23</v>
      </c>
      <c r="AA2532">
        <v>11</v>
      </c>
      <c r="AB2532">
        <v>11</v>
      </c>
      <c r="AC2532">
        <v>21</v>
      </c>
    </row>
    <row r="2533" spans="1:29" x14ac:dyDescent="0.35">
      <c r="A2533">
        <v>2538</v>
      </c>
      <c r="B2533" t="s">
        <v>1318</v>
      </c>
      <c r="C2533" t="s">
        <v>3907</v>
      </c>
      <c r="I2533" t="s">
        <v>3276</v>
      </c>
      <c r="J2533" t="s">
        <v>264</v>
      </c>
      <c r="K2533">
        <v>0</v>
      </c>
      <c r="N2533" t="b">
        <v>1</v>
      </c>
      <c r="O2533" t="b">
        <v>1</v>
      </c>
      <c r="P2533" t="b">
        <v>0</v>
      </c>
      <c r="Q2533">
        <v>14</v>
      </c>
      <c r="R2533">
        <v>2</v>
      </c>
      <c r="S2533">
        <v>1</v>
      </c>
      <c r="T2533">
        <v>0</v>
      </c>
      <c r="U2533" t="b">
        <v>1</v>
      </c>
      <c r="V2533" t="s">
        <v>332</v>
      </c>
      <c r="W2533" t="s">
        <v>333</v>
      </c>
      <c r="X2533" t="s">
        <v>6026</v>
      </c>
      <c r="Y2533">
        <v>24</v>
      </c>
      <c r="Z2533">
        <v>24</v>
      </c>
      <c r="AA2533">
        <v>11</v>
      </c>
      <c r="AB2533">
        <v>11</v>
      </c>
      <c r="AC2533">
        <v>21</v>
      </c>
    </row>
    <row r="2534" spans="1:29" x14ac:dyDescent="0.35">
      <c r="A2534">
        <v>2539</v>
      </c>
      <c r="B2534" t="s">
        <v>1318</v>
      </c>
      <c r="C2534" t="s">
        <v>3908</v>
      </c>
      <c r="I2534" t="s">
        <v>3276</v>
      </c>
      <c r="J2534" t="s">
        <v>264</v>
      </c>
      <c r="K2534">
        <v>0</v>
      </c>
      <c r="N2534" t="b">
        <v>1</v>
      </c>
      <c r="O2534" t="b">
        <v>1</v>
      </c>
      <c r="P2534" t="b">
        <v>0</v>
      </c>
      <c r="Q2534">
        <v>14</v>
      </c>
      <c r="R2534">
        <v>2</v>
      </c>
      <c r="S2534">
        <v>1</v>
      </c>
      <c r="T2534">
        <v>0</v>
      </c>
      <c r="U2534" t="b">
        <v>1</v>
      </c>
      <c r="V2534" t="s">
        <v>332</v>
      </c>
      <c r="W2534" t="s">
        <v>333</v>
      </c>
      <c r="X2534" t="s">
        <v>6027</v>
      </c>
      <c r="Y2534">
        <v>25</v>
      </c>
      <c r="Z2534">
        <v>25</v>
      </c>
      <c r="AA2534">
        <v>11</v>
      </c>
      <c r="AB2534">
        <v>11</v>
      </c>
      <c r="AC2534">
        <v>21</v>
      </c>
    </row>
    <row r="2535" spans="1:29" x14ac:dyDescent="0.35">
      <c r="A2535">
        <v>2540</v>
      </c>
      <c r="B2535" t="s">
        <v>1318</v>
      </c>
      <c r="C2535" t="s">
        <v>3909</v>
      </c>
      <c r="I2535" t="s">
        <v>3276</v>
      </c>
      <c r="J2535" t="s">
        <v>264</v>
      </c>
      <c r="K2535">
        <v>0</v>
      </c>
      <c r="N2535" t="b">
        <v>1</v>
      </c>
      <c r="O2535" t="b">
        <v>1</v>
      </c>
      <c r="P2535" t="b">
        <v>0</v>
      </c>
      <c r="Q2535">
        <v>14</v>
      </c>
      <c r="R2535">
        <v>2</v>
      </c>
      <c r="S2535">
        <v>1</v>
      </c>
      <c r="T2535">
        <v>0</v>
      </c>
      <c r="U2535" t="b">
        <v>1</v>
      </c>
      <c r="V2535" t="s">
        <v>332</v>
      </c>
      <c r="W2535" t="s">
        <v>333</v>
      </c>
      <c r="X2535" t="s">
        <v>6028</v>
      </c>
      <c r="Y2535">
        <v>26</v>
      </c>
      <c r="Z2535">
        <v>26</v>
      </c>
      <c r="AA2535">
        <v>11</v>
      </c>
      <c r="AB2535">
        <v>11</v>
      </c>
      <c r="AC2535">
        <v>21</v>
      </c>
    </row>
    <row r="2536" spans="1:29" x14ac:dyDescent="0.35">
      <c r="A2536">
        <v>2541</v>
      </c>
      <c r="B2536" t="s">
        <v>1318</v>
      </c>
      <c r="C2536" t="s">
        <v>3910</v>
      </c>
      <c r="I2536" t="s">
        <v>3276</v>
      </c>
      <c r="J2536" t="s">
        <v>264</v>
      </c>
      <c r="K2536">
        <v>0</v>
      </c>
      <c r="N2536" t="b">
        <v>1</v>
      </c>
      <c r="O2536" t="b">
        <v>1</v>
      </c>
      <c r="P2536" t="b">
        <v>0</v>
      </c>
      <c r="Q2536">
        <v>14</v>
      </c>
      <c r="R2536">
        <v>2</v>
      </c>
      <c r="S2536">
        <v>1</v>
      </c>
      <c r="T2536">
        <v>0</v>
      </c>
      <c r="U2536" t="b">
        <v>1</v>
      </c>
      <c r="V2536" t="s">
        <v>332</v>
      </c>
      <c r="W2536" t="s">
        <v>333</v>
      </c>
      <c r="X2536" t="s">
        <v>6029</v>
      </c>
      <c r="Y2536">
        <v>27</v>
      </c>
      <c r="Z2536">
        <v>27</v>
      </c>
      <c r="AA2536">
        <v>11</v>
      </c>
      <c r="AB2536">
        <v>11</v>
      </c>
      <c r="AC2536">
        <v>21</v>
      </c>
    </row>
    <row r="2537" spans="1:29" x14ac:dyDescent="0.35">
      <c r="A2537">
        <v>2542</v>
      </c>
      <c r="B2537" t="s">
        <v>1318</v>
      </c>
      <c r="C2537" t="s">
        <v>3911</v>
      </c>
      <c r="I2537" t="s">
        <v>3276</v>
      </c>
      <c r="J2537" t="s">
        <v>264</v>
      </c>
      <c r="K2537">
        <v>0</v>
      </c>
      <c r="N2537" t="b">
        <v>1</v>
      </c>
      <c r="O2537" t="b">
        <v>1</v>
      </c>
      <c r="P2537" t="b">
        <v>0</v>
      </c>
      <c r="Q2537">
        <v>14</v>
      </c>
      <c r="R2537">
        <v>2</v>
      </c>
      <c r="S2537">
        <v>1</v>
      </c>
      <c r="T2537">
        <v>0</v>
      </c>
      <c r="U2537" t="b">
        <v>1</v>
      </c>
      <c r="V2537" t="s">
        <v>332</v>
      </c>
      <c r="W2537" t="s">
        <v>333</v>
      </c>
      <c r="X2537" t="s">
        <v>6030</v>
      </c>
      <c r="Y2537">
        <v>28</v>
      </c>
      <c r="Z2537">
        <v>28</v>
      </c>
      <c r="AA2537">
        <v>11</v>
      </c>
      <c r="AB2537">
        <v>11</v>
      </c>
      <c r="AC2537">
        <v>21</v>
      </c>
    </row>
    <row r="2538" spans="1:29" x14ac:dyDescent="0.35">
      <c r="A2538">
        <v>2543</v>
      </c>
      <c r="B2538" t="s">
        <v>1318</v>
      </c>
      <c r="C2538" t="s">
        <v>3912</v>
      </c>
      <c r="I2538" t="s">
        <v>3276</v>
      </c>
      <c r="J2538" t="s">
        <v>264</v>
      </c>
      <c r="K2538">
        <v>0</v>
      </c>
      <c r="N2538" t="b">
        <v>1</v>
      </c>
      <c r="O2538" t="b">
        <v>1</v>
      </c>
      <c r="P2538" t="b">
        <v>0</v>
      </c>
      <c r="Q2538">
        <v>14</v>
      </c>
      <c r="R2538">
        <v>2</v>
      </c>
      <c r="S2538">
        <v>1</v>
      </c>
      <c r="T2538">
        <v>0</v>
      </c>
      <c r="U2538" t="b">
        <v>1</v>
      </c>
      <c r="V2538" t="s">
        <v>332</v>
      </c>
      <c r="W2538" t="s">
        <v>333</v>
      </c>
      <c r="X2538" t="s">
        <v>6031</v>
      </c>
      <c r="Y2538">
        <v>29</v>
      </c>
      <c r="Z2538">
        <v>29</v>
      </c>
      <c r="AA2538">
        <v>11</v>
      </c>
      <c r="AB2538">
        <v>11</v>
      </c>
      <c r="AC2538">
        <v>21</v>
      </c>
    </row>
    <row r="2539" spans="1:29" x14ac:dyDescent="0.35">
      <c r="A2539">
        <v>2544</v>
      </c>
      <c r="B2539" t="s">
        <v>1318</v>
      </c>
      <c r="C2539" t="s">
        <v>3913</v>
      </c>
      <c r="I2539" t="s">
        <v>3276</v>
      </c>
      <c r="J2539" t="s">
        <v>264</v>
      </c>
      <c r="K2539">
        <v>0</v>
      </c>
      <c r="N2539" t="b">
        <v>1</v>
      </c>
      <c r="O2539" t="b">
        <v>1</v>
      </c>
      <c r="P2539" t="b">
        <v>0</v>
      </c>
      <c r="Q2539">
        <v>14</v>
      </c>
      <c r="R2539">
        <v>2</v>
      </c>
      <c r="S2539">
        <v>1</v>
      </c>
      <c r="T2539">
        <v>0</v>
      </c>
      <c r="U2539" t="b">
        <v>1</v>
      </c>
      <c r="V2539" t="s">
        <v>332</v>
      </c>
      <c r="W2539" t="s">
        <v>333</v>
      </c>
      <c r="X2539" t="s">
        <v>6032</v>
      </c>
      <c r="Y2539">
        <v>30</v>
      </c>
      <c r="Z2539">
        <v>30</v>
      </c>
      <c r="AA2539">
        <v>11</v>
      </c>
      <c r="AB2539">
        <v>11</v>
      </c>
      <c r="AC2539">
        <v>21</v>
      </c>
    </row>
    <row r="2540" spans="1:29" x14ac:dyDescent="0.35">
      <c r="A2540">
        <v>2545</v>
      </c>
      <c r="B2540" t="s">
        <v>1318</v>
      </c>
      <c r="C2540" t="s">
        <v>3914</v>
      </c>
      <c r="I2540" t="s">
        <v>3276</v>
      </c>
      <c r="J2540" t="s">
        <v>264</v>
      </c>
      <c r="K2540">
        <v>0</v>
      </c>
      <c r="N2540" t="b">
        <v>1</v>
      </c>
      <c r="O2540" t="b">
        <v>1</v>
      </c>
      <c r="P2540" t="b">
        <v>0</v>
      </c>
      <c r="Q2540">
        <v>14</v>
      </c>
      <c r="R2540">
        <v>2</v>
      </c>
      <c r="S2540">
        <v>1</v>
      </c>
      <c r="T2540">
        <v>0</v>
      </c>
      <c r="U2540" t="b">
        <v>1</v>
      </c>
      <c r="V2540" t="s">
        <v>332</v>
      </c>
      <c r="W2540" t="s">
        <v>333</v>
      </c>
      <c r="X2540" t="s">
        <v>6033</v>
      </c>
      <c r="Y2540">
        <v>31</v>
      </c>
      <c r="Z2540">
        <v>31</v>
      </c>
      <c r="AA2540">
        <v>11</v>
      </c>
      <c r="AB2540">
        <v>11</v>
      </c>
      <c r="AC2540">
        <v>21</v>
      </c>
    </row>
    <row r="2541" spans="1:29" x14ac:dyDescent="0.35">
      <c r="A2541">
        <v>2546</v>
      </c>
      <c r="B2541" t="s">
        <v>1318</v>
      </c>
      <c r="C2541" t="s">
        <v>3915</v>
      </c>
      <c r="I2541" t="s">
        <v>3276</v>
      </c>
      <c r="J2541" t="s">
        <v>264</v>
      </c>
      <c r="K2541">
        <v>0</v>
      </c>
      <c r="N2541" t="b">
        <v>1</v>
      </c>
      <c r="O2541" t="b">
        <v>1</v>
      </c>
      <c r="P2541" t="b">
        <v>0</v>
      </c>
      <c r="Q2541">
        <v>14</v>
      </c>
      <c r="R2541">
        <v>2</v>
      </c>
      <c r="S2541">
        <v>1</v>
      </c>
      <c r="T2541">
        <v>0</v>
      </c>
      <c r="U2541" t="b">
        <v>1</v>
      </c>
      <c r="V2541" t="s">
        <v>332</v>
      </c>
      <c r="W2541" t="s">
        <v>333</v>
      </c>
      <c r="X2541" t="s">
        <v>6034</v>
      </c>
      <c r="Y2541">
        <v>32</v>
      </c>
      <c r="Z2541">
        <v>32</v>
      </c>
      <c r="AA2541">
        <v>11</v>
      </c>
      <c r="AB2541">
        <v>11</v>
      </c>
      <c r="AC2541">
        <v>21</v>
      </c>
    </row>
    <row r="2542" spans="1:29" x14ac:dyDescent="0.35">
      <c r="A2542">
        <v>2547</v>
      </c>
      <c r="B2542" t="s">
        <v>1318</v>
      </c>
      <c r="C2542" t="s">
        <v>3916</v>
      </c>
      <c r="I2542" t="s">
        <v>3276</v>
      </c>
      <c r="J2542" t="s">
        <v>264</v>
      </c>
      <c r="K2542">
        <v>0</v>
      </c>
      <c r="N2542" t="b">
        <v>1</v>
      </c>
      <c r="O2542" t="b">
        <v>1</v>
      </c>
      <c r="P2542" t="b">
        <v>0</v>
      </c>
      <c r="Q2542">
        <v>14</v>
      </c>
      <c r="R2542">
        <v>2</v>
      </c>
      <c r="S2542">
        <v>1</v>
      </c>
      <c r="T2542">
        <v>0</v>
      </c>
      <c r="U2542" t="b">
        <v>1</v>
      </c>
      <c r="V2542" t="s">
        <v>332</v>
      </c>
      <c r="W2542" t="s">
        <v>333</v>
      </c>
      <c r="X2542" t="s">
        <v>6035</v>
      </c>
      <c r="Y2542">
        <v>33</v>
      </c>
      <c r="Z2542">
        <v>33</v>
      </c>
      <c r="AA2542">
        <v>11</v>
      </c>
      <c r="AB2542">
        <v>11</v>
      </c>
      <c r="AC2542">
        <v>21</v>
      </c>
    </row>
    <row r="2543" spans="1:29" x14ac:dyDescent="0.35">
      <c r="A2543">
        <v>2548</v>
      </c>
      <c r="B2543" t="s">
        <v>1318</v>
      </c>
      <c r="C2543" t="s">
        <v>3917</v>
      </c>
      <c r="I2543" t="s">
        <v>3276</v>
      </c>
      <c r="J2543" t="s">
        <v>264</v>
      </c>
      <c r="K2543">
        <v>0</v>
      </c>
      <c r="N2543" t="b">
        <v>1</v>
      </c>
      <c r="O2543" t="b">
        <v>1</v>
      </c>
      <c r="P2543" t="b">
        <v>0</v>
      </c>
      <c r="Q2543">
        <v>14</v>
      </c>
      <c r="R2543">
        <v>2</v>
      </c>
      <c r="S2543">
        <v>1</v>
      </c>
      <c r="T2543">
        <v>0</v>
      </c>
      <c r="U2543" t="b">
        <v>1</v>
      </c>
      <c r="V2543" t="s">
        <v>332</v>
      </c>
      <c r="W2543" t="s">
        <v>333</v>
      </c>
      <c r="X2543" t="s">
        <v>6036</v>
      </c>
      <c r="Y2543">
        <v>34</v>
      </c>
      <c r="Z2543">
        <v>34</v>
      </c>
      <c r="AA2543">
        <v>11</v>
      </c>
      <c r="AB2543">
        <v>11</v>
      </c>
      <c r="AC2543">
        <v>21</v>
      </c>
    </row>
    <row r="2544" spans="1:29" x14ac:dyDescent="0.35">
      <c r="A2544">
        <v>2549</v>
      </c>
      <c r="B2544" t="s">
        <v>1318</v>
      </c>
      <c r="C2544" t="s">
        <v>3918</v>
      </c>
      <c r="I2544" t="s">
        <v>3276</v>
      </c>
      <c r="J2544" t="s">
        <v>264</v>
      </c>
      <c r="K2544">
        <v>0</v>
      </c>
      <c r="N2544" t="b">
        <v>1</v>
      </c>
      <c r="O2544" t="b">
        <v>1</v>
      </c>
      <c r="P2544" t="b">
        <v>0</v>
      </c>
      <c r="Q2544">
        <v>14</v>
      </c>
      <c r="R2544">
        <v>2</v>
      </c>
      <c r="S2544">
        <v>1</v>
      </c>
      <c r="T2544">
        <v>0</v>
      </c>
      <c r="U2544" t="b">
        <v>1</v>
      </c>
      <c r="V2544" t="s">
        <v>332</v>
      </c>
      <c r="W2544" t="s">
        <v>333</v>
      </c>
      <c r="X2544" t="s">
        <v>6037</v>
      </c>
      <c r="Y2544">
        <v>35</v>
      </c>
      <c r="Z2544">
        <v>35</v>
      </c>
      <c r="AA2544">
        <v>11</v>
      </c>
      <c r="AB2544">
        <v>11</v>
      </c>
      <c r="AC2544">
        <v>21</v>
      </c>
    </row>
    <row r="2545" spans="1:29" x14ac:dyDescent="0.35">
      <c r="A2545">
        <v>2550</v>
      </c>
      <c r="B2545" t="s">
        <v>1318</v>
      </c>
      <c r="C2545" t="s">
        <v>3919</v>
      </c>
      <c r="I2545" t="s">
        <v>3276</v>
      </c>
      <c r="J2545" t="s">
        <v>264</v>
      </c>
      <c r="K2545">
        <v>0</v>
      </c>
      <c r="N2545" t="b">
        <v>1</v>
      </c>
      <c r="O2545" t="b">
        <v>1</v>
      </c>
      <c r="P2545" t="b">
        <v>0</v>
      </c>
      <c r="Q2545">
        <v>14</v>
      </c>
      <c r="R2545">
        <v>2</v>
      </c>
      <c r="S2545">
        <v>1</v>
      </c>
      <c r="T2545">
        <v>0</v>
      </c>
      <c r="U2545" t="b">
        <v>1</v>
      </c>
      <c r="V2545" t="s">
        <v>332</v>
      </c>
      <c r="W2545" t="s">
        <v>333</v>
      </c>
      <c r="X2545" t="s">
        <v>6038</v>
      </c>
      <c r="Y2545">
        <v>36</v>
      </c>
      <c r="Z2545">
        <v>36</v>
      </c>
      <c r="AA2545">
        <v>11</v>
      </c>
      <c r="AB2545">
        <v>11</v>
      </c>
      <c r="AC2545">
        <v>21</v>
      </c>
    </row>
    <row r="2546" spans="1:29" x14ac:dyDescent="0.35">
      <c r="A2546">
        <v>2551</v>
      </c>
      <c r="B2546" t="s">
        <v>1318</v>
      </c>
      <c r="C2546" t="s">
        <v>3920</v>
      </c>
      <c r="I2546" t="s">
        <v>3276</v>
      </c>
      <c r="J2546" t="s">
        <v>264</v>
      </c>
      <c r="K2546">
        <v>0</v>
      </c>
      <c r="N2546" t="b">
        <v>1</v>
      </c>
      <c r="O2546" t="b">
        <v>1</v>
      </c>
      <c r="P2546" t="b">
        <v>0</v>
      </c>
      <c r="Q2546">
        <v>14</v>
      </c>
      <c r="R2546">
        <v>2</v>
      </c>
      <c r="S2546">
        <v>1</v>
      </c>
      <c r="T2546">
        <v>0</v>
      </c>
      <c r="U2546" t="b">
        <v>1</v>
      </c>
      <c r="V2546" t="s">
        <v>332</v>
      </c>
      <c r="W2546" t="s">
        <v>333</v>
      </c>
      <c r="X2546" t="s">
        <v>6039</v>
      </c>
      <c r="Y2546">
        <v>37</v>
      </c>
      <c r="Z2546">
        <v>37</v>
      </c>
      <c r="AA2546">
        <v>11</v>
      </c>
      <c r="AB2546">
        <v>11</v>
      </c>
      <c r="AC2546">
        <v>21</v>
      </c>
    </row>
    <row r="2547" spans="1:29" x14ac:dyDescent="0.35">
      <c r="A2547">
        <v>2552</v>
      </c>
      <c r="B2547" t="s">
        <v>1318</v>
      </c>
      <c r="C2547" t="s">
        <v>3921</v>
      </c>
      <c r="I2547" t="s">
        <v>3276</v>
      </c>
      <c r="J2547" t="s">
        <v>264</v>
      </c>
      <c r="K2547">
        <v>0</v>
      </c>
      <c r="N2547" t="b">
        <v>1</v>
      </c>
      <c r="O2547" t="b">
        <v>1</v>
      </c>
      <c r="P2547" t="b">
        <v>0</v>
      </c>
      <c r="Q2547">
        <v>14</v>
      </c>
      <c r="R2547">
        <v>2</v>
      </c>
      <c r="S2547">
        <v>1</v>
      </c>
      <c r="T2547">
        <v>0</v>
      </c>
      <c r="U2547" t="b">
        <v>1</v>
      </c>
      <c r="V2547" t="s">
        <v>332</v>
      </c>
      <c r="W2547" t="s">
        <v>333</v>
      </c>
      <c r="X2547" t="s">
        <v>6040</v>
      </c>
      <c r="Y2547">
        <v>38</v>
      </c>
      <c r="Z2547">
        <v>38</v>
      </c>
      <c r="AA2547">
        <v>11</v>
      </c>
      <c r="AB2547">
        <v>11</v>
      </c>
      <c r="AC2547">
        <v>21</v>
      </c>
    </row>
    <row r="2548" spans="1:29" x14ac:dyDescent="0.35">
      <c r="A2548">
        <v>2553</v>
      </c>
      <c r="B2548" t="s">
        <v>1318</v>
      </c>
      <c r="C2548" t="s">
        <v>3922</v>
      </c>
      <c r="I2548" t="s">
        <v>3276</v>
      </c>
      <c r="J2548" t="s">
        <v>264</v>
      </c>
      <c r="K2548">
        <v>0</v>
      </c>
      <c r="N2548" t="b">
        <v>1</v>
      </c>
      <c r="O2548" t="b">
        <v>1</v>
      </c>
      <c r="P2548" t="b">
        <v>0</v>
      </c>
      <c r="Q2548">
        <v>14</v>
      </c>
      <c r="R2548">
        <v>2</v>
      </c>
      <c r="S2548">
        <v>1</v>
      </c>
      <c r="T2548">
        <v>0</v>
      </c>
      <c r="U2548" t="b">
        <v>1</v>
      </c>
      <c r="V2548" t="s">
        <v>332</v>
      </c>
      <c r="W2548" t="s">
        <v>333</v>
      </c>
      <c r="X2548" t="s">
        <v>6041</v>
      </c>
      <c r="Y2548">
        <v>39</v>
      </c>
      <c r="Z2548">
        <v>39</v>
      </c>
      <c r="AA2548">
        <v>11</v>
      </c>
      <c r="AB2548">
        <v>11</v>
      </c>
      <c r="AC2548">
        <v>21</v>
      </c>
    </row>
    <row r="2549" spans="1:29" x14ac:dyDescent="0.35">
      <c r="A2549">
        <v>2554</v>
      </c>
      <c r="B2549" t="s">
        <v>1318</v>
      </c>
      <c r="C2549" t="s">
        <v>3923</v>
      </c>
      <c r="I2549" t="s">
        <v>3276</v>
      </c>
      <c r="J2549" t="s">
        <v>264</v>
      </c>
      <c r="K2549">
        <v>0</v>
      </c>
      <c r="N2549" t="b">
        <v>1</v>
      </c>
      <c r="O2549" t="b">
        <v>1</v>
      </c>
      <c r="P2549" t="b">
        <v>0</v>
      </c>
      <c r="Q2549">
        <v>14</v>
      </c>
      <c r="R2549">
        <v>2</v>
      </c>
      <c r="S2549">
        <v>1</v>
      </c>
      <c r="T2549">
        <v>0</v>
      </c>
      <c r="U2549" t="b">
        <v>1</v>
      </c>
      <c r="V2549" t="s">
        <v>332</v>
      </c>
      <c r="W2549" t="s">
        <v>333</v>
      </c>
      <c r="X2549" t="s">
        <v>6042</v>
      </c>
      <c r="Y2549">
        <v>40</v>
      </c>
      <c r="Z2549">
        <v>40</v>
      </c>
      <c r="AA2549">
        <v>11</v>
      </c>
      <c r="AB2549">
        <v>11</v>
      </c>
      <c r="AC2549">
        <v>21</v>
      </c>
    </row>
    <row r="2550" spans="1:29" x14ac:dyDescent="0.35">
      <c r="A2550">
        <v>2555</v>
      </c>
      <c r="B2550" t="s">
        <v>1318</v>
      </c>
      <c r="C2550" t="s">
        <v>3924</v>
      </c>
      <c r="I2550" t="s">
        <v>3276</v>
      </c>
      <c r="J2550" t="s">
        <v>264</v>
      </c>
      <c r="K2550">
        <v>0</v>
      </c>
      <c r="N2550" t="b">
        <v>1</v>
      </c>
      <c r="O2550" t="b">
        <v>1</v>
      </c>
      <c r="P2550" t="b">
        <v>0</v>
      </c>
      <c r="Q2550">
        <v>14</v>
      </c>
      <c r="R2550">
        <v>2</v>
      </c>
      <c r="S2550">
        <v>1</v>
      </c>
      <c r="T2550">
        <v>0</v>
      </c>
      <c r="U2550" t="b">
        <v>1</v>
      </c>
      <c r="V2550" t="s">
        <v>332</v>
      </c>
      <c r="W2550" t="s">
        <v>333</v>
      </c>
      <c r="X2550" t="s">
        <v>6043</v>
      </c>
      <c r="Y2550">
        <v>41</v>
      </c>
      <c r="Z2550">
        <v>41</v>
      </c>
      <c r="AA2550">
        <v>11</v>
      </c>
      <c r="AB2550">
        <v>11</v>
      </c>
      <c r="AC2550">
        <v>21</v>
      </c>
    </row>
    <row r="2551" spans="1:29" x14ac:dyDescent="0.35">
      <c r="A2551">
        <v>2556</v>
      </c>
      <c r="B2551" t="s">
        <v>1318</v>
      </c>
      <c r="C2551" t="s">
        <v>3925</v>
      </c>
      <c r="I2551" t="s">
        <v>3276</v>
      </c>
      <c r="J2551" t="s">
        <v>264</v>
      </c>
      <c r="K2551">
        <v>0</v>
      </c>
      <c r="N2551" t="b">
        <v>1</v>
      </c>
      <c r="O2551" t="b">
        <v>1</v>
      </c>
      <c r="P2551" t="b">
        <v>0</v>
      </c>
      <c r="Q2551">
        <v>14</v>
      </c>
      <c r="R2551">
        <v>2</v>
      </c>
      <c r="S2551">
        <v>1</v>
      </c>
      <c r="T2551">
        <v>0</v>
      </c>
      <c r="U2551" t="b">
        <v>1</v>
      </c>
      <c r="V2551" t="s">
        <v>332</v>
      </c>
      <c r="W2551" t="s">
        <v>333</v>
      </c>
      <c r="X2551" t="s">
        <v>6044</v>
      </c>
      <c r="Y2551">
        <v>42</v>
      </c>
      <c r="Z2551">
        <v>42</v>
      </c>
      <c r="AA2551">
        <v>11</v>
      </c>
      <c r="AB2551">
        <v>11</v>
      </c>
      <c r="AC2551">
        <v>21</v>
      </c>
    </row>
    <row r="2552" spans="1:29" x14ac:dyDescent="0.35">
      <c r="A2552">
        <v>2557</v>
      </c>
      <c r="B2552" t="s">
        <v>1318</v>
      </c>
      <c r="C2552" t="s">
        <v>3926</v>
      </c>
      <c r="I2552" t="s">
        <v>3276</v>
      </c>
      <c r="J2552" t="s">
        <v>264</v>
      </c>
      <c r="K2552">
        <v>0</v>
      </c>
      <c r="N2552" t="b">
        <v>1</v>
      </c>
      <c r="O2552" t="b">
        <v>1</v>
      </c>
      <c r="P2552" t="b">
        <v>0</v>
      </c>
      <c r="Q2552">
        <v>14</v>
      </c>
      <c r="R2552">
        <v>2</v>
      </c>
      <c r="S2552">
        <v>1</v>
      </c>
      <c r="T2552">
        <v>0</v>
      </c>
      <c r="U2552" t="b">
        <v>1</v>
      </c>
      <c r="V2552" t="s">
        <v>332</v>
      </c>
      <c r="W2552" t="s">
        <v>333</v>
      </c>
      <c r="X2552" t="s">
        <v>6045</v>
      </c>
      <c r="Y2552">
        <v>43</v>
      </c>
      <c r="Z2552">
        <v>43</v>
      </c>
      <c r="AA2552">
        <v>11</v>
      </c>
      <c r="AB2552">
        <v>11</v>
      </c>
      <c r="AC2552">
        <v>21</v>
      </c>
    </row>
    <row r="2553" spans="1:29" x14ac:dyDescent="0.35">
      <c r="A2553">
        <v>2558</v>
      </c>
      <c r="B2553" t="s">
        <v>1318</v>
      </c>
      <c r="C2553" t="s">
        <v>3927</v>
      </c>
      <c r="I2553" t="s">
        <v>3276</v>
      </c>
      <c r="J2553" t="s">
        <v>264</v>
      </c>
      <c r="K2553">
        <v>0</v>
      </c>
      <c r="N2553" t="b">
        <v>1</v>
      </c>
      <c r="O2553" t="b">
        <v>1</v>
      </c>
      <c r="P2553" t="b">
        <v>0</v>
      </c>
      <c r="Q2553">
        <v>14</v>
      </c>
      <c r="R2553">
        <v>2</v>
      </c>
      <c r="S2553">
        <v>1</v>
      </c>
      <c r="T2553">
        <v>0</v>
      </c>
      <c r="U2553" t="b">
        <v>1</v>
      </c>
      <c r="V2553" t="s">
        <v>332</v>
      </c>
      <c r="W2553" t="s">
        <v>333</v>
      </c>
      <c r="X2553" t="s">
        <v>6046</v>
      </c>
      <c r="Y2553">
        <v>44</v>
      </c>
      <c r="Z2553">
        <v>44</v>
      </c>
      <c r="AA2553">
        <v>11</v>
      </c>
      <c r="AB2553">
        <v>11</v>
      </c>
      <c r="AC2553">
        <v>21</v>
      </c>
    </row>
    <row r="2554" spans="1:29" x14ac:dyDescent="0.35">
      <c r="A2554">
        <v>2559</v>
      </c>
      <c r="B2554" t="s">
        <v>1318</v>
      </c>
      <c r="C2554" t="s">
        <v>3928</v>
      </c>
      <c r="I2554" t="s">
        <v>3276</v>
      </c>
      <c r="J2554" t="s">
        <v>264</v>
      </c>
      <c r="K2554">
        <v>0</v>
      </c>
      <c r="N2554" t="b">
        <v>1</v>
      </c>
      <c r="O2554" t="b">
        <v>1</v>
      </c>
      <c r="P2554" t="b">
        <v>0</v>
      </c>
      <c r="Q2554">
        <v>14</v>
      </c>
      <c r="R2554">
        <v>2</v>
      </c>
      <c r="S2554">
        <v>1</v>
      </c>
      <c r="T2554">
        <v>0</v>
      </c>
      <c r="U2554" t="b">
        <v>1</v>
      </c>
      <c r="V2554" t="s">
        <v>332</v>
      </c>
      <c r="W2554" t="s">
        <v>333</v>
      </c>
      <c r="X2554" t="s">
        <v>6047</v>
      </c>
      <c r="Y2554">
        <v>45</v>
      </c>
      <c r="Z2554">
        <v>45</v>
      </c>
      <c r="AA2554">
        <v>11</v>
      </c>
      <c r="AB2554">
        <v>11</v>
      </c>
      <c r="AC2554">
        <v>21</v>
      </c>
    </row>
    <row r="2555" spans="1:29" x14ac:dyDescent="0.35">
      <c r="A2555">
        <v>2560</v>
      </c>
      <c r="B2555" t="s">
        <v>1318</v>
      </c>
      <c r="C2555" t="s">
        <v>3929</v>
      </c>
      <c r="I2555" t="s">
        <v>3276</v>
      </c>
      <c r="J2555" t="s">
        <v>264</v>
      </c>
      <c r="K2555">
        <v>0</v>
      </c>
      <c r="N2555" t="b">
        <v>1</v>
      </c>
      <c r="O2555" t="b">
        <v>1</v>
      </c>
      <c r="P2555" t="b">
        <v>0</v>
      </c>
      <c r="Q2555">
        <v>14</v>
      </c>
      <c r="R2555">
        <v>2</v>
      </c>
      <c r="S2555">
        <v>1</v>
      </c>
      <c r="T2555">
        <v>0</v>
      </c>
      <c r="U2555" t="b">
        <v>1</v>
      </c>
      <c r="V2555" t="s">
        <v>332</v>
      </c>
      <c r="W2555" t="s">
        <v>333</v>
      </c>
      <c r="X2555" t="s">
        <v>5643</v>
      </c>
      <c r="Y2555">
        <v>46</v>
      </c>
      <c r="Z2555">
        <v>46</v>
      </c>
      <c r="AA2555">
        <v>11</v>
      </c>
      <c r="AB2555">
        <v>11</v>
      </c>
      <c r="AC2555">
        <v>21</v>
      </c>
    </row>
    <row r="2556" spans="1:29" x14ac:dyDescent="0.35">
      <c r="A2556">
        <v>2561</v>
      </c>
      <c r="B2556" t="s">
        <v>1318</v>
      </c>
      <c r="C2556" t="s">
        <v>3930</v>
      </c>
      <c r="I2556" t="s">
        <v>3276</v>
      </c>
      <c r="J2556" t="s">
        <v>264</v>
      </c>
      <c r="K2556">
        <v>0</v>
      </c>
      <c r="N2556" t="b">
        <v>1</v>
      </c>
      <c r="O2556" t="b">
        <v>1</v>
      </c>
      <c r="P2556" t="b">
        <v>0</v>
      </c>
      <c r="Q2556">
        <v>14</v>
      </c>
      <c r="R2556">
        <v>2</v>
      </c>
      <c r="S2556">
        <v>1</v>
      </c>
      <c r="T2556">
        <v>0</v>
      </c>
      <c r="U2556" t="b">
        <v>1</v>
      </c>
      <c r="V2556" t="s">
        <v>332</v>
      </c>
      <c r="W2556" t="s">
        <v>333</v>
      </c>
      <c r="X2556" t="s">
        <v>6048</v>
      </c>
      <c r="Y2556">
        <v>47</v>
      </c>
      <c r="Z2556">
        <v>47</v>
      </c>
      <c r="AA2556">
        <v>11</v>
      </c>
      <c r="AB2556">
        <v>11</v>
      </c>
      <c r="AC2556">
        <v>21</v>
      </c>
    </row>
    <row r="2557" spans="1:29" x14ac:dyDescent="0.35">
      <c r="A2557">
        <v>2562</v>
      </c>
      <c r="B2557" t="s">
        <v>1318</v>
      </c>
      <c r="C2557" t="s">
        <v>3931</v>
      </c>
      <c r="I2557" t="s">
        <v>3276</v>
      </c>
      <c r="J2557" t="s">
        <v>264</v>
      </c>
      <c r="K2557">
        <v>0</v>
      </c>
      <c r="N2557" t="b">
        <v>1</v>
      </c>
      <c r="O2557" t="b">
        <v>1</v>
      </c>
      <c r="P2557" t="b">
        <v>0</v>
      </c>
      <c r="Q2557">
        <v>14</v>
      </c>
      <c r="R2557">
        <v>2</v>
      </c>
      <c r="S2557">
        <v>1</v>
      </c>
      <c r="T2557">
        <v>0</v>
      </c>
      <c r="U2557" t="b">
        <v>1</v>
      </c>
      <c r="V2557" t="s">
        <v>332</v>
      </c>
      <c r="W2557" t="s">
        <v>333</v>
      </c>
      <c r="X2557" t="s">
        <v>6049</v>
      </c>
      <c r="Y2557">
        <v>48</v>
      </c>
      <c r="Z2557">
        <v>48</v>
      </c>
      <c r="AA2557">
        <v>11</v>
      </c>
      <c r="AB2557">
        <v>11</v>
      </c>
      <c r="AC2557">
        <v>21</v>
      </c>
    </row>
    <row r="2558" spans="1:29" x14ac:dyDescent="0.35">
      <c r="A2558">
        <v>2563</v>
      </c>
      <c r="B2558" t="s">
        <v>1318</v>
      </c>
      <c r="C2558" t="s">
        <v>3932</v>
      </c>
      <c r="I2558" t="s">
        <v>3276</v>
      </c>
      <c r="J2558" t="s">
        <v>264</v>
      </c>
      <c r="K2558">
        <v>0</v>
      </c>
      <c r="N2558" t="b">
        <v>1</v>
      </c>
      <c r="O2558" t="b">
        <v>1</v>
      </c>
      <c r="P2558" t="b">
        <v>0</v>
      </c>
      <c r="Q2558">
        <v>14</v>
      </c>
      <c r="R2558">
        <v>2</v>
      </c>
      <c r="S2558">
        <v>1</v>
      </c>
      <c r="T2558">
        <v>0</v>
      </c>
      <c r="U2558" t="b">
        <v>1</v>
      </c>
      <c r="V2558" t="s">
        <v>332</v>
      </c>
      <c r="W2558" t="s">
        <v>333</v>
      </c>
      <c r="X2558" t="s">
        <v>6050</v>
      </c>
      <c r="Y2558">
        <v>49</v>
      </c>
      <c r="Z2558">
        <v>49</v>
      </c>
      <c r="AA2558">
        <v>11</v>
      </c>
      <c r="AB2558">
        <v>11</v>
      </c>
      <c r="AC2558">
        <v>21</v>
      </c>
    </row>
    <row r="2559" spans="1:29" x14ac:dyDescent="0.35">
      <c r="A2559">
        <v>2564</v>
      </c>
      <c r="B2559" t="s">
        <v>1318</v>
      </c>
      <c r="C2559" t="s">
        <v>3933</v>
      </c>
      <c r="I2559" t="s">
        <v>3276</v>
      </c>
      <c r="J2559" t="s">
        <v>264</v>
      </c>
      <c r="K2559">
        <v>0</v>
      </c>
      <c r="N2559" t="b">
        <v>1</v>
      </c>
      <c r="O2559" t="b">
        <v>1</v>
      </c>
      <c r="P2559" t="b">
        <v>0</v>
      </c>
      <c r="Q2559">
        <v>14</v>
      </c>
      <c r="R2559">
        <v>2</v>
      </c>
      <c r="S2559">
        <v>1</v>
      </c>
      <c r="T2559">
        <v>0</v>
      </c>
      <c r="U2559" t="b">
        <v>1</v>
      </c>
      <c r="V2559" t="s">
        <v>332</v>
      </c>
      <c r="W2559" t="s">
        <v>333</v>
      </c>
      <c r="X2559" t="s">
        <v>6051</v>
      </c>
      <c r="Y2559">
        <v>50</v>
      </c>
      <c r="Z2559">
        <v>50</v>
      </c>
      <c r="AA2559">
        <v>11</v>
      </c>
      <c r="AB2559">
        <v>11</v>
      </c>
      <c r="AC2559">
        <v>21</v>
      </c>
    </row>
    <row r="2560" spans="1:29" x14ac:dyDescent="0.35">
      <c r="A2560">
        <v>2565</v>
      </c>
      <c r="B2560" t="s">
        <v>1318</v>
      </c>
      <c r="C2560" t="s">
        <v>3934</v>
      </c>
      <c r="I2560" t="s">
        <v>3276</v>
      </c>
      <c r="J2560" t="s">
        <v>264</v>
      </c>
      <c r="K2560">
        <v>0</v>
      </c>
      <c r="N2560" t="b">
        <v>1</v>
      </c>
      <c r="O2560" t="b">
        <v>1</v>
      </c>
      <c r="P2560" t="b">
        <v>0</v>
      </c>
      <c r="Q2560">
        <v>14</v>
      </c>
      <c r="R2560">
        <v>2</v>
      </c>
      <c r="S2560">
        <v>1</v>
      </c>
      <c r="T2560">
        <v>0</v>
      </c>
      <c r="U2560" t="b">
        <v>1</v>
      </c>
      <c r="V2560" t="s">
        <v>332</v>
      </c>
      <c r="W2560" t="s">
        <v>333</v>
      </c>
      <c r="X2560" t="s">
        <v>6052</v>
      </c>
      <c r="Y2560">
        <v>51</v>
      </c>
      <c r="Z2560">
        <v>51</v>
      </c>
      <c r="AA2560">
        <v>11</v>
      </c>
      <c r="AB2560">
        <v>11</v>
      </c>
      <c r="AC2560">
        <v>21</v>
      </c>
    </row>
    <row r="2561" spans="1:29" x14ac:dyDescent="0.35">
      <c r="A2561">
        <v>2566</v>
      </c>
      <c r="B2561" t="s">
        <v>1318</v>
      </c>
      <c r="C2561" t="s">
        <v>3935</v>
      </c>
      <c r="I2561" t="s">
        <v>3276</v>
      </c>
      <c r="J2561" t="s">
        <v>264</v>
      </c>
      <c r="K2561">
        <v>0</v>
      </c>
      <c r="N2561" t="b">
        <v>1</v>
      </c>
      <c r="O2561" t="b">
        <v>1</v>
      </c>
      <c r="P2561" t="b">
        <v>0</v>
      </c>
      <c r="Q2561">
        <v>14</v>
      </c>
      <c r="R2561">
        <v>2</v>
      </c>
      <c r="S2561">
        <v>1</v>
      </c>
      <c r="T2561">
        <v>0</v>
      </c>
      <c r="U2561" t="b">
        <v>1</v>
      </c>
      <c r="V2561" t="s">
        <v>332</v>
      </c>
      <c r="W2561" t="s">
        <v>333</v>
      </c>
      <c r="X2561" t="s">
        <v>6053</v>
      </c>
      <c r="Y2561">
        <v>52</v>
      </c>
      <c r="Z2561">
        <v>52</v>
      </c>
      <c r="AA2561">
        <v>11</v>
      </c>
      <c r="AB2561">
        <v>11</v>
      </c>
      <c r="AC2561">
        <v>21</v>
      </c>
    </row>
    <row r="2562" spans="1:29" x14ac:dyDescent="0.35">
      <c r="A2562">
        <v>2567</v>
      </c>
      <c r="B2562" t="s">
        <v>1318</v>
      </c>
      <c r="C2562" t="s">
        <v>3936</v>
      </c>
      <c r="I2562" t="s">
        <v>3276</v>
      </c>
      <c r="J2562" t="s">
        <v>264</v>
      </c>
      <c r="K2562">
        <v>0</v>
      </c>
      <c r="N2562" t="b">
        <v>1</v>
      </c>
      <c r="O2562" t="b">
        <v>1</v>
      </c>
      <c r="P2562" t="b">
        <v>0</v>
      </c>
      <c r="Q2562">
        <v>14</v>
      </c>
      <c r="R2562">
        <v>2</v>
      </c>
      <c r="S2562">
        <v>1</v>
      </c>
      <c r="T2562">
        <v>0</v>
      </c>
      <c r="U2562" t="b">
        <v>1</v>
      </c>
      <c r="V2562" t="s">
        <v>332</v>
      </c>
      <c r="W2562" t="s">
        <v>333</v>
      </c>
      <c r="X2562" t="s">
        <v>6054</v>
      </c>
      <c r="Y2562">
        <v>53</v>
      </c>
      <c r="Z2562">
        <v>53</v>
      </c>
      <c r="AA2562">
        <v>11</v>
      </c>
      <c r="AB2562">
        <v>11</v>
      </c>
      <c r="AC2562">
        <v>21</v>
      </c>
    </row>
    <row r="2563" spans="1:29" x14ac:dyDescent="0.35">
      <c r="A2563">
        <v>2568</v>
      </c>
      <c r="B2563" t="s">
        <v>1318</v>
      </c>
      <c r="C2563" t="s">
        <v>3937</v>
      </c>
      <c r="I2563" t="s">
        <v>3276</v>
      </c>
      <c r="J2563" t="s">
        <v>264</v>
      </c>
      <c r="K2563">
        <v>0</v>
      </c>
      <c r="N2563" t="b">
        <v>1</v>
      </c>
      <c r="O2563" t="b">
        <v>1</v>
      </c>
      <c r="P2563" t="b">
        <v>0</v>
      </c>
      <c r="Q2563">
        <v>14</v>
      </c>
      <c r="R2563">
        <v>2</v>
      </c>
      <c r="S2563">
        <v>1</v>
      </c>
      <c r="T2563">
        <v>0</v>
      </c>
      <c r="U2563" t="b">
        <v>1</v>
      </c>
      <c r="V2563" t="s">
        <v>332</v>
      </c>
      <c r="W2563" t="s">
        <v>333</v>
      </c>
      <c r="X2563" t="s">
        <v>6055</v>
      </c>
      <c r="Y2563">
        <v>54</v>
      </c>
      <c r="Z2563">
        <v>54</v>
      </c>
      <c r="AA2563">
        <v>11</v>
      </c>
      <c r="AB2563">
        <v>11</v>
      </c>
      <c r="AC2563">
        <v>21</v>
      </c>
    </row>
    <row r="2564" spans="1:29" x14ac:dyDescent="0.35">
      <c r="A2564">
        <v>2569</v>
      </c>
      <c r="B2564" t="s">
        <v>1318</v>
      </c>
      <c r="C2564" t="s">
        <v>3938</v>
      </c>
      <c r="I2564" t="s">
        <v>3276</v>
      </c>
      <c r="J2564" t="s">
        <v>264</v>
      </c>
      <c r="K2564">
        <v>0</v>
      </c>
      <c r="N2564" t="b">
        <v>1</v>
      </c>
      <c r="O2564" t="b">
        <v>1</v>
      </c>
      <c r="P2564" t="b">
        <v>0</v>
      </c>
      <c r="Q2564">
        <v>14</v>
      </c>
      <c r="R2564">
        <v>2</v>
      </c>
      <c r="S2564">
        <v>1</v>
      </c>
      <c r="T2564">
        <v>0</v>
      </c>
      <c r="U2564" t="b">
        <v>1</v>
      </c>
      <c r="V2564" t="s">
        <v>332</v>
      </c>
      <c r="W2564" t="s">
        <v>333</v>
      </c>
      <c r="X2564" t="s">
        <v>6056</v>
      </c>
      <c r="Y2564">
        <v>55</v>
      </c>
      <c r="Z2564">
        <v>55</v>
      </c>
      <c r="AA2564">
        <v>11</v>
      </c>
      <c r="AB2564">
        <v>11</v>
      </c>
      <c r="AC2564">
        <v>21</v>
      </c>
    </row>
    <row r="2565" spans="1:29" x14ac:dyDescent="0.35">
      <c r="A2565">
        <v>2570</v>
      </c>
      <c r="B2565" t="s">
        <v>1318</v>
      </c>
      <c r="C2565" t="s">
        <v>3939</v>
      </c>
      <c r="I2565" t="s">
        <v>3276</v>
      </c>
      <c r="J2565" t="s">
        <v>264</v>
      </c>
      <c r="K2565">
        <v>0</v>
      </c>
      <c r="N2565" t="b">
        <v>1</v>
      </c>
      <c r="O2565" t="b">
        <v>1</v>
      </c>
      <c r="P2565" t="b">
        <v>0</v>
      </c>
      <c r="Q2565">
        <v>14</v>
      </c>
      <c r="R2565">
        <v>2</v>
      </c>
      <c r="S2565">
        <v>1</v>
      </c>
      <c r="T2565">
        <v>0</v>
      </c>
      <c r="U2565" t="b">
        <v>1</v>
      </c>
      <c r="V2565" t="s">
        <v>332</v>
      </c>
      <c r="W2565" t="s">
        <v>333</v>
      </c>
      <c r="X2565" t="s">
        <v>6057</v>
      </c>
      <c r="Y2565">
        <v>56</v>
      </c>
      <c r="Z2565">
        <v>56</v>
      </c>
      <c r="AA2565">
        <v>11</v>
      </c>
      <c r="AB2565">
        <v>11</v>
      </c>
      <c r="AC2565">
        <v>21</v>
      </c>
    </row>
    <row r="2566" spans="1:29" x14ac:dyDescent="0.35">
      <c r="A2566">
        <v>2571</v>
      </c>
      <c r="B2566" t="s">
        <v>1318</v>
      </c>
      <c r="C2566" t="s">
        <v>3940</v>
      </c>
      <c r="I2566" t="s">
        <v>3276</v>
      </c>
      <c r="J2566" t="s">
        <v>264</v>
      </c>
      <c r="K2566">
        <v>0</v>
      </c>
      <c r="N2566" t="b">
        <v>1</v>
      </c>
      <c r="O2566" t="b">
        <v>1</v>
      </c>
      <c r="P2566" t="b">
        <v>0</v>
      </c>
      <c r="Q2566">
        <v>14</v>
      </c>
      <c r="R2566">
        <v>2</v>
      </c>
      <c r="S2566">
        <v>1</v>
      </c>
      <c r="T2566">
        <v>0</v>
      </c>
      <c r="U2566" t="b">
        <v>1</v>
      </c>
      <c r="V2566" t="s">
        <v>332</v>
      </c>
      <c r="W2566" t="s">
        <v>333</v>
      </c>
      <c r="X2566" t="s">
        <v>6058</v>
      </c>
      <c r="Y2566">
        <v>57</v>
      </c>
      <c r="Z2566">
        <v>57</v>
      </c>
      <c r="AA2566">
        <v>11</v>
      </c>
      <c r="AB2566">
        <v>11</v>
      </c>
      <c r="AC2566">
        <v>21</v>
      </c>
    </row>
    <row r="2567" spans="1:29" x14ac:dyDescent="0.35">
      <c r="A2567">
        <v>2572</v>
      </c>
      <c r="B2567" t="s">
        <v>1318</v>
      </c>
      <c r="C2567" t="s">
        <v>3941</v>
      </c>
      <c r="I2567" t="s">
        <v>3276</v>
      </c>
      <c r="J2567" t="s">
        <v>264</v>
      </c>
      <c r="K2567">
        <v>0</v>
      </c>
      <c r="N2567" t="b">
        <v>1</v>
      </c>
      <c r="O2567" t="b">
        <v>1</v>
      </c>
      <c r="P2567" t="b">
        <v>0</v>
      </c>
      <c r="Q2567">
        <v>14</v>
      </c>
      <c r="R2567">
        <v>2</v>
      </c>
      <c r="S2567">
        <v>1</v>
      </c>
      <c r="T2567">
        <v>0</v>
      </c>
      <c r="U2567" t="b">
        <v>1</v>
      </c>
      <c r="V2567" t="s">
        <v>332</v>
      </c>
      <c r="W2567" t="s">
        <v>333</v>
      </c>
      <c r="X2567" t="s">
        <v>5652</v>
      </c>
      <c r="Y2567">
        <v>58</v>
      </c>
      <c r="Z2567">
        <v>58</v>
      </c>
      <c r="AA2567">
        <v>11</v>
      </c>
      <c r="AB2567">
        <v>11</v>
      </c>
      <c r="AC2567">
        <v>21</v>
      </c>
    </row>
    <row r="2568" spans="1:29" x14ac:dyDescent="0.35">
      <c r="A2568">
        <v>2573</v>
      </c>
      <c r="B2568" t="s">
        <v>1318</v>
      </c>
      <c r="C2568" t="s">
        <v>3942</v>
      </c>
      <c r="I2568" t="s">
        <v>3276</v>
      </c>
      <c r="J2568" t="s">
        <v>264</v>
      </c>
      <c r="K2568">
        <v>0</v>
      </c>
      <c r="N2568" t="b">
        <v>1</v>
      </c>
      <c r="O2568" t="b">
        <v>1</v>
      </c>
      <c r="P2568" t="b">
        <v>0</v>
      </c>
      <c r="Q2568">
        <v>14</v>
      </c>
      <c r="R2568">
        <v>2</v>
      </c>
      <c r="S2568">
        <v>1</v>
      </c>
      <c r="T2568">
        <v>0</v>
      </c>
      <c r="U2568" t="b">
        <v>1</v>
      </c>
      <c r="V2568" t="s">
        <v>332</v>
      </c>
      <c r="W2568" t="s">
        <v>333</v>
      </c>
      <c r="X2568" t="s">
        <v>5657</v>
      </c>
      <c r="Y2568">
        <v>59</v>
      </c>
      <c r="Z2568">
        <v>59</v>
      </c>
      <c r="AA2568">
        <v>11</v>
      </c>
      <c r="AB2568">
        <v>11</v>
      </c>
      <c r="AC2568">
        <v>21</v>
      </c>
    </row>
    <row r="2569" spans="1:29" x14ac:dyDescent="0.35">
      <c r="A2569">
        <v>2574</v>
      </c>
      <c r="B2569" t="s">
        <v>1318</v>
      </c>
      <c r="C2569" t="s">
        <v>3943</v>
      </c>
      <c r="I2569" t="s">
        <v>3276</v>
      </c>
      <c r="J2569" t="s">
        <v>264</v>
      </c>
      <c r="K2569">
        <v>0</v>
      </c>
      <c r="N2569" t="b">
        <v>1</v>
      </c>
      <c r="O2569" t="b">
        <v>1</v>
      </c>
      <c r="P2569" t="b">
        <v>0</v>
      </c>
      <c r="Q2569">
        <v>14</v>
      </c>
      <c r="R2569">
        <v>2</v>
      </c>
      <c r="S2569">
        <v>1</v>
      </c>
      <c r="T2569">
        <v>0</v>
      </c>
      <c r="U2569" t="b">
        <v>1</v>
      </c>
      <c r="V2569" t="s">
        <v>332</v>
      </c>
      <c r="W2569" t="s">
        <v>333</v>
      </c>
      <c r="X2569" t="s">
        <v>6059</v>
      </c>
      <c r="Y2569">
        <v>60</v>
      </c>
      <c r="Z2569">
        <v>60</v>
      </c>
      <c r="AA2569">
        <v>11</v>
      </c>
      <c r="AB2569">
        <v>11</v>
      </c>
      <c r="AC2569">
        <v>21</v>
      </c>
    </row>
    <row r="2570" spans="1:29" x14ac:dyDescent="0.35">
      <c r="A2570">
        <v>2575</v>
      </c>
      <c r="B2570" t="s">
        <v>1318</v>
      </c>
      <c r="C2570" t="s">
        <v>3944</v>
      </c>
      <c r="I2570" t="s">
        <v>3276</v>
      </c>
      <c r="J2570" t="s">
        <v>264</v>
      </c>
      <c r="K2570">
        <v>0</v>
      </c>
      <c r="N2570" t="b">
        <v>1</v>
      </c>
      <c r="O2570" t="b">
        <v>1</v>
      </c>
      <c r="P2570" t="b">
        <v>0</v>
      </c>
      <c r="Q2570">
        <v>14</v>
      </c>
      <c r="R2570">
        <v>2</v>
      </c>
      <c r="S2570">
        <v>1</v>
      </c>
      <c r="T2570">
        <v>0</v>
      </c>
      <c r="U2570" t="b">
        <v>1</v>
      </c>
      <c r="V2570" t="s">
        <v>332</v>
      </c>
      <c r="W2570" t="s">
        <v>333</v>
      </c>
      <c r="X2570" t="s">
        <v>6060</v>
      </c>
      <c r="Y2570">
        <v>61</v>
      </c>
      <c r="Z2570">
        <v>61</v>
      </c>
      <c r="AA2570">
        <v>11</v>
      </c>
      <c r="AB2570">
        <v>11</v>
      </c>
      <c r="AC2570">
        <v>21</v>
      </c>
    </row>
    <row r="2571" spans="1:29" x14ac:dyDescent="0.35">
      <c r="A2571">
        <v>2576</v>
      </c>
      <c r="B2571" t="s">
        <v>1318</v>
      </c>
      <c r="C2571" t="s">
        <v>3945</v>
      </c>
      <c r="I2571" t="s">
        <v>3276</v>
      </c>
      <c r="J2571" t="s">
        <v>264</v>
      </c>
      <c r="K2571">
        <v>0</v>
      </c>
      <c r="N2571" t="b">
        <v>1</v>
      </c>
      <c r="O2571" t="b">
        <v>1</v>
      </c>
      <c r="P2571" t="b">
        <v>0</v>
      </c>
      <c r="Q2571">
        <v>14</v>
      </c>
      <c r="R2571">
        <v>2</v>
      </c>
      <c r="S2571">
        <v>1</v>
      </c>
      <c r="T2571">
        <v>0</v>
      </c>
      <c r="U2571" t="b">
        <v>1</v>
      </c>
      <c r="V2571" t="s">
        <v>332</v>
      </c>
      <c r="W2571" t="s">
        <v>333</v>
      </c>
      <c r="X2571" t="s">
        <v>6061</v>
      </c>
      <c r="Y2571">
        <v>62</v>
      </c>
      <c r="Z2571">
        <v>62</v>
      </c>
      <c r="AA2571">
        <v>11</v>
      </c>
      <c r="AB2571">
        <v>11</v>
      </c>
      <c r="AC2571">
        <v>21</v>
      </c>
    </row>
    <row r="2572" spans="1:29" x14ac:dyDescent="0.35">
      <c r="A2572">
        <v>2577</v>
      </c>
      <c r="B2572" t="s">
        <v>1318</v>
      </c>
      <c r="C2572" t="s">
        <v>3946</v>
      </c>
      <c r="I2572" t="s">
        <v>3276</v>
      </c>
      <c r="J2572" t="s">
        <v>264</v>
      </c>
      <c r="K2572">
        <v>0</v>
      </c>
      <c r="N2572" t="b">
        <v>1</v>
      </c>
      <c r="O2572" t="b">
        <v>1</v>
      </c>
      <c r="P2572" t="b">
        <v>0</v>
      </c>
      <c r="Q2572">
        <v>14</v>
      </c>
      <c r="R2572">
        <v>2</v>
      </c>
      <c r="S2572">
        <v>1</v>
      </c>
      <c r="T2572">
        <v>0</v>
      </c>
      <c r="U2572" t="b">
        <v>1</v>
      </c>
      <c r="V2572" t="s">
        <v>332</v>
      </c>
      <c r="W2572" t="s">
        <v>333</v>
      </c>
      <c r="X2572" t="s">
        <v>6062</v>
      </c>
      <c r="Y2572">
        <v>63</v>
      </c>
      <c r="Z2572">
        <v>63</v>
      </c>
      <c r="AA2572">
        <v>11</v>
      </c>
      <c r="AB2572">
        <v>11</v>
      </c>
      <c r="AC2572">
        <v>21</v>
      </c>
    </row>
    <row r="2573" spans="1:29" x14ac:dyDescent="0.35">
      <c r="A2573">
        <v>2578</v>
      </c>
      <c r="B2573" t="s">
        <v>1318</v>
      </c>
      <c r="C2573" t="s">
        <v>3947</v>
      </c>
      <c r="I2573" t="s">
        <v>3276</v>
      </c>
      <c r="J2573" t="s">
        <v>264</v>
      </c>
      <c r="K2573">
        <v>0</v>
      </c>
      <c r="N2573" t="b">
        <v>1</v>
      </c>
      <c r="O2573" t="b">
        <v>1</v>
      </c>
      <c r="P2573" t="b">
        <v>0</v>
      </c>
      <c r="Q2573">
        <v>14</v>
      </c>
      <c r="R2573">
        <v>2</v>
      </c>
      <c r="S2573">
        <v>1</v>
      </c>
      <c r="T2573">
        <v>0</v>
      </c>
      <c r="U2573" t="b">
        <v>1</v>
      </c>
      <c r="V2573" t="s">
        <v>332</v>
      </c>
      <c r="W2573" t="s">
        <v>333</v>
      </c>
      <c r="X2573" t="s">
        <v>6063</v>
      </c>
      <c r="Y2573">
        <v>64</v>
      </c>
      <c r="Z2573">
        <v>64</v>
      </c>
      <c r="AA2573">
        <v>11</v>
      </c>
      <c r="AB2573">
        <v>11</v>
      </c>
      <c r="AC2573">
        <v>21</v>
      </c>
    </row>
    <row r="2574" spans="1:29" x14ac:dyDescent="0.35">
      <c r="A2574">
        <v>2579</v>
      </c>
      <c r="B2574" t="s">
        <v>1318</v>
      </c>
      <c r="C2574" t="s">
        <v>3948</v>
      </c>
      <c r="I2574" t="s">
        <v>3276</v>
      </c>
      <c r="J2574" t="s">
        <v>264</v>
      </c>
      <c r="K2574">
        <v>0</v>
      </c>
      <c r="N2574" t="b">
        <v>1</v>
      </c>
      <c r="O2574" t="b">
        <v>1</v>
      </c>
      <c r="P2574" t="b">
        <v>0</v>
      </c>
      <c r="Q2574">
        <v>14</v>
      </c>
      <c r="R2574">
        <v>2</v>
      </c>
      <c r="S2574">
        <v>1</v>
      </c>
      <c r="T2574">
        <v>0</v>
      </c>
      <c r="U2574" t="b">
        <v>1</v>
      </c>
      <c r="V2574" t="s">
        <v>332</v>
      </c>
      <c r="W2574" t="s">
        <v>333</v>
      </c>
      <c r="X2574" t="s">
        <v>6064</v>
      </c>
      <c r="Y2574">
        <v>65</v>
      </c>
      <c r="Z2574">
        <v>65</v>
      </c>
      <c r="AA2574">
        <v>11</v>
      </c>
      <c r="AB2574">
        <v>11</v>
      </c>
      <c r="AC2574">
        <v>21</v>
      </c>
    </row>
    <row r="2575" spans="1:29" x14ac:dyDescent="0.35">
      <c r="A2575">
        <v>2580</v>
      </c>
      <c r="B2575" t="s">
        <v>1318</v>
      </c>
      <c r="C2575" t="s">
        <v>3949</v>
      </c>
      <c r="I2575" t="s">
        <v>3276</v>
      </c>
      <c r="J2575" t="s">
        <v>264</v>
      </c>
      <c r="K2575">
        <v>0</v>
      </c>
      <c r="N2575" t="b">
        <v>1</v>
      </c>
      <c r="O2575" t="b">
        <v>1</v>
      </c>
      <c r="P2575" t="b">
        <v>0</v>
      </c>
      <c r="Q2575">
        <v>14</v>
      </c>
      <c r="R2575">
        <v>2</v>
      </c>
      <c r="S2575">
        <v>1</v>
      </c>
      <c r="T2575">
        <v>0</v>
      </c>
      <c r="U2575" t="b">
        <v>1</v>
      </c>
      <c r="V2575" t="s">
        <v>332</v>
      </c>
      <c r="W2575" t="s">
        <v>333</v>
      </c>
      <c r="X2575" t="s">
        <v>6065</v>
      </c>
      <c r="Y2575">
        <v>66</v>
      </c>
      <c r="Z2575">
        <v>66</v>
      </c>
      <c r="AA2575">
        <v>11</v>
      </c>
      <c r="AB2575">
        <v>11</v>
      </c>
      <c r="AC2575">
        <v>21</v>
      </c>
    </row>
    <row r="2576" spans="1:29" x14ac:dyDescent="0.35">
      <c r="A2576">
        <v>2581</v>
      </c>
      <c r="B2576" t="s">
        <v>1318</v>
      </c>
      <c r="C2576" t="s">
        <v>3950</v>
      </c>
      <c r="I2576" t="s">
        <v>3276</v>
      </c>
      <c r="J2576" t="s">
        <v>264</v>
      </c>
      <c r="K2576">
        <v>0</v>
      </c>
      <c r="N2576" t="b">
        <v>1</v>
      </c>
      <c r="O2576" t="b">
        <v>1</v>
      </c>
      <c r="P2576" t="b">
        <v>0</v>
      </c>
      <c r="Q2576">
        <v>14</v>
      </c>
      <c r="R2576">
        <v>2</v>
      </c>
      <c r="S2576">
        <v>1</v>
      </c>
      <c r="T2576">
        <v>0</v>
      </c>
      <c r="U2576" t="b">
        <v>1</v>
      </c>
      <c r="V2576" t="s">
        <v>332</v>
      </c>
      <c r="W2576" t="s">
        <v>333</v>
      </c>
      <c r="X2576" t="s">
        <v>6066</v>
      </c>
      <c r="Y2576">
        <v>67</v>
      </c>
      <c r="Z2576">
        <v>67</v>
      </c>
      <c r="AA2576">
        <v>11</v>
      </c>
      <c r="AB2576">
        <v>11</v>
      </c>
      <c r="AC2576">
        <v>21</v>
      </c>
    </row>
    <row r="2577" spans="1:29" x14ac:dyDescent="0.35">
      <c r="A2577">
        <v>2582</v>
      </c>
      <c r="B2577" t="s">
        <v>1318</v>
      </c>
      <c r="C2577" t="s">
        <v>3951</v>
      </c>
      <c r="I2577" t="s">
        <v>3276</v>
      </c>
      <c r="J2577" t="s">
        <v>264</v>
      </c>
      <c r="K2577">
        <v>0</v>
      </c>
      <c r="N2577" t="b">
        <v>1</v>
      </c>
      <c r="O2577" t="b">
        <v>1</v>
      </c>
      <c r="P2577" t="b">
        <v>0</v>
      </c>
      <c r="Q2577">
        <v>14</v>
      </c>
      <c r="R2577">
        <v>2</v>
      </c>
      <c r="S2577">
        <v>1</v>
      </c>
      <c r="T2577">
        <v>0</v>
      </c>
      <c r="U2577" t="b">
        <v>1</v>
      </c>
      <c r="V2577" t="s">
        <v>332</v>
      </c>
      <c r="W2577" t="s">
        <v>333</v>
      </c>
      <c r="X2577" t="s">
        <v>6067</v>
      </c>
      <c r="Y2577">
        <v>68</v>
      </c>
      <c r="Z2577">
        <v>68</v>
      </c>
      <c r="AA2577">
        <v>11</v>
      </c>
      <c r="AB2577">
        <v>11</v>
      </c>
      <c r="AC2577">
        <v>21</v>
      </c>
    </row>
    <row r="2578" spans="1:29" x14ac:dyDescent="0.35">
      <c r="A2578">
        <v>2583</v>
      </c>
      <c r="B2578" t="s">
        <v>1318</v>
      </c>
      <c r="C2578" t="s">
        <v>3952</v>
      </c>
      <c r="I2578" t="s">
        <v>3276</v>
      </c>
      <c r="J2578" t="s">
        <v>264</v>
      </c>
      <c r="K2578">
        <v>0</v>
      </c>
      <c r="N2578" t="b">
        <v>1</v>
      </c>
      <c r="O2578" t="b">
        <v>1</v>
      </c>
      <c r="P2578" t="b">
        <v>0</v>
      </c>
      <c r="Q2578">
        <v>14</v>
      </c>
      <c r="R2578">
        <v>2</v>
      </c>
      <c r="S2578">
        <v>1</v>
      </c>
      <c r="T2578">
        <v>0</v>
      </c>
      <c r="U2578" t="b">
        <v>1</v>
      </c>
      <c r="V2578" t="s">
        <v>332</v>
      </c>
      <c r="W2578" t="s">
        <v>333</v>
      </c>
      <c r="X2578" t="s">
        <v>6068</v>
      </c>
      <c r="Y2578">
        <v>69</v>
      </c>
      <c r="Z2578">
        <v>69</v>
      </c>
      <c r="AA2578">
        <v>11</v>
      </c>
      <c r="AB2578">
        <v>11</v>
      </c>
      <c r="AC2578">
        <v>21</v>
      </c>
    </row>
    <row r="2579" spans="1:29" x14ac:dyDescent="0.35">
      <c r="A2579">
        <v>2584</v>
      </c>
      <c r="B2579" t="s">
        <v>1318</v>
      </c>
      <c r="C2579" t="s">
        <v>3953</v>
      </c>
      <c r="I2579" t="s">
        <v>3276</v>
      </c>
      <c r="J2579" t="s">
        <v>264</v>
      </c>
      <c r="K2579">
        <v>0</v>
      </c>
      <c r="N2579" t="b">
        <v>1</v>
      </c>
      <c r="O2579" t="b">
        <v>1</v>
      </c>
      <c r="P2579" t="b">
        <v>0</v>
      </c>
      <c r="Q2579">
        <v>14</v>
      </c>
      <c r="R2579">
        <v>2</v>
      </c>
      <c r="S2579">
        <v>1</v>
      </c>
      <c r="T2579">
        <v>0</v>
      </c>
      <c r="U2579" t="b">
        <v>1</v>
      </c>
      <c r="V2579" t="s">
        <v>332</v>
      </c>
      <c r="W2579" t="s">
        <v>333</v>
      </c>
      <c r="X2579" t="s">
        <v>6069</v>
      </c>
      <c r="Y2579">
        <v>70</v>
      </c>
      <c r="Z2579">
        <v>70</v>
      </c>
      <c r="AA2579">
        <v>11</v>
      </c>
      <c r="AB2579">
        <v>11</v>
      </c>
      <c r="AC2579">
        <v>21</v>
      </c>
    </row>
    <row r="2580" spans="1:29" x14ac:dyDescent="0.35">
      <c r="A2580">
        <v>2585</v>
      </c>
      <c r="B2580" t="s">
        <v>1318</v>
      </c>
      <c r="C2580" t="s">
        <v>3954</v>
      </c>
      <c r="I2580" t="s">
        <v>3337</v>
      </c>
      <c r="J2580" t="s">
        <v>272</v>
      </c>
      <c r="K2580">
        <v>0</v>
      </c>
      <c r="N2580" t="b">
        <v>1</v>
      </c>
      <c r="O2580" t="b">
        <v>1</v>
      </c>
      <c r="P2580" t="b">
        <v>0</v>
      </c>
      <c r="Q2580">
        <v>14</v>
      </c>
      <c r="R2580">
        <v>2</v>
      </c>
      <c r="S2580">
        <v>1</v>
      </c>
      <c r="T2580">
        <v>0</v>
      </c>
      <c r="U2580" t="b">
        <v>1</v>
      </c>
      <c r="V2580" t="s">
        <v>332</v>
      </c>
      <c r="W2580" t="s">
        <v>333</v>
      </c>
      <c r="X2580" t="s">
        <v>6070</v>
      </c>
      <c r="Y2580">
        <v>11</v>
      </c>
      <c r="Z2580">
        <v>11</v>
      </c>
      <c r="AA2580">
        <v>12</v>
      </c>
      <c r="AB2580">
        <v>12</v>
      </c>
      <c r="AC2580">
        <v>21</v>
      </c>
    </row>
    <row r="2581" spans="1:29" x14ac:dyDescent="0.35">
      <c r="A2581">
        <v>2586</v>
      </c>
      <c r="B2581" t="s">
        <v>1318</v>
      </c>
      <c r="C2581" t="s">
        <v>3955</v>
      </c>
      <c r="I2581" t="s">
        <v>3337</v>
      </c>
      <c r="J2581" t="s">
        <v>272</v>
      </c>
      <c r="K2581">
        <v>0</v>
      </c>
      <c r="N2581" t="b">
        <v>1</v>
      </c>
      <c r="O2581" t="b">
        <v>1</v>
      </c>
      <c r="P2581" t="b">
        <v>0</v>
      </c>
      <c r="Q2581">
        <v>14</v>
      </c>
      <c r="R2581">
        <v>2</v>
      </c>
      <c r="S2581">
        <v>1</v>
      </c>
      <c r="T2581">
        <v>0</v>
      </c>
      <c r="U2581" t="b">
        <v>1</v>
      </c>
      <c r="V2581" t="s">
        <v>332</v>
      </c>
      <c r="W2581" t="s">
        <v>333</v>
      </c>
      <c r="X2581" t="s">
        <v>6071</v>
      </c>
      <c r="Y2581">
        <v>12</v>
      </c>
      <c r="Z2581">
        <v>12</v>
      </c>
      <c r="AA2581">
        <v>12</v>
      </c>
      <c r="AB2581">
        <v>12</v>
      </c>
      <c r="AC2581">
        <v>21</v>
      </c>
    </row>
    <row r="2582" spans="1:29" x14ac:dyDescent="0.35">
      <c r="A2582">
        <v>2587</v>
      </c>
      <c r="B2582" t="s">
        <v>1318</v>
      </c>
      <c r="C2582" t="s">
        <v>3956</v>
      </c>
      <c r="I2582" t="s">
        <v>3337</v>
      </c>
      <c r="J2582" t="s">
        <v>272</v>
      </c>
      <c r="K2582">
        <v>0</v>
      </c>
      <c r="N2582" t="b">
        <v>1</v>
      </c>
      <c r="O2582" t="b">
        <v>1</v>
      </c>
      <c r="P2582" t="b">
        <v>0</v>
      </c>
      <c r="Q2582">
        <v>14</v>
      </c>
      <c r="R2582">
        <v>2</v>
      </c>
      <c r="S2582">
        <v>1</v>
      </c>
      <c r="T2582">
        <v>0</v>
      </c>
      <c r="U2582" t="b">
        <v>1</v>
      </c>
      <c r="V2582" t="s">
        <v>332</v>
      </c>
      <c r="W2582" t="s">
        <v>333</v>
      </c>
      <c r="X2582" t="s">
        <v>6072</v>
      </c>
      <c r="Y2582">
        <v>13</v>
      </c>
      <c r="Z2582">
        <v>13</v>
      </c>
      <c r="AA2582">
        <v>12</v>
      </c>
      <c r="AB2582">
        <v>12</v>
      </c>
      <c r="AC2582">
        <v>21</v>
      </c>
    </row>
    <row r="2583" spans="1:29" x14ac:dyDescent="0.35">
      <c r="A2583">
        <v>2588</v>
      </c>
      <c r="B2583" t="s">
        <v>1318</v>
      </c>
      <c r="C2583" t="s">
        <v>3957</v>
      </c>
      <c r="I2583" t="s">
        <v>3337</v>
      </c>
      <c r="J2583" t="s">
        <v>272</v>
      </c>
      <c r="K2583">
        <v>0</v>
      </c>
      <c r="N2583" t="b">
        <v>1</v>
      </c>
      <c r="O2583" t="b">
        <v>1</v>
      </c>
      <c r="P2583" t="b">
        <v>0</v>
      </c>
      <c r="Q2583">
        <v>14</v>
      </c>
      <c r="R2583">
        <v>2</v>
      </c>
      <c r="S2583">
        <v>1</v>
      </c>
      <c r="T2583">
        <v>0</v>
      </c>
      <c r="U2583" t="b">
        <v>1</v>
      </c>
      <c r="V2583" t="s">
        <v>332</v>
      </c>
      <c r="W2583" t="s">
        <v>333</v>
      </c>
      <c r="X2583" t="s">
        <v>6073</v>
      </c>
      <c r="Y2583">
        <v>14</v>
      </c>
      <c r="Z2583">
        <v>14</v>
      </c>
      <c r="AA2583">
        <v>12</v>
      </c>
      <c r="AB2583">
        <v>12</v>
      </c>
      <c r="AC2583">
        <v>21</v>
      </c>
    </row>
    <row r="2584" spans="1:29" x14ac:dyDescent="0.35">
      <c r="A2584">
        <v>2589</v>
      </c>
      <c r="B2584" t="s">
        <v>1318</v>
      </c>
      <c r="C2584" t="s">
        <v>3958</v>
      </c>
      <c r="I2584" t="s">
        <v>3337</v>
      </c>
      <c r="J2584" t="s">
        <v>272</v>
      </c>
      <c r="K2584">
        <v>0</v>
      </c>
      <c r="N2584" t="b">
        <v>1</v>
      </c>
      <c r="O2584" t="b">
        <v>1</v>
      </c>
      <c r="P2584" t="b">
        <v>0</v>
      </c>
      <c r="Q2584">
        <v>14</v>
      </c>
      <c r="R2584">
        <v>2</v>
      </c>
      <c r="S2584">
        <v>1</v>
      </c>
      <c r="T2584">
        <v>0</v>
      </c>
      <c r="U2584" t="b">
        <v>1</v>
      </c>
      <c r="V2584" t="s">
        <v>332</v>
      </c>
      <c r="W2584" t="s">
        <v>333</v>
      </c>
      <c r="X2584" t="s">
        <v>6074</v>
      </c>
      <c r="Y2584">
        <v>15</v>
      </c>
      <c r="Z2584">
        <v>15</v>
      </c>
      <c r="AA2584">
        <v>12</v>
      </c>
      <c r="AB2584">
        <v>12</v>
      </c>
      <c r="AC2584">
        <v>21</v>
      </c>
    </row>
    <row r="2585" spans="1:29" x14ac:dyDescent="0.35">
      <c r="A2585">
        <v>2590</v>
      </c>
      <c r="B2585" t="s">
        <v>1318</v>
      </c>
      <c r="C2585" t="s">
        <v>3959</v>
      </c>
      <c r="I2585" t="s">
        <v>3337</v>
      </c>
      <c r="J2585" t="s">
        <v>272</v>
      </c>
      <c r="K2585">
        <v>0</v>
      </c>
      <c r="N2585" t="b">
        <v>1</v>
      </c>
      <c r="O2585" t="b">
        <v>1</v>
      </c>
      <c r="P2585" t="b">
        <v>0</v>
      </c>
      <c r="Q2585">
        <v>14</v>
      </c>
      <c r="R2585">
        <v>2</v>
      </c>
      <c r="S2585">
        <v>1</v>
      </c>
      <c r="T2585">
        <v>0</v>
      </c>
      <c r="U2585" t="b">
        <v>1</v>
      </c>
      <c r="V2585" t="s">
        <v>332</v>
      </c>
      <c r="W2585" t="s">
        <v>333</v>
      </c>
      <c r="X2585" t="s">
        <v>6075</v>
      </c>
      <c r="Y2585">
        <v>16</v>
      </c>
      <c r="Z2585">
        <v>16</v>
      </c>
      <c r="AA2585">
        <v>12</v>
      </c>
      <c r="AB2585">
        <v>12</v>
      </c>
      <c r="AC2585">
        <v>21</v>
      </c>
    </row>
    <row r="2586" spans="1:29" x14ac:dyDescent="0.35">
      <c r="A2586">
        <v>2591</v>
      </c>
      <c r="B2586" t="s">
        <v>1318</v>
      </c>
      <c r="C2586" t="s">
        <v>3960</v>
      </c>
      <c r="I2586" t="s">
        <v>3337</v>
      </c>
      <c r="J2586" t="s">
        <v>272</v>
      </c>
      <c r="K2586">
        <v>0</v>
      </c>
      <c r="N2586" t="b">
        <v>1</v>
      </c>
      <c r="O2586" t="b">
        <v>1</v>
      </c>
      <c r="P2586" t="b">
        <v>0</v>
      </c>
      <c r="Q2586">
        <v>14</v>
      </c>
      <c r="R2586">
        <v>2</v>
      </c>
      <c r="S2586">
        <v>1</v>
      </c>
      <c r="T2586">
        <v>0</v>
      </c>
      <c r="U2586" t="b">
        <v>1</v>
      </c>
      <c r="V2586" t="s">
        <v>332</v>
      </c>
      <c r="W2586" t="s">
        <v>333</v>
      </c>
      <c r="X2586" t="s">
        <v>6076</v>
      </c>
      <c r="Y2586">
        <v>17</v>
      </c>
      <c r="Z2586">
        <v>17</v>
      </c>
      <c r="AA2586">
        <v>12</v>
      </c>
      <c r="AB2586">
        <v>12</v>
      </c>
      <c r="AC2586">
        <v>21</v>
      </c>
    </row>
    <row r="2587" spans="1:29" x14ac:dyDescent="0.35">
      <c r="A2587">
        <v>2592</v>
      </c>
      <c r="B2587" t="s">
        <v>1318</v>
      </c>
      <c r="C2587" t="s">
        <v>3961</v>
      </c>
      <c r="I2587" t="s">
        <v>3337</v>
      </c>
      <c r="J2587" t="s">
        <v>272</v>
      </c>
      <c r="K2587">
        <v>0</v>
      </c>
      <c r="N2587" t="b">
        <v>1</v>
      </c>
      <c r="O2587" t="b">
        <v>1</v>
      </c>
      <c r="P2587" t="b">
        <v>0</v>
      </c>
      <c r="Q2587">
        <v>14</v>
      </c>
      <c r="R2587">
        <v>2</v>
      </c>
      <c r="S2587">
        <v>1</v>
      </c>
      <c r="T2587">
        <v>0</v>
      </c>
      <c r="U2587" t="b">
        <v>1</v>
      </c>
      <c r="V2587" t="s">
        <v>332</v>
      </c>
      <c r="W2587" t="s">
        <v>333</v>
      </c>
      <c r="X2587" t="s">
        <v>6077</v>
      </c>
      <c r="Y2587">
        <v>18</v>
      </c>
      <c r="Z2587">
        <v>18</v>
      </c>
      <c r="AA2587">
        <v>12</v>
      </c>
      <c r="AB2587">
        <v>12</v>
      </c>
      <c r="AC2587">
        <v>21</v>
      </c>
    </row>
    <row r="2588" spans="1:29" x14ac:dyDescent="0.35">
      <c r="A2588">
        <v>2593</v>
      </c>
      <c r="B2588" t="s">
        <v>1318</v>
      </c>
      <c r="C2588" t="s">
        <v>3962</v>
      </c>
      <c r="I2588" t="s">
        <v>3337</v>
      </c>
      <c r="J2588" t="s">
        <v>272</v>
      </c>
      <c r="K2588">
        <v>0</v>
      </c>
      <c r="N2588" t="b">
        <v>1</v>
      </c>
      <c r="O2588" t="b">
        <v>1</v>
      </c>
      <c r="P2588" t="b">
        <v>0</v>
      </c>
      <c r="Q2588">
        <v>14</v>
      </c>
      <c r="R2588">
        <v>2</v>
      </c>
      <c r="S2588">
        <v>1</v>
      </c>
      <c r="T2588">
        <v>0</v>
      </c>
      <c r="U2588" t="b">
        <v>1</v>
      </c>
      <c r="V2588" t="s">
        <v>332</v>
      </c>
      <c r="W2588" t="s">
        <v>333</v>
      </c>
      <c r="X2588" t="s">
        <v>6078</v>
      </c>
      <c r="Y2588">
        <v>19</v>
      </c>
      <c r="Z2588">
        <v>19</v>
      </c>
      <c r="AA2588">
        <v>12</v>
      </c>
      <c r="AB2588">
        <v>12</v>
      </c>
      <c r="AC2588">
        <v>21</v>
      </c>
    </row>
    <row r="2589" spans="1:29" x14ac:dyDescent="0.35">
      <c r="A2589">
        <v>2594</v>
      </c>
      <c r="B2589" t="s">
        <v>1318</v>
      </c>
      <c r="C2589" t="s">
        <v>3963</v>
      </c>
      <c r="I2589" t="s">
        <v>3337</v>
      </c>
      <c r="J2589" t="s">
        <v>272</v>
      </c>
      <c r="K2589">
        <v>0</v>
      </c>
      <c r="N2589" t="b">
        <v>1</v>
      </c>
      <c r="O2589" t="b">
        <v>1</v>
      </c>
      <c r="P2589" t="b">
        <v>0</v>
      </c>
      <c r="Q2589">
        <v>14</v>
      </c>
      <c r="R2589">
        <v>2</v>
      </c>
      <c r="S2589">
        <v>1</v>
      </c>
      <c r="T2589">
        <v>0</v>
      </c>
      <c r="U2589" t="b">
        <v>1</v>
      </c>
      <c r="V2589" t="s">
        <v>332</v>
      </c>
      <c r="W2589" t="s">
        <v>333</v>
      </c>
      <c r="X2589" t="s">
        <v>6079</v>
      </c>
      <c r="Y2589">
        <v>20</v>
      </c>
      <c r="Z2589">
        <v>20</v>
      </c>
      <c r="AA2589">
        <v>12</v>
      </c>
      <c r="AB2589">
        <v>12</v>
      </c>
      <c r="AC2589">
        <v>21</v>
      </c>
    </row>
    <row r="2590" spans="1:29" x14ac:dyDescent="0.35">
      <c r="A2590">
        <v>2595</v>
      </c>
      <c r="B2590" t="s">
        <v>1318</v>
      </c>
      <c r="C2590" t="s">
        <v>3964</v>
      </c>
      <c r="I2590" t="s">
        <v>3337</v>
      </c>
      <c r="J2590" t="s">
        <v>272</v>
      </c>
      <c r="K2590">
        <v>0</v>
      </c>
      <c r="N2590" t="b">
        <v>1</v>
      </c>
      <c r="O2590" t="b">
        <v>1</v>
      </c>
      <c r="P2590" t="b">
        <v>0</v>
      </c>
      <c r="Q2590">
        <v>14</v>
      </c>
      <c r="R2590">
        <v>2</v>
      </c>
      <c r="S2590">
        <v>1</v>
      </c>
      <c r="T2590">
        <v>0</v>
      </c>
      <c r="U2590" t="b">
        <v>1</v>
      </c>
      <c r="V2590" t="s">
        <v>332</v>
      </c>
      <c r="W2590" t="s">
        <v>333</v>
      </c>
      <c r="X2590" t="s">
        <v>6080</v>
      </c>
      <c r="Y2590">
        <v>21</v>
      </c>
      <c r="Z2590">
        <v>21</v>
      </c>
      <c r="AA2590">
        <v>12</v>
      </c>
      <c r="AB2590">
        <v>12</v>
      </c>
      <c r="AC2590">
        <v>21</v>
      </c>
    </row>
    <row r="2591" spans="1:29" x14ac:dyDescent="0.35">
      <c r="A2591">
        <v>2596</v>
      </c>
      <c r="B2591" t="s">
        <v>1318</v>
      </c>
      <c r="C2591" t="s">
        <v>3965</v>
      </c>
      <c r="I2591" t="s">
        <v>3337</v>
      </c>
      <c r="J2591" t="s">
        <v>272</v>
      </c>
      <c r="K2591">
        <v>0</v>
      </c>
      <c r="N2591" t="b">
        <v>1</v>
      </c>
      <c r="O2591" t="b">
        <v>1</v>
      </c>
      <c r="P2591" t="b">
        <v>0</v>
      </c>
      <c r="Q2591">
        <v>14</v>
      </c>
      <c r="R2591">
        <v>2</v>
      </c>
      <c r="S2591">
        <v>1</v>
      </c>
      <c r="T2591">
        <v>0</v>
      </c>
      <c r="U2591" t="b">
        <v>1</v>
      </c>
      <c r="V2591" t="s">
        <v>332</v>
      </c>
      <c r="W2591" t="s">
        <v>333</v>
      </c>
      <c r="X2591" t="s">
        <v>6081</v>
      </c>
      <c r="Y2591">
        <v>22</v>
      </c>
      <c r="Z2591">
        <v>22</v>
      </c>
      <c r="AA2591">
        <v>12</v>
      </c>
      <c r="AB2591">
        <v>12</v>
      </c>
      <c r="AC2591">
        <v>21</v>
      </c>
    </row>
    <row r="2592" spans="1:29" x14ac:dyDescent="0.35">
      <c r="A2592">
        <v>2597</v>
      </c>
      <c r="B2592" t="s">
        <v>1318</v>
      </c>
      <c r="C2592" t="s">
        <v>3966</v>
      </c>
      <c r="I2592" t="s">
        <v>3337</v>
      </c>
      <c r="J2592" t="s">
        <v>272</v>
      </c>
      <c r="K2592">
        <v>0</v>
      </c>
      <c r="N2592" t="b">
        <v>1</v>
      </c>
      <c r="O2592" t="b">
        <v>1</v>
      </c>
      <c r="P2592" t="b">
        <v>0</v>
      </c>
      <c r="Q2592">
        <v>14</v>
      </c>
      <c r="R2592">
        <v>2</v>
      </c>
      <c r="S2592">
        <v>1</v>
      </c>
      <c r="T2592">
        <v>0</v>
      </c>
      <c r="U2592" t="b">
        <v>1</v>
      </c>
      <c r="V2592" t="s">
        <v>332</v>
      </c>
      <c r="W2592" t="s">
        <v>333</v>
      </c>
      <c r="X2592" t="s">
        <v>6082</v>
      </c>
      <c r="Y2592">
        <v>23</v>
      </c>
      <c r="Z2592">
        <v>23</v>
      </c>
      <c r="AA2592">
        <v>12</v>
      </c>
      <c r="AB2592">
        <v>12</v>
      </c>
      <c r="AC2592">
        <v>21</v>
      </c>
    </row>
    <row r="2593" spans="1:29" x14ac:dyDescent="0.35">
      <c r="A2593">
        <v>2598</v>
      </c>
      <c r="B2593" t="s">
        <v>1318</v>
      </c>
      <c r="C2593" t="s">
        <v>3967</v>
      </c>
      <c r="I2593" t="s">
        <v>3337</v>
      </c>
      <c r="J2593" t="s">
        <v>272</v>
      </c>
      <c r="K2593">
        <v>0</v>
      </c>
      <c r="N2593" t="b">
        <v>1</v>
      </c>
      <c r="O2593" t="b">
        <v>1</v>
      </c>
      <c r="P2593" t="b">
        <v>0</v>
      </c>
      <c r="Q2593">
        <v>14</v>
      </c>
      <c r="R2593">
        <v>2</v>
      </c>
      <c r="S2593">
        <v>1</v>
      </c>
      <c r="T2593">
        <v>0</v>
      </c>
      <c r="U2593" t="b">
        <v>1</v>
      </c>
      <c r="V2593" t="s">
        <v>332</v>
      </c>
      <c r="W2593" t="s">
        <v>333</v>
      </c>
      <c r="X2593" t="s">
        <v>6083</v>
      </c>
      <c r="Y2593">
        <v>24</v>
      </c>
      <c r="Z2593">
        <v>24</v>
      </c>
      <c r="AA2593">
        <v>12</v>
      </c>
      <c r="AB2593">
        <v>12</v>
      </c>
      <c r="AC2593">
        <v>21</v>
      </c>
    </row>
    <row r="2594" spans="1:29" x14ac:dyDescent="0.35">
      <c r="A2594">
        <v>2599</v>
      </c>
      <c r="B2594" t="s">
        <v>1318</v>
      </c>
      <c r="C2594" t="s">
        <v>3968</v>
      </c>
      <c r="I2594" t="s">
        <v>3337</v>
      </c>
      <c r="J2594" t="s">
        <v>272</v>
      </c>
      <c r="K2594">
        <v>0</v>
      </c>
      <c r="N2594" t="b">
        <v>1</v>
      </c>
      <c r="O2594" t="b">
        <v>1</v>
      </c>
      <c r="P2594" t="b">
        <v>0</v>
      </c>
      <c r="Q2594">
        <v>14</v>
      </c>
      <c r="R2594">
        <v>2</v>
      </c>
      <c r="S2594">
        <v>1</v>
      </c>
      <c r="T2594">
        <v>0</v>
      </c>
      <c r="U2594" t="b">
        <v>1</v>
      </c>
      <c r="V2594" t="s">
        <v>332</v>
      </c>
      <c r="W2594" t="s">
        <v>333</v>
      </c>
      <c r="X2594" t="s">
        <v>6084</v>
      </c>
      <c r="Y2594">
        <v>25</v>
      </c>
      <c r="Z2594">
        <v>25</v>
      </c>
      <c r="AA2594">
        <v>12</v>
      </c>
      <c r="AB2594">
        <v>12</v>
      </c>
      <c r="AC2594">
        <v>21</v>
      </c>
    </row>
    <row r="2595" spans="1:29" x14ac:dyDescent="0.35">
      <c r="A2595">
        <v>2600</v>
      </c>
      <c r="B2595" t="s">
        <v>1318</v>
      </c>
      <c r="C2595" t="s">
        <v>3969</v>
      </c>
      <c r="I2595" t="s">
        <v>3337</v>
      </c>
      <c r="J2595" t="s">
        <v>272</v>
      </c>
      <c r="K2595">
        <v>0</v>
      </c>
      <c r="N2595" t="b">
        <v>1</v>
      </c>
      <c r="O2595" t="b">
        <v>1</v>
      </c>
      <c r="P2595" t="b">
        <v>0</v>
      </c>
      <c r="Q2595">
        <v>14</v>
      </c>
      <c r="R2595">
        <v>2</v>
      </c>
      <c r="S2595">
        <v>1</v>
      </c>
      <c r="T2595">
        <v>0</v>
      </c>
      <c r="U2595" t="b">
        <v>1</v>
      </c>
      <c r="V2595" t="s">
        <v>332</v>
      </c>
      <c r="W2595" t="s">
        <v>333</v>
      </c>
      <c r="X2595" t="s">
        <v>6085</v>
      </c>
      <c r="Y2595">
        <v>26</v>
      </c>
      <c r="Z2595">
        <v>26</v>
      </c>
      <c r="AA2595">
        <v>12</v>
      </c>
      <c r="AB2595">
        <v>12</v>
      </c>
      <c r="AC2595">
        <v>21</v>
      </c>
    </row>
    <row r="2596" spans="1:29" x14ac:dyDescent="0.35">
      <c r="A2596">
        <v>2601</v>
      </c>
      <c r="B2596" t="s">
        <v>1318</v>
      </c>
      <c r="C2596" t="s">
        <v>3970</v>
      </c>
      <c r="I2596" t="s">
        <v>3337</v>
      </c>
      <c r="J2596" t="s">
        <v>272</v>
      </c>
      <c r="K2596">
        <v>0</v>
      </c>
      <c r="N2596" t="b">
        <v>1</v>
      </c>
      <c r="O2596" t="b">
        <v>1</v>
      </c>
      <c r="P2596" t="b">
        <v>0</v>
      </c>
      <c r="Q2596">
        <v>14</v>
      </c>
      <c r="R2596">
        <v>2</v>
      </c>
      <c r="S2596">
        <v>1</v>
      </c>
      <c r="T2596">
        <v>0</v>
      </c>
      <c r="U2596" t="b">
        <v>1</v>
      </c>
      <c r="V2596" t="s">
        <v>332</v>
      </c>
      <c r="W2596" t="s">
        <v>333</v>
      </c>
      <c r="X2596" t="s">
        <v>6086</v>
      </c>
      <c r="Y2596">
        <v>27</v>
      </c>
      <c r="Z2596">
        <v>27</v>
      </c>
      <c r="AA2596">
        <v>12</v>
      </c>
      <c r="AB2596">
        <v>12</v>
      </c>
      <c r="AC2596">
        <v>21</v>
      </c>
    </row>
    <row r="2597" spans="1:29" x14ac:dyDescent="0.35">
      <c r="A2597">
        <v>2602</v>
      </c>
      <c r="B2597" t="s">
        <v>1318</v>
      </c>
      <c r="C2597" t="s">
        <v>3971</v>
      </c>
      <c r="I2597" t="s">
        <v>3337</v>
      </c>
      <c r="J2597" t="s">
        <v>272</v>
      </c>
      <c r="K2597">
        <v>0</v>
      </c>
      <c r="N2597" t="b">
        <v>1</v>
      </c>
      <c r="O2597" t="b">
        <v>1</v>
      </c>
      <c r="P2597" t="b">
        <v>0</v>
      </c>
      <c r="Q2597">
        <v>14</v>
      </c>
      <c r="R2597">
        <v>2</v>
      </c>
      <c r="S2597">
        <v>1</v>
      </c>
      <c r="T2597">
        <v>0</v>
      </c>
      <c r="U2597" t="b">
        <v>1</v>
      </c>
      <c r="V2597" t="s">
        <v>332</v>
      </c>
      <c r="W2597" t="s">
        <v>333</v>
      </c>
      <c r="X2597" t="s">
        <v>6087</v>
      </c>
      <c r="Y2597">
        <v>28</v>
      </c>
      <c r="Z2597">
        <v>28</v>
      </c>
      <c r="AA2597">
        <v>12</v>
      </c>
      <c r="AB2597">
        <v>12</v>
      </c>
      <c r="AC2597">
        <v>21</v>
      </c>
    </row>
    <row r="2598" spans="1:29" x14ac:dyDescent="0.35">
      <c r="A2598">
        <v>2603</v>
      </c>
      <c r="B2598" t="s">
        <v>1318</v>
      </c>
      <c r="C2598" t="s">
        <v>3972</v>
      </c>
      <c r="I2598" t="s">
        <v>3337</v>
      </c>
      <c r="J2598" t="s">
        <v>272</v>
      </c>
      <c r="K2598">
        <v>0</v>
      </c>
      <c r="N2598" t="b">
        <v>1</v>
      </c>
      <c r="O2598" t="b">
        <v>1</v>
      </c>
      <c r="P2598" t="b">
        <v>0</v>
      </c>
      <c r="Q2598">
        <v>14</v>
      </c>
      <c r="R2598">
        <v>2</v>
      </c>
      <c r="S2598">
        <v>1</v>
      </c>
      <c r="T2598">
        <v>0</v>
      </c>
      <c r="U2598" t="b">
        <v>1</v>
      </c>
      <c r="V2598" t="s">
        <v>332</v>
      </c>
      <c r="W2598" t="s">
        <v>333</v>
      </c>
      <c r="X2598" t="s">
        <v>6088</v>
      </c>
      <c r="Y2598">
        <v>29</v>
      </c>
      <c r="Z2598">
        <v>29</v>
      </c>
      <c r="AA2598">
        <v>12</v>
      </c>
      <c r="AB2598">
        <v>12</v>
      </c>
      <c r="AC2598">
        <v>21</v>
      </c>
    </row>
    <row r="2599" spans="1:29" x14ac:dyDescent="0.35">
      <c r="A2599">
        <v>2604</v>
      </c>
      <c r="B2599" t="s">
        <v>1318</v>
      </c>
      <c r="C2599" t="s">
        <v>3973</v>
      </c>
      <c r="I2599" t="s">
        <v>3337</v>
      </c>
      <c r="J2599" t="s">
        <v>272</v>
      </c>
      <c r="K2599">
        <v>0</v>
      </c>
      <c r="N2599" t="b">
        <v>1</v>
      </c>
      <c r="O2599" t="b">
        <v>1</v>
      </c>
      <c r="P2599" t="b">
        <v>0</v>
      </c>
      <c r="Q2599">
        <v>14</v>
      </c>
      <c r="R2599">
        <v>2</v>
      </c>
      <c r="S2599">
        <v>1</v>
      </c>
      <c r="T2599">
        <v>0</v>
      </c>
      <c r="U2599" t="b">
        <v>1</v>
      </c>
      <c r="V2599" t="s">
        <v>332</v>
      </c>
      <c r="W2599" t="s">
        <v>333</v>
      </c>
      <c r="X2599" t="s">
        <v>6089</v>
      </c>
      <c r="Y2599">
        <v>30</v>
      </c>
      <c r="Z2599">
        <v>30</v>
      </c>
      <c r="AA2599">
        <v>12</v>
      </c>
      <c r="AB2599">
        <v>12</v>
      </c>
      <c r="AC2599">
        <v>21</v>
      </c>
    </row>
    <row r="2600" spans="1:29" x14ac:dyDescent="0.35">
      <c r="A2600">
        <v>2605</v>
      </c>
      <c r="B2600" t="s">
        <v>1318</v>
      </c>
      <c r="C2600" t="s">
        <v>3974</v>
      </c>
      <c r="I2600" t="s">
        <v>3337</v>
      </c>
      <c r="J2600" t="s">
        <v>272</v>
      </c>
      <c r="K2600">
        <v>0</v>
      </c>
      <c r="N2600" t="b">
        <v>1</v>
      </c>
      <c r="O2600" t="b">
        <v>1</v>
      </c>
      <c r="P2600" t="b">
        <v>0</v>
      </c>
      <c r="Q2600">
        <v>14</v>
      </c>
      <c r="R2600">
        <v>2</v>
      </c>
      <c r="S2600">
        <v>1</v>
      </c>
      <c r="T2600">
        <v>0</v>
      </c>
      <c r="U2600" t="b">
        <v>1</v>
      </c>
      <c r="V2600" t="s">
        <v>332</v>
      </c>
      <c r="W2600" t="s">
        <v>333</v>
      </c>
      <c r="X2600" t="s">
        <v>6090</v>
      </c>
      <c r="Y2600">
        <v>31</v>
      </c>
      <c r="Z2600">
        <v>31</v>
      </c>
      <c r="AA2600">
        <v>12</v>
      </c>
      <c r="AB2600">
        <v>12</v>
      </c>
      <c r="AC2600">
        <v>21</v>
      </c>
    </row>
    <row r="2601" spans="1:29" x14ac:dyDescent="0.35">
      <c r="A2601">
        <v>2606</v>
      </c>
      <c r="B2601" t="s">
        <v>1318</v>
      </c>
      <c r="C2601" t="s">
        <v>3975</v>
      </c>
      <c r="I2601" t="s">
        <v>3337</v>
      </c>
      <c r="J2601" t="s">
        <v>272</v>
      </c>
      <c r="K2601">
        <v>0</v>
      </c>
      <c r="N2601" t="b">
        <v>1</v>
      </c>
      <c r="O2601" t="b">
        <v>1</v>
      </c>
      <c r="P2601" t="b">
        <v>0</v>
      </c>
      <c r="Q2601">
        <v>14</v>
      </c>
      <c r="R2601">
        <v>2</v>
      </c>
      <c r="S2601">
        <v>1</v>
      </c>
      <c r="T2601">
        <v>0</v>
      </c>
      <c r="U2601" t="b">
        <v>1</v>
      </c>
      <c r="V2601" t="s">
        <v>332</v>
      </c>
      <c r="W2601" t="s">
        <v>333</v>
      </c>
      <c r="X2601" t="s">
        <v>6091</v>
      </c>
      <c r="Y2601">
        <v>32</v>
      </c>
      <c r="Z2601">
        <v>32</v>
      </c>
      <c r="AA2601">
        <v>12</v>
      </c>
      <c r="AB2601">
        <v>12</v>
      </c>
      <c r="AC2601">
        <v>21</v>
      </c>
    </row>
    <row r="2602" spans="1:29" x14ac:dyDescent="0.35">
      <c r="A2602">
        <v>2607</v>
      </c>
      <c r="B2602" t="s">
        <v>1318</v>
      </c>
      <c r="C2602" t="s">
        <v>3976</v>
      </c>
      <c r="I2602" t="s">
        <v>3337</v>
      </c>
      <c r="J2602" t="s">
        <v>272</v>
      </c>
      <c r="K2602">
        <v>0</v>
      </c>
      <c r="N2602" t="b">
        <v>1</v>
      </c>
      <c r="O2602" t="b">
        <v>1</v>
      </c>
      <c r="P2602" t="b">
        <v>0</v>
      </c>
      <c r="Q2602">
        <v>14</v>
      </c>
      <c r="R2602">
        <v>2</v>
      </c>
      <c r="S2602">
        <v>1</v>
      </c>
      <c r="T2602">
        <v>0</v>
      </c>
      <c r="U2602" t="b">
        <v>1</v>
      </c>
      <c r="V2602" t="s">
        <v>332</v>
      </c>
      <c r="W2602" t="s">
        <v>333</v>
      </c>
      <c r="X2602" t="s">
        <v>6092</v>
      </c>
      <c r="Y2602">
        <v>33</v>
      </c>
      <c r="Z2602">
        <v>33</v>
      </c>
      <c r="AA2602">
        <v>12</v>
      </c>
      <c r="AB2602">
        <v>12</v>
      </c>
      <c r="AC2602">
        <v>21</v>
      </c>
    </row>
    <row r="2603" spans="1:29" x14ac:dyDescent="0.35">
      <c r="A2603">
        <v>2608</v>
      </c>
      <c r="B2603" t="s">
        <v>1318</v>
      </c>
      <c r="C2603" t="s">
        <v>3977</v>
      </c>
      <c r="I2603" t="s">
        <v>3337</v>
      </c>
      <c r="J2603" t="s">
        <v>272</v>
      </c>
      <c r="K2603">
        <v>0</v>
      </c>
      <c r="N2603" t="b">
        <v>1</v>
      </c>
      <c r="O2603" t="b">
        <v>1</v>
      </c>
      <c r="P2603" t="b">
        <v>0</v>
      </c>
      <c r="Q2603">
        <v>14</v>
      </c>
      <c r="R2603">
        <v>2</v>
      </c>
      <c r="S2603">
        <v>1</v>
      </c>
      <c r="T2603">
        <v>0</v>
      </c>
      <c r="U2603" t="b">
        <v>1</v>
      </c>
      <c r="V2603" t="s">
        <v>332</v>
      </c>
      <c r="W2603" t="s">
        <v>333</v>
      </c>
      <c r="X2603" t="s">
        <v>6093</v>
      </c>
      <c r="Y2603">
        <v>34</v>
      </c>
      <c r="Z2603">
        <v>34</v>
      </c>
      <c r="AA2603">
        <v>12</v>
      </c>
      <c r="AB2603">
        <v>12</v>
      </c>
      <c r="AC2603">
        <v>21</v>
      </c>
    </row>
    <row r="2604" spans="1:29" x14ac:dyDescent="0.35">
      <c r="A2604">
        <v>2609</v>
      </c>
      <c r="B2604" t="s">
        <v>1318</v>
      </c>
      <c r="C2604" t="s">
        <v>3978</v>
      </c>
      <c r="I2604" t="s">
        <v>3337</v>
      </c>
      <c r="J2604" t="s">
        <v>272</v>
      </c>
      <c r="K2604">
        <v>0</v>
      </c>
      <c r="N2604" t="b">
        <v>1</v>
      </c>
      <c r="O2604" t="b">
        <v>1</v>
      </c>
      <c r="P2604" t="b">
        <v>0</v>
      </c>
      <c r="Q2604">
        <v>14</v>
      </c>
      <c r="R2604">
        <v>2</v>
      </c>
      <c r="S2604">
        <v>1</v>
      </c>
      <c r="T2604">
        <v>0</v>
      </c>
      <c r="U2604" t="b">
        <v>1</v>
      </c>
      <c r="V2604" t="s">
        <v>332</v>
      </c>
      <c r="W2604" t="s">
        <v>333</v>
      </c>
      <c r="X2604" t="s">
        <v>6094</v>
      </c>
      <c r="Y2604">
        <v>35</v>
      </c>
      <c r="Z2604">
        <v>35</v>
      </c>
      <c r="AA2604">
        <v>12</v>
      </c>
      <c r="AB2604">
        <v>12</v>
      </c>
      <c r="AC2604">
        <v>21</v>
      </c>
    </row>
    <row r="2605" spans="1:29" x14ac:dyDescent="0.35">
      <c r="A2605">
        <v>2610</v>
      </c>
      <c r="B2605" t="s">
        <v>1318</v>
      </c>
      <c r="C2605" t="s">
        <v>3979</v>
      </c>
      <c r="I2605" t="s">
        <v>3337</v>
      </c>
      <c r="J2605" t="s">
        <v>272</v>
      </c>
      <c r="K2605">
        <v>0</v>
      </c>
      <c r="N2605" t="b">
        <v>1</v>
      </c>
      <c r="O2605" t="b">
        <v>1</v>
      </c>
      <c r="P2605" t="b">
        <v>0</v>
      </c>
      <c r="Q2605">
        <v>14</v>
      </c>
      <c r="R2605">
        <v>2</v>
      </c>
      <c r="S2605">
        <v>1</v>
      </c>
      <c r="T2605">
        <v>0</v>
      </c>
      <c r="U2605" t="b">
        <v>1</v>
      </c>
      <c r="V2605" t="s">
        <v>332</v>
      </c>
      <c r="W2605" t="s">
        <v>333</v>
      </c>
      <c r="X2605" t="s">
        <v>6095</v>
      </c>
      <c r="Y2605">
        <v>36</v>
      </c>
      <c r="Z2605">
        <v>36</v>
      </c>
      <c r="AA2605">
        <v>12</v>
      </c>
      <c r="AB2605">
        <v>12</v>
      </c>
      <c r="AC2605">
        <v>21</v>
      </c>
    </row>
    <row r="2606" spans="1:29" x14ac:dyDescent="0.35">
      <c r="A2606">
        <v>2611</v>
      </c>
      <c r="B2606" t="s">
        <v>1318</v>
      </c>
      <c r="C2606" t="s">
        <v>3980</v>
      </c>
      <c r="I2606" t="s">
        <v>3337</v>
      </c>
      <c r="J2606" t="s">
        <v>272</v>
      </c>
      <c r="K2606">
        <v>0</v>
      </c>
      <c r="N2606" t="b">
        <v>1</v>
      </c>
      <c r="O2606" t="b">
        <v>1</v>
      </c>
      <c r="P2606" t="b">
        <v>0</v>
      </c>
      <c r="Q2606">
        <v>14</v>
      </c>
      <c r="R2606">
        <v>2</v>
      </c>
      <c r="S2606">
        <v>1</v>
      </c>
      <c r="T2606">
        <v>0</v>
      </c>
      <c r="U2606" t="b">
        <v>1</v>
      </c>
      <c r="V2606" t="s">
        <v>332</v>
      </c>
      <c r="W2606" t="s">
        <v>333</v>
      </c>
      <c r="X2606" t="s">
        <v>6096</v>
      </c>
      <c r="Y2606">
        <v>37</v>
      </c>
      <c r="Z2606">
        <v>37</v>
      </c>
      <c r="AA2606">
        <v>12</v>
      </c>
      <c r="AB2606">
        <v>12</v>
      </c>
      <c r="AC2606">
        <v>21</v>
      </c>
    </row>
    <row r="2607" spans="1:29" x14ac:dyDescent="0.35">
      <c r="A2607">
        <v>2612</v>
      </c>
      <c r="B2607" t="s">
        <v>1318</v>
      </c>
      <c r="C2607" t="s">
        <v>3981</v>
      </c>
      <c r="I2607" t="s">
        <v>3337</v>
      </c>
      <c r="J2607" t="s">
        <v>272</v>
      </c>
      <c r="K2607">
        <v>0</v>
      </c>
      <c r="N2607" t="b">
        <v>1</v>
      </c>
      <c r="O2607" t="b">
        <v>1</v>
      </c>
      <c r="P2607" t="b">
        <v>0</v>
      </c>
      <c r="Q2607">
        <v>14</v>
      </c>
      <c r="R2607">
        <v>2</v>
      </c>
      <c r="S2607">
        <v>1</v>
      </c>
      <c r="T2607">
        <v>0</v>
      </c>
      <c r="U2607" t="b">
        <v>1</v>
      </c>
      <c r="V2607" t="s">
        <v>332</v>
      </c>
      <c r="W2607" t="s">
        <v>333</v>
      </c>
      <c r="X2607" t="s">
        <v>6097</v>
      </c>
      <c r="Y2607">
        <v>38</v>
      </c>
      <c r="Z2607">
        <v>38</v>
      </c>
      <c r="AA2607">
        <v>12</v>
      </c>
      <c r="AB2607">
        <v>12</v>
      </c>
      <c r="AC2607">
        <v>21</v>
      </c>
    </row>
    <row r="2608" spans="1:29" x14ac:dyDescent="0.35">
      <c r="A2608">
        <v>2613</v>
      </c>
      <c r="B2608" t="s">
        <v>1318</v>
      </c>
      <c r="C2608" t="s">
        <v>3982</v>
      </c>
      <c r="I2608" t="s">
        <v>3337</v>
      </c>
      <c r="J2608" t="s">
        <v>272</v>
      </c>
      <c r="K2608">
        <v>0</v>
      </c>
      <c r="N2608" t="b">
        <v>1</v>
      </c>
      <c r="O2608" t="b">
        <v>1</v>
      </c>
      <c r="P2608" t="b">
        <v>0</v>
      </c>
      <c r="Q2608">
        <v>14</v>
      </c>
      <c r="R2608">
        <v>2</v>
      </c>
      <c r="S2608">
        <v>1</v>
      </c>
      <c r="T2608">
        <v>0</v>
      </c>
      <c r="U2608" t="b">
        <v>1</v>
      </c>
      <c r="V2608" t="s">
        <v>332</v>
      </c>
      <c r="W2608" t="s">
        <v>333</v>
      </c>
      <c r="X2608" t="s">
        <v>6098</v>
      </c>
      <c r="Y2608">
        <v>39</v>
      </c>
      <c r="Z2608">
        <v>39</v>
      </c>
      <c r="AA2608">
        <v>12</v>
      </c>
      <c r="AB2608">
        <v>12</v>
      </c>
      <c r="AC2608">
        <v>21</v>
      </c>
    </row>
    <row r="2609" spans="1:29" x14ac:dyDescent="0.35">
      <c r="A2609">
        <v>2614</v>
      </c>
      <c r="B2609" t="s">
        <v>1318</v>
      </c>
      <c r="C2609" t="s">
        <v>3983</v>
      </c>
      <c r="I2609" t="s">
        <v>3337</v>
      </c>
      <c r="J2609" t="s">
        <v>272</v>
      </c>
      <c r="K2609">
        <v>0</v>
      </c>
      <c r="N2609" t="b">
        <v>1</v>
      </c>
      <c r="O2609" t="b">
        <v>1</v>
      </c>
      <c r="P2609" t="b">
        <v>0</v>
      </c>
      <c r="Q2609">
        <v>14</v>
      </c>
      <c r="R2609">
        <v>2</v>
      </c>
      <c r="S2609">
        <v>1</v>
      </c>
      <c r="T2609">
        <v>0</v>
      </c>
      <c r="U2609" t="b">
        <v>1</v>
      </c>
      <c r="V2609" t="s">
        <v>332</v>
      </c>
      <c r="W2609" t="s">
        <v>333</v>
      </c>
      <c r="X2609" t="s">
        <v>6099</v>
      </c>
      <c r="Y2609">
        <v>40</v>
      </c>
      <c r="Z2609">
        <v>40</v>
      </c>
      <c r="AA2609">
        <v>12</v>
      </c>
      <c r="AB2609">
        <v>12</v>
      </c>
      <c r="AC2609">
        <v>21</v>
      </c>
    </row>
    <row r="2610" spans="1:29" x14ac:dyDescent="0.35">
      <c r="A2610">
        <v>2615</v>
      </c>
      <c r="B2610" t="s">
        <v>1318</v>
      </c>
      <c r="C2610" t="s">
        <v>3984</v>
      </c>
      <c r="I2610" t="s">
        <v>3337</v>
      </c>
      <c r="J2610" t="s">
        <v>272</v>
      </c>
      <c r="K2610">
        <v>0</v>
      </c>
      <c r="N2610" t="b">
        <v>1</v>
      </c>
      <c r="O2610" t="b">
        <v>1</v>
      </c>
      <c r="P2610" t="b">
        <v>0</v>
      </c>
      <c r="Q2610">
        <v>14</v>
      </c>
      <c r="R2610">
        <v>2</v>
      </c>
      <c r="S2610">
        <v>1</v>
      </c>
      <c r="T2610">
        <v>0</v>
      </c>
      <c r="U2610" t="b">
        <v>1</v>
      </c>
      <c r="V2610" t="s">
        <v>332</v>
      </c>
      <c r="W2610" t="s">
        <v>333</v>
      </c>
      <c r="X2610" t="s">
        <v>6100</v>
      </c>
      <c r="Y2610">
        <v>41</v>
      </c>
      <c r="Z2610">
        <v>41</v>
      </c>
      <c r="AA2610">
        <v>12</v>
      </c>
      <c r="AB2610">
        <v>12</v>
      </c>
      <c r="AC2610">
        <v>21</v>
      </c>
    </row>
    <row r="2611" spans="1:29" x14ac:dyDescent="0.35">
      <c r="A2611">
        <v>2616</v>
      </c>
      <c r="B2611" t="s">
        <v>1318</v>
      </c>
      <c r="C2611" t="s">
        <v>3985</v>
      </c>
      <c r="I2611" t="s">
        <v>3337</v>
      </c>
      <c r="J2611" t="s">
        <v>272</v>
      </c>
      <c r="K2611">
        <v>0</v>
      </c>
      <c r="N2611" t="b">
        <v>1</v>
      </c>
      <c r="O2611" t="b">
        <v>1</v>
      </c>
      <c r="P2611" t="b">
        <v>0</v>
      </c>
      <c r="Q2611">
        <v>14</v>
      </c>
      <c r="R2611">
        <v>2</v>
      </c>
      <c r="S2611">
        <v>1</v>
      </c>
      <c r="T2611">
        <v>0</v>
      </c>
      <c r="U2611" t="b">
        <v>1</v>
      </c>
      <c r="V2611" t="s">
        <v>332</v>
      </c>
      <c r="W2611" t="s">
        <v>333</v>
      </c>
      <c r="X2611" t="s">
        <v>6101</v>
      </c>
      <c r="Y2611">
        <v>42</v>
      </c>
      <c r="Z2611">
        <v>42</v>
      </c>
      <c r="AA2611">
        <v>12</v>
      </c>
      <c r="AB2611">
        <v>12</v>
      </c>
      <c r="AC2611">
        <v>21</v>
      </c>
    </row>
    <row r="2612" spans="1:29" x14ac:dyDescent="0.35">
      <c r="A2612">
        <v>2617</v>
      </c>
      <c r="B2612" t="s">
        <v>1318</v>
      </c>
      <c r="C2612" t="s">
        <v>3986</v>
      </c>
      <c r="I2612" t="s">
        <v>3337</v>
      </c>
      <c r="J2612" t="s">
        <v>272</v>
      </c>
      <c r="K2612">
        <v>0</v>
      </c>
      <c r="N2612" t="b">
        <v>1</v>
      </c>
      <c r="O2612" t="b">
        <v>1</v>
      </c>
      <c r="P2612" t="b">
        <v>0</v>
      </c>
      <c r="Q2612">
        <v>14</v>
      </c>
      <c r="R2612">
        <v>2</v>
      </c>
      <c r="S2612">
        <v>1</v>
      </c>
      <c r="T2612">
        <v>0</v>
      </c>
      <c r="U2612" t="b">
        <v>1</v>
      </c>
      <c r="V2612" t="s">
        <v>332</v>
      </c>
      <c r="W2612" t="s">
        <v>333</v>
      </c>
      <c r="X2612" t="s">
        <v>6102</v>
      </c>
      <c r="Y2612">
        <v>43</v>
      </c>
      <c r="Z2612">
        <v>43</v>
      </c>
      <c r="AA2612">
        <v>12</v>
      </c>
      <c r="AB2612">
        <v>12</v>
      </c>
      <c r="AC2612">
        <v>21</v>
      </c>
    </row>
    <row r="2613" spans="1:29" x14ac:dyDescent="0.35">
      <c r="A2613">
        <v>2618</v>
      </c>
      <c r="B2613" t="s">
        <v>1318</v>
      </c>
      <c r="C2613" t="s">
        <v>3987</v>
      </c>
      <c r="I2613" t="s">
        <v>3337</v>
      </c>
      <c r="J2613" t="s">
        <v>272</v>
      </c>
      <c r="K2613">
        <v>0</v>
      </c>
      <c r="N2613" t="b">
        <v>1</v>
      </c>
      <c r="O2613" t="b">
        <v>1</v>
      </c>
      <c r="P2613" t="b">
        <v>0</v>
      </c>
      <c r="Q2613">
        <v>14</v>
      </c>
      <c r="R2613">
        <v>2</v>
      </c>
      <c r="S2613">
        <v>1</v>
      </c>
      <c r="T2613">
        <v>0</v>
      </c>
      <c r="U2613" t="b">
        <v>1</v>
      </c>
      <c r="V2613" t="s">
        <v>332</v>
      </c>
      <c r="W2613" t="s">
        <v>333</v>
      </c>
      <c r="X2613" t="s">
        <v>6103</v>
      </c>
      <c r="Y2613">
        <v>44</v>
      </c>
      <c r="Z2613">
        <v>44</v>
      </c>
      <c r="AA2613">
        <v>12</v>
      </c>
      <c r="AB2613">
        <v>12</v>
      </c>
      <c r="AC2613">
        <v>21</v>
      </c>
    </row>
    <row r="2614" spans="1:29" x14ac:dyDescent="0.35">
      <c r="A2614">
        <v>2619</v>
      </c>
      <c r="B2614" t="s">
        <v>1318</v>
      </c>
      <c r="C2614" t="s">
        <v>3988</v>
      </c>
      <c r="I2614" t="s">
        <v>3337</v>
      </c>
      <c r="J2614" t="s">
        <v>272</v>
      </c>
      <c r="K2614">
        <v>0</v>
      </c>
      <c r="N2614" t="b">
        <v>1</v>
      </c>
      <c r="O2614" t="b">
        <v>1</v>
      </c>
      <c r="P2614" t="b">
        <v>0</v>
      </c>
      <c r="Q2614">
        <v>14</v>
      </c>
      <c r="R2614">
        <v>2</v>
      </c>
      <c r="S2614">
        <v>1</v>
      </c>
      <c r="T2614">
        <v>0</v>
      </c>
      <c r="U2614" t="b">
        <v>1</v>
      </c>
      <c r="V2614" t="s">
        <v>332</v>
      </c>
      <c r="W2614" t="s">
        <v>333</v>
      </c>
      <c r="X2614" t="s">
        <v>6104</v>
      </c>
      <c r="Y2614">
        <v>45</v>
      </c>
      <c r="Z2614">
        <v>45</v>
      </c>
      <c r="AA2614">
        <v>12</v>
      </c>
      <c r="AB2614">
        <v>12</v>
      </c>
      <c r="AC2614">
        <v>21</v>
      </c>
    </row>
    <row r="2615" spans="1:29" x14ac:dyDescent="0.35">
      <c r="A2615">
        <v>2620</v>
      </c>
      <c r="B2615" t="s">
        <v>1318</v>
      </c>
      <c r="C2615" t="s">
        <v>3989</v>
      </c>
      <c r="I2615" t="s">
        <v>3337</v>
      </c>
      <c r="J2615" t="s">
        <v>272</v>
      </c>
      <c r="K2615">
        <v>0</v>
      </c>
      <c r="N2615" t="b">
        <v>1</v>
      </c>
      <c r="O2615" t="b">
        <v>1</v>
      </c>
      <c r="P2615" t="b">
        <v>0</v>
      </c>
      <c r="Q2615">
        <v>14</v>
      </c>
      <c r="R2615">
        <v>2</v>
      </c>
      <c r="S2615">
        <v>1</v>
      </c>
      <c r="T2615">
        <v>0</v>
      </c>
      <c r="U2615" t="b">
        <v>1</v>
      </c>
      <c r="V2615" t="s">
        <v>332</v>
      </c>
      <c r="W2615" t="s">
        <v>333</v>
      </c>
      <c r="X2615" t="s">
        <v>6105</v>
      </c>
      <c r="Y2615">
        <v>46</v>
      </c>
      <c r="Z2615">
        <v>46</v>
      </c>
      <c r="AA2615">
        <v>12</v>
      </c>
      <c r="AB2615">
        <v>12</v>
      </c>
      <c r="AC2615">
        <v>21</v>
      </c>
    </row>
    <row r="2616" spans="1:29" x14ac:dyDescent="0.35">
      <c r="A2616">
        <v>2621</v>
      </c>
      <c r="B2616" t="s">
        <v>1318</v>
      </c>
      <c r="C2616" t="s">
        <v>3990</v>
      </c>
      <c r="I2616" t="s">
        <v>3337</v>
      </c>
      <c r="J2616" t="s">
        <v>272</v>
      </c>
      <c r="K2616">
        <v>0</v>
      </c>
      <c r="N2616" t="b">
        <v>1</v>
      </c>
      <c r="O2616" t="b">
        <v>1</v>
      </c>
      <c r="P2616" t="b">
        <v>0</v>
      </c>
      <c r="Q2616">
        <v>14</v>
      </c>
      <c r="R2616">
        <v>2</v>
      </c>
      <c r="S2616">
        <v>1</v>
      </c>
      <c r="T2616">
        <v>0</v>
      </c>
      <c r="U2616" t="b">
        <v>1</v>
      </c>
      <c r="V2616" t="s">
        <v>332</v>
      </c>
      <c r="W2616" t="s">
        <v>333</v>
      </c>
      <c r="X2616" t="s">
        <v>6106</v>
      </c>
      <c r="Y2616">
        <v>47</v>
      </c>
      <c r="Z2616">
        <v>47</v>
      </c>
      <c r="AA2616">
        <v>12</v>
      </c>
      <c r="AB2616">
        <v>12</v>
      </c>
      <c r="AC2616">
        <v>21</v>
      </c>
    </row>
    <row r="2617" spans="1:29" x14ac:dyDescent="0.35">
      <c r="A2617">
        <v>2622</v>
      </c>
      <c r="B2617" t="s">
        <v>1318</v>
      </c>
      <c r="C2617" t="s">
        <v>3991</v>
      </c>
      <c r="I2617" t="s">
        <v>3337</v>
      </c>
      <c r="J2617" t="s">
        <v>272</v>
      </c>
      <c r="K2617">
        <v>0</v>
      </c>
      <c r="N2617" t="b">
        <v>1</v>
      </c>
      <c r="O2617" t="b">
        <v>1</v>
      </c>
      <c r="P2617" t="b">
        <v>0</v>
      </c>
      <c r="Q2617">
        <v>14</v>
      </c>
      <c r="R2617">
        <v>2</v>
      </c>
      <c r="S2617">
        <v>1</v>
      </c>
      <c r="T2617">
        <v>0</v>
      </c>
      <c r="U2617" t="b">
        <v>1</v>
      </c>
      <c r="V2617" t="s">
        <v>332</v>
      </c>
      <c r="W2617" t="s">
        <v>333</v>
      </c>
      <c r="X2617" t="s">
        <v>6107</v>
      </c>
      <c r="Y2617">
        <v>48</v>
      </c>
      <c r="Z2617">
        <v>48</v>
      </c>
      <c r="AA2617">
        <v>12</v>
      </c>
      <c r="AB2617">
        <v>12</v>
      </c>
      <c r="AC2617">
        <v>21</v>
      </c>
    </row>
    <row r="2618" spans="1:29" x14ac:dyDescent="0.35">
      <c r="A2618">
        <v>2623</v>
      </c>
      <c r="B2618" t="s">
        <v>1318</v>
      </c>
      <c r="C2618" t="s">
        <v>3992</v>
      </c>
      <c r="I2618" t="s">
        <v>3337</v>
      </c>
      <c r="J2618" t="s">
        <v>272</v>
      </c>
      <c r="K2618">
        <v>0</v>
      </c>
      <c r="N2618" t="b">
        <v>1</v>
      </c>
      <c r="O2618" t="b">
        <v>1</v>
      </c>
      <c r="P2618" t="b">
        <v>0</v>
      </c>
      <c r="Q2618">
        <v>14</v>
      </c>
      <c r="R2618">
        <v>2</v>
      </c>
      <c r="S2618">
        <v>1</v>
      </c>
      <c r="T2618">
        <v>0</v>
      </c>
      <c r="U2618" t="b">
        <v>1</v>
      </c>
      <c r="V2618" t="s">
        <v>332</v>
      </c>
      <c r="W2618" t="s">
        <v>333</v>
      </c>
      <c r="X2618" t="s">
        <v>6108</v>
      </c>
      <c r="Y2618">
        <v>49</v>
      </c>
      <c r="Z2618">
        <v>49</v>
      </c>
      <c r="AA2618">
        <v>12</v>
      </c>
      <c r="AB2618">
        <v>12</v>
      </c>
      <c r="AC2618">
        <v>21</v>
      </c>
    </row>
    <row r="2619" spans="1:29" x14ac:dyDescent="0.35">
      <c r="A2619">
        <v>2624</v>
      </c>
      <c r="B2619" t="s">
        <v>1318</v>
      </c>
      <c r="C2619" t="s">
        <v>3993</v>
      </c>
      <c r="I2619" t="s">
        <v>3337</v>
      </c>
      <c r="J2619" t="s">
        <v>272</v>
      </c>
      <c r="K2619">
        <v>0</v>
      </c>
      <c r="N2619" t="b">
        <v>1</v>
      </c>
      <c r="O2619" t="b">
        <v>1</v>
      </c>
      <c r="P2619" t="b">
        <v>0</v>
      </c>
      <c r="Q2619">
        <v>14</v>
      </c>
      <c r="R2619">
        <v>2</v>
      </c>
      <c r="S2619">
        <v>1</v>
      </c>
      <c r="T2619">
        <v>0</v>
      </c>
      <c r="U2619" t="b">
        <v>1</v>
      </c>
      <c r="V2619" t="s">
        <v>332</v>
      </c>
      <c r="W2619" t="s">
        <v>333</v>
      </c>
      <c r="X2619" t="s">
        <v>6109</v>
      </c>
      <c r="Y2619">
        <v>50</v>
      </c>
      <c r="Z2619">
        <v>50</v>
      </c>
      <c r="AA2619">
        <v>12</v>
      </c>
      <c r="AB2619">
        <v>12</v>
      </c>
      <c r="AC2619">
        <v>21</v>
      </c>
    </row>
    <row r="2620" spans="1:29" x14ac:dyDescent="0.35">
      <c r="A2620">
        <v>2625</v>
      </c>
      <c r="B2620" t="s">
        <v>1318</v>
      </c>
      <c r="C2620" t="s">
        <v>3994</v>
      </c>
      <c r="I2620" t="s">
        <v>3337</v>
      </c>
      <c r="J2620" t="s">
        <v>272</v>
      </c>
      <c r="K2620">
        <v>0</v>
      </c>
      <c r="N2620" t="b">
        <v>1</v>
      </c>
      <c r="O2620" t="b">
        <v>1</v>
      </c>
      <c r="P2620" t="b">
        <v>0</v>
      </c>
      <c r="Q2620">
        <v>14</v>
      </c>
      <c r="R2620">
        <v>2</v>
      </c>
      <c r="S2620">
        <v>1</v>
      </c>
      <c r="T2620">
        <v>0</v>
      </c>
      <c r="U2620" t="b">
        <v>1</v>
      </c>
      <c r="V2620" t="s">
        <v>332</v>
      </c>
      <c r="W2620" t="s">
        <v>333</v>
      </c>
      <c r="X2620" t="s">
        <v>6110</v>
      </c>
      <c r="Y2620">
        <v>51</v>
      </c>
      <c r="Z2620">
        <v>51</v>
      </c>
      <c r="AA2620">
        <v>12</v>
      </c>
      <c r="AB2620">
        <v>12</v>
      </c>
      <c r="AC2620">
        <v>21</v>
      </c>
    </row>
    <row r="2621" spans="1:29" x14ac:dyDescent="0.35">
      <c r="A2621">
        <v>2626</v>
      </c>
      <c r="B2621" t="s">
        <v>1318</v>
      </c>
      <c r="C2621" t="s">
        <v>3995</v>
      </c>
      <c r="I2621" t="s">
        <v>3337</v>
      </c>
      <c r="J2621" t="s">
        <v>272</v>
      </c>
      <c r="K2621">
        <v>0</v>
      </c>
      <c r="N2621" t="b">
        <v>1</v>
      </c>
      <c r="O2621" t="b">
        <v>1</v>
      </c>
      <c r="P2621" t="b">
        <v>0</v>
      </c>
      <c r="Q2621">
        <v>14</v>
      </c>
      <c r="R2621">
        <v>2</v>
      </c>
      <c r="S2621">
        <v>1</v>
      </c>
      <c r="T2621">
        <v>0</v>
      </c>
      <c r="U2621" t="b">
        <v>1</v>
      </c>
      <c r="V2621" t="s">
        <v>332</v>
      </c>
      <c r="W2621" t="s">
        <v>333</v>
      </c>
      <c r="X2621" t="s">
        <v>6111</v>
      </c>
      <c r="Y2621">
        <v>52</v>
      </c>
      <c r="Z2621">
        <v>52</v>
      </c>
      <c r="AA2621">
        <v>12</v>
      </c>
      <c r="AB2621">
        <v>12</v>
      </c>
      <c r="AC2621">
        <v>21</v>
      </c>
    </row>
    <row r="2622" spans="1:29" x14ac:dyDescent="0.35">
      <c r="A2622">
        <v>2627</v>
      </c>
      <c r="B2622" t="s">
        <v>1318</v>
      </c>
      <c r="C2622" t="s">
        <v>3996</v>
      </c>
      <c r="I2622" t="s">
        <v>3337</v>
      </c>
      <c r="J2622" t="s">
        <v>272</v>
      </c>
      <c r="K2622">
        <v>0</v>
      </c>
      <c r="N2622" t="b">
        <v>1</v>
      </c>
      <c r="O2622" t="b">
        <v>1</v>
      </c>
      <c r="P2622" t="b">
        <v>0</v>
      </c>
      <c r="Q2622">
        <v>14</v>
      </c>
      <c r="R2622">
        <v>2</v>
      </c>
      <c r="S2622">
        <v>1</v>
      </c>
      <c r="T2622">
        <v>0</v>
      </c>
      <c r="U2622" t="b">
        <v>1</v>
      </c>
      <c r="V2622" t="s">
        <v>332</v>
      </c>
      <c r="W2622" t="s">
        <v>333</v>
      </c>
      <c r="X2622" t="s">
        <v>6112</v>
      </c>
      <c r="Y2622">
        <v>53</v>
      </c>
      <c r="Z2622">
        <v>53</v>
      </c>
      <c r="AA2622">
        <v>12</v>
      </c>
      <c r="AB2622">
        <v>12</v>
      </c>
      <c r="AC2622">
        <v>21</v>
      </c>
    </row>
    <row r="2623" spans="1:29" x14ac:dyDescent="0.35">
      <c r="A2623">
        <v>2628</v>
      </c>
      <c r="B2623" t="s">
        <v>1318</v>
      </c>
      <c r="C2623" t="s">
        <v>3997</v>
      </c>
      <c r="I2623" t="s">
        <v>3337</v>
      </c>
      <c r="J2623" t="s">
        <v>272</v>
      </c>
      <c r="K2623">
        <v>0</v>
      </c>
      <c r="N2623" t="b">
        <v>1</v>
      </c>
      <c r="O2623" t="b">
        <v>1</v>
      </c>
      <c r="P2623" t="b">
        <v>0</v>
      </c>
      <c r="Q2623">
        <v>14</v>
      </c>
      <c r="R2623">
        <v>2</v>
      </c>
      <c r="S2623">
        <v>1</v>
      </c>
      <c r="T2623">
        <v>0</v>
      </c>
      <c r="U2623" t="b">
        <v>1</v>
      </c>
      <c r="V2623" t="s">
        <v>332</v>
      </c>
      <c r="W2623" t="s">
        <v>333</v>
      </c>
      <c r="X2623" t="s">
        <v>6113</v>
      </c>
      <c r="Y2623">
        <v>54</v>
      </c>
      <c r="Z2623">
        <v>54</v>
      </c>
      <c r="AA2623">
        <v>12</v>
      </c>
      <c r="AB2623">
        <v>12</v>
      </c>
      <c r="AC2623">
        <v>21</v>
      </c>
    </row>
    <row r="2624" spans="1:29" x14ac:dyDescent="0.35">
      <c r="A2624">
        <v>2629</v>
      </c>
      <c r="B2624" t="s">
        <v>1318</v>
      </c>
      <c r="C2624" t="s">
        <v>3998</v>
      </c>
      <c r="I2624" t="s">
        <v>3337</v>
      </c>
      <c r="J2624" t="s">
        <v>272</v>
      </c>
      <c r="K2624">
        <v>0</v>
      </c>
      <c r="N2624" t="b">
        <v>1</v>
      </c>
      <c r="O2624" t="b">
        <v>1</v>
      </c>
      <c r="P2624" t="b">
        <v>0</v>
      </c>
      <c r="Q2624">
        <v>14</v>
      </c>
      <c r="R2624">
        <v>2</v>
      </c>
      <c r="S2624">
        <v>1</v>
      </c>
      <c r="T2624">
        <v>0</v>
      </c>
      <c r="U2624" t="b">
        <v>1</v>
      </c>
      <c r="V2624" t="s">
        <v>332</v>
      </c>
      <c r="W2624" t="s">
        <v>333</v>
      </c>
      <c r="X2624" t="s">
        <v>6114</v>
      </c>
      <c r="Y2624">
        <v>55</v>
      </c>
      <c r="Z2624">
        <v>55</v>
      </c>
      <c r="AA2624">
        <v>12</v>
      </c>
      <c r="AB2624">
        <v>12</v>
      </c>
      <c r="AC2624">
        <v>21</v>
      </c>
    </row>
    <row r="2625" spans="1:29" x14ac:dyDescent="0.35">
      <c r="A2625">
        <v>2630</v>
      </c>
      <c r="B2625" t="s">
        <v>1318</v>
      </c>
      <c r="C2625" t="s">
        <v>3999</v>
      </c>
      <c r="I2625" t="s">
        <v>3337</v>
      </c>
      <c r="J2625" t="s">
        <v>272</v>
      </c>
      <c r="K2625">
        <v>0</v>
      </c>
      <c r="N2625" t="b">
        <v>1</v>
      </c>
      <c r="O2625" t="b">
        <v>1</v>
      </c>
      <c r="P2625" t="b">
        <v>0</v>
      </c>
      <c r="Q2625">
        <v>14</v>
      </c>
      <c r="R2625">
        <v>2</v>
      </c>
      <c r="S2625">
        <v>1</v>
      </c>
      <c r="T2625">
        <v>0</v>
      </c>
      <c r="U2625" t="b">
        <v>1</v>
      </c>
      <c r="V2625" t="s">
        <v>332</v>
      </c>
      <c r="W2625" t="s">
        <v>333</v>
      </c>
      <c r="X2625" t="s">
        <v>6115</v>
      </c>
      <c r="Y2625">
        <v>56</v>
      </c>
      <c r="Z2625">
        <v>56</v>
      </c>
      <c r="AA2625">
        <v>12</v>
      </c>
      <c r="AB2625">
        <v>12</v>
      </c>
      <c r="AC2625">
        <v>21</v>
      </c>
    </row>
    <row r="2626" spans="1:29" x14ac:dyDescent="0.35">
      <c r="A2626">
        <v>2631</v>
      </c>
      <c r="B2626" t="s">
        <v>1318</v>
      </c>
      <c r="C2626" t="s">
        <v>4000</v>
      </c>
      <c r="I2626" t="s">
        <v>3337</v>
      </c>
      <c r="J2626" t="s">
        <v>272</v>
      </c>
      <c r="K2626">
        <v>0</v>
      </c>
      <c r="N2626" t="b">
        <v>1</v>
      </c>
      <c r="O2626" t="b">
        <v>1</v>
      </c>
      <c r="P2626" t="b">
        <v>0</v>
      </c>
      <c r="Q2626">
        <v>14</v>
      </c>
      <c r="R2626">
        <v>2</v>
      </c>
      <c r="S2626">
        <v>1</v>
      </c>
      <c r="T2626">
        <v>0</v>
      </c>
      <c r="U2626" t="b">
        <v>1</v>
      </c>
      <c r="V2626" t="s">
        <v>332</v>
      </c>
      <c r="W2626" t="s">
        <v>333</v>
      </c>
      <c r="X2626" t="s">
        <v>6116</v>
      </c>
      <c r="Y2626">
        <v>57</v>
      </c>
      <c r="Z2626">
        <v>57</v>
      </c>
      <c r="AA2626">
        <v>12</v>
      </c>
      <c r="AB2626">
        <v>12</v>
      </c>
      <c r="AC2626">
        <v>21</v>
      </c>
    </row>
    <row r="2627" spans="1:29" x14ac:dyDescent="0.35">
      <c r="A2627">
        <v>2632</v>
      </c>
      <c r="B2627" t="s">
        <v>1318</v>
      </c>
      <c r="C2627" t="s">
        <v>4001</v>
      </c>
      <c r="I2627" t="s">
        <v>3337</v>
      </c>
      <c r="J2627" t="s">
        <v>272</v>
      </c>
      <c r="K2627">
        <v>0</v>
      </c>
      <c r="N2627" t="b">
        <v>1</v>
      </c>
      <c r="O2627" t="b">
        <v>1</v>
      </c>
      <c r="P2627" t="b">
        <v>0</v>
      </c>
      <c r="Q2627">
        <v>14</v>
      </c>
      <c r="R2627">
        <v>2</v>
      </c>
      <c r="S2627">
        <v>1</v>
      </c>
      <c r="T2627">
        <v>0</v>
      </c>
      <c r="U2627" t="b">
        <v>1</v>
      </c>
      <c r="V2627" t="s">
        <v>332</v>
      </c>
      <c r="W2627" t="s">
        <v>333</v>
      </c>
      <c r="X2627" t="s">
        <v>6117</v>
      </c>
      <c r="Y2627">
        <v>58</v>
      </c>
      <c r="Z2627">
        <v>58</v>
      </c>
      <c r="AA2627">
        <v>12</v>
      </c>
      <c r="AB2627">
        <v>12</v>
      </c>
      <c r="AC2627">
        <v>21</v>
      </c>
    </row>
    <row r="2628" spans="1:29" x14ac:dyDescent="0.35">
      <c r="A2628">
        <v>2633</v>
      </c>
      <c r="B2628" t="s">
        <v>1318</v>
      </c>
      <c r="C2628" t="s">
        <v>4002</v>
      </c>
      <c r="I2628" t="s">
        <v>3337</v>
      </c>
      <c r="J2628" t="s">
        <v>272</v>
      </c>
      <c r="K2628">
        <v>0</v>
      </c>
      <c r="N2628" t="b">
        <v>1</v>
      </c>
      <c r="O2628" t="b">
        <v>1</v>
      </c>
      <c r="P2628" t="b">
        <v>0</v>
      </c>
      <c r="Q2628">
        <v>14</v>
      </c>
      <c r="R2628">
        <v>2</v>
      </c>
      <c r="S2628">
        <v>1</v>
      </c>
      <c r="T2628">
        <v>0</v>
      </c>
      <c r="U2628" t="b">
        <v>1</v>
      </c>
      <c r="V2628" t="s">
        <v>332</v>
      </c>
      <c r="W2628" t="s">
        <v>333</v>
      </c>
      <c r="X2628" t="s">
        <v>6118</v>
      </c>
      <c r="Y2628">
        <v>59</v>
      </c>
      <c r="Z2628">
        <v>59</v>
      </c>
      <c r="AA2628">
        <v>12</v>
      </c>
      <c r="AB2628">
        <v>12</v>
      </c>
      <c r="AC2628">
        <v>21</v>
      </c>
    </row>
    <row r="2629" spans="1:29" x14ac:dyDescent="0.35">
      <c r="A2629">
        <v>2634</v>
      </c>
      <c r="B2629" t="s">
        <v>1318</v>
      </c>
      <c r="C2629" t="s">
        <v>4003</v>
      </c>
      <c r="I2629" t="s">
        <v>3337</v>
      </c>
      <c r="J2629" t="s">
        <v>272</v>
      </c>
      <c r="K2629">
        <v>0</v>
      </c>
      <c r="N2629" t="b">
        <v>1</v>
      </c>
      <c r="O2629" t="b">
        <v>1</v>
      </c>
      <c r="P2629" t="b">
        <v>0</v>
      </c>
      <c r="Q2629">
        <v>14</v>
      </c>
      <c r="R2629">
        <v>2</v>
      </c>
      <c r="S2629">
        <v>1</v>
      </c>
      <c r="T2629">
        <v>0</v>
      </c>
      <c r="U2629" t="b">
        <v>1</v>
      </c>
      <c r="V2629" t="s">
        <v>332</v>
      </c>
      <c r="W2629" t="s">
        <v>333</v>
      </c>
      <c r="X2629" t="s">
        <v>6119</v>
      </c>
      <c r="Y2629">
        <v>60</v>
      </c>
      <c r="Z2629">
        <v>60</v>
      </c>
      <c r="AA2629">
        <v>12</v>
      </c>
      <c r="AB2629">
        <v>12</v>
      </c>
      <c r="AC2629">
        <v>21</v>
      </c>
    </row>
    <row r="2630" spans="1:29" x14ac:dyDescent="0.35">
      <c r="A2630">
        <v>2635</v>
      </c>
      <c r="B2630" t="s">
        <v>1318</v>
      </c>
      <c r="C2630" t="s">
        <v>4004</v>
      </c>
      <c r="I2630" t="s">
        <v>3337</v>
      </c>
      <c r="J2630" t="s">
        <v>272</v>
      </c>
      <c r="K2630">
        <v>0</v>
      </c>
      <c r="N2630" t="b">
        <v>1</v>
      </c>
      <c r="O2630" t="b">
        <v>1</v>
      </c>
      <c r="P2630" t="b">
        <v>0</v>
      </c>
      <c r="Q2630">
        <v>14</v>
      </c>
      <c r="R2630">
        <v>2</v>
      </c>
      <c r="S2630">
        <v>1</v>
      </c>
      <c r="T2630">
        <v>0</v>
      </c>
      <c r="U2630" t="b">
        <v>1</v>
      </c>
      <c r="V2630" t="s">
        <v>332</v>
      </c>
      <c r="W2630" t="s">
        <v>333</v>
      </c>
      <c r="X2630" t="s">
        <v>6120</v>
      </c>
      <c r="Y2630">
        <v>61</v>
      </c>
      <c r="Z2630">
        <v>61</v>
      </c>
      <c r="AA2630">
        <v>12</v>
      </c>
      <c r="AB2630">
        <v>12</v>
      </c>
      <c r="AC2630">
        <v>21</v>
      </c>
    </row>
    <row r="2631" spans="1:29" x14ac:dyDescent="0.35">
      <c r="A2631">
        <v>2636</v>
      </c>
      <c r="B2631" t="s">
        <v>1318</v>
      </c>
      <c r="C2631" t="s">
        <v>4005</v>
      </c>
      <c r="I2631" t="s">
        <v>3337</v>
      </c>
      <c r="J2631" t="s">
        <v>272</v>
      </c>
      <c r="K2631">
        <v>0</v>
      </c>
      <c r="N2631" t="b">
        <v>1</v>
      </c>
      <c r="O2631" t="b">
        <v>1</v>
      </c>
      <c r="P2631" t="b">
        <v>0</v>
      </c>
      <c r="Q2631">
        <v>14</v>
      </c>
      <c r="R2631">
        <v>2</v>
      </c>
      <c r="S2631">
        <v>1</v>
      </c>
      <c r="T2631">
        <v>0</v>
      </c>
      <c r="U2631" t="b">
        <v>1</v>
      </c>
      <c r="V2631" t="s">
        <v>332</v>
      </c>
      <c r="W2631" t="s">
        <v>333</v>
      </c>
      <c r="X2631" t="s">
        <v>6121</v>
      </c>
      <c r="Y2631">
        <v>62</v>
      </c>
      <c r="Z2631">
        <v>62</v>
      </c>
      <c r="AA2631">
        <v>12</v>
      </c>
      <c r="AB2631">
        <v>12</v>
      </c>
      <c r="AC2631">
        <v>21</v>
      </c>
    </row>
    <row r="2632" spans="1:29" x14ac:dyDescent="0.35">
      <c r="A2632">
        <v>2637</v>
      </c>
      <c r="B2632" t="s">
        <v>1318</v>
      </c>
      <c r="C2632" t="s">
        <v>4006</v>
      </c>
      <c r="I2632" t="s">
        <v>3337</v>
      </c>
      <c r="J2632" t="s">
        <v>272</v>
      </c>
      <c r="K2632">
        <v>0</v>
      </c>
      <c r="N2632" t="b">
        <v>1</v>
      </c>
      <c r="O2632" t="b">
        <v>1</v>
      </c>
      <c r="P2632" t="b">
        <v>0</v>
      </c>
      <c r="Q2632">
        <v>14</v>
      </c>
      <c r="R2632">
        <v>2</v>
      </c>
      <c r="S2632">
        <v>1</v>
      </c>
      <c r="T2632">
        <v>0</v>
      </c>
      <c r="U2632" t="b">
        <v>1</v>
      </c>
      <c r="V2632" t="s">
        <v>332</v>
      </c>
      <c r="W2632" t="s">
        <v>333</v>
      </c>
      <c r="X2632" t="s">
        <v>6122</v>
      </c>
      <c r="Y2632">
        <v>63</v>
      </c>
      <c r="Z2632">
        <v>63</v>
      </c>
      <c r="AA2632">
        <v>12</v>
      </c>
      <c r="AB2632">
        <v>12</v>
      </c>
      <c r="AC2632">
        <v>21</v>
      </c>
    </row>
    <row r="2633" spans="1:29" x14ac:dyDescent="0.35">
      <c r="A2633">
        <v>2638</v>
      </c>
      <c r="B2633" t="s">
        <v>1318</v>
      </c>
      <c r="C2633" t="s">
        <v>4007</v>
      </c>
      <c r="I2633" t="s">
        <v>3337</v>
      </c>
      <c r="J2633" t="s">
        <v>272</v>
      </c>
      <c r="K2633">
        <v>0</v>
      </c>
      <c r="N2633" t="b">
        <v>1</v>
      </c>
      <c r="O2633" t="b">
        <v>1</v>
      </c>
      <c r="P2633" t="b">
        <v>0</v>
      </c>
      <c r="Q2633">
        <v>14</v>
      </c>
      <c r="R2633">
        <v>2</v>
      </c>
      <c r="S2633">
        <v>1</v>
      </c>
      <c r="T2633">
        <v>0</v>
      </c>
      <c r="U2633" t="b">
        <v>1</v>
      </c>
      <c r="V2633" t="s">
        <v>332</v>
      </c>
      <c r="W2633" t="s">
        <v>333</v>
      </c>
      <c r="X2633" t="s">
        <v>6123</v>
      </c>
      <c r="Y2633">
        <v>64</v>
      </c>
      <c r="Z2633">
        <v>64</v>
      </c>
      <c r="AA2633">
        <v>12</v>
      </c>
      <c r="AB2633">
        <v>12</v>
      </c>
      <c r="AC2633">
        <v>21</v>
      </c>
    </row>
    <row r="2634" spans="1:29" x14ac:dyDescent="0.35">
      <c r="A2634">
        <v>2639</v>
      </c>
      <c r="B2634" t="s">
        <v>1318</v>
      </c>
      <c r="C2634" t="s">
        <v>4008</v>
      </c>
      <c r="I2634" t="s">
        <v>3337</v>
      </c>
      <c r="J2634" t="s">
        <v>272</v>
      </c>
      <c r="K2634">
        <v>0</v>
      </c>
      <c r="N2634" t="b">
        <v>1</v>
      </c>
      <c r="O2634" t="b">
        <v>1</v>
      </c>
      <c r="P2634" t="b">
        <v>0</v>
      </c>
      <c r="Q2634">
        <v>14</v>
      </c>
      <c r="R2634">
        <v>2</v>
      </c>
      <c r="S2634">
        <v>1</v>
      </c>
      <c r="T2634">
        <v>0</v>
      </c>
      <c r="U2634" t="b">
        <v>1</v>
      </c>
      <c r="V2634" t="s">
        <v>332</v>
      </c>
      <c r="W2634" t="s">
        <v>333</v>
      </c>
      <c r="X2634" t="s">
        <v>6124</v>
      </c>
      <c r="Y2634">
        <v>65</v>
      </c>
      <c r="Z2634">
        <v>65</v>
      </c>
      <c r="AA2634">
        <v>12</v>
      </c>
      <c r="AB2634">
        <v>12</v>
      </c>
      <c r="AC2634">
        <v>21</v>
      </c>
    </row>
    <row r="2635" spans="1:29" x14ac:dyDescent="0.35">
      <c r="A2635">
        <v>2640</v>
      </c>
      <c r="B2635" t="s">
        <v>1318</v>
      </c>
      <c r="C2635" t="s">
        <v>4009</v>
      </c>
      <c r="I2635" t="s">
        <v>3337</v>
      </c>
      <c r="J2635" t="s">
        <v>272</v>
      </c>
      <c r="K2635">
        <v>0</v>
      </c>
      <c r="N2635" t="b">
        <v>1</v>
      </c>
      <c r="O2635" t="b">
        <v>1</v>
      </c>
      <c r="P2635" t="b">
        <v>0</v>
      </c>
      <c r="Q2635">
        <v>14</v>
      </c>
      <c r="R2635">
        <v>2</v>
      </c>
      <c r="S2635">
        <v>1</v>
      </c>
      <c r="T2635">
        <v>0</v>
      </c>
      <c r="U2635" t="b">
        <v>1</v>
      </c>
      <c r="V2635" t="s">
        <v>332</v>
      </c>
      <c r="W2635" t="s">
        <v>333</v>
      </c>
      <c r="X2635" t="s">
        <v>6125</v>
      </c>
      <c r="Y2635">
        <v>66</v>
      </c>
      <c r="Z2635">
        <v>66</v>
      </c>
      <c r="AA2635">
        <v>12</v>
      </c>
      <c r="AB2635">
        <v>12</v>
      </c>
      <c r="AC2635">
        <v>21</v>
      </c>
    </row>
    <row r="2636" spans="1:29" x14ac:dyDescent="0.35">
      <c r="A2636">
        <v>2641</v>
      </c>
      <c r="B2636" t="s">
        <v>1318</v>
      </c>
      <c r="C2636" t="s">
        <v>4010</v>
      </c>
      <c r="I2636" t="s">
        <v>3337</v>
      </c>
      <c r="J2636" t="s">
        <v>272</v>
      </c>
      <c r="K2636">
        <v>0</v>
      </c>
      <c r="N2636" t="b">
        <v>1</v>
      </c>
      <c r="O2636" t="b">
        <v>1</v>
      </c>
      <c r="P2636" t="b">
        <v>0</v>
      </c>
      <c r="Q2636">
        <v>14</v>
      </c>
      <c r="R2636">
        <v>2</v>
      </c>
      <c r="S2636">
        <v>1</v>
      </c>
      <c r="T2636">
        <v>0</v>
      </c>
      <c r="U2636" t="b">
        <v>1</v>
      </c>
      <c r="V2636" t="s">
        <v>332</v>
      </c>
      <c r="W2636" t="s">
        <v>333</v>
      </c>
      <c r="X2636" t="s">
        <v>6126</v>
      </c>
      <c r="Y2636">
        <v>67</v>
      </c>
      <c r="Z2636">
        <v>67</v>
      </c>
      <c r="AA2636">
        <v>12</v>
      </c>
      <c r="AB2636">
        <v>12</v>
      </c>
      <c r="AC2636">
        <v>21</v>
      </c>
    </row>
    <row r="2637" spans="1:29" x14ac:dyDescent="0.35">
      <c r="A2637">
        <v>2642</v>
      </c>
      <c r="B2637" t="s">
        <v>1318</v>
      </c>
      <c r="C2637" t="s">
        <v>4011</v>
      </c>
      <c r="I2637" t="s">
        <v>3337</v>
      </c>
      <c r="J2637" t="s">
        <v>272</v>
      </c>
      <c r="K2637">
        <v>0</v>
      </c>
      <c r="N2637" t="b">
        <v>1</v>
      </c>
      <c r="O2637" t="b">
        <v>1</v>
      </c>
      <c r="P2637" t="b">
        <v>0</v>
      </c>
      <c r="Q2637">
        <v>14</v>
      </c>
      <c r="R2637">
        <v>2</v>
      </c>
      <c r="S2637">
        <v>1</v>
      </c>
      <c r="T2637">
        <v>0</v>
      </c>
      <c r="U2637" t="b">
        <v>1</v>
      </c>
      <c r="V2637" t="s">
        <v>332</v>
      </c>
      <c r="W2637" t="s">
        <v>333</v>
      </c>
      <c r="X2637" t="s">
        <v>6127</v>
      </c>
      <c r="Y2637">
        <v>68</v>
      </c>
      <c r="Z2637">
        <v>68</v>
      </c>
      <c r="AA2637">
        <v>12</v>
      </c>
      <c r="AB2637">
        <v>12</v>
      </c>
      <c r="AC2637">
        <v>21</v>
      </c>
    </row>
    <row r="2638" spans="1:29" x14ac:dyDescent="0.35">
      <c r="A2638">
        <v>2643</v>
      </c>
      <c r="B2638" t="s">
        <v>1318</v>
      </c>
      <c r="C2638" t="s">
        <v>4012</v>
      </c>
      <c r="I2638" t="s">
        <v>3337</v>
      </c>
      <c r="J2638" t="s">
        <v>272</v>
      </c>
      <c r="K2638">
        <v>0</v>
      </c>
      <c r="N2638" t="b">
        <v>1</v>
      </c>
      <c r="O2638" t="b">
        <v>1</v>
      </c>
      <c r="P2638" t="b">
        <v>0</v>
      </c>
      <c r="Q2638">
        <v>14</v>
      </c>
      <c r="R2638">
        <v>2</v>
      </c>
      <c r="S2638">
        <v>1</v>
      </c>
      <c r="T2638">
        <v>0</v>
      </c>
      <c r="U2638" t="b">
        <v>1</v>
      </c>
      <c r="V2638" t="s">
        <v>332</v>
      </c>
      <c r="W2638" t="s">
        <v>333</v>
      </c>
      <c r="X2638" t="s">
        <v>6128</v>
      </c>
      <c r="Y2638">
        <v>69</v>
      </c>
      <c r="Z2638">
        <v>69</v>
      </c>
      <c r="AA2638">
        <v>12</v>
      </c>
      <c r="AB2638">
        <v>12</v>
      </c>
      <c r="AC2638">
        <v>21</v>
      </c>
    </row>
    <row r="2639" spans="1:29" x14ac:dyDescent="0.35">
      <c r="A2639">
        <v>2644</v>
      </c>
      <c r="B2639" t="s">
        <v>1318</v>
      </c>
      <c r="C2639" t="s">
        <v>4013</v>
      </c>
      <c r="I2639" t="s">
        <v>3337</v>
      </c>
      <c r="J2639" t="s">
        <v>272</v>
      </c>
      <c r="K2639">
        <v>0</v>
      </c>
      <c r="N2639" t="b">
        <v>1</v>
      </c>
      <c r="O2639" t="b">
        <v>1</v>
      </c>
      <c r="P2639" t="b">
        <v>0</v>
      </c>
      <c r="Q2639">
        <v>14</v>
      </c>
      <c r="R2639">
        <v>2</v>
      </c>
      <c r="S2639">
        <v>1</v>
      </c>
      <c r="T2639">
        <v>0</v>
      </c>
      <c r="U2639" t="b">
        <v>1</v>
      </c>
      <c r="V2639" t="s">
        <v>332</v>
      </c>
      <c r="W2639" t="s">
        <v>333</v>
      </c>
      <c r="X2639" t="s">
        <v>6129</v>
      </c>
      <c r="Y2639">
        <v>70</v>
      </c>
      <c r="Z2639">
        <v>70</v>
      </c>
      <c r="AA2639">
        <v>12</v>
      </c>
      <c r="AB2639">
        <v>12</v>
      </c>
      <c r="AC2639">
        <v>21</v>
      </c>
    </row>
    <row r="2640" spans="1:29" x14ac:dyDescent="0.35">
      <c r="A2640">
        <v>2645</v>
      </c>
      <c r="B2640" t="s">
        <v>1318</v>
      </c>
      <c r="C2640" t="s">
        <v>4014</v>
      </c>
      <c r="I2640" t="s">
        <v>3337</v>
      </c>
      <c r="J2640" t="s">
        <v>272</v>
      </c>
      <c r="K2640">
        <v>0</v>
      </c>
      <c r="N2640" t="b">
        <v>1</v>
      </c>
      <c r="O2640" t="b">
        <v>1</v>
      </c>
      <c r="P2640" t="b">
        <v>0</v>
      </c>
      <c r="Q2640">
        <v>14</v>
      </c>
      <c r="R2640">
        <v>2</v>
      </c>
      <c r="S2640">
        <v>1</v>
      </c>
      <c r="T2640">
        <v>0</v>
      </c>
      <c r="U2640" t="b">
        <v>1</v>
      </c>
      <c r="V2640" t="s">
        <v>332</v>
      </c>
      <c r="W2640" t="s">
        <v>333</v>
      </c>
      <c r="X2640" t="s">
        <v>6130</v>
      </c>
      <c r="Y2640">
        <v>71</v>
      </c>
      <c r="Z2640">
        <v>71</v>
      </c>
      <c r="AA2640">
        <v>12</v>
      </c>
      <c r="AB2640">
        <v>12</v>
      </c>
      <c r="AC2640">
        <v>21</v>
      </c>
    </row>
    <row r="2641" spans="1:29" x14ac:dyDescent="0.35">
      <c r="A2641">
        <v>2646</v>
      </c>
      <c r="B2641" t="s">
        <v>1287</v>
      </c>
      <c r="C2641" t="s">
        <v>4015</v>
      </c>
      <c r="D2641" t="s">
        <v>693</v>
      </c>
      <c r="E2641" t="s">
        <v>4016</v>
      </c>
      <c r="U2641" t="b">
        <v>1</v>
      </c>
      <c r="V2641" t="s">
        <v>222</v>
      </c>
      <c r="W2641" t="s">
        <v>316</v>
      </c>
      <c r="X2641" t="s">
        <v>6134</v>
      </c>
      <c r="Y2641">
        <v>1</v>
      </c>
      <c r="Z2641">
        <v>40</v>
      </c>
      <c r="AA2641">
        <v>1</v>
      </c>
      <c r="AB2641">
        <v>11</v>
      </c>
      <c r="AC2641">
        <v>11</v>
      </c>
    </row>
    <row r="2642" spans="1:29" x14ac:dyDescent="0.35">
      <c r="A2642">
        <v>2647</v>
      </c>
      <c r="B2642" t="s">
        <v>1290</v>
      </c>
      <c r="C2642" t="s">
        <v>4017</v>
      </c>
      <c r="U2642" t="b">
        <v>1</v>
      </c>
      <c r="V2642" t="s">
        <v>222</v>
      </c>
      <c r="W2642" t="s">
        <v>316</v>
      </c>
      <c r="X2642" t="s">
        <v>6135</v>
      </c>
      <c r="Y2642">
        <v>5</v>
      </c>
      <c r="Z2642">
        <v>40</v>
      </c>
      <c r="AA2642">
        <v>1</v>
      </c>
      <c r="AB2642">
        <v>11</v>
      </c>
      <c r="AC2642">
        <v>11</v>
      </c>
    </row>
    <row r="2643" spans="1:29" x14ac:dyDescent="0.35">
      <c r="A2643">
        <v>2648</v>
      </c>
      <c r="B2643" t="s">
        <v>147</v>
      </c>
      <c r="C2643" t="s">
        <v>4018</v>
      </c>
      <c r="U2643" t="b">
        <v>1</v>
      </c>
      <c r="V2643" t="s">
        <v>222</v>
      </c>
      <c r="W2643" t="s">
        <v>316</v>
      </c>
      <c r="X2643" t="s">
        <v>6136</v>
      </c>
      <c r="Y2643">
        <v>5</v>
      </c>
      <c r="Z2643">
        <v>39</v>
      </c>
      <c r="AA2643">
        <v>1</v>
      </c>
      <c r="AB2643">
        <v>3</v>
      </c>
      <c r="AC2643">
        <v>11</v>
      </c>
    </row>
    <row r="2644" spans="1:29" x14ac:dyDescent="0.35">
      <c r="A2644">
        <v>2649</v>
      </c>
      <c r="B2644" t="s">
        <v>147</v>
      </c>
      <c r="C2644" t="s">
        <v>4019</v>
      </c>
      <c r="U2644" t="b">
        <v>1</v>
      </c>
      <c r="V2644" t="s">
        <v>222</v>
      </c>
      <c r="W2644" t="s">
        <v>316</v>
      </c>
      <c r="X2644" t="s">
        <v>6137</v>
      </c>
      <c r="Y2644">
        <v>5</v>
      </c>
      <c r="Z2644">
        <v>39</v>
      </c>
      <c r="AA2644">
        <v>4</v>
      </c>
      <c r="AB2644">
        <v>4</v>
      </c>
      <c r="AC2644">
        <v>11</v>
      </c>
    </row>
    <row r="2645" spans="1:29" x14ac:dyDescent="0.35">
      <c r="A2645">
        <v>2650</v>
      </c>
      <c r="B2645" t="s">
        <v>147</v>
      </c>
      <c r="C2645" t="s">
        <v>4020</v>
      </c>
      <c r="U2645" t="b">
        <v>1</v>
      </c>
      <c r="V2645" t="s">
        <v>222</v>
      </c>
      <c r="W2645" t="s">
        <v>316</v>
      </c>
      <c r="X2645" t="s">
        <v>6138</v>
      </c>
      <c r="Y2645">
        <v>5</v>
      </c>
      <c r="Z2645">
        <v>40</v>
      </c>
      <c r="AA2645">
        <v>5</v>
      </c>
      <c r="AB2645">
        <v>5</v>
      </c>
      <c r="AC2645">
        <v>11</v>
      </c>
    </row>
    <row r="2646" spans="1:29" x14ac:dyDescent="0.35">
      <c r="A2646">
        <v>2651</v>
      </c>
      <c r="B2646" t="s">
        <v>147</v>
      </c>
      <c r="C2646" t="s">
        <v>4021</v>
      </c>
      <c r="U2646" t="b">
        <v>1</v>
      </c>
      <c r="V2646" t="s">
        <v>222</v>
      </c>
      <c r="W2646" t="s">
        <v>316</v>
      </c>
      <c r="X2646" t="s">
        <v>6139</v>
      </c>
      <c r="Y2646">
        <v>5</v>
      </c>
      <c r="Z2646">
        <v>39</v>
      </c>
      <c r="AA2646">
        <v>6</v>
      </c>
      <c r="AB2646">
        <v>7</v>
      </c>
      <c r="AC2646">
        <v>11</v>
      </c>
    </row>
    <row r="2647" spans="1:29" x14ac:dyDescent="0.35">
      <c r="A2647">
        <v>2652</v>
      </c>
      <c r="B2647" t="s">
        <v>147</v>
      </c>
      <c r="C2647" t="s">
        <v>4022</v>
      </c>
      <c r="U2647" t="b">
        <v>1</v>
      </c>
      <c r="V2647" t="s">
        <v>222</v>
      </c>
      <c r="W2647" t="s">
        <v>316</v>
      </c>
      <c r="X2647" t="s">
        <v>6140</v>
      </c>
      <c r="Y2647">
        <v>5</v>
      </c>
      <c r="Z2647">
        <v>39</v>
      </c>
      <c r="AA2647">
        <v>8</v>
      </c>
      <c r="AB2647">
        <v>8</v>
      </c>
      <c r="AC2647">
        <v>11</v>
      </c>
    </row>
    <row r="2648" spans="1:29" x14ac:dyDescent="0.35">
      <c r="A2648">
        <v>2653</v>
      </c>
      <c r="B2648" t="s">
        <v>147</v>
      </c>
      <c r="C2648" t="s">
        <v>4023</v>
      </c>
      <c r="U2648" t="b">
        <v>1</v>
      </c>
      <c r="V2648" t="s">
        <v>222</v>
      </c>
      <c r="W2648" t="s">
        <v>316</v>
      </c>
      <c r="X2648" t="s">
        <v>6141</v>
      </c>
      <c r="Y2648">
        <v>5</v>
      </c>
      <c r="Z2648">
        <v>39</v>
      </c>
      <c r="AA2648">
        <v>9</v>
      </c>
      <c r="AB2648">
        <v>9</v>
      </c>
      <c r="AC2648">
        <v>11</v>
      </c>
    </row>
    <row r="2649" spans="1:29" x14ac:dyDescent="0.35">
      <c r="A2649">
        <v>2654</v>
      </c>
      <c r="B2649" t="s">
        <v>1318</v>
      </c>
      <c r="C2649" t="s">
        <v>4024</v>
      </c>
      <c r="G2649" t="s">
        <v>1319</v>
      </c>
      <c r="I2649" t="s">
        <v>43</v>
      </c>
      <c r="J2649" t="s">
        <v>264</v>
      </c>
      <c r="K2649">
        <v>0</v>
      </c>
      <c r="N2649" t="b">
        <v>1</v>
      </c>
      <c r="O2649" t="b">
        <v>0</v>
      </c>
      <c r="P2649" t="b">
        <v>0</v>
      </c>
      <c r="Q2649">
        <v>11</v>
      </c>
      <c r="R2649">
        <v>0</v>
      </c>
      <c r="S2649">
        <v>1</v>
      </c>
      <c r="T2649">
        <v>0</v>
      </c>
      <c r="U2649" t="b">
        <v>1</v>
      </c>
      <c r="V2649" t="s">
        <v>222</v>
      </c>
      <c r="W2649" t="s">
        <v>316</v>
      </c>
      <c r="X2649" t="s">
        <v>6142</v>
      </c>
      <c r="Y2649">
        <v>10</v>
      </c>
      <c r="Z2649">
        <v>10</v>
      </c>
      <c r="AA2649">
        <v>2</v>
      </c>
      <c r="AB2649">
        <v>2</v>
      </c>
      <c r="AC2649">
        <v>11</v>
      </c>
    </row>
    <row r="2650" spans="1:29" x14ac:dyDescent="0.35">
      <c r="A2650">
        <v>2655</v>
      </c>
      <c r="B2650" t="s">
        <v>1318</v>
      </c>
      <c r="C2650" t="s">
        <v>4025</v>
      </c>
      <c r="G2650" t="s">
        <v>1319</v>
      </c>
      <c r="I2650" t="s">
        <v>43</v>
      </c>
      <c r="J2650" t="s">
        <v>264</v>
      </c>
      <c r="K2650">
        <v>0</v>
      </c>
      <c r="N2650" t="b">
        <v>1</v>
      </c>
      <c r="O2650" t="b">
        <v>0</v>
      </c>
      <c r="P2650" t="b">
        <v>0</v>
      </c>
      <c r="Q2650">
        <v>11</v>
      </c>
      <c r="R2650">
        <v>0</v>
      </c>
      <c r="S2650">
        <v>1</v>
      </c>
      <c r="T2650">
        <v>0</v>
      </c>
      <c r="U2650" t="b">
        <v>1</v>
      </c>
      <c r="V2650" t="s">
        <v>222</v>
      </c>
      <c r="W2650" t="s">
        <v>316</v>
      </c>
      <c r="X2650" t="s">
        <v>5692</v>
      </c>
      <c r="Y2650">
        <v>11</v>
      </c>
      <c r="Z2650">
        <v>11</v>
      </c>
      <c r="AA2650">
        <v>2</v>
      </c>
      <c r="AB2650">
        <v>2</v>
      </c>
      <c r="AC2650">
        <v>11</v>
      </c>
    </row>
    <row r="2651" spans="1:29" x14ac:dyDescent="0.35">
      <c r="A2651">
        <v>2656</v>
      </c>
      <c r="B2651" t="s">
        <v>1318</v>
      </c>
      <c r="C2651" t="s">
        <v>4026</v>
      </c>
      <c r="G2651" t="s">
        <v>1319</v>
      </c>
      <c r="I2651" t="s">
        <v>43</v>
      </c>
      <c r="J2651" t="s">
        <v>264</v>
      </c>
      <c r="K2651">
        <v>0</v>
      </c>
      <c r="N2651" t="b">
        <v>1</v>
      </c>
      <c r="O2651" t="b">
        <v>0</v>
      </c>
      <c r="P2651" t="b">
        <v>0</v>
      </c>
      <c r="Q2651">
        <v>11</v>
      </c>
      <c r="R2651">
        <v>0</v>
      </c>
      <c r="S2651">
        <v>1</v>
      </c>
      <c r="T2651">
        <v>0</v>
      </c>
      <c r="U2651" t="b">
        <v>1</v>
      </c>
      <c r="V2651" t="s">
        <v>222</v>
      </c>
      <c r="W2651" t="s">
        <v>316</v>
      </c>
      <c r="X2651" t="s">
        <v>5693</v>
      </c>
      <c r="Y2651">
        <v>12</v>
      </c>
      <c r="Z2651">
        <v>12</v>
      </c>
      <c r="AA2651">
        <v>2</v>
      </c>
      <c r="AB2651">
        <v>2</v>
      </c>
      <c r="AC2651">
        <v>11</v>
      </c>
    </row>
    <row r="2652" spans="1:29" x14ac:dyDescent="0.35">
      <c r="A2652">
        <v>2657</v>
      </c>
      <c r="B2652" t="s">
        <v>1318</v>
      </c>
      <c r="C2652" t="s">
        <v>4027</v>
      </c>
      <c r="G2652" t="s">
        <v>1319</v>
      </c>
      <c r="I2652" t="s">
        <v>43</v>
      </c>
      <c r="J2652" t="s">
        <v>264</v>
      </c>
      <c r="K2652">
        <v>0</v>
      </c>
      <c r="N2652" t="b">
        <v>1</v>
      </c>
      <c r="O2652" t="b">
        <v>0</v>
      </c>
      <c r="P2652" t="b">
        <v>0</v>
      </c>
      <c r="Q2652">
        <v>11</v>
      </c>
      <c r="R2652">
        <v>0</v>
      </c>
      <c r="S2652">
        <v>1</v>
      </c>
      <c r="T2652">
        <v>0</v>
      </c>
      <c r="U2652" t="b">
        <v>1</v>
      </c>
      <c r="V2652" t="s">
        <v>222</v>
      </c>
      <c r="W2652" t="s">
        <v>316</v>
      </c>
      <c r="X2652" t="s">
        <v>5694</v>
      </c>
      <c r="Y2652">
        <v>13</v>
      </c>
      <c r="Z2652">
        <v>13</v>
      </c>
      <c r="AA2652">
        <v>2</v>
      </c>
      <c r="AB2652">
        <v>2</v>
      </c>
      <c r="AC2652">
        <v>11</v>
      </c>
    </row>
    <row r="2653" spans="1:29" x14ac:dyDescent="0.35">
      <c r="A2653">
        <v>2658</v>
      </c>
      <c r="B2653" t="s">
        <v>1318</v>
      </c>
      <c r="C2653" t="s">
        <v>4028</v>
      </c>
      <c r="G2653" t="s">
        <v>1319</v>
      </c>
      <c r="I2653" t="s">
        <v>43</v>
      </c>
      <c r="J2653" t="s">
        <v>264</v>
      </c>
      <c r="K2653">
        <v>0</v>
      </c>
      <c r="N2653" t="b">
        <v>1</v>
      </c>
      <c r="O2653" t="b">
        <v>0</v>
      </c>
      <c r="P2653" t="b">
        <v>0</v>
      </c>
      <c r="Q2653">
        <v>11</v>
      </c>
      <c r="R2653">
        <v>0</v>
      </c>
      <c r="S2653">
        <v>1</v>
      </c>
      <c r="T2653">
        <v>0</v>
      </c>
      <c r="U2653" t="b">
        <v>1</v>
      </c>
      <c r="V2653" t="s">
        <v>222</v>
      </c>
      <c r="W2653" t="s">
        <v>316</v>
      </c>
      <c r="X2653" t="s">
        <v>5376</v>
      </c>
      <c r="Y2653">
        <v>14</v>
      </c>
      <c r="Z2653">
        <v>14</v>
      </c>
      <c r="AA2653">
        <v>2</v>
      </c>
      <c r="AB2653">
        <v>2</v>
      </c>
      <c r="AC2653">
        <v>11</v>
      </c>
    </row>
    <row r="2654" spans="1:29" x14ac:dyDescent="0.35">
      <c r="A2654">
        <v>2659</v>
      </c>
      <c r="B2654" t="s">
        <v>1318</v>
      </c>
      <c r="C2654" t="s">
        <v>4029</v>
      </c>
      <c r="G2654" t="s">
        <v>1319</v>
      </c>
      <c r="I2654" t="s">
        <v>43</v>
      </c>
      <c r="J2654" t="s">
        <v>264</v>
      </c>
      <c r="K2654">
        <v>0</v>
      </c>
      <c r="N2654" t="b">
        <v>1</v>
      </c>
      <c r="O2654" t="b">
        <v>0</v>
      </c>
      <c r="P2654" t="b">
        <v>0</v>
      </c>
      <c r="Q2654">
        <v>11</v>
      </c>
      <c r="R2654">
        <v>0</v>
      </c>
      <c r="S2654">
        <v>1</v>
      </c>
      <c r="T2654">
        <v>0</v>
      </c>
      <c r="U2654" t="b">
        <v>1</v>
      </c>
      <c r="V2654" t="s">
        <v>222</v>
      </c>
      <c r="W2654" t="s">
        <v>316</v>
      </c>
      <c r="X2654" t="s">
        <v>5695</v>
      </c>
      <c r="Y2654">
        <v>15</v>
      </c>
      <c r="Z2654">
        <v>15</v>
      </c>
      <c r="AA2654">
        <v>2</v>
      </c>
      <c r="AB2654">
        <v>2</v>
      </c>
      <c r="AC2654">
        <v>11</v>
      </c>
    </row>
    <row r="2655" spans="1:29" x14ac:dyDescent="0.35">
      <c r="A2655">
        <v>2660</v>
      </c>
      <c r="B2655" t="s">
        <v>1318</v>
      </c>
      <c r="C2655" t="s">
        <v>4030</v>
      </c>
      <c r="G2655" t="s">
        <v>1319</v>
      </c>
      <c r="I2655" t="s">
        <v>43</v>
      </c>
      <c r="J2655" t="s">
        <v>264</v>
      </c>
      <c r="K2655">
        <v>0</v>
      </c>
      <c r="N2655" t="b">
        <v>1</v>
      </c>
      <c r="O2655" t="b">
        <v>0</v>
      </c>
      <c r="P2655" t="b">
        <v>0</v>
      </c>
      <c r="Q2655">
        <v>11</v>
      </c>
      <c r="R2655">
        <v>0</v>
      </c>
      <c r="S2655">
        <v>1</v>
      </c>
      <c r="T2655">
        <v>0</v>
      </c>
      <c r="U2655" t="b">
        <v>1</v>
      </c>
      <c r="V2655" t="s">
        <v>222</v>
      </c>
      <c r="W2655" t="s">
        <v>316</v>
      </c>
      <c r="X2655" t="s">
        <v>5379</v>
      </c>
      <c r="Y2655">
        <v>16</v>
      </c>
      <c r="Z2655">
        <v>16</v>
      </c>
      <c r="AA2655">
        <v>2</v>
      </c>
      <c r="AB2655">
        <v>2</v>
      </c>
      <c r="AC2655">
        <v>11</v>
      </c>
    </row>
    <row r="2656" spans="1:29" x14ac:dyDescent="0.35">
      <c r="A2656">
        <v>2661</v>
      </c>
      <c r="B2656" t="s">
        <v>1318</v>
      </c>
      <c r="C2656" t="s">
        <v>4031</v>
      </c>
      <c r="G2656" t="s">
        <v>1319</v>
      </c>
      <c r="I2656" t="s">
        <v>43</v>
      </c>
      <c r="J2656" t="s">
        <v>264</v>
      </c>
      <c r="K2656">
        <v>0</v>
      </c>
      <c r="N2656" t="b">
        <v>1</v>
      </c>
      <c r="O2656" t="b">
        <v>0</v>
      </c>
      <c r="P2656" t="b">
        <v>0</v>
      </c>
      <c r="Q2656">
        <v>11</v>
      </c>
      <c r="R2656">
        <v>0</v>
      </c>
      <c r="S2656">
        <v>1</v>
      </c>
      <c r="T2656">
        <v>0</v>
      </c>
      <c r="U2656" t="b">
        <v>1</v>
      </c>
      <c r="V2656" t="s">
        <v>222</v>
      </c>
      <c r="W2656" t="s">
        <v>316</v>
      </c>
      <c r="X2656" t="s">
        <v>5696</v>
      </c>
      <c r="Y2656">
        <v>17</v>
      </c>
      <c r="Z2656">
        <v>17</v>
      </c>
      <c r="AA2656">
        <v>2</v>
      </c>
      <c r="AB2656">
        <v>2</v>
      </c>
      <c r="AC2656">
        <v>11</v>
      </c>
    </row>
    <row r="2657" spans="1:29" x14ac:dyDescent="0.35">
      <c r="A2657">
        <v>2662</v>
      </c>
      <c r="B2657" t="s">
        <v>1318</v>
      </c>
      <c r="C2657" t="s">
        <v>4032</v>
      </c>
      <c r="G2657" t="s">
        <v>1319</v>
      </c>
      <c r="I2657" t="s">
        <v>43</v>
      </c>
      <c r="J2657" t="s">
        <v>264</v>
      </c>
      <c r="K2657">
        <v>0</v>
      </c>
      <c r="N2657" t="b">
        <v>1</v>
      </c>
      <c r="O2657" t="b">
        <v>0</v>
      </c>
      <c r="P2657" t="b">
        <v>0</v>
      </c>
      <c r="Q2657">
        <v>11</v>
      </c>
      <c r="R2657">
        <v>0</v>
      </c>
      <c r="S2657">
        <v>1</v>
      </c>
      <c r="T2657">
        <v>0</v>
      </c>
      <c r="U2657" t="b">
        <v>1</v>
      </c>
      <c r="V2657" t="s">
        <v>222</v>
      </c>
      <c r="W2657" t="s">
        <v>316</v>
      </c>
      <c r="X2657" t="s">
        <v>5697</v>
      </c>
      <c r="Y2657">
        <v>18</v>
      </c>
      <c r="Z2657">
        <v>18</v>
      </c>
      <c r="AA2657">
        <v>2</v>
      </c>
      <c r="AB2657">
        <v>2</v>
      </c>
      <c r="AC2657">
        <v>11</v>
      </c>
    </row>
    <row r="2658" spans="1:29" x14ac:dyDescent="0.35">
      <c r="A2658">
        <v>2663</v>
      </c>
      <c r="B2658" t="s">
        <v>1318</v>
      </c>
      <c r="C2658" t="s">
        <v>4033</v>
      </c>
      <c r="G2658" t="s">
        <v>1319</v>
      </c>
      <c r="I2658" t="s">
        <v>43</v>
      </c>
      <c r="J2658" t="s">
        <v>264</v>
      </c>
      <c r="K2658">
        <v>0</v>
      </c>
      <c r="N2658" t="b">
        <v>1</v>
      </c>
      <c r="O2658" t="b">
        <v>0</v>
      </c>
      <c r="P2658" t="b">
        <v>0</v>
      </c>
      <c r="Q2658">
        <v>11</v>
      </c>
      <c r="R2658">
        <v>0</v>
      </c>
      <c r="S2658">
        <v>1</v>
      </c>
      <c r="T2658">
        <v>0</v>
      </c>
      <c r="U2658" t="b">
        <v>1</v>
      </c>
      <c r="V2658" t="s">
        <v>222</v>
      </c>
      <c r="W2658" t="s">
        <v>316</v>
      </c>
      <c r="X2658" t="s">
        <v>5422</v>
      </c>
      <c r="Y2658">
        <v>19</v>
      </c>
      <c r="Z2658">
        <v>19</v>
      </c>
      <c r="AA2658">
        <v>2</v>
      </c>
      <c r="AB2658">
        <v>2</v>
      </c>
      <c r="AC2658">
        <v>11</v>
      </c>
    </row>
    <row r="2659" spans="1:29" x14ac:dyDescent="0.35">
      <c r="A2659">
        <v>2664</v>
      </c>
      <c r="B2659" t="s">
        <v>1318</v>
      </c>
      <c r="C2659" t="s">
        <v>4034</v>
      </c>
      <c r="G2659" t="s">
        <v>1319</v>
      </c>
      <c r="I2659" t="s">
        <v>43</v>
      </c>
      <c r="J2659" t="s">
        <v>264</v>
      </c>
      <c r="K2659">
        <v>0</v>
      </c>
      <c r="N2659" t="b">
        <v>1</v>
      </c>
      <c r="O2659" t="b">
        <v>0</v>
      </c>
      <c r="P2659" t="b">
        <v>0</v>
      </c>
      <c r="Q2659">
        <v>11</v>
      </c>
      <c r="R2659">
        <v>0</v>
      </c>
      <c r="S2659">
        <v>1</v>
      </c>
      <c r="T2659">
        <v>0</v>
      </c>
      <c r="U2659" t="b">
        <v>1</v>
      </c>
      <c r="V2659" t="s">
        <v>222</v>
      </c>
      <c r="W2659" t="s">
        <v>316</v>
      </c>
      <c r="X2659" t="s">
        <v>5423</v>
      </c>
      <c r="Y2659">
        <v>20</v>
      </c>
      <c r="Z2659">
        <v>20</v>
      </c>
      <c r="AA2659">
        <v>2</v>
      </c>
      <c r="AB2659">
        <v>2</v>
      </c>
      <c r="AC2659">
        <v>11</v>
      </c>
    </row>
    <row r="2660" spans="1:29" x14ac:dyDescent="0.35">
      <c r="A2660">
        <v>2665</v>
      </c>
      <c r="B2660" t="s">
        <v>1318</v>
      </c>
      <c r="C2660" t="s">
        <v>4035</v>
      </c>
      <c r="G2660" t="s">
        <v>1319</v>
      </c>
      <c r="I2660" t="s">
        <v>43</v>
      </c>
      <c r="J2660" t="s">
        <v>264</v>
      </c>
      <c r="K2660">
        <v>0</v>
      </c>
      <c r="N2660" t="b">
        <v>1</v>
      </c>
      <c r="O2660" t="b">
        <v>0</v>
      </c>
      <c r="P2660" t="b">
        <v>0</v>
      </c>
      <c r="Q2660">
        <v>11</v>
      </c>
      <c r="R2660">
        <v>0</v>
      </c>
      <c r="S2660">
        <v>1</v>
      </c>
      <c r="T2660">
        <v>0</v>
      </c>
      <c r="U2660" t="b">
        <v>1</v>
      </c>
      <c r="V2660" t="s">
        <v>222</v>
      </c>
      <c r="W2660" t="s">
        <v>316</v>
      </c>
      <c r="X2660" t="s">
        <v>5698</v>
      </c>
      <c r="Y2660">
        <v>21</v>
      </c>
      <c r="Z2660">
        <v>21</v>
      </c>
      <c r="AA2660">
        <v>2</v>
      </c>
      <c r="AB2660">
        <v>2</v>
      </c>
      <c r="AC2660">
        <v>11</v>
      </c>
    </row>
    <row r="2661" spans="1:29" x14ac:dyDescent="0.35">
      <c r="A2661">
        <v>2666</v>
      </c>
      <c r="B2661" t="s">
        <v>1318</v>
      </c>
      <c r="C2661" t="s">
        <v>4036</v>
      </c>
      <c r="G2661" t="s">
        <v>1319</v>
      </c>
      <c r="I2661" t="s">
        <v>43</v>
      </c>
      <c r="J2661" t="s">
        <v>264</v>
      </c>
      <c r="K2661">
        <v>0</v>
      </c>
      <c r="N2661" t="b">
        <v>1</v>
      </c>
      <c r="O2661" t="b">
        <v>0</v>
      </c>
      <c r="P2661" t="b">
        <v>0</v>
      </c>
      <c r="Q2661">
        <v>11</v>
      </c>
      <c r="R2661">
        <v>0</v>
      </c>
      <c r="S2661">
        <v>1</v>
      </c>
      <c r="T2661">
        <v>0</v>
      </c>
      <c r="U2661" t="b">
        <v>1</v>
      </c>
      <c r="V2661" t="s">
        <v>222</v>
      </c>
      <c r="W2661" t="s">
        <v>316</v>
      </c>
      <c r="X2661" t="s">
        <v>5699</v>
      </c>
      <c r="Y2661">
        <v>22</v>
      </c>
      <c r="Z2661">
        <v>22</v>
      </c>
      <c r="AA2661">
        <v>2</v>
      </c>
      <c r="AB2661">
        <v>2</v>
      </c>
      <c r="AC2661">
        <v>11</v>
      </c>
    </row>
    <row r="2662" spans="1:29" x14ac:dyDescent="0.35">
      <c r="A2662">
        <v>2667</v>
      </c>
      <c r="B2662" t="s">
        <v>1318</v>
      </c>
      <c r="C2662" t="s">
        <v>4037</v>
      </c>
      <c r="G2662" t="s">
        <v>1319</v>
      </c>
      <c r="I2662" t="s">
        <v>43</v>
      </c>
      <c r="J2662" t="s">
        <v>264</v>
      </c>
      <c r="K2662">
        <v>0</v>
      </c>
      <c r="N2662" t="b">
        <v>1</v>
      </c>
      <c r="O2662" t="b">
        <v>0</v>
      </c>
      <c r="P2662" t="b">
        <v>0</v>
      </c>
      <c r="Q2662">
        <v>11</v>
      </c>
      <c r="R2662">
        <v>0</v>
      </c>
      <c r="S2662">
        <v>1</v>
      </c>
      <c r="T2662">
        <v>0</v>
      </c>
      <c r="U2662" t="b">
        <v>1</v>
      </c>
      <c r="V2662" t="s">
        <v>222</v>
      </c>
      <c r="W2662" t="s">
        <v>316</v>
      </c>
      <c r="X2662" t="s">
        <v>5700</v>
      </c>
      <c r="Y2662">
        <v>23</v>
      </c>
      <c r="Z2662">
        <v>23</v>
      </c>
      <c r="AA2662">
        <v>2</v>
      </c>
      <c r="AB2662">
        <v>2</v>
      </c>
      <c r="AC2662">
        <v>11</v>
      </c>
    </row>
    <row r="2663" spans="1:29" x14ac:dyDescent="0.35">
      <c r="A2663">
        <v>2668</v>
      </c>
      <c r="B2663" t="s">
        <v>1318</v>
      </c>
      <c r="C2663" t="s">
        <v>4038</v>
      </c>
      <c r="G2663" t="s">
        <v>1319</v>
      </c>
      <c r="I2663" t="s">
        <v>43</v>
      </c>
      <c r="J2663" t="s">
        <v>264</v>
      </c>
      <c r="K2663">
        <v>0</v>
      </c>
      <c r="N2663" t="b">
        <v>1</v>
      </c>
      <c r="O2663" t="b">
        <v>0</v>
      </c>
      <c r="P2663" t="b">
        <v>0</v>
      </c>
      <c r="Q2663">
        <v>11</v>
      </c>
      <c r="R2663">
        <v>0</v>
      </c>
      <c r="S2663">
        <v>1</v>
      </c>
      <c r="T2663">
        <v>0</v>
      </c>
      <c r="U2663" t="b">
        <v>1</v>
      </c>
      <c r="V2663" t="s">
        <v>222</v>
      </c>
      <c r="W2663" t="s">
        <v>316</v>
      </c>
      <c r="X2663" t="s">
        <v>5701</v>
      </c>
      <c r="Y2663">
        <v>24</v>
      </c>
      <c r="Z2663">
        <v>24</v>
      </c>
      <c r="AA2663">
        <v>2</v>
      </c>
      <c r="AB2663">
        <v>2</v>
      </c>
      <c r="AC2663">
        <v>11</v>
      </c>
    </row>
    <row r="2664" spans="1:29" x14ac:dyDescent="0.35">
      <c r="A2664">
        <v>2669</v>
      </c>
      <c r="B2664" t="s">
        <v>1318</v>
      </c>
      <c r="C2664" t="s">
        <v>4039</v>
      </c>
      <c r="G2664" t="s">
        <v>1319</v>
      </c>
      <c r="I2664" t="s">
        <v>43</v>
      </c>
      <c r="J2664" t="s">
        <v>264</v>
      </c>
      <c r="K2664">
        <v>0</v>
      </c>
      <c r="N2664" t="b">
        <v>1</v>
      </c>
      <c r="O2664" t="b">
        <v>0</v>
      </c>
      <c r="P2664" t="b">
        <v>0</v>
      </c>
      <c r="Q2664">
        <v>11</v>
      </c>
      <c r="R2664">
        <v>0</v>
      </c>
      <c r="S2664">
        <v>1</v>
      </c>
      <c r="T2664">
        <v>0</v>
      </c>
      <c r="U2664" t="b">
        <v>1</v>
      </c>
      <c r="V2664" t="s">
        <v>222</v>
      </c>
      <c r="W2664" t="s">
        <v>316</v>
      </c>
      <c r="X2664" t="s">
        <v>5385</v>
      </c>
      <c r="Y2664">
        <v>25</v>
      </c>
      <c r="Z2664">
        <v>25</v>
      </c>
      <c r="AA2664">
        <v>2</v>
      </c>
      <c r="AB2664">
        <v>2</v>
      </c>
      <c r="AC2664">
        <v>11</v>
      </c>
    </row>
    <row r="2665" spans="1:29" x14ac:dyDescent="0.35">
      <c r="A2665">
        <v>2670</v>
      </c>
      <c r="B2665" t="s">
        <v>1318</v>
      </c>
      <c r="C2665" t="s">
        <v>4040</v>
      </c>
      <c r="G2665" t="s">
        <v>1319</v>
      </c>
      <c r="I2665" t="s">
        <v>43</v>
      </c>
      <c r="J2665" t="s">
        <v>264</v>
      </c>
      <c r="K2665">
        <v>0</v>
      </c>
      <c r="N2665" t="b">
        <v>1</v>
      </c>
      <c r="O2665" t="b">
        <v>0</v>
      </c>
      <c r="P2665" t="b">
        <v>0</v>
      </c>
      <c r="Q2665">
        <v>11</v>
      </c>
      <c r="R2665">
        <v>0</v>
      </c>
      <c r="S2665">
        <v>1</v>
      </c>
      <c r="T2665">
        <v>0</v>
      </c>
      <c r="U2665" t="b">
        <v>1</v>
      </c>
      <c r="V2665" t="s">
        <v>222</v>
      </c>
      <c r="W2665" t="s">
        <v>316</v>
      </c>
      <c r="X2665" t="s">
        <v>5702</v>
      </c>
      <c r="Y2665">
        <v>26</v>
      </c>
      <c r="Z2665">
        <v>26</v>
      </c>
      <c r="AA2665">
        <v>2</v>
      </c>
      <c r="AB2665">
        <v>2</v>
      </c>
      <c r="AC2665">
        <v>11</v>
      </c>
    </row>
    <row r="2666" spans="1:29" x14ac:dyDescent="0.35">
      <c r="A2666">
        <v>2671</v>
      </c>
      <c r="B2666" t="s">
        <v>1318</v>
      </c>
      <c r="C2666" t="s">
        <v>4041</v>
      </c>
      <c r="G2666" t="s">
        <v>1319</v>
      </c>
      <c r="I2666" t="s">
        <v>43</v>
      </c>
      <c r="J2666" t="s">
        <v>264</v>
      </c>
      <c r="K2666">
        <v>0</v>
      </c>
      <c r="N2666" t="b">
        <v>1</v>
      </c>
      <c r="O2666" t="b">
        <v>0</v>
      </c>
      <c r="P2666" t="b">
        <v>0</v>
      </c>
      <c r="Q2666">
        <v>11</v>
      </c>
      <c r="R2666">
        <v>0</v>
      </c>
      <c r="S2666">
        <v>1</v>
      </c>
      <c r="T2666">
        <v>0</v>
      </c>
      <c r="U2666" t="b">
        <v>1</v>
      </c>
      <c r="V2666" t="s">
        <v>222</v>
      </c>
      <c r="W2666" t="s">
        <v>316</v>
      </c>
      <c r="X2666" t="s">
        <v>5703</v>
      </c>
      <c r="Y2666">
        <v>27</v>
      </c>
      <c r="Z2666">
        <v>27</v>
      </c>
      <c r="AA2666">
        <v>2</v>
      </c>
      <c r="AB2666">
        <v>2</v>
      </c>
      <c r="AC2666">
        <v>11</v>
      </c>
    </row>
    <row r="2667" spans="1:29" x14ac:dyDescent="0.35">
      <c r="A2667">
        <v>2672</v>
      </c>
      <c r="B2667" t="s">
        <v>1318</v>
      </c>
      <c r="C2667" t="s">
        <v>4042</v>
      </c>
      <c r="G2667" t="s">
        <v>1319</v>
      </c>
      <c r="I2667" t="s">
        <v>43</v>
      </c>
      <c r="J2667" t="s">
        <v>264</v>
      </c>
      <c r="K2667">
        <v>0</v>
      </c>
      <c r="N2667" t="b">
        <v>1</v>
      </c>
      <c r="O2667" t="b">
        <v>0</v>
      </c>
      <c r="P2667" t="b">
        <v>0</v>
      </c>
      <c r="Q2667">
        <v>11</v>
      </c>
      <c r="R2667">
        <v>0</v>
      </c>
      <c r="S2667">
        <v>1</v>
      </c>
      <c r="T2667">
        <v>0</v>
      </c>
      <c r="U2667" t="b">
        <v>1</v>
      </c>
      <c r="V2667" t="s">
        <v>222</v>
      </c>
      <c r="W2667" t="s">
        <v>316</v>
      </c>
      <c r="X2667" t="s">
        <v>5704</v>
      </c>
      <c r="Y2667">
        <v>28</v>
      </c>
      <c r="Z2667">
        <v>28</v>
      </c>
      <c r="AA2667">
        <v>2</v>
      </c>
      <c r="AB2667">
        <v>2</v>
      </c>
      <c r="AC2667">
        <v>11</v>
      </c>
    </row>
    <row r="2668" spans="1:29" x14ac:dyDescent="0.35">
      <c r="A2668">
        <v>2673</v>
      </c>
      <c r="B2668" t="s">
        <v>1318</v>
      </c>
      <c r="C2668" t="s">
        <v>4043</v>
      </c>
      <c r="G2668" t="s">
        <v>1319</v>
      </c>
      <c r="I2668" t="s">
        <v>43</v>
      </c>
      <c r="J2668" t="s">
        <v>264</v>
      </c>
      <c r="K2668">
        <v>0</v>
      </c>
      <c r="N2668" t="b">
        <v>1</v>
      </c>
      <c r="O2668" t="b">
        <v>0</v>
      </c>
      <c r="P2668" t="b">
        <v>0</v>
      </c>
      <c r="Q2668">
        <v>11</v>
      </c>
      <c r="R2668">
        <v>0</v>
      </c>
      <c r="S2668">
        <v>1</v>
      </c>
      <c r="T2668">
        <v>0</v>
      </c>
      <c r="U2668" t="b">
        <v>1</v>
      </c>
      <c r="V2668" t="s">
        <v>222</v>
      </c>
      <c r="W2668" t="s">
        <v>316</v>
      </c>
      <c r="X2668" t="s">
        <v>5705</v>
      </c>
      <c r="Y2668">
        <v>29</v>
      </c>
      <c r="Z2668">
        <v>29</v>
      </c>
      <c r="AA2668">
        <v>2</v>
      </c>
      <c r="AB2668">
        <v>2</v>
      </c>
      <c r="AC2668">
        <v>11</v>
      </c>
    </row>
    <row r="2669" spans="1:29" x14ac:dyDescent="0.35">
      <c r="A2669">
        <v>2674</v>
      </c>
      <c r="B2669" t="s">
        <v>1318</v>
      </c>
      <c r="C2669" t="s">
        <v>4044</v>
      </c>
      <c r="G2669" t="s">
        <v>1319</v>
      </c>
      <c r="I2669" t="s">
        <v>43</v>
      </c>
      <c r="J2669" t="s">
        <v>264</v>
      </c>
      <c r="K2669">
        <v>0</v>
      </c>
      <c r="N2669" t="b">
        <v>1</v>
      </c>
      <c r="O2669" t="b">
        <v>0</v>
      </c>
      <c r="P2669" t="b">
        <v>0</v>
      </c>
      <c r="Q2669">
        <v>11</v>
      </c>
      <c r="R2669">
        <v>0</v>
      </c>
      <c r="S2669">
        <v>1</v>
      </c>
      <c r="T2669">
        <v>0</v>
      </c>
      <c r="U2669" t="b">
        <v>1</v>
      </c>
      <c r="V2669" t="s">
        <v>222</v>
      </c>
      <c r="W2669" t="s">
        <v>316</v>
      </c>
      <c r="X2669" t="s">
        <v>5432</v>
      </c>
      <c r="Y2669">
        <v>30</v>
      </c>
      <c r="Z2669">
        <v>30</v>
      </c>
      <c r="AA2669">
        <v>2</v>
      </c>
      <c r="AB2669">
        <v>2</v>
      </c>
      <c r="AC2669">
        <v>11</v>
      </c>
    </row>
    <row r="2670" spans="1:29" x14ac:dyDescent="0.35">
      <c r="A2670">
        <v>2675</v>
      </c>
      <c r="B2670" t="s">
        <v>1318</v>
      </c>
      <c r="C2670" t="s">
        <v>4045</v>
      </c>
      <c r="G2670" t="s">
        <v>1319</v>
      </c>
      <c r="I2670" t="s">
        <v>43</v>
      </c>
      <c r="J2670" t="s">
        <v>264</v>
      </c>
      <c r="K2670">
        <v>0</v>
      </c>
      <c r="N2670" t="b">
        <v>1</v>
      </c>
      <c r="O2670" t="b">
        <v>0</v>
      </c>
      <c r="P2670" t="b">
        <v>0</v>
      </c>
      <c r="Q2670">
        <v>11</v>
      </c>
      <c r="R2670">
        <v>0</v>
      </c>
      <c r="S2670">
        <v>1</v>
      </c>
      <c r="T2670">
        <v>0</v>
      </c>
      <c r="U2670" t="b">
        <v>1</v>
      </c>
      <c r="V2670" t="s">
        <v>222</v>
      </c>
      <c r="W2670" t="s">
        <v>316</v>
      </c>
      <c r="X2670" t="s">
        <v>5433</v>
      </c>
      <c r="Y2670">
        <v>31</v>
      </c>
      <c r="Z2670">
        <v>31</v>
      </c>
      <c r="AA2670">
        <v>2</v>
      </c>
      <c r="AB2670">
        <v>2</v>
      </c>
      <c r="AC2670">
        <v>11</v>
      </c>
    </row>
    <row r="2671" spans="1:29" x14ac:dyDescent="0.35">
      <c r="A2671">
        <v>2676</v>
      </c>
      <c r="B2671" t="s">
        <v>1318</v>
      </c>
      <c r="C2671" t="s">
        <v>4046</v>
      </c>
      <c r="G2671" t="s">
        <v>1319</v>
      </c>
      <c r="I2671" t="s">
        <v>43</v>
      </c>
      <c r="J2671" t="s">
        <v>264</v>
      </c>
      <c r="K2671">
        <v>0</v>
      </c>
      <c r="N2671" t="b">
        <v>1</v>
      </c>
      <c r="O2671" t="b">
        <v>0</v>
      </c>
      <c r="P2671" t="b">
        <v>0</v>
      </c>
      <c r="Q2671">
        <v>11</v>
      </c>
      <c r="R2671">
        <v>0</v>
      </c>
      <c r="S2671">
        <v>1</v>
      </c>
      <c r="T2671">
        <v>0</v>
      </c>
      <c r="U2671" t="b">
        <v>1</v>
      </c>
      <c r="V2671" t="s">
        <v>222</v>
      </c>
      <c r="W2671" t="s">
        <v>316</v>
      </c>
      <c r="X2671" t="s">
        <v>5434</v>
      </c>
      <c r="Y2671">
        <v>32</v>
      </c>
      <c r="Z2671">
        <v>32</v>
      </c>
      <c r="AA2671">
        <v>2</v>
      </c>
      <c r="AB2671">
        <v>2</v>
      </c>
      <c r="AC2671">
        <v>11</v>
      </c>
    </row>
    <row r="2672" spans="1:29" x14ac:dyDescent="0.35">
      <c r="A2672">
        <v>2677</v>
      </c>
      <c r="B2672" t="s">
        <v>1318</v>
      </c>
      <c r="C2672" t="s">
        <v>4047</v>
      </c>
      <c r="G2672" t="s">
        <v>1319</v>
      </c>
      <c r="I2672" t="s">
        <v>43</v>
      </c>
      <c r="J2672" t="s">
        <v>264</v>
      </c>
      <c r="K2672">
        <v>0</v>
      </c>
      <c r="N2672" t="b">
        <v>1</v>
      </c>
      <c r="O2672" t="b">
        <v>0</v>
      </c>
      <c r="P2672" t="b">
        <v>0</v>
      </c>
      <c r="Q2672">
        <v>11</v>
      </c>
      <c r="R2672">
        <v>0</v>
      </c>
      <c r="S2672">
        <v>1</v>
      </c>
      <c r="T2672">
        <v>0</v>
      </c>
      <c r="U2672" t="b">
        <v>1</v>
      </c>
      <c r="V2672" t="s">
        <v>222</v>
      </c>
      <c r="W2672" t="s">
        <v>316</v>
      </c>
      <c r="X2672" t="s">
        <v>5706</v>
      </c>
      <c r="Y2672">
        <v>33</v>
      </c>
      <c r="Z2672">
        <v>33</v>
      </c>
      <c r="AA2672">
        <v>2</v>
      </c>
      <c r="AB2672">
        <v>2</v>
      </c>
      <c r="AC2672">
        <v>11</v>
      </c>
    </row>
    <row r="2673" spans="1:29" x14ac:dyDescent="0.35">
      <c r="A2673">
        <v>2678</v>
      </c>
      <c r="B2673" t="s">
        <v>1318</v>
      </c>
      <c r="C2673" t="s">
        <v>4048</v>
      </c>
      <c r="G2673" t="s">
        <v>1319</v>
      </c>
      <c r="I2673" t="s">
        <v>43</v>
      </c>
      <c r="J2673" t="s">
        <v>264</v>
      </c>
      <c r="K2673">
        <v>0</v>
      </c>
      <c r="N2673" t="b">
        <v>1</v>
      </c>
      <c r="O2673" t="b">
        <v>0</v>
      </c>
      <c r="P2673" t="b">
        <v>0</v>
      </c>
      <c r="Q2673">
        <v>11</v>
      </c>
      <c r="R2673">
        <v>0</v>
      </c>
      <c r="S2673">
        <v>1</v>
      </c>
      <c r="T2673">
        <v>0</v>
      </c>
      <c r="U2673" t="b">
        <v>1</v>
      </c>
      <c r="V2673" t="s">
        <v>222</v>
      </c>
      <c r="W2673" t="s">
        <v>316</v>
      </c>
      <c r="X2673" t="s">
        <v>5707</v>
      </c>
      <c r="Y2673">
        <v>34</v>
      </c>
      <c r="Z2673">
        <v>34</v>
      </c>
      <c r="AA2673">
        <v>2</v>
      </c>
      <c r="AB2673">
        <v>2</v>
      </c>
      <c r="AC2673">
        <v>11</v>
      </c>
    </row>
    <row r="2674" spans="1:29" x14ac:dyDescent="0.35">
      <c r="A2674">
        <v>2679</v>
      </c>
      <c r="B2674" t="s">
        <v>1318</v>
      </c>
      <c r="C2674" t="s">
        <v>4049</v>
      </c>
      <c r="G2674" t="s">
        <v>1319</v>
      </c>
      <c r="I2674" t="s">
        <v>43</v>
      </c>
      <c r="J2674" t="s">
        <v>264</v>
      </c>
      <c r="K2674">
        <v>0</v>
      </c>
      <c r="N2674" t="b">
        <v>1</v>
      </c>
      <c r="O2674" t="b">
        <v>0</v>
      </c>
      <c r="P2674" t="b">
        <v>0</v>
      </c>
      <c r="Q2674">
        <v>11</v>
      </c>
      <c r="R2674">
        <v>0</v>
      </c>
      <c r="S2674">
        <v>1</v>
      </c>
      <c r="T2674">
        <v>0</v>
      </c>
      <c r="U2674" t="b">
        <v>1</v>
      </c>
      <c r="V2674" t="s">
        <v>222</v>
      </c>
      <c r="W2674" t="s">
        <v>316</v>
      </c>
      <c r="X2674" t="s">
        <v>5708</v>
      </c>
      <c r="Y2674">
        <v>35</v>
      </c>
      <c r="Z2674">
        <v>35</v>
      </c>
      <c r="AA2674">
        <v>2</v>
      </c>
      <c r="AB2674">
        <v>2</v>
      </c>
      <c r="AC2674">
        <v>11</v>
      </c>
    </row>
    <row r="2675" spans="1:29" x14ac:dyDescent="0.35">
      <c r="A2675">
        <v>2680</v>
      </c>
      <c r="B2675" t="s">
        <v>1318</v>
      </c>
      <c r="C2675" t="s">
        <v>4050</v>
      </c>
      <c r="G2675" t="s">
        <v>1319</v>
      </c>
      <c r="I2675" t="s">
        <v>43</v>
      </c>
      <c r="J2675" t="s">
        <v>264</v>
      </c>
      <c r="K2675">
        <v>0</v>
      </c>
      <c r="N2675" t="b">
        <v>1</v>
      </c>
      <c r="O2675" t="b">
        <v>0</v>
      </c>
      <c r="P2675" t="b">
        <v>0</v>
      </c>
      <c r="Q2675">
        <v>11</v>
      </c>
      <c r="R2675">
        <v>0</v>
      </c>
      <c r="S2675">
        <v>1</v>
      </c>
      <c r="T2675">
        <v>0</v>
      </c>
      <c r="U2675" t="b">
        <v>1</v>
      </c>
      <c r="V2675" t="s">
        <v>222</v>
      </c>
      <c r="W2675" t="s">
        <v>316</v>
      </c>
      <c r="X2675" t="s">
        <v>5709</v>
      </c>
      <c r="Y2675">
        <v>36</v>
      </c>
      <c r="Z2675">
        <v>36</v>
      </c>
      <c r="AA2675">
        <v>2</v>
      </c>
      <c r="AB2675">
        <v>2</v>
      </c>
      <c r="AC2675">
        <v>11</v>
      </c>
    </row>
    <row r="2676" spans="1:29" x14ac:dyDescent="0.35">
      <c r="A2676">
        <v>2681</v>
      </c>
      <c r="B2676" t="s">
        <v>1318</v>
      </c>
      <c r="C2676" t="s">
        <v>4051</v>
      </c>
      <c r="G2676" t="s">
        <v>1319</v>
      </c>
      <c r="I2676" t="s">
        <v>43</v>
      </c>
      <c r="J2676" t="s">
        <v>264</v>
      </c>
      <c r="K2676">
        <v>0</v>
      </c>
      <c r="N2676" t="b">
        <v>1</v>
      </c>
      <c r="O2676" t="b">
        <v>0</v>
      </c>
      <c r="P2676" t="b">
        <v>0</v>
      </c>
      <c r="Q2676">
        <v>11</v>
      </c>
      <c r="R2676">
        <v>0</v>
      </c>
      <c r="S2676">
        <v>1</v>
      </c>
      <c r="T2676">
        <v>0</v>
      </c>
      <c r="U2676" t="b">
        <v>1</v>
      </c>
      <c r="V2676" t="s">
        <v>222</v>
      </c>
      <c r="W2676" t="s">
        <v>316</v>
      </c>
      <c r="X2676" t="s">
        <v>5710</v>
      </c>
      <c r="Y2676">
        <v>37</v>
      </c>
      <c r="Z2676">
        <v>37</v>
      </c>
      <c r="AA2676">
        <v>2</v>
      </c>
      <c r="AB2676">
        <v>2</v>
      </c>
      <c r="AC2676">
        <v>11</v>
      </c>
    </row>
    <row r="2677" spans="1:29" x14ac:dyDescent="0.35">
      <c r="A2677">
        <v>2682</v>
      </c>
      <c r="B2677" t="s">
        <v>1318</v>
      </c>
      <c r="C2677" t="s">
        <v>4052</v>
      </c>
      <c r="G2677" t="s">
        <v>1319</v>
      </c>
      <c r="I2677" t="s">
        <v>43</v>
      </c>
      <c r="J2677" t="s">
        <v>264</v>
      </c>
      <c r="K2677">
        <v>0</v>
      </c>
      <c r="N2677" t="b">
        <v>1</v>
      </c>
      <c r="O2677" t="b">
        <v>0</v>
      </c>
      <c r="P2677" t="b">
        <v>0</v>
      </c>
      <c r="Q2677">
        <v>11</v>
      </c>
      <c r="R2677">
        <v>0</v>
      </c>
      <c r="S2677">
        <v>1</v>
      </c>
      <c r="T2677">
        <v>0</v>
      </c>
      <c r="U2677" t="b">
        <v>1</v>
      </c>
      <c r="V2677" t="s">
        <v>222</v>
      </c>
      <c r="W2677" t="s">
        <v>316</v>
      </c>
      <c r="X2677" t="s">
        <v>5711</v>
      </c>
      <c r="Y2677">
        <v>38</v>
      </c>
      <c r="Z2677">
        <v>38</v>
      </c>
      <c r="AA2677">
        <v>2</v>
      </c>
      <c r="AB2677">
        <v>2</v>
      </c>
      <c r="AC2677">
        <v>11</v>
      </c>
    </row>
    <row r="2678" spans="1:29" x14ac:dyDescent="0.35">
      <c r="A2678">
        <v>2683</v>
      </c>
      <c r="B2678" t="s">
        <v>1318</v>
      </c>
      <c r="C2678" t="s">
        <v>4053</v>
      </c>
      <c r="G2678" t="s">
        <v>1319</v>
      </c>
      <c r="I2678" t="s">
        <v>43</v>
      </c>
      <c r="J2678" t="s">
        <v>264</v>
      </c>
      <c r="K2678">
        <v>0</v>
      </c>
      <c r="N2678" t="b">
        <v>1</v>
      </c>
      <c r="O2678" t="b">
        <v>0</v>
      </c>
      <c r="P2678" t="b">
        <v>0</v>
      </c>
      <c r="Q2678">
        <v>11</v>
      </c>
      <c r="R2678">
        <v>0</v>
      </c>
      <c r="S2678">
        <v>1</v>
      </c>
      <c r="T2678">
        <v>0</v>
      </c>
      <c r="U2678" t="b">
        <v>1</v>
      </c>
      <c r="V2678" t="s">
        <v>222</v>
      </c>
      <c r="W2678" t="s">
        <v>316</v>
      </c>
      <c r="X2678" t="s">
        <v>5712</v>
      </c>
      <c r="Y2678">
        <v>39</v>
      </c>
      <c r="Z2678">
        <v>39</v>
      </c>
      <c r="AA2678">
        <v>2</v>
      </c>
      <c r="AB2678">
        <v>2</v>
      </c>
      <c r="AC2678">
        <v>11</v>
      </c>
    </row>
    <row r="2679" spans="1:29" x14ac:dyDescent="0.35">
      <c r="A2679">
        <v>2684</v>
      </c>
      <c r="B2679" t="s">
        <v>1318</v>
      </c>
      <c r="C2679" t="s">
        <v>4054</v>
      </c>
      <c r="I2679" t="s">
        <v>4055</v>
      </c>
      <c r="J2679" t="s">
        <v>264</v>
      </c>
      <c r="K2679">
        <v>0</v>
      </c>
      <c r="N2679" t="b">
        <v>1</v>
      </c>
      <c r="O2679" t="b">
        <v>0</v>
      </c>
      <c r="P2679" t="b">
        <v>0</v>
      </c>
      <c r="Q2679">
        <v>11</v>
      </c>
      <c r="R2679">
        <v>2</v>
      </c>
      <c r="S2679">
        <v>1</v>
      </c>
      <c r="T2679">
        <v>0</v>
      </c>
      <c r="U2679" t="b">
        <v>1</v>
      </c>
      <c r="V2679" t="s">
        <v>222</v>
      </c>
      <c r="W2679" t="s">
        <v>316</v>
      </c>
      <c r="X2679" t="s">
        <v>6143</v>
      </c>
      <c r="Y2679">
        <v>10</v>
      </c>
      <c r="Z2679">
        <v>10</v>
      </c>
      <c r="AA2679">
        <v>4</v>
      </c>
      <c r="AB2679">
        <v>4</v>
      </c>
      <c r="AC2679">
        <v>11</v>
      </c>
    </row>
    <row r="2680" spans="1:29" x14ac:dyDescent="0.35">
      <c r="A2680">
        <v>2685</v>
      </c>
      <c r="B2680" t="s">
        <v>1318</v>
      </c>
      <c r="C2680" t="s">
        <v>4056</v>
      </c>
      <c r="I2680" t="s">
        <v>4055</v>
      </c>
      <c r="J2680" t="s">
        <v>264</v>
      </c>
      <c r="K2680">
        <v>0</v>
      </c>
      <c r="N2680" t="b">
        <v>1</v>
      </c>
      <c r="O2680" t="b">
        <v>0</v>
      </c>
      <c r="P2680" t="b">
        <v>0</v>
      </c>
      <c r="Q2680">
        <v>11</v>
      </c>
      <c r="R2680">
        <v>2</v>
      </c>
      <c r="S2680">
        <v>1</v>
      </c>
      <c r="T2680">
        <v>0</v>
      </c>
      <c r="U2680" t="b">
        <v>1</v>
      </c>
      <c r="V2680" t="s">
        <v>222</v>
      </c>
      <c r="W2680" t="s">
        <v>316</v>
      </c>
      <c r="X2680" t="s">
        <v>5741</v>
      </c>
      <c r="Y2680">
        <v>11</v>
      </c>
      <c r="Z2680">
        <v>11</v>
      </c>
      <c r="AA2680">
        <v>4</v>
      </c>
      <c r="AB2680">
        <v>4</v>
      </c>
      <c r="AC2680">
        <v>11</v>
      </c>
    </row>
    <row r="2681" spans="1:29" x14ac:dyDescent="0.35">
      <c r="A2681">
        <v>2686</v>
      </c>
      <c r="B2681" t="s">
        <v>1318</v>
      </c>
      <c r="C2681" t="s">
        <v>4057</v>
      </c>
      <c r="I2681" t="s">
        <v>4055</v>
      </c>
      <c r="J2681" t="s">
        <v>264</v>
      </c>
      <c r="K2681">
        <v>0</v>
      </c>
      <c r="N2681" t="b">
        <v>1</v>
      </c>
      <c r="O2681" t="b">
        <v>0</v>
      </c>
      <c r="P2681" t="b">
        <v>0</v>
      </c>
      <c r="Q2681">
        <v>11</v>
      </c>
      <c r="R2681">
        <v>2</v>
      </c>
      <c r="S2681">
        <v>1</v>
      </c>
      <c r="T2681">
        <v>0</v>
      </c>
      <c r="U2681" t="b">
        <v>1</v>
      </c>
      <c r="V2681" t="s">
        <v>222</v>
      </c>
      <c r="W2681" t="s">
        <v>316</v>
      </c>
      <c r="X2681" t="s">
        <v>5742</v>
      </c>
      <c r="Y2681">
        <v>12</v>
      </c>
      <c r="Z2681">
        <v>12</v>
      </c>
      <c r="AA2681">
        <v>4</v>
      </c>
      <c r="AB2681">
        <v>4</v>
      </c>
      <c r="AC2681">
        <v>11</v>
      </c>
    </row>
    <row r="2682" spans="1:29" x14ac:dyDescent="0.35">
      <c r="A2682">
        <v>2687</v>
      </c>
      <c r="B2682" t="s">
        <v>1318</v>
      </c>
      <c r="C2682" t="s">
        <v>4058</v>
      </c>
      <c r="I2682" t="s">
        <v>4055</v>
      </c>
      <c r="J2682" t="s">
        <v>264</v>
      </c>
      <c r="K2682">
        <v>0</v>
      </c>
      <c r="N2682" t="b">
        <v>1</v>
      </c>
      <c r="O2682" t="b">
        <v>0</v>
      </c>
      <c r="P2682" t="b">
        <v>0</v>
      </c>
      <c r="Q2682">
        <v>11</v>
      </c>
      <c r="R2682">
        <v>2</v>
      </c>
      <c r="S2682">
        <v>1</v>
      </c>
      <c r="T2682">
        <v>0</v>
      </c>
      <c r="U2682" t="b">
        <v>1</v>
      </c>
      <c r="V2682" t="s">
        <v>222</v>
      </c>
      <c r="W2682" t="s">
        <v>316</v>
      </c>
      <c r="X2682" t="s">
        <v>5743</v>
      </c>
      <c r="Y2682">
        <v>13</v>
      </c>
      <c r="Z2682">
        <v>13</v>
      </c>
      <c r="AA2682">
        <v>4</v>
      </c>
      <c r="AB2682">
        <v>4</v>
      </c>
      <c r="AC2682">
        <v>11</v>
      </c>
    </row>
    <row r="2683" spans="1:29" x14ac:dyDescent="0.35">
      <c r="A2683">
        <v>2688</v>
      </c>
      <c r="B2683" t="s">
        <v>1318</v>
      </c>
      <c r="C2683" t="s">
        <v>4059</v>
      </c>
      <c r="I2683" t="s">
        <v>4055</v>
      </c>
      <c r="J2683" t="s">
        <v>264</v>
      </c>
      <c r="K2683">
        <v>0</v>
      </c>
      <c r="N2683" t="b">
        <v>1</v>
      </c>
      <c r="O2683" t="b">
        <v>0</v>
      </c>
      <c r="P2683" t="b">
        <v>0</v>
      </c>
      <c r="Q2683">
        <v>11</v>
      </c>
      <c r="R2683">
        <v>2</v>
      </c>
      <c r="S2683">
        <v>1</v>
      </c>
      <c r="T2683">
        <v>0</v>
      </c>
      <c r="U2683" t="b">
        <v>1</v>
      </c>
      <c r="V2683" t="s">
        <v>222</v>
      </c>
      <c r="W2683" t="s">
        <v>316</v>
      </c>
      <c r="X2683" t="s">
        <v>5744</v>
      </c>
      <c r="Y2683">
        <v>14</v>
      </c>
      <c r="Z2683">
        <v>14</v>
      </c>
      <c r="AA2683">
        <v>4</v>
      </c>
      <c r="AB2683">
        <v>4</v>
      </c>
      <c r="AC2683">
        <v>11</v>
      </c>
    </row>
    <row r="2684" spans="1:29" x14ac:dyDescent="0.35">
      <c r="A2684">
        <v>2689</v>
      </c>
      <c r="B2684" t="s">
        <v>1318</v>
      </c>
      <c r="C2684" t="s">
        <v>4060</v>
      </c>
      <c r="I2684" t="s">
        <v>4055</v>
      </c>
      <c r="J2684" t="s">
        <v>264</v>
      </c>
      <c r="K2684">
        <v>0</v>
      </c>
      <c r="N2684" t="b">
        <v>1</v>
      </c>
      <c r="O2684" t="b">
        <v>0</v>
      </c>
      <c r="P2684" t="b">
        <v>0</v>
      </c>
      <c r="Q2684">
        <v>11</v>
      </c>
      <c r="R2684">
        <v>2</v>
      </c>
      <c r="S2684">
        <v>1</v>
      </c>
      <c r="T2684">
        <v>0</v>
      </c>
      <c r="U2684" t="b">
        <v>1</v>
      </c>
      <c r="V2684" t="s">
        <v>222</v>
      </c>
      <c r="W2684" t="s">
        <v>316</v>
      </c>
      <c r="X2684" t="s">
        <v>5745</v>
      </c>
      <c r="Y2684">
        <v>15</v>
      </c>
      <c r="Z2684">
        <v>15</v>
      </c>
      <c r="AA2684">
        <v>4</v>
      </c>
      <c r="AB2684">
        <v>4</v>
      </c>
      <c r="AC2684">
        <v>11</v>
      </c>
    </row>
    <row r="2685" spans="1:29" x14ac:dyDescent="0.35">
      <c r="A2685">
        <v>2690</v>
      </c>
      <c r="B2685" t="s">
        <v>1318</v>
      </c>
      <c r="C2685" t="s">
        <v>4061</v>
      </c>
      <c r="I2685" t="s">
        <v>4055</v>
      </c>
      <c r="J2685" t="s">
        <v>264</v>
      </c>
      <c r="K2685">
        <v>0</v>
      </c>
      <c r="N2685" t="b">
        <v>1</v>
      </c>
      <c r="O2685" t="b">
        <v>0</v>
      </c>
      <c r="P2685" t="b">
        <v>0</v>
      </c>
      <c r="Q2685">
        <v>11</v>
      </c>
      <c r="R2685">
        <v>2</v>
      </c>
      <c r="S2685">
        <v>1</v>
      </c>
      <c r="T2685">
        <v>0</v>
      </c>
      <c r="U2685" t="b">
        <v>1</v>
      </c>
      <c r="V2685" t="s">
        <v>222</v>
      </c>
      <c r="W2685" t="s">
        <v>316</v>
      </c>
      <c r="X2685" t="s">
        <v>5746</v>
      </c>
      <c r="Y2685">
        <v>16</v>
      </c>
      <c r="Z2685">
        <v>16</v>
      </c>
      <c r="AA2685">
        <v>4</v>
      </c>
      <c r="AB2685">
        <v>4</v>
      </c>
      <c r="AC2685">
        <v>11</v>
      </c>
    </row>
    <row r="2686" spans="1:29" x14ac:dyDescent="0.35">
      <c r="A2686">
        <v>2691</v>
      </c>
      <c r="B2686" t="s">
        <v>1318</v>
      </c>
      <c r="C2686" t="s">
        <v>4062</v>
      </c>
      <c r="I2686" t="s">
        <v>4055</v>
      </c>
      <c r="J2686" t="s">
        <v>264</v>
      </c>
      <c r="K2686">
        <v>0</v>
      </c>
      <c r="N2686" t="b">
        <v>1</v>
      </c>
      <c r="O2686" t="b">
        <v>0</v>
      </c>
      <c r="P2686" t="b">
        <v>0</v>
      </c>
      <c r="Q2686">
        <v>11</v>
      </c>
      <c r="R2686">
        <v>2</v>
      </c>
      <c r="S2686">
        <v>1</v>
      </c>
      <c r="T2686">
        <v>0</v>
      </c>
      <c r="U2686" t="b">
        <v>1</v>
      </c>
      <c r="V2686" t="s">
        <v>222</v>
      </c>
      <c r="W2686" t="s">
        <v>316</v>
      </c>
      <c r="X2686" t="s">
        <v>5747</v>
      </c>
      <c r="Y2686">
        <v>17</v>
      </c>
      <c r="Z2686">
        <v>17</v>
      </c>
      <c r="AA2686">
        <v>4</v>
      </c>
      <c r="AB2686">
        <v>4</v>
      </c>
      <c r="AC2686">
        <v>11</v>
      </c>
    </row>
    <row r="2687" spans="1:29" x14ac:dyDescent="0.35">
      <c r="A2687">
        <v>2692</v>
      </c>
      <c r="B2687" t="s">
        <v>1318</v>
      </c>
      <c r="C2687" t="s">
        <v>4063</v>
      </c>
      <c r="I2687" t="s">
        <v>4055</v>
      </c>
      <c r="J2687" t="s">
        <v>264</v>
      </c>
      <c r="K2687">
        <v>0</v>
      </c>
      <c r="N2687" t="b">
        <v>1</v>
      </c>
      <c r="O2687" t="b">
        <v>0</v>
      </c>
      <c r="P2687" t="b">
        <v>0</v>
      </c>
      <c r="Q2687">
        <v>11</v>
      </c>
      <c r="R2687">
        <v>2</v>
      </c>
      <c r="S2687">
        <v>1</v>
      </c>
      <c r="T2687">
        <v>0</v>
      </c>
      <c r="U2687" t="b">
        <v>1</v>
      </c>
      <c r="V2687" t="s">
        <v>222</v>
      </c>
      <c r="W2687" t="s">
        <v>316</v>
      </c>
      <c r="X2687" t="s">
        <v>5748</v>
      </c>
      <c r="Y2687">
        <v>18</v>
      </c>
      <c r="Z2687">
        <v>18</v>
      </c>
      <c r="AA2687">
        <v>4</v>
      </c>
      <c r="AB2687">
        <v>4</v>
      </c>
      <c r="AC2687">
        <v>11</v>
      </c>
    </row>
    <row r="2688" spans="1:29" x14ac:dyDescent="0.35">
      <c r="A2688">
        <v>2693</v>
      </c>
      <c r="B2688" t="s">
        <v>1318</v>
      </c>
      <c r="C2688" t="s">
        <v>4064</v>
      </c>
      <c r="I2688" t="s">
        <v>4055</v>
      </c>
      <c r="J2688" t="s">
        <v>264</v>
      </c>
      <c r="K2688">
        <v>0</v>
      </c>
      <c r="N2688" t="b">
        <v>1</v>
      </c>
      <c r="O2688" t="b">
        <v>0</v>
      </c>
      <c r="P2688" t="b">
        <v>0</v>
      </c>
      <c r="Q2688">
        <v>11</v>
      </c>
      <c r="R2688">
        <v>2</v>
      </c>
      <c r="S2688">
        <v>1</v>
      </c>
      <c r="T2688">
        <v>0</v>
      </c>
      <c r="U2688" t="b">
        <v>1</v>
      </c>
      <c r="V2688" t="s">
        <v>222</v>
      </c>
      <c r="W2688" t="s">
        <v>316</v>
      </c>
      <c r="X2688" t="s">
        <v>5749</v>
      </c>
      <c r="Y2688">
        <v>19</v>
      </c>
      <c r="Z2688">
        <v>19</v>
      </c>
      <c r="AA2688">
        <v>4</v>
      </c>
      <c r="AB2688">
        <v>4</v>
      </c>
      <c r="AC2688">
        <v>11</v>
      </c>
    </row>
    <row r="2689" spans="1:29" x14ac:dyDescent="0.35">
      <c r="A2689">
        <v>2694</v>
      </c>
      <c r="B2689" t="s">
        <v>1318</v>
      </c>
      <c r="C2689" t="s">
        <v>4065</v>
      </c>
      <c r="I2689" t="s">
        <v>4055</v>
      </c>
      <c r="J2689" t="s">
        <v>264</v>
      </c>
      <c r="K2689">
        <v>0</v>
      </c>
      <c r="N2689" t="b">
        <v>1</v>
      </c>
      <c r="O2689" t="b">
        <v>0</v>
      </c>
      <c r="P2689" t="b">
        <v>0</v>
      </c>
      <c r="Q2689">
        <v>11</v>
      </c>
      <c r="R2689">
        <v>2</v>
      </c>
      <c r="S2689">
        <v>1</v>
      </c>
      <c r="T2689">
        <v>0</v>
      </c>
      <c r="U2689" t="b">
        <v>1</v>
      </c>
      <c r="V2689" t="s">
        <v>222</v>
      </c>
      <c r="W2689" t="s">
        <v>316</v>
      </c>
      <c r="X2689" t="s">
        <v>5750</v>
      </c>
      <c r="Y2689">
        <v>20</v>
      </c>
      <c r="Z2689">
        <v>20</v>
      </c>
      <c r="AA2689">
        <v>4</v>
      </c>
      <c r="AB2689">
        <v>4</v>
      </c>
      <c r="AC2689">
        <v>11</v>
      </c>
    </row>
    <row r="2690" spans="1:29" x14ac:dyDescent="0.35">
      <c r="A2690">
        <v>2695</v>
      </c>
      <c r="B2690" t="s">
        <v>1318</v>
      </c>
      <c r="C2690" t="s">
        <v>4066</v>
      </c>
      <c r="I2690" t="s">
        <v>4055</v>
      </c>
      <c r="J2690" t="s">
        <v>264</v>
      </c>
      <c r="K2690">
        <v>0</v>
      </c>
      <c r="N2690" t="b">
        <v>1</v>
      </c>
      <c r="O2690" t="b">
        <v>0</v>
      </c>
      <c r="P2690" t="b">
        <v>0</v>
      </c>
      <c r="Q2690">
        <v>11</v>
      </c>
      <c r="R2690">
        <v>2</v>
      </c>
      <c r="S2690">
        <v>1</v>
      </c>
      <c r="T2690">
        <v>0</v>
      </c>
      <c r="U2690" t="b">
        <v>1</v>
      </c>
      <c r="V2690" t="s">
        <v>222</v>
      </c>
      <c r="W2690" t="s">
        <v>316</v>
      </c>
      <c r="X2690" t="s">
        <v>5751</v>
      </c>
      <c r="Y2690">
        <v>21</v>
      </c>
      <c r="Z2690">
        <v>21</v>
      </c>
      <c r="AA2690">
        <v>4</v>
      </c>
      <c r="AB2690">
        <v>4</v>
      </c>
      <c r="AC2690">
        <v>11</v>
      </c>
    </row>
    <row r="2691" spans="1:29" x14ac:dyDescent="0.35">
      <c r="A2691">
        <v>2696</v>
      </c>
      <c r="B2691" t="s">
        <v>1318</v>
      </c>
      <c r="C2691" t="s">
        <v>4067</v>
      </c>
      <c r="I2691" t="s">
        <v>4055</v>
      </c>
      <c r="J2691" t="s">
        <v>264</v>
      </c>
      <c r="K2691">
        <v>0</v>
      </c>
      <c r="N2691" t="b">
        <v>1</v>
      </c>
      <c r="O2691" t="b">
        <v>0</v>
      </c>
      <c r="P2691" t="b">
        <v>0</v>
      </c>
      <c r="Q2691">
        <v>11</v>
      </c>
      <c r="R2691">
        <v>2</v>
      </c>
      <c r="S2691">
        <v>1</v>
      </c>
      <c r="T2691">
        <v>0</v>
      </c>
      <c r="U2691" t="b">
        <v>1</v>
      </c>
      <c r="V2691" t="s">
        <v>222</v>
      </c>
      <c r="W2691" t="s">
        <v>316</v>
      </c>
      <c r="X2691" t="s">
        <v>5382</v>
      </c>
      <c r="Y2691">
        <v>22</v>
      </c>
      <c r="Z2691">
        <v>22</v>
      </c>
      <c r="AA2691">
        <v>4</v>
      </c>
      <c r="AB2691">
        <v>4</v>
      </c>
      <c r="AC2691">
        <v>11</v>
      </c>
    </row>
    <row r="2692" spans="1:29" x14ac:dyDescent="0.35">
      <c r="A2692">
        <v>2697</v>
      </c>
      <c r="B2692" t="s">
        <v>1318</v>
      </c>
      <c r="C2692" t="s">
        <v>4068</v>
      </c>
      <c r="I2692" t="s">
        <v>4055</v>
      </c>
      <c r="J2692" t="s">
        <v>264</v>
      </c>
      <c r="K2692">
        <v>0</v>
      </c>
      <c r="N2692" t="b">
        <v>1</v>
      </c>
      <c r="O2692" t="b">
        <v>0</v>
      </c>
      <c r="P2692" t="b">
        <v>0</v>
      </c>
      <c r="Q2692">
        <v>11</v>
      </c>
      <c r="R2692">
        <v>2</v>
      </c>
      <c r="S2692">
        <v>1</v>
      </c>
      <c r="T2692">
        <v>0</v>
      </c>
      <c r="U2692" t="b">
        <v>1</v>
      </c>
      <c r="V2692" t="s">
        <v>222</v>
      </c>
      <c r="W2692" t="s">
        <v>316</v>
      </c>
      <c r="X2692" t="s">
        <v>5752</v>
      </c>
      <c r="Y2692">
        <v>23</v>
      </c>
      <c r="Z2692">
        <v>23</v>
      </c>
      <c r="AA2692">
        <v>4</v>
      </c>
      <c r="AB2692">
        <v>4</v>
      </c>
      <c r="AC2692">
        <v>11</v>
      </c>
    </row>
    <row r="2693" spans="1:29" x14ac:dyDescent="0.35">
      <c r="A2693">
        <v>2698</v>
      </c>
      <c r="B2693" t="s">
        <v>1318</v>
      </c>
      <c r="C2693" t="s">
        <v>4069</v>
      </c>
      <c r="I2693" t="s">
        <v>4055</v>
      </c>
      <c r="J2693" t="s">
        <v>264</v>
      </c>
      <c r="K2693">
        <v>0</v>
      </c>
      <c r="N2693" t="b">
        <v>1</v>
      </c>
      <c r="O2693" t="b">
        <v>0</v>
      </c>
      <c r="P2693" t="b">
        <v>0</v>
      </c>
      <c r="Q2693">
        <v>11</v>
      </c>
      <c r="R2693">
        <v>2</v>
      </c>
      <c r="S2693">
        <v>1</v>
      </c>
      <c r="T2693">
        <v>0</v>
      </c>
      <c r="U2693" t="b">
        <v>1</v>
      </c>
      <c r="V2693" t="s">
        <v>222</v>
      </c>
      <c r="W2693" t="s">
        <v>316</v>
      </c>
      <c r="X2693" t="s">
        <v>5753</v>
      </c>
      <c r="Y2693">
        <v>24</v>
      </c>
      <c r="Z2693">
        <v>24</v>
      </c>
      <c r="AA2693">
        <v>4</v>
      </c>
      <c r="AB2693">
        <v>4</v>
      </c>
      <c r="AC2693">
        <v>11</v>
      </c>
    </row>
    <row r="2694" spans="1:29" x14ac:dyDescent="0.35">
      <c r="A2694">
        <v>2699</v>
      </c>
      <c r="B2694" t="s">
        <v>1318</v>
      </c>
      <c r="C2694" t="s">
        <v>4070</v>
      </c>
      <c r="I2694" t="s">
        <v>4055</v>
      </c>
      <c r="J2694" t="s">
        <v>264</v>
      </c>
      <c r="K2694">
        <v>0</v>
      </c>
      <c r="N2694" t="b">
        <v>1</v>
      </c>
      <c r="O2694" t="b">
        <v>0</v>
      </c>
      <c r="P2694" t="b">
        <v>0</v>
      </c>
      <c r="Q2694">
        <v>11</v>
      </c>
      <c r="R2694">
        <v>2</v>
      </c>
      <c r="S2694">
        <v>1</v>
      </c>
      <c r="T2694">
        <v>0</v>
      </c>
      <c r="U2694" t="b">
        <v>1</v>
      </c>
      <c r="V2694" t="s">
        <v>222</v>
      </c>
      <c r="W2694" t="s">
        <v>316</v>
      </c>
      <c r="X2694" t="s">
        <v>5754</v>
      </c>
      <c r="Y2694">
        <v>25</v>
      </c>
      <c r="Z2694">
        <v>25</v>
      </c>
      <c r="AA2694">
        <v>4</v>
      </c>
      <c r="AB2694">
        <v>4</v>
      </c>
      <c r="AC2694">
        <v>11</v>
      </c>
    </row>
    <row r="2695" spans="1:29" x14ac:dyDescent="0.35">
      <c r="A2695">
        <v>2700</v>
      </c>
      <c r="B2695" t="s">
        <v>1318</v>
      </c>
      <c r="C2695" t="s">
        <v>4071</v>
      </c>
      <c r="I2695" t="s">
        <v>4055</v>
      </c>
      <c r="J2695" t="s">
        <v>264</v>
      </c>
      <c r="K2695">
        <v>0</v>
      </c>
      <c r="N2695" t="b">
        <v>1</v>
      </c>
      <c r="O2695" t="b">
        <v>0</v>
      </c>
      <c r="P2695" t="b">
        <v>0</v>
      </c>
      <c r="Q2695">
        <v>11</v>
      </c>
      <c r="R2695">
        <v>2</v>
      </c>
      <c r="S2695">
        <v>1</v>
      </c>
      <c r="T2695">
        <v>0</v>
      </c>
      <c r="U2695" t="b">
        <v>1</v>
      </c>
      <c r="V2695" t="s">
        <v>222</v>
      </c>
      <c r="W2695" t="s">
        <v>316</v>
      </c>
      <c r="X2695" t="s">
        <v>5755</v>
      </c>
      <c r="Y2695">
        <v>26</v>
      </c>
      <c r="Z2695">
        <v>26</v>
      </c>
      <c r="AA2695">
        <v>4</v>
      </c>
      <c r="AB2695">
        <v>4</v>
      </c>
      <c r="AC2695">
        <v>11</v>
      </c>
    </row>
    <row r="2696" spans="1:29" x14ac:dyDescent="0.35">
      <c r="A2696">
        <v>2701</v>
      </c>
      <c r="B2696" t="s">
        <v>1318</v>
      </c>
      <c r="C2696" t="s">
        <v>4072</v>
      </c>
      <c r="I2696" t="s">
        <v>4055</v>
      </c>
      <c r="J2696" t="s">
        <v>264</v>
      </c>
      <c r="K2696">
        <v>0</v>
      </c>
      <c r="N2696" t="b">
        <v>1</v>
      </c>
      <c r="O2696" t="b">
        <v>0</v>
      </c>
      <c r="P2696" t="b">
        <v>0</v>
      </c>
      <c r="Q2696">
        <v>11</v>
      </c>
      <c r="R2696">
        <v>2</v>
      </c>
      <c r="S2696">
        <v>1</v>
      </c>
      <c r="T2696">
        <v>0</v>
      </c>
      <c r="U2696" t="b">
        <v>1</v>
      </c>
      <c r="V2696" t="s">
        <v>222</v>
      </c>
      <c r="W2696" t="s">
        <v>316</v>
      </c>
      <c r="X2696" t="s">
        <v>5756</v>
      </c>
      <c r="Y2696">
        <v>27</v>
      </c>
      <c r="Z2696">
        <v>27</v>
      </c>
      <c r="AA2696">
        <v>4</v>
      </c>
      <c r="AB2696">
        <v>4</v>
      </c>
      <c r="AC2696">
        <v>11</v>
      </c>
    </row>
    <row r="2697" spans="1:29" x14ac:dyDescent="0.35">
      <c r="A2697">
        <v>2702</v>
      </c>
      <c r="B2697" t="s">
        <v>1318</v>
      </c>
      <c r="C2697" t="s">
        <v>4073</v>
      </c>
      <c r="I2697" t="s">
        <v>4055</v>
      </c>
      <c r="J2697" t="s">
        <v>264</v>
      </c>
      <c r="K2697">
        <v>0</v>
      </c>
      <c r="N2697" t="b">
        <v>1</v>
      </c>
      <c r="O2697" t="b">
        <v>0</v>
      </c>
      <c r="P2697" t="b">
        <v>0</v>
      </c>
      <c r="Q2697">
        <v>11</v>
      </c>
      <c r="R2697">
        <v>2</v>
      </c>
      <c r="S2697">
        <v>1</v>
      </c>
      <c r="T2697">
        <v>0</v>
      </c>
      <c r="U2697" t="b">
        <v>1</v>
      </c>
      <c r="V2697" t="s">
        <v>222</v>
      </c>
      <c r="W2697" t="s">
        <v>316</v>
      </c>
      <c r="X2697" t="s">
        <v>5757</v>
      </c>
      <c r="Y2697">
        <v>28</v>
      </c>
      <c r="Z2697">
        <v>28</v>
      </c>
      <c r="AA2697">
        <v>4</v>
      </c>
      <c r="AB2697">
        <v>4</v>
      </c>
      <c r="AC2697">
        <v>11</v>
      </c>
    </row>
    <row r="2698" spans="1:29" x14ac:dyDescent="0.35">
      <c r="A2698">
        <v>2703</v>
      </c>
      <c r="B2698" t="s">
        <v>1318</v>
      </c>
      <c r="C2698" t="s">
        <v>4074</v>
      </c>
      <c r="I2698" t="s">
        <v>4055</v>
      </c>
      <c r="J2698" t="s">
        <v>264</v>
      </c>
      <c r="K2698">
        <v>0</v>
      </c>
      <c r="N2698" t="b">
        <v>1</v>
      </c>
      <c r="O2698" t="b">
        <v>0</v>
      </c>
      <c r="P2698" t="b">
        <v>0</v>
      </c>
      <c r="Q2698">
        <v>11</v>
      </c>
      <c r="R2698">
        <v>2</v>
      </c>
      <c r="S2698">
        <v>1</v>
      </c>
      <c r="T2698">
        <v>0</v>
      </c>
      <c r="U2698" t="b">
        <v>1</v>
      </c>
      <c r="V2698" t="s">
        <v>222</v>
      </c>
      <c r="W2698" t="s">
        <v>316</v>
      </c>
      <c r="X2698" t="s">
        <v>5758</v>
      </c>
      <c r="Y2698">
        <v>29</v>
      </c>
      <c r="Z2698">
        <v>29</v>
      </c>
      <c r="AA2698">
        <v>4</v>
      </c>
      <c r="AB2698">
        <v>4</v>
      </c>
      <c r="AC2698">
        <v>11</v>
      </c>
    </row>
    <row r="2699" spans="1:29" x14ac:dyDescent="0.35">
      <c r="A2699">
        <v>2704</v>
      </c>
      <c r="B2699" t="s">
        <v>1318</v>
      </c>
      <c r="C2699" t="s">
        <v>4075</v>
      </c>
      <c r="I2699" t="s">
        <v>4055</v>
      </c>
      <c r="J2699" t="s">
        <v>264</v>
      </c>
      <c r="K2699">
        <v>0</v>
      </c>
      <c r="N2699" t="b">
        <v>1</v>
      </c>
      <c r="O2699" t="b">
        <v>0</v>
      </c>
      <c r="P2699" t="b">
        <v>0</v>
      </c>
      <c r="Q2699">
        <v>11</v>
      </c>
      <c r="R2699">
        <v>2</v>
      </c>
      <c r="S2699">
        <v>1</v>
      </c>
      <c r="T2699">
        <v>0</v>
      </c>
      <c r="U2699" t="b">
        <v>1</v>
      </c>
      <c r="V2699" t="s">
        <v>222</v>
      </c>
      <c r="W2699" t="s">
        <v>316</v>
      </c>
      <c r="X2699" t="s">
        <v>5759</v>
      </c>
      <c r="Y2699">
        <v>30</v>
      </c>
      <c r="Z2699">
        <v>30</v>
      </c>
      <c r="AA2699">
        <v>4</v>
      </c>
      <c r="AB2699">
        <v>4</v>
      </c>
      <c r="AC2699">
        <v>11</v>
      </c>
    </row>
    <row r="2700" spans="1:29" x14ac:dyDescent="0.35">
      <c r="A2700">
        <v>2705</v>
      </c>
      <c r="B2700" t="s">
        <v>1318</v>
      </c>
      <c r="C2700" t="s">
        <v>4076</v>
      </c>
      <c r="I2700" t="s">
        <v>4055</v>
      </c>
      <c r="J2700" t="s">
        <v>264</v>
      </c>
      <c r="K2700">
        <v>0</v>
      </c>
      <c r="N2700" t="b">
        <v>1</v>
      </c>
      <c r="O2700" t="b">
        <v>0</v>
      </c>
      <c r="P2700" t="b">
        <v>0</v>
      </c>
      <c r="Q2700">
        <v>11</v>
      </c>
      <c r="R2700">
        <v>2</v>
      </c>
      <c r="S2700">
        <v>1</v>
      </c>
      <c r="T2700">
        <v>0</v>
      </c>
      <c r="U2700" t="b">
        <v>1</v>
      </c>
      <c r="V2700" t="s">
        <v>222</v>
      </c>
      <c r="W2700" t="s">
        <v>316</v>
      </c>
      <c r="X2700" t="s">
        <v>5390</v>
      </c>
      <c r="Y2700">
        <v>31</v>
      </c>
      <c r="Z2700">
        <v>31</v>
      </c>
      <c r="AA2700">
        <v>4</v>
      </c>
      <c r="AB2700">
        <v>4</v>
      </c>
      <c r="AC2700">
        <v>11</v>
      </c>
    </row>
    <row r="2701" spans="1:29" x14ac:dyDescent="0.35">
      <c r="A2701">
        <v>2706</v>
      </c>
      <c r="B2701" t="s">
        <v>1318</v>
      </c>
      <c r="C2701" t="s">
        <v>4077</v>
      </c>
      <c r="I2701" t="s">
        <v>4055</v>
      </c>
      <c r="J2701" t="s">
        <v>264</v>
      </c>
      <c r="K2701">
        <v>0</v>
      </c>
      <c r="N2701" t="b">
        <v>1</v>
      </c>
      <c r="O2701" t="b">
        <v>0</v>
      </c>
      <c r="P2701" t="b">
        <v>0</v>
      </c>
      <c r="Q2701">
        <v>11</v>
      </c>
      <c r="R2701">
        <v>2</v>
      </c>
      <c r="S2701">
        <v>1</v>
      </c>
      <c r="T2701">
        <v>0</v>
      </c>
      <c r="U2701" t="b">
        <v>1</v>
      </c>
      <c r="V2701" t="s">
        <v>222</v>
      </c>
      <c r="W2701" t="s">
        <v>316</v>
      </c>
      <c r="X2701" t="s">
        <v>5760</v>
      </c>
      <c r="Y2701">
        <v>32</v>
      </c>
      <c r="Z2701">
        <v>32</v>
      </c>
      <c r="AA2701">
        <v>4</v>
      </c>
      <c r="AB2701">
        <v>4</v>
      </c>
      <c r="AC2701">
        <v>11</v>
      </c>
    </row>
    <row r="2702" spans="1:29" x14ac:dyDescent="0.35">
      <c r="A2702">
        <v>2707</v>
      </c>
      <c r="B2702" t="s">
        <v>1318</v>
      </c>
      <c r="C2702" t="s">
        <v>4078</v>
      </c>
      <c r="I2702" t="s">
        <v>4055</v>
      </c>
      <c r="J2702" t="s">
        <v>264</v>
      </c>
      <c r="K2702">
        <v>0</v>
      </c>
      <c r="N2702" t="b">
        <v>1</v>
      </c>
      <c r="O2702" t="b">
        <v>0</v>
      </c>
      <c r="P2702" t="b">
        <v>0</v>
      </c>
      <c r="Q2702">
        <v>11</v>
      </c>
      <c r="R2702">
        <v>2</v>
      </c>
      <c r="S2702">
        <v>1</v>
      </c>
      <c r="T2702">
        <v>0</v>
      </c>
      <c r="U2702" t="b">
        <v>1</v>
      </c>
      <c r="V2702" t="s">
        <v>222</v>
      </c>
      <c r="W2702" t="s">
        <v>316</v>
      </c>
      <c r="X2702" t="s">
        <v>5391</v>
      </c>
      <c r="Y2702">
        <v>33</v>
      </c>
      <c r="Z2702">
        <v>33</v>
      </c>
      <c r="AA2702">
        <v>4</v>
      </c>
      <c r="AB2702">
        <v>4</v>
      </c>
      <c r="AC2702">
        <v>11</v>
      </c>
    </row>
    <row r="2703" spans="1:29" x14ac:dyDescent="0.35">
      <c r="A2703">
        <v>2708</v>
      </c>
      <c r="B2703" t="s">
        <v>1318</v>
      </c>
      <c r="C2703" t="s">
        <v>4079</v>
      </c>
      <c r="I2703" t="s">
        <v>4055</v>
      </c>
      <c r="J2703" t="s">
        <v>264</v>
      </c>
      <c r="K2703">
        <v>0</v>
      </c>
      <c r="N2703" t="b">
        <v>1</v>
      </c>
      <c r="O2703" t="b">
        <v>0</v>
      </c>
      <c r="P2703" t="b">
        <v>0</v>
      </c>
      <c r="Q2703">
        <v>11</v>
      </c>
      <c r="R2703">
        <v>2</v>
      </c>
      <c r="S2703">
        <v>1</v>
      </c>
      <c r="T2703">
        <v>0</v>
      </c>
      <c r="U2703" t="b">
        <v>1</v>
      </c>
      <c r="V2703" t="s">
        <v>222</v>
      </c>
      <c r="W2703" t="s">
        <v>316</v>
      </c>
      <c r="X2703" t="s">
        <v>5761</v>
      </c>
      <c r="Y2703">
        <v>34</v>
      </c>
      <c r="Z2703">
        <v>34</v>
      </c>
      <c r="AA2703">
        <v>4</v>
      </c>
      <c r="AB2703">
        <v>4</v>
      </c>
      <c r="AC2703">
        <v>11</v>
      </c>
    </row>
    <row r="2704" spans="1:29" x14ac:dyDescent="0.35">
      <c r="A2704">
        <v>2709</v>
      </c>
      <c r="B2704" t="s">
        <v>1318</v>
      </c>
      <c r="C2704" t="s">
        <v>4080</v>
      </c>
      <c r="I2704" t="s">
        <v>4055</v>
      </c>
      <c r="J2704" t="s">
        <v>264</v>
      </c>
      <c r="K2704">
        <v>0</v>
      </c>
      <c r="N2704" t="b">
        <v>1</v>
      </c>
      <c r="O2704" t="b">
        <v>0</v>
      </c>
      <c r="P2704" t="b">
        <v>0</v>
      </c>
      <c r="Q2704">
        <v>11</v>
      </c>
      <c r="R2704">
        <v>2</v>
      </c>
      <c r="S2704">
        <v>1</v>
      </c>
      <c r="T2704">
        <v>0</v>
      </c>
      <c r="U2704" t="b">
        <v>1</v>
      </c>
      <c r="V2704" t="s">
        <v>222</v>
      </c>
      <c r="W2704" t="s">
        <v>316</v>
      </c>
      <c r="X2704" t="s">
        <v>5762</v>
      </c>
      <c r="Y2704">
        <v>35</v>
      </c>
      <c r="Z2704">
        <v>35</v>
      </c>
      <c r="AA2704">
        <v>4</v>
      </c>
      <c r="AB2704">
        <v>4</v>
      </c>
      <c r="AC2704">
        <v>11</v>
      </c>
    </row>
    <row r="2705" spans="1:29" x14ac:dyDescent="0.35">
      <c r="A2705">
        <v>2710</v>
      </c>
      <c r="B2705" t="s">
        <v>1318</v>
      </c>
      <c r="C2705" t="s">
        <v>4081</v>
      </c>
      <c r="I2705" t="s">
        <v>4055</v>
      </c>
      <c r="J2705" t="s">
        <v>264</v>
      </c>
      <c r="K2705">
        <v>0</v>
      </c>
      <c r="N2705" t="b">
        <v>1</v>
      </c>
      <c r="O2705" t="b">
        <v>0</v>
      </c>
      <c r="P2705" t="b">
        <v>0</v>
      </c>
      <c r="Q2705">
        <v>11</v>
      </c>
      <c r="R2705">
        <v>2</v>
      </c>
      <c r="S2705">
        <v>1</v>
      </c>
      <c r="T2705">
        <v>0</v>
      </c>
      <c r="U2705" t="b">
        <v>1</v>
      </c>
      <c r="V2705" t="s">
        <v>222</v>
      </c>
      <c r="W2705" t="s">
        <v>316</v>
      </c>
      <c r="X2705" t="s">
        <v>5763</v>
      </c>
      <c r="Y2705">
        <v>36</v>
      </c>
      <c r="Z2705">
        <v>36</v>
      </c>
      <c r="AA2705">
        <v>4</v>
      </c>
      <c r="AB2705">
        <v>4</v>
      </c>
      <c r="AC2705">
        <v>11</v>
      </c>
    </row>
    <row r="2706" spans="1:29" x14ac:dyDescent="0.35">
      <c r="A2706">
        <v>2711</v>
      </c>
      <c r="B2706" t="s">
        <v>1318</v>
      </c>
      <c r="C2706" t="s">
        <v>4082</v>
      </c>
      <c r="I2706" t="s">
        <v>4055</v>
      </c>
      <c r="J2706" t="s">
        <v>264</v>
      </c>
      <c r="K2706">
        <v>0</v>
      </c>
      <c r="N2706" t="b">
        <v>1</v>
      </c>
      <c r="O2706" t="b">
        <v>0</v>
      </c>
      <c r="P2706" t="b">
        <v>0</v>
      </c>
      <c r="Q2706">
        <v>11</v>
      </c>
      <c r="R2706">
        <v>2</v>
      </c>
      <c r="S2706">
        <v>1</v>
      </c>
      <c r="T2706">
        <v>0</v>
      </c>
      <c r="U2706" t="b">
        <v>1</v>
      </c>
      <c r="V2706" t="s">
        <v>222</v>
      </c>
      <c r="W2706" t="s">
        <v>316</v>
      </c>
      <c r="X2706" t="s">
        <v>5764</v>
      </c>
      <c r="Y2706">
        <v>37</v>
      </c>
      <c r="Z2706">
        <v>37</v>
      </c>
      <c r="AA2706">
        <v>4</v>
      </c>
      <c r="AB2706">
        <v>4</v>
      </c>
      <c r="AC2706">
        <v>11</v>
      </c>
    </row>
    <row r="2707" spans="1:29" x14ac:dyDescent="0.35">
      <c r="A2707">
        <v>2712</v>
      </c>
      <c r="B2707" t="s">
        <v>1318</v>
      </c>
      <c r="C2707" t="s">
        <v>4083</v>
      </c>
      <c r="I2707" t="s">
        <v>4055</v>
      </c>
      <c r="J2707" t="s">
        <v>264</v>
      </c>
      <c r="K2707">
        <v>0</v>
      </c>
      <c r="N2707" t="b">
        <v>1</v>
      </c>
      <c r="O2707" t="b">
        <v>0</v>
      </c>
      <c r="P2707" t="b">
        <v>0</v>
      </c>
      <c r="Q2707">
        <v>11</v>
      </c>
      <c r="R2707">
        <v>2</v>
      </c>
      <c r="S2707">
        <v>1</v>
      </c>
      <c r="T2707">
        <v>0</v>
      </c>
      <c r="U2707" t="b">
        <v>1</v>
      </c>
      <c r="V2707" t="s">
        <v>222</v>
      </c>
      <c r="W2707" t="s">
        <v>316</v>
      </c>
      <c r="X2707" t="s">
        <v>5765</v>
      </c>
      <c r="Y2707">
        <v>38</v>
      </c>
      <c r="Z2707">
        <v>38</v>
      </c>
      <c r="AA2707">
        <v>4</v>
      </c>
      <c r="AB2707">
        <v>4</v>
      </c>
      <c r="AC2707">
        <v>11</v>
      </c>
    </row>
    <row r="2708" spans="1:29" x14ac:dyDescent="0.35">
      <c r="A2708">
        <v>2713</v>
      </c>
      <c r="B2708" t="s">
        <v>1318</v>
      </c>
      <c r="C2708" t="s">
        <v>4084</v>
      </c>
      <c r="I2708" t="s">
        <v>4055</v>
      </c>
      <c r="J2708" t="s">
        <v>264</v>
      </c>
      <c r="K2708">
        <v>0</v>
      </c>
      <c r="N2708" t="b">
        <v>1</v>
      </c>
      <c r="O2708" t="b">
        <v>0</v>
      </c>
      <c r="P2708" t="b">
        <v>0</v>
      </c>
      <c r="Q2708">
        <v>11</v>
      </c>
      <c r="R2708">
        <v>2</v>
      </c>
      <c r="S2708">
        <v>1</v>
      </c>
      <c r="T2708">
        <v>0</v>
      </c>
      <c r="U2708" t="b">
        <v>1</v>
      </c>
      <c r="V2708" t="s">
        <v>222</v>
      </c>
      <c r="W2708" t="s">
        <v>316</v>
      </c>
      <c r="X2708" t="s">
        <v>5766</v>
      </c>
      <c r="Y2708">
        <v>39</v>
      </c>
      <c r="Z2708">
        <v>39</v>
      </c>
      <c r="AA2708">
        <v>4</v>
      </c>
      <c r="AB2708">
        <v>4</v>
      </c>
      <c r="AC2708">
        <v>11</v>
      </c>
    </row>
    <row r="2709" spans="1:29" x14ac:dyDescent="0.35">
      <c r="A2709">
        <v>2714</v>
      </c>
      <c r="B2709" t="s">
        <v>1318</v>
      </c>
      <c r="C2709" t="s">
        <v>4085</v>
      </c>
      <c r="I2709" t="s">
        <v>4086</v>
      </c>
      <c r="J2709" t="s">
        <v>272</v>
      </c>
      <c r="K2709">
        <v>0</v>
      </c>
      <c r="N2709" t="b">
        <v>1</v>
      </c>
      <c r="O2709" t="b">
        <v>0</v>
      </c>
      <c r="P2709" t="b">
        <v>0</v>
      </c>
      <c r="Q2709">
        <v>11</v>
      </c>
      <c r="R2709">
        <v>2</v>
      </c>
      <c r="S2709">
        <v>1</v>
      </c>
      <c r="T2709">
        <v>0</v>
      </c>
      <c r="U2709" t="b">
        <v>1</v>
      </c>
      <c r="V2709" t="s">
        <v>222</v>
      </c>
      <c r="W2709" t="s">
        <v>316</v>
      </c>
      <c r="X2709" t="s">
        <v>6144</v>
      </c>
      <c r="Y2709">
        <v>10</v>
      </c>
      <c r="Z2709">
        <v>10</v>
      </c>
      <c r="AA2709">
        <v>5</v>
      </c>
      <c r="AB2709">
        <v>5</v>
      </c>
      <c r="AC2709">
        <v>11</v>
      </c>
    </row>
    <row r="2710" spans="1:29" x14ac:dyDescent="0.35">
      <c r="A2710">
        <v>2715</v>
      </c>
      <c r="B2710" t="s">
        <v>1318</v>
      </c>
      <c r="C2710" t="s">
        <v>4087</v>
      </c>
      <c r="I2710" t="s">
        <v>4086</v>
      </c>
      <c r="J2710" t="s">
        <v>272</v>
      </c>
      <c r="K2710">
        <v>0</v>
      </c>
      <c r="N2710" t="b">
        <v>1</v>
      </c>
      <c r="O2710" t="b">
        <v>0</v>
      </c>
      <c r="P2710" t="b">
        <v>0</v>
      </c>
      <c r="Q2710">
        <v>11</v>
      </c>
      <c r="R2710">
        <v>2</v>
      </c>
      <c r="S2710">
        <v>1</v>
      </c>
      <c r="T2710">
        <v>0</v>
      </c>
      <c r="U2710" t="b">
        <v>1</v>
      </c>
      <c r="V2710" t="s">
        <v>222</v>
      </c>
      <c r="W2710" t="s">
        <v>316</v>
      </c>
      <c r="X2710" t="s">
        <v>5526</v>
      </c>
      <c r="Y2710">
        <v>11</v>
      </c>
      <c r="Z2710">
        <v>11</v>
      </c>
      <c r="AA2710">
        <v>5</v>
      </c>
      <c r="AB2710">
        <v>5</v>
      </c>
      <c r="AC2710">
        <v>11</v>
      </c>
    </row>
    <row r="2711" spans="1:29" x14ac:dyDescent="0.35">
      <c r="A2711">
        <v>2716</v>
      </c>
      <c r="B2711" t="s">
        <v>1318</v>
      </c>
      <c r="C2711" t="s">
        <v>4088</v>
      </c>
      <c r="I2711" t="s">
        <v>4086</v>
      </c>
      <c r="J2711" t="s">
        <v>272</v>
      </c>
      <c r="K2711">
        <v>0</v>
      </c>
      <c r="N2711" t="b">
        <v>1</v>
      </c>
      <c r="O2711" t="b">
        <v>0</v>
      </c>
      <c r="P2711" t="b">
        <v>0</v>
      </c>
      <c r="Q2711">
        <v>11</v>
      </c>
      <c r="R2711">
        <v>2</v>
      </c>
      <c r="S2711">
        <v>1</v>
      </c>
      <c r="T2711">
        <v>0</v>
      </c>
      <c r="U2711" t="b">
        <v>1</v>
      </c>
      <c r="V2711" t="s">
        <v>222</v>
      </c>
      <c r="W2711" t="s">
        <v>316</v>
      </c>
      <c r="X2711" t="s">
        <v>5527</v>
      </c>
      <c r="Y2711">
        <v>12</v>
      </c>
      <c r="Z2711">
        <v>12</v>
      </c>
      <c r="AA2711">
        <v>5</v>
      </c>
      <c r="AB2711">
        <v>5</v>
      </c>
      <c r="AC2711">
        <v>11</v>
      </c>
    </row>
    <row r="2712" spans="1:29" x14ac:dyDescent="0.35">
      <c r="A2712">
        <v>2717</v>
      </c>
      <c r="B2712" t="s">
        <v>1318</v>
      </c>
      <c r="C2712" t="s">
        <v>4089</v>
      </c>
      <c r="I2712" t="s">
        <v>4086</v>
      </c>
      <c r="J2712" t="s">
        <v>272</v>
      </c>
      <c r="K2712">
        <v>0</v>
      </c>
      <c r="N2712" t="b">
        <v>1</v>
      </c>
      <c r="O2712" t="b">
        <v>0</v>
      </c>
      <c r="P2712" t="b">
        <v>0</v>
      </c>
      <c r="Q2712">
        <v>11</v>
      </c>
      <c r="R2712">
        <v>2</v>
      </c>
      <c r="S2712">
        <v>1</v>
      </c>
      <c r="T2712">
        <v>0</v>
      </c>
      <c r="U2712" t="b">
        <v>1</v>
      </c>
      <c r="V2712" t="s">
        <v>222</v>
      </c>
      <c r="W2712" t="s">
        <v>316</v>
      </c>
      <c r="X2712" t="s">
        <v>5528</v>
      </c>
      <c r="Y2712">
        <v>13</v>
      </c>
      <c r="Z2712">
        <v>13</v>
      </c>
      <c r="AA2712">
        <v>5</v>
      </c>
      <c r="AB2712">
        <v>5</v>
      </c>
      <c r="AC2712">
        <v>11</v>
      </c>
    </row>
    <row r="2713" spans="1:29" x14ac:dyDescent="0.35">
      <c r="A2713">
        <v>2718</v>
      </c>
      <c r="B2713" t="s">
        <v>1318</v>
      </c>
      <c r="C2713" t="s">
        <v>4090</v>
      </c>
      <c r="I2713" t="s">
        <v>4086</v>
      </c>
      <c r="J2713" t="s">
        <v>272</v>
      </c>
      <c r="K2713">
        <v>0</v>
      </c>
      <c r="N2713" t="b">
        <v>1</v>
      </c>
      <c r="O2713" t="b">
        <v>0</v>
      </c>
      <c r="P2713" t="b">
        <v>0</v>
      </c>
      <c r="Q2713">
        <v>11</v>
      </c>
      <c r="R2713">
        <v>2</v>
      </c>
      <c r="S2713">
        <v>1</v>
      </c>
      <c r="T2713">
        <v>0</v>
      </c>
      <c r="U2713" t="b">
        <v>1</v>
      </c>
      <c r="V2713" t="s">
        <v>222</v>
      </c>
      <c r="W2713" t="s">
        <v>316</v>
      </c>
      <c r="X2713" t="s">
        <v>5529</v>
      </c>
      <c r="Y2713">
        <v>14</v>
      </c>
      <c r="Z2713">
        <v>14</v>
      </c>
      <c r="AA2713">
        <v>5</v>
      </c>
      <c r="AB2713">
        <v>5</v>
      </c>
      <c r="AC2713">
        <v>11</v>
      </c>
    </row>
    <row r="2714" spans="1:29" x14ac:dyDescent="0.35">
      <c r="A2714">
        <v>2719</v>
      </c>
      <c r="B2714" t="s">
        <v>1318</v>
      </c>
      <c r="C2714" t="s">
        <v>4091</v>
      </c>
      <c r="I2714" t="s">
        <v>4086</v>
      </c>
      <c r="J2714" t="s">
        <v>272</v>
      </c>
      <c r="K2714">
        <v>0</v>
      </c>
      <c r="N2714" t="b">
        <v>1</v>
      </c>
      <c r="O2714" t="b">
        <v>0</v>
      </c>
      <c r="P2714" t="b">
        <v>0</v>
      </c>
      <c r="Q2714">
        <v>11</v>
      </c>
      <c r="R2714">
        <v>2</v>
      </c>
      <c r="S2714">
        <v>1</v>
      </c>
      <c r="T2714">
        <v>0</v>
      </c>
      <c r="U2714" t="b">
        <v>1</v>
      </c>
      <c r="V2714" t="s">
        <v>222</v>
      </c>
      <c r="W2714" t="s">
        <v>316</v>
      </c>
      <c r="X2714" t="s">
        <v>5530</v>
      </c>
      <c r="Y2714">
        <v>15</v>
      </c>
      <c r="Z2714">
        <v>15</v>
      </c>
      <c r="AA2714">
        <v>5</v>
      </c>
      <c r="AB2714">
        <v>5</v>
      </c>
      <c r="AC2714">
        <v>11</v>
      </c>
    </row>
    <row r="2715" spans="1:29" x14ac:dyDescent="0.35">
      <c r="A2715">
        <v>2720</v>
      </c>
      <c r="B2715" t="s">
        <v>1318</v>
      </c>
      <c r="C2715" t="s">
        <v>4092</v>
      </c>
      <c r="I2715" t="s">
        <v>4086</v>
      </c>
      <c r="J2715" t="s">
        <v>272</v>
      </c>
      <c r="K2715">
        <v>0</v>
      </c>
      <c r="N2715" t="b">
        <v>1</v>
      </c>
      <c r="O2715" t="b">
        <v>0</v>
      </c>
      <c r="P2715" t="b">
        <v>0</v>
      </c>
      <c r="Q2715">
        <v>11</v>
      </c>
      <c r="R2715">
        <v>2</v>
      </c>
      <c r="S2715">
        <v>1</v>
      </c>
      <c r="T2715">
        <v>0</v>
      </c>
      <c r="U2715" t="b">
        <v>1</v>
      </c>
      <c r="V2715" t="s">
        <v>222</v>
      </c>
      <c r="W2715" t="s">
        <v>316</v>
      </c>
      <c r="X2715" t="s">
        <v>5531</v>
      </c>
      <c r="Y2715">
        <v>16</v>
      </c>
      <c r="Z2715">
        <v>16</v>
      </c>
      <c r="AA2715">
        <v>5</v>
      </c>
      <c r="AB2715">
        <v>5</v>
      </c>
      <c r="AC2715">
        <v>11</v>
      </c>
    </row>
    <row r="2716" spans="1:29" x14ac:dyDescent="0.35">
      <c r="A2716">
        <v>2721</v>
      </c>
      <c r="B2716" t="s">
        <v>1318</v>
      </c>
      <c r="C2716" t="s">
        <v>4093</v>
      </c>
      <c r="I2716" t="s">
        <v>4086</v>
      </c>
      <c r="J2716" t="s">
        <v>272</v>
      </c>
      <c r="K2716">
        <v>0</v>
      </c>
      <c r="N2716" t="b">
        <v>1</v>
      </c>
      <c r="O2716" t="b">
        <v>0</v>
      </c>
      <c r="P2716" t="b">
        <v>0</v>
      </c>
      <c r="Q2716">
        <v>11</v>
      </c>
      <c r="R2716">
        <v>2</v>
      </c>
      <c r="S2716">
        <v>1</v>
      </c>
      <c r="T2716">
        <v>0</v>
      </c>
      <c r="U2716" t="b">
        <v>1</v>
      </c>
      <c r="V2716" t="s">
        <v>222</v>
      </c>
      <c r="W2716" t="s">
        <v>316</v>
      </c>
      <c r="X2716" t="s">
        <v>5532</v>
      </c>
      <c r="Y2716">
        <v>17</v>
      </c>
      <c r="Z2716">
        <v>17</v>
      </c>
      <c r="AA2716">
        <v>5</v>
      </c>
      <c r="AB2716">
        <v>5</v>
      </c>
      <c r="AC2716">
        <v>11</v>
      </c>
    </row>
    <row r="2717" spans="1:29" x14ac:dyDescent="0.35">
      <c r="A2717">
        <v>2722</v>
      </c>
      <c r="B2717" t="s">
        <v>1318</v>
      </c>
      <c r="C2717" t="s">
        <v>4094</v>
      </c>
      <c r="I2717" t="s">
        <v>4086</v>
      </c>
      <c r="J2717" t="s">
        <v>272</v>
      </c>
      <c r="K2717">
        <v>0</v>
      </c>
      <c r="N2717" t="b">
        <v>1</v>
      </c>
      <c r="O2717" t="b">
        <v>0</v>
      </c>
      <c r="P2717" t="b">
        <v>0</v>
      </c>
      <c r="Q2717">
        <v>11</v>
      </c>
      <c r="R2717">
        <v>2</v>
      </c>
      <c r="S2717">
        <v>1</v>
      </c>
      <c r="T2717">
        <v>0</v>
      </c>
      <c r="U2717" t="b">
        <v>1</v>
      </c>
      <c r="V2717" t="s">
        <v>222</v>
      </c>
      <c r="W2717" t="s">
        <v>316</v>
      </c>
      <c r="X2717" t="s">
        <v>5533</v>
      </c>
      <c r="Y2717">
        <v>18</v>
      </c>
      <c r="Z2717">
        <v>18</v>
      </c>
      <c r="AA2717">
        <v>5</v>
      </c>
      <c r="AB2717">
        <v>5</v>
      </c>
      <c r="AC2717">
        <v>11</v>
      </c>
    </row>
    <row r="2718" spans="1:29" x14ac:dyDescent="0.35">
      <c r="A2718">
        <v>2723</v>
      </c>
      <c r="B2718" t="s">
        <v>1318</v>
      </c>
      <c r="C2718" t="s">
        <v>4095</v>
      </c>
      <c r="I2718" t="s">
        <v>4086</v>
      </c>
      <c r="J2718" t="s">
        <v>272</v>
      </c>
      <c r="K2718">
        <v>0</v>
      </c>
      <c r="N2718" t="b">
        <v>1</v>
      </c>
      <c r="O2718" t="b">
        <v>0</v>
      </c>
      <c r="P2718" t="b">
        <v>0</v>
      </c>
      <c r="Q2718">
        <v>11</v>
      </c>
      <c r="R2718">
        <v>2</v>
      </c>
      <c r="S2718">
        <v>1</v>
      </c>
      <c r="T2718">
        <v>0</v>
      </c>
      <c r="U2718" t="b">
        <v>1</v>
      </c>
      <c r="V2718" t="s">
        <v>222</v>
      </c>
      <c r="W2718" t="s">
        <v>316</v>
      </c>
      <c r="X2718" t="s">
        <v>5534</v>
      </c>
      <c r="Y2718">
        <v>19</v>
      </c>
      <c r="Z2718">
        <v>19</v>
      </c>
      <c r="AA2718">
        <v>5</v>
      </c>
      <c r="AB2718">
        <v>5</v>
      </c>
      <c r="AC2718">
        <v>11</v>
      </c>
    </row>
    <row r="2719" spans="1:29" x14ac:dyDescent="0.35">
      <c r="A2719">
        <v>2724</v>
      </c>
      <c r="B2719" t="s">
        <v>1318</v>
      </c>
      <c r="C2719" t="s">
        <v>4096</v>
      </c>
      <c r="I2719" t="s">
        <v>4086</v>
      </c>
      <c r="J2719" t="s">
        <v>272</v>
      </c>
      <c r="K2719">
        <v>0</v>
      </c>
      <c r="N2719" t="b">
        <v>1</v>
      </c>
      <c r="O2719" t="b">
        <v>0</v>
      </c>
      <c r="P2719" t="b">
        <v>0</v>
      </c>
      <c r="Q2719">
        <v>11</v>
      </c>
      <c r="R2719">
        <v>2</v>
      </c>
      <c r="S2719">
        <v>1</v>
      </c>
      <c r="T2719">
        <v>0</v>
      </c>
      <c r="U2719" t="b">
        <v>1</v>
      </c>
      <c r="V2719" t="s">
        <v>222</v>
      </c>
      <c r="W2719" t="s">
        <v>316</v>
      </c>
      <c r="X2719" t="s">
        <v>5535</v>
      </c>
      <c r="Y2719">
        <v>20</v>
      </c>
      <c r="Z2719">
        <v>20</v>
      </c>
      <c r="AA2719">
        <v>5</v>
      </c>
      <c r="AB2719">
        <v>5</v>
      </c>
      <c r="AC2719">
        <v>11</v>
      </c>
    </row>
    <row r="2720" spans="1:29" x14ac:dyDescent="0.35">
      <c r="A2720">
        <v>2725</v>
      </c>
      <c r="B2720" t="s">
        <v>1318</v>
      </c>
      <c r="C2720" t="s">
        <v>4097</v>
      </c>
      <c r="I2720" t="s">
        <v>4086</v>
      </c>
      <c r="J2720" t="s">
        <v>272</v>
      </c>
      <c r="K2720">
        <v>0</v>
      </c>
      <c r="N2720" t="b">
        <v>1</v>
      </c>
      <c r="O2720" t="b">
        <v>0</v>
      </c>
      <c r="P2720" t="b">
        <v>0</v>
      </c>
      <c r="Q2720">
        <v>11</v>
      </c>
      <c r="R2720">
        <v>2</v>
      </c>
      <c r="S2720">
        <v>1</v>
      </c>
      <c r="T2720">
        <v>0</v>
      </c>
      <c r="U2720" t="b">
        <v>1</v>
      </c>
      <c r="V2720" t="s">
        <v>222</v>
      </c>
      <c r="W2720" t="s">
        <v>316</v>
      </c>
      <c r="X2720" t="s">
        <v>5664</v>
      </c>
      <c r="Y2720">
        <v>21</v>
      </c>
      <c r="Z2720">
        <v>21</v>
      </c>
      <c r="AA2720">
        <v>5</v>
      </c>
      <c r="AB2720">
        <v>5</v>
      </c>
      <c r="AC2720">
        <v>11</v>
      </c>
    </row>
    <row r="2721" spans="1:29" x14ac:dyDescent="0.35">
      <c r="A2721">
        <v>2726</v>
      </c>
      <c r="B2721" t="s">
        <v>1318</v>
      </c>
      <c r="C2721" t="s">
        <v>4098</v>
      </c>
      <c r="I2721" t="s">
        <v>4086</v>
      </c>
      <c r="J2721" t="s">
        <v>272</v>
      </c>
      <c r="K2721">
        <v>0</v>
      </c>
      <c r="N2721" t="b">
        <v>1</v>
      </c>
      <c r="O2721" t="b">
        <v>0</v>
      </c>
      <c r="P2721" t="b">
        <v>0</v>
      </c>
      <c r="Q2721">
        <v>11</v>
      </c>
      <c r="R2721">
        <v>2</v>
      </c>
      <c r="S2721">
        <v>1</v>
      </c>
      <c r="T2721">
        <v>0</v>
      </c>
      <c r="U2721" t="b">
        <v>1</v>
      </c>
      <c r="V2721" t="s">
        <v>222</v>
      </c>
      <c r="W2721" t="s">
        <v>316</v>
      </c>
      <c r="X2721" t="s">
        <v>5665</v>
      </c>
      <c r="Y2721">
        <v>22</v>
      </c>
      <c r="Z2721">
        <v>22</v>
      </c>
      <c r="AA2721">
        <v>5</v>
      </c>
      <c r="AB2721">
        <v>5</v>
      </c>
      <c r="AC2721">
        <v>11</v>
      </c>
    </row>
    <row r="2722" spans="1:29" x14ac:dyDescent="0.35">
      <c r="A2722">
        <v>2727</v>
      </c>
      <c r="B2722" t="s">
        <v>1318</v>
      </c>
      <c r="C2722" t="s">
        <v>4099</v>
      </c>
      <c r="I2722" t="s">
        <v>4086</v>
      </c>
      <c r="J2722" t="s">
        <v>272</v>
      </c>
      <c r="K2722">
        <v>0</v>
      </c>
      <c r="N2722" t="b">
        <v>1</v>
      </c>
      <c r="O2722" t="b">
        <v>0</v>
      </c>
      <c r="P2722" t="b">
        <v>0</v>
      </c>
      <c r="Q2722">
        <v>11</v>
      </c>
      <c r="R2722">
        <v>2</v>
      </c>
      <c r="S2722">
        <v>1</v>
      </c>
      <c r="T2722">
        <v>0</v>
      </c>
      <c r="U2722" t="b">
        <v>1</v>
      </c>
      <c r="V2722" t="s">
        <v>222</v>
      </c>
      <c r="W2722" t="s">
        <v>316</v>
      </c>
      <c r="X2722" t="s">
        <v>5666</v>
      </c>
      <c r="Y2722">
        <v>23</v>
      </c>
      <c r="Z2722">
        <v>23</v>
      </c>
      <c r="AA2722">
        <v>5</v>
      </c>
      <c r="AB2722">
        <v>5</v>
      </c>
      <c r="AC2722">
        <v>11</v>
      </c>
    </row>
    <row r="2723" spans="1:29" x14ac:dyDescent="0.35">
      <c r="A2723">
        <v>2728</v>
      </c>
      <c r="B2723" t="s">
        <v>1318</v>
      </c>
      <c r="C2723" t="s">
        <v>4100</v>
      </c>
      <c r="I2723" t="s">
        <v>4086</v>
      </c>
      <c r="J2723" t="s">
        <v>272</v>
      </c>
      <c r="K2723">
        <v>0</v>
      </c>
      <c r="N2723" t="b">
        <v>1</v>
      </c>
      <c r="O2723" t="b">
        <v>0</v>
      </c>
      <c r="P2723" t="b">
        <v>0</v>
      </c>
      <c r="Q2723">
        <v>11</v>
      </c>
      <c r="R2723">
        <v>2</v>
      </c>
      <c r="S2723">
        <v>1</v>
      </c>
      <c r="T2723">
        <v>0</v>
      </c>
      <c r="U2723" t="b">
        <v>1</v>
      </c>
      <c r="V2723" t="s">
        <v>222</v>
      </c>
      <c r="W2723" t="s">
        <v>316</v>
      </c>
      <c r="X2723" t="s">
        <v>5667</v>
      </c>
      <c r="Y2723">
        <v>24</v>
      </c>
      <c r="Z2723">
        <v>24</v>
      </c>
      <c r="AA2723">
        <v>5</v>
      </c>
      <c r="AB2723">
        <v>5</v>
      </c>
      <c r="AC2723">
        <v>11</v>
      </c>
    </row>
    <row r="2724" spans="1:29" x14ac:dyDescent="0.35">
      <c r="A2724">
        <v>2729</v>
      </c>
      <c r="B2724" t="s">
        <v>1318</v>
      </c>
      <c r="C2724" t="s">
        <v>4101</v>
      </c>
      <c r="I2724" t="s">
        <v>4086</v>
      </c>
      <c r="J2724" t="s">
        <v>272</v>
      </c>
      <c r="K2724">
        <v>0</v>
      </c>
      <c r="N2724" t="b">
        <v>1</v>
      </c>
      <c r="O2724" t="b">
        <v>0</v>
      </c>
      <c r="P2724" t="b">
        <v>0</v>
      </c>
      <c r="Q2724">
        <v>11</v>
      </c>
      <c r="R2724">
        <v>2</v>
      </c>
      <c r="S2724">
        <v>1</v>
      </c>
      <c r="T2724">
        <v>0</v>
      </c>
      <c r="U2724" t="b">
        <v>1</v>
      </c>
      <c r="V2724" t="s">
        <v>222</v>
      </c>
      <c r="W2724" t="s">
        <v>316</v>
      </c>
      <c r="X2724" t="s">
        <v>5540</v>
      </c>
      <c r="Y2724">
        <v>25</v>
      </c>
      <c r="Z2724">
        <v>25</v>
      </c>
      <c r="AA2724">
        <v>5</v>
      </c>
      <c r="AB2724">
        <v>5</v>
      </c>
      <c r="AC2724">
        <v>11</v>
      </c>
    </row>
    <row r="2725" spans="1:29" x14ac:dyDescent="0.35">
      <c r="A2725">
        <v>2730</v>
      </c>
      <c r="B2725" t="s">
        <v>1318</v>
      </c>
      <c r="C2725" t="s">
        <v>4102</v>
      </c>
      <c r="I2725" t="s">
        <v>4086</v>
      </c>
      <c r="J2725" t="s">
        <v>272</v>
      </c>
      <c r="K2725">
        <v>0</v>
      </c>
      <c r="N2725" t="b">
        <v>1</v>
      </c>
      <c r="O2725" t="b">
        <v>0</v>
      </c>
      <c r="P2725" t="b">
        <v>0</v>
      </c>
      <c r="Q2725">
        <v>11</v>
      </c>
      <c r="R2725">
        <v>2</v>
      </c>
      <c r="S2725">
        <v>1</v>
      </c>
      <c r="T2725">
        <v>0</v>
      </c>
      <c r="U2725" t="b">
        <v>1</v>
      </c>
      <c r="V2725" t="s">
        <v>222</v>
      </c>
      <c r="W2725" t="s">
        <v>316</v>
      </c>
      <c r="X2725" t="s">
        <v>5541</v>
      </c>
      <c r="Y2725">
        <v>26</v>
      </c>
      <c r="Z2725">
        <v>26</v>
      </c>
      <c r="AA2725">
        <v>5</v>
      </c>
      <c r="AB2725">
        <v>5</v>
      </c>
      <c r="AC2725">
        <v>11</v>
      </c>
    </row>
    <row r="2726" spans="1:29" x14ac:dyDescent="0.35">
      <c r="A2726">
        <v>2731</v>
      </c>
      <c r="B2726" t="s">
        <v>1318</v>
      </c>
      <c r="C2726" t="s">
        <v>4103</v>
      </c>
      <c r="I2726" t="s">
        <v>4086</v>
      </c>
      <c r="J2726" t="s">
        <v>272</v>
      </c>
      <c r="K2726">
        <v>0</v>
      </c>
      <c r="N2726" t="b">
        <v>1</v>
      </c>
      <c r="O2726" t="b">
        <v>0</v>
      </c>
      <c r="P2726" t="b">
        <v>0</v>
      </c>
      <c r="Q2726">
        <v>11</v>
      </c>
      <c r="R2726">
        <v>2</v>
      </c>
      <c r="S2726">
        <v>1</v>
      </c>
      <c r="T2726">
        <v>0</v>
      </c>
      <c r="U2726" t="b">
        <v>1</v>
      </c>
      <c r="V2726" t="s">
        <v>222</v>
      </c>
      <c r="W2726" t="s">
        <v>316</v>
      </c>
      <c r="X2726" t="s">
        <v>5542</v>
      </c>
      <c r="Y2726">
        <v>27</v>
      </c>
      <c r="Z2726">
        <v>27</v>
      </c>
      <c r="AA2726">
        <v>5</v>
      </c>
      <c r="AB2726">
        <v>5</v>
      </c>
      <c r="AC2726">
        <v>11</v>
      </c>
    </row>
    <row r="2727" spans="1:29" x14ac:dyDescent="0.35">
      <c r="A2727">
        <v>2732</v>
      </c>
      <c r="B2727" t="s">
        <v>1318</v>
      </c>
      <c r="C2727" t="s">
        <v>4104</v>
      </c>
      <c r="I2727" t="s">
        <v>4086</v>
      </c>
      <c r="J2727" t="s">
        <v>272</v>
      </c>
      <c r="K2727">
        <v>0</v>
      </c>
      <c r="N2727" t="b">
        <v>1</v>
      </c>
      <c r="O2727" t="b">
        <v>0</v>
      </c>
      <c r="P2727" t="b">
        <v>0</v>
      </c>
      <c r="Q2727">
        <v>11</v>
      </c>
      <c r="R2727">
        <v>2</v>
      </c>
      <c r="S2727">
        <v>1</v>
      </c>
      <c r="T2727">
        <v>0</v>
      </c>
      <c r="U2727" t="b">
        <v>1</v>
      </c>
      <c r="V2727" t="s">
        <v>222</v>
      </c>
      <c r="W2727" t="s">
        <v>316</v>
      </c>
      <c r="X2727" t="s">
        <v>5543</v>
      </c>
      <c r="Y2727">
        <v>28</v>
      </c>
      <c r="Z2727">
        <v>28</v>
      </c>
      <c r="AA2727">
        <v>5</v>
      </c>
      <c r="AB2727">
        <v>5</v>
      </c>
      <c r="AC2727">
        <v>11</v>
      </c>
    </row>
    <row r="2728" spans="1:29" x14ac:dyDescent="0.35">
      <c r="A2728">
        <v>2733</v>
      </c>
      <c r="B2728" t="s">
        <v>1318</v>
      </c>
      <c r="C2728" t="s">
        <v>4105</v>
      </c>
      <c r="I2728" t="s">
        <v>4086</v>
      </c>
      <c r="J2728" t="s">
        <v>272</v>
      </c>
      <c r="K2728">
        <v>0</v>
      </c>
      <c r="N2728" t="b">
        <v>1</v>
      </c>
      <c r="O2728" t="b">
        <v>0</v>
      </c>
      <c r="P2728" t="b">
        <v>0</v>
      </c>
      <c r="Q2728">
        <v>11</v>
      </c>
      <c r="R2728">
        <v>2</v>
      </c>
      <c r="S2728">
        <v>1</v>
      </c>
      <c r="T2728">
        <v>0</v>
      </c>
      <c r="U2728" t="b">
        <v>1</v>
      </c>
      <c r="V2728" t="s">
        <v>222</v>
      </c>
      <c r="W2728" t="s">
        <v>316</v>
      </c>
      <c r="X2728" t="s">
        <v>5544</v>
      </c>
      <c r="Y2728">
        <v>29</v>
      </c>
      <c r="Z2728">
        <v>29</v>
      </c>
      <c r="AA2728">
        <v>5</v>
      </c>
      <c r="AB2728">
        <v>5</v>
      </c>
      <c r="AC2728">
        <v>11</v>
      </c>
    </row>
    <row r="2729" spans="1:29" x14ac:dyDescent="0.35">
      <c r="A2729">
        <v>2734</v>
      </c>
      <c r="B2729" t="s">
        <v>1318</v>
      </c>
      <c r="C2729" t="s">
        <v>4106</v>
      </c>
      <c r="I2729" t="s">
        <v>4086</v>
      </c>
      <c r="J2729" t="s">
        <v>272</v>
      </c>
      <c r="K2729">
        <v>0</v>
      </c>
      <c r="N2729" t="b">
        <v>1</v>
      </c>
      <c r="O2729" t="b">
        <v>0</v>
      </c>
      <c r="P2729" t="b">
        <v>0</v>
      </c>
      <c r="Q2729">
        <v>11</v>
      </c>
      <c r="R2729">
        <v>2</v>
      </c>
      <c r="S2729">
        <v>1</v>
      </c>
      <c r="T2729">
        <v>0</v>
      </c>
      <c r="U2729" t="b">
        <v>1</v>
      </c>
      <c r="V2729" t="s">
        <v>222</v>
      </c>
      <c r="W2729" t="s">
        <v>316</v>
      </c>
      <c r="X2729" t="s">
        <v>5545</v>
      </c>
      <c r="Y2729">
        <v>30</v>
      </c>
      <c r="Z2729">
        <v>30</v>
      </c>
      <c r="AA2729">
        <v>5</v>
      </c>
      <c r="AB2729">
        <v>5</v>
      </c>
      <c r="AC2729">
        <v>11</v>
      </c>
    </row>
    <row r="2730" spans="1:29" x14ac:dyDescent="0.35">
      <c r="A2730">
        <v>2735</v>
      </c>
      <c r="B2730" t="s">
        <v>1318</v>
      </c>
      <c r="C2730" t="s">
        <v>4107</v>
      </c>
      <c r="I2730" t="s">
        <v>4086</v>
      </c>
      <c r="J2730" t="s">
        <v>272</v>
      </c>
      <c r="K2730">
        <v>0</v>
      </c>
      <c r="N2730" t="b">
        <v>1</v>
      </c>
      <c r="O2730" t="b">
        <v>0</v>
      </c>
      <c r="P2730" t="b">
        <v>0</v>
      </c>
      <c r="Q2730">
        <v>11</v>
      </c>
      <c r="R2730">
        <v>2</v>
      </c>
      <c r="S2730">
        <v>1</v>
      </c>
      <c r="T2730">
        <v>0</v>
      </c>
      <c r="U2730" t="b">
        <v>1</v>
      </c>
      <c r="V2730" t="s">
        <v>222</v>
      </c>
      <c r="W2730" t="s">
        <v>316</v>
      </c>
      <c r="X2730" t="s">
        <v>5546</v>
      </c>
      <c r="Y2730">
        <v>31</v>
      </c>
      <c r="Z2730">
        <v>31</v>
      </c>
      <c r="AA2730">
        <v>5</v>
      </c>
      <c r="AB2730">
        <v>5</v>
      </c>
      <c r="AC2730">
        <v>11</v>
      </c>
    </row>
    <row r="2731" spans="1:29" x14ac:dyDescent="0.35">
      <c r="A2731">
        <v>2736</v>
      </c>
      <c r="B2731" t="s">
        <v>1318</v>
      </c>
      <c r="C2731" t="s">
        <v>4108</v>
      </c>
      <c r="I2731" t="s">
        <v>4086</v>
      </c>
      <c r="J2731" t="s">
        <v>272</v>
      </c>
      <c r="K2731">
        <v>0</v>
      </c>
      <c r="N2731" t="b">
        <v>1</v>
      </c>
      <c r="O2731" t="b">
        <v>0</v>
      </c>
      <c r="P2731" t="b">
        <v>0</v>
      </c>
      <c r="Q2731">
        <v>11</v>
      </c>
      <c r="R2731">
        <v>2</v>
      </c>
      <c r="S2731">
        <v>1</v>
      </c>
      <c r="T2731">
        <v>0</v>
      </c>
      <c r="U2731" t="b">
        <v>1</v>
      </c>
      <c r="V2731" t="s">
        <v>222</v>
      </c>
      <c r="W2731" t="s">
        <v>316</v>
      </c>
      <c r="X2731" t="s">
        <v>5547</v>
      </c>
      <c r="Y2731">
        <v>32</v>
      </c>
      <c r="Z2731">
        <v>32</v>
      </c>
      <c r="AA2731">
        <v>5</v>
      </c>
      <c r="AB2731">
        <v>5</v>
      </c>
      <c r="AC2731">
        <v>11</v>
      </c>
    </row>
    <row r="2732" spans="1:29" x14ac:dyDescent="0.35">
      <c r="A2732">
        <v>2737</v>
      </c>
      <c r="B2732" t="s">
        <v>1318</v>
      </c>
      <c r="C2732" t="s">
        <v>4109</v>
      </c>
      <c r="I2732" t="s">
        <v>4086</v>
      </c>
      <c r="J2732" t="s">
        <v>272</v>
      </c>
      <c r="K2732">
        <v>0</v>
      </c>
      <c r="N2732" t="b">
        <v>1</v>
      </c>
      <c r="O2732" t="b">
        <v>0</v>
      </c>
      <c r="P2732" t="b">
        <v>0</v>
      </c>
      <c r="Q2732">
        <v>11</v>
      </c>
      <c r="R2732">
        <v>2</v>
      </c>
      <c r="S2732">
        <v>1</v>
      </c>
      <c r="T2732">
        <v>0</v>
      </c>
      <c r="U2732" t="b">
        <v>1</v>
      </c>
      <c r="V2732" t="s">
        <v>222</v>
      </c>
      <c r="W2732" t="s">
        <v>316</v>
      </c>
      <c r="X2732" t="s">
        <v>5668</v>
      </c>
      <c r="Y2732">
        <v>33</v>
      </c>
      <c r="Z2732">
        <v>33</v>
      </c>
      <c r="AA2732">
        <v>5</v>
      </c>
      <c r="AB2732">
        <v>5</v>
      </c>
      <c r="AC2732">
        <v>11</v>
      </c>
    </row>
    <row r="2733" spans="1:29" x14ac:dyDescent="0.35">
      <c r="A2733">
        <v>2738</v>
      </c>
      <c r="B2733" t="s">
        <v>1318</v>
      </c>
      <c r="C2733" t="s">
        <v>4110</v>
      </c>
      <c r="I2733" t="s">
        <v>4086</v>
      </c>
      <c r="J2733" t="s">
        <v>272</v>
      </c>
      <c r="K2733">
        <v>0</v>
      </c>
      <c r="N2733" t="b">
        <v>1</v>
      </c>
      <c r="O2733" t="b">
        <v>0</v>
      </c>
      <c r="P2733" t="b">
        <v>0</v>
      </c>
      <c r="Q2733">
        <v>11</v>
      </c>
      <c r="R2733">
        <v>2</v>
      </c>
      <c r="S2733">
        <v>1</v>
      </c>
      <c r="T2733">
        <v>0</v>
      </c>
      <c r="U2733" t="b">
        <v>1</v>
      </c>
      <c r="V2733" t="s">
        <v>222</v>
      </c>
      <c r="W2733" t="s">
        <v>316</v>
      </c>
      <c r="X2733" t="s">
        <v>5669</v>
      </c>
      <c r="Y2733">
        <v>34</v>
      </c>
      <c r="Z2733">
        <v>34</v>
      </c>
      <c r="AA2733">
        <v>5</v>
      </c>
      <c r="AB2733">
        <v>5</v>
      </c>
      <c r="AC2733">
        <v>11</v>
      </c>
    </row>
    <row r="2734" spans="1:29" x14ac:dyDescent="0.35">
      <c r="A2734">
        <v>2739</v>
      </c>
      <c r="B2734" t="s">
        <v>1318</v>
      </c>
      <c r="C2734" t="s">
        <v>4111</v>
      </c>
      <c r="I2734" t="s">
        <v>4086</v>
      </c>
      <c r="J2734" t="s">
        <v>272</v>
      </c>
      <c r="K2734">
        <v>0</v>
      </c>
      <c r="N2734" t="b">
        <v>1</v>
      </c>
      <c r="O2734" t="b">
        <v>0</v>
      </c>
      <c r="P2734" t="b">
        <v>0</v>
      </c>
      <c r="Q2734">
        <v>11</v>
      </c>
      <c r="R2734">
        <v>2</v>
      </c>
      <c r="S2734">
        <v>1</v>
      </c>
      <c r="T2734">
        <v>0</v>
      </c>
      <c r="U2734" t="b">
        <v>1</v>
      </c>
      <c r="V2734" t="s">
        <v>222</v>
      </c>
      <c r="W2734" t="s">
        <v>316</v>
      </c>
      <c r="X2734" t="s">
        <v>5670</v>
      </c>
      <c r="Y2734">
        <v>35</v>
      </c>
      <c r="Z2734">
        <v>35</v>
      </c>
      <c r="AA2734">
        <v>5</v>
      </c>
      <c r="AB2734">
        <v>5</v>
      </c>
      <c r="AC2734">
        <v>11</v>
      </c>
    </row>
    <row r="2735" spans="1:29" x14ac:dyDescent="0.35">
      <c r="A2735">
        <v>2740</v>
      </c>
      <c r="B2735" t="s">
        <v>1318</v>
      </c>
      <c r="C2735" t="s">
        <v>4112</v>
      </c>
      <c r="I2735" t="s">
        <v>4086</v>
      </c>
      <c r="J2735" t="s">
        <v>272</v>
      </c>
      <c r="K2735">
        <v>0</v>
      </c>
      <c r="N2735" t="b">
        <v>1</v>
      </c>
      <c r="O2735" t="b">
        <v>0</v>
      </c>
      <c r="P2735" t="b">
        <v>0</v>
      </c>
      <c r="Q2735">
        <v>11</v>
      </c>
      <c r="R2735">
        <v>2</v>
      </c>
      <c r="S2735">
        <v>1</v>
      </c>
      <c r="T2735">
        <v>0</v>
      </c>
      <c r="U2735" t="b">
        <v>1</v>
      </c>
      <c r="V2735" t="s">
        <v>222</v>
      </c>
      <c r="W2735" t="s">
        <v>316</v>
      </c>
      <c r="X2735" t="s">
        <v>5671</v>
      </c>
      <c r="Y2735">
        <v>36</v>
      </c>
      <c r="Z2735">
        <v>36</v>
      </c>
      <c r="AA2735">
        <v>5</v>
      </c>
      <c r="AB2735">
        <v>5</v>
      </c>
      <c r="AC2735">
        <v>11</v>
      </c>
    </row>
    <row r="2736" spans="1:29" x14ac:dyDescent="0.35">
      <c r="A2736">
        <v>2741</v>
      </c>
      <c r="B2736" t="s">
        <v>1318</v>
      </c>
      <c r="C2736" t="s">
        <v>4113</v>
      </c>
      <c r="I2736" t="s">
        <v>4086</v>
      </c>
      <c r="J2736" t="s">
        <v>272</v>
      </c>
      <c r="K2736">
        <v>0</v>
      </c>
      <c r="N2736" t="b">
        <v>1</v>
      </c>
      <c r="O2736" t="b">
        <v>0</v>
      </c>
      <c r="P2736" t="b">
        <v>0</v>
      </c>
      <c r="Q2736">
        <v>11</v>
      </c>
      <c r="R2736">
        <v>2</v>
      </c>
      <c r="S2736">
        <v>1</v>
      </c>
      <c r="T2736">
        <v>0</v>
      </c>
      <c r="U2736" t="b">
        <v>1</v>
      </c>
      <c r="V2736" t="s">
        <v>222</v>
      </c>
      <c r="W2736" t="s">
        <v>316</v>
      </c>
      <c r="X2736" t="s">
        <v>5553</v>
      </c>
      <c r="Y2736">
        <v>37</v>
      </c>
      <c r="Z2736">
        <v>37</v>
      </c>
      <c r="AA2736">
        <v>5</v>
      </c>
      <c r="AB2736">
        <v>5</v>
      </c>
      <c r="AC2736">
        <v>11</v>
      </c>
    </row>
    <row r="2737" spans="1:29" x14ac:dyDescent="0.35">
      <c r="A2737">
        <v>2742</v>
      </c>
      <c r="B2737" t="s">
        <v>1318</v>
      </c>
      <c r="C2737" t="s">
        <v>4114</v>
      </c>
      <c r="I2737" t="s">
        <v>4086</v>
      </c>
      <c r="J2737" t="s">
        <v>272</v>
      </c>
      <c r="K2737">
        <v>0</v>
      </c>
      <c r="N2737" t="b">
        <v>1</v>
      </c>
      <c r="O2737" t="b">
        <v>0</v>
      </c>
      <c r="P2737" t="b">
        <v>0</v>
      </c>
      <c r="Q2737">
        <v>11</v>
      </c>
      <c r="R2737">
        <v>2</v>
      </c>
      <c r="S2737">
        <v>1</v>
      </c>
      <c r="T2737">
        <v>0</v>
      </c>
      <c r="U2737" t="b">
        <v>1</v>
      </c>
      <c r="V2737" t="s">
        <v>222</v>
      </c>
      <c r="W2737" t="s">
        <v>316</v>
      </c>
      <c r="X2737" t="s">
        <v>5554</v>
      </c>
      <c r="Y2737">
        <v>38</v>
      </c>
      <c r="Z2737">
        <v>38</v>
      </c>
      <c r="AA2737">
        <v>5</v>
      </c>
      <c r="AB2737">
        <v>5</v>
      </c>
      <c r="AC2737">
        <v>11</v>
      </c>
    </row>
    <row r="2738" spans="1:29" x14ac:dyDescent="0.35">
      <c r="A2738">
        <v>2743</v>
      </c>
      <c r="B2738" t="s">
        <v>1318</v>
      </c>
      <c r="C2738" t="s">
        <v>4115</v>
      </c>
      <c r="I2738" t="s">
        <v>4086</v>
      </c>
      <c r="J2738" t="s">
        <v>272</v>
      </c>
      <c r="K2738">
        <v>0</v>
      </c>
      <c r="N2738" t="b">
        <v>1</v>
      </c>
      <c r="O2738" t="b">
        <v>0</v>
      </c>
      <c r="P2738" t="b">
        <v>0</v>
      </c>
      <c r="Q2738">
        <v>11</v>
      </c>
      <c r="R2738">
        <v>2</v>
      </c>
      <c r="S2738">
        <v>1</v>
      </c>
      <c r="T2738">
        <v>0</v>
      </c>
      <c r="U2738" t="b">
        <v>1</v>
      </c>
      <c r="V2738" t="s">
        <v>222</v>
      </c>
      <c r="W2738" t="s">
        <v>316</v>
      </c>
      <c r="X2738" t="s">
        <v>5555</v>
      </c>
      <c r="Y2738">
        <v>39</v>
      </c>
      <c r="Z2738">
        <v>39</v>
      </c>
      <c r="AA2738">
        <v>5</v>
      </c>
      <c r="AB2738">
        <v>5</v>
      </c>
      <c r="AC2738">
        <v>11</v>
      </c>
    </row>
    <row r="2739" spans="1:29" x14ac:dyDescent="0.35">
      <c r="A2739">
        <v>2744</v>
      </c>
      <c r="B2739" t="s">
        <v>1318</v>
      </c>
      <c r="C2739" t="s">
        <v>4116</v>
      </c>
      <c r="I2739" t="s">
        <v>4086</v>
      </c>
      <c r="J2739" t="s">
        <v>272</v>
      </c>
      <c r="K2739">
        <v>0</v>
      </c>
      <c r="N2739" t="b">
        <v>0</v>
      </c>
      <c r="O2739" t="b">
        <v>1</v>
      </c>
      <c r="P2739" t="b">
        <v>0</v>
      </c>
      <c r="Q2739">
        <v>11</v>
      </c>
      <c r="R2739">
        <v>2</v>
      </c>
      <c r="S2739">
        <v>1</v>
      </c>
      <c r="T2739">
        <v>0</v>
      </c>
      <c r="U2739" t="b">
        <v>1</v>
      </c>
      <c r="V2739" t="s">
        <v>222</v>
      </c>
      <c r="W2739" t="s">
        <v>316</v>
      </c>
      <c r="X2739" t="s">
        <v>5556</v>
      </c>
      <c r="Y2739">
        <v>40</v>
      </c>
      <c r="Z2739">
        <v>40</v>
      </c>
      <c r="AA2739">
        <v>5</v>
      </c>
      <c r="AB2739">
        <v>5</v>
      </c>
      <c r="AC2739">
        <v>11</v>
      </c>
    </row>
    <row r="2740" spans="1:29" x14ac:dyDescent="0.35">
      <c r="A2740">
        <v>2745</v>
      </c>
      <c r="B2740" t="s">
        <v>1318</v>
      </c>
      <c r="C2740" t="s">
        <v>4117</v>
      </c>
      <c r="I2740" t="s">
        <v>50</v>
      </c>
      <c r="J2740" t="s">
        <v>264</v>
      </c>
      <c r="K2740">
        <v>0</v>
      </c>
      <c r="N2740" t="b">
        <v>1</v>
      </c>
      <c r="O2740" t="b">
        <v>0</v>
      </c>
      <c r="P2740" t="b">
        <v>0</v>
      </c>
      <c r="Q2740">
        <v>11</v>
      </c>
      <c r="R2740">
        <v>2</v>
      </c>
      <c r="S2740">
        <v>1</v>
      </c>
      <c r="T2740">
        <v>0</v>
      </c>
      <c r="U2740" t="b">
        <v>1</v>
      </c>
      <c r="V2740" t="s">
        <v>222</v>
      </c>
      <c r="W2740" t="s">
        <v>316</v>
      </c>
      <c r="X2740" t="s">
        <v>6145</v>
      </c>
      <c r="Y2740">
        <v>10</v>
      </c>
      <c r="Z2740">
        <v>10</v>
      </c>
      <c r="AA2740">
        <v>6</v>
      </c>
      <c r="AB2740">
        <v>6</v>
      </c>
      <c r="AC2740">
        <v>11</v>
      </c>
    </row>
    <row r="2741" spans="1:29" x14ac:dyDescent="0.35">
      <c r="A2741">
        <v>2746</v>
      </c>
      <c r="B2741" t="s">
        <v>1318</v>
      </c>
      <c r="C2741" t="s">
        <v>4118</v>
      </c>
      <c r="I2741" t="s">
        <v>50</v>
      </c>
      <c r="J2741" t="s">
        <v>264</v>
      </c>
      <c r="K2741">
        <v>0</v>
      </c>
      <c r="N2741" t="b">
        <v>1</v>
      </c>
      <c r="O2741" t="b">
        <v>0</v>
      </c>
      <c r="P2741" t="b">
        <v>0</v>
      </c>
      <c r="Q2741">
        <v>11</v>
      </c>
      <c r="R2741">
        <v>2</v>
      </c>
      <c r="S2741">
        <v>1</v>
      </c>
      <c r="T2741">
        <v>0</v>
      </c>
      <c r="U2741" t="b">
        <v>1</v>
      </c>
      <c r="V2741" t="s">
        <v>222</v>
      </c>
      <c r="W2741" t="s">
        <v>316</v>
      </c>
      <c r="X2741" t="s">
        <v>5375</v>
      </c>
      <c r="Y2741">
        <v>11</v>
      </c>
      <c r="Z2741">
        <v>11</v>
      </c>
      <c r="AA2741">
        <v>6</v>
      </c>
      <c r="AB2741">
        <v>6</v>
      </c>
      <c r="AC2741">
        <v>11</v>
      </c>
    </row>
    <row r="2742" spans="1:29" x14ac:dyDescent="0.35">
      <c r="A2742">
        <v>2747</v>
      </c>
      <c r="B2742" t="s">
        <v>1318</v>
      </c>
      <c r="C2742" t="s">
        <v>4119</v>
      </c>
      <c r="I2742" t="s">
        <v>50</v>
      </c>
      <c r="J2742" t="s">
        <v>264</v>
      </c>
      <c r="K2742">
        <v>0</v>
      </c>
      <c r="N2742" t="b">
        <v>1</v>
      </c>
      <c r="O2742" t="b">
        <v>0</v>
      </c>
      <c r="P2742" t="b">
        <v>0</v>
      </c>
      <c r="Q2742">
        <v>11</v>
      </c>
      <c r="R2742">
        <v>2</v>
      </c>
      <c r="S2742">
        <v>1</v>
      </c>
      <c r="T2742">
        <v>0</v>
      </c>
      <c r="U2742" t="b">
        <v>1</v>
      </c>
      <c r="V2742" t="s">
        <v>222</v>
      </c>
      <c r="W2742" t="s">
        <v>316</v>
      </c>
      <c r="X2742" t="s">
        <v>5424</v>
      </c>
      <c r="Y2742">
        <v>12</v>
      </c>
      <c r="Z2742">
        <v>12</v>
      </c>
      <c r="AA2742">
        <v>6</v>
      </c>
      <c r="AB2742">
        <v>6</v>
      </c>
      <c r="AC2742">
        <v>11</v>
      </c>
    </row>
    <row r="2743" spans="1:29" x14ac:dyDescent="0.35">
      <c r="A2743">
        <v>2748</v>
      </c>
      <c r="B2743" t="s">
        <v>1318</v>
      </c>
      <c r="C2743" t="s">
        <v>4120</v>
      </c>
      <c r="I2743" t="s">
        <v>50</v>
      </c>
      <c r="J2743" t="s">
        <v>264</v>
      </c>
      <c r="K2743">
        <v>0</v>
      </c>
      <c r="N2743" t="b">
        <v>1</v>
      </c>
      <c r="O2743" t="b">
        <v>0</v>
      </c>
      <c r="P2743" t="b">
        <v>0</v>
      </c>
      <c r="Q2743">
        <v>11</v>
      </c>
      <c r="R2743">
        <v>2</v>
      </c>
      <c r="S2743">
        <v>1</v>
      </c>
      <c r="T2743">
        <v>0</v>
      </c>
      <c r="U2743" t="b">
        <v>1</v>
      </c>
      <c r="V2743" t="s">
        <v>222</v>
      </c>
      <c r="W2743" t="s">
        <v>316</v>
      </c>
      <c r="X2743" t="s">
        <v>5425</v>
      </c>
      <c r="Y2743">
        <v>13</v>
      </c>
      <c r="Z2743">
        <v>13</v>
      </c>
      <c r="AA2743">
        <v>6</v>
      </c>
      <c r="AB2743">
        <v>6</v>
      </c>
      <c r="AC2743">
        <v>11</v>
      </c>
    </row>
    <row r="2744" spans="1:29" x14ac:dyDescent="0.35">
      <c r="A2744">
        <v>2749</v>
      </c>
      <c r="B2744" t="s">
        <v>1318</v>
      </c>
      <c r="C2744" t="s">
        <v>4121</v>
      </c>
      <c r="I2744" t="s">
        <v>50</v>
      </c>
      <c r="J2744" t="s">
        <v>264</v>
      </c>
      <c r="K2744">
        <v>0</v>
      </c>
      <c r="N2744" t="b">
        <v>1</v>
      </c>
      <c r="O2744" t="b">
        <v>0</v>
      </c>
      <c r="P2744" t="b">
        <v>0</v>
      </c>
      <c r="Q2744">
        <v>11</v>
      </c>
      <c r="R2744">
        <v>2</v>
      </c>
      <c r="S2744">
        <v>1</v>
      </c>
      <c r="T2744">
        <v>0</v>
      </c>
      <c r="U2744" t="b">
        <v>1</v>
      </c>
      <c r="V2744" t="s">
        <v>222</v>
      </c>
      <c r="W2744" t="s">
        <v>316</v>
      </c>
      <c r="X2744" t="s">
        <v>5377</v>
      </c>
      <c r="Y2744">
        <v>14</v>
      </c>
      <c r="Z2744">
        <v>14</v>
      </c>
      <c r="AA2744">
        <v>6</v>
      </c>
      <c r="AB2744">
        <v>6</v>
      </c>
      <c r="AC2744">
        <v>11</v>
      </c>
    </row>
    <row r="2745" spans="1:29" x14ac:dyDescent="0.35">
      <c r="A2745">
        <v>2750</v>
      </c>
      <c r="B2745" t="s">
        <v>1318</v>
      </c>
      <c r="C2745" t="s">
        <v>4122</v>
      </c>
      <c r="I2745" t="s">
        <v>50</v>
      </c>
      <c r="J2745" t="s">
        <v>264</v>
      </c>
      <c r="K2745">
        <v>0</v>
      </c>
      <c r="N2745" t="b">
        <v>1</v>
      </c>
      <c r="O2745" t="b">
        <v>0</v>
      </c>
      <c r="P2745" t="b">
        <v>0</v>
      </c>
      <c r="Q2745">
        <v>11</v>
      </c>
      <c r="R2745">
        <v>2</v>
      </c>
      <c r="S2745">
        <v>1</v>
      </c>
      <c r="T2745">
        <v>0</v>
      </c>
      <c r="U2745" t="b">
        <v>1</v>
      </c>
      <c r="V2745" t="s">
        <v>222</v>
      </c>
      <c r="W2745" t="s">
        <v>316</v>
      </c>
      <c r="X2745" t="s">
        <v>5426</v>
      </c>
      <c r="Y2745">
        <v>15</v>
      </c>
      <c r="Z2745">
        <v>15</v>
      </c>
      <c r="AA2745">
        <v>6</v>
      </c>
      <c r="AB2745">
        <v>6</v>
      </c>
      <c r="AC2745">
        <v>11</v>
      </c>
    </row>
    <row r="2746" spans="1:29" x14ac:dyDescent="0.35">
      <c r="A2746">
        <v>2751</v>
      </c>
      <c r="B2746" t="s">
        <v>1318</v>
      </c>
      <c r="C2746" t="s">
        <v>4123</v>
      </c>
      <c r="I2746" t="s">
        <v>50</v>
      </c>
      <c r="J2746" t="s">
        <v>264</v>
      </c>
      <c r="K2746">
        <v>0</v>
      </c>
      <c r="N2746" t="b">
        <v>1</v>
      </c>
      <c r="O2746" t="b">
        <v>0</v>
      </c>
      <c r="P2746" t="b">
        <v>0</v>
      </c>
      <c r="Q2746">
        <v>11</v>
      </c>
      <c r="R2746">
        <v>2</v>
      </c>
      <c r="S2746">
        <v>1</v>
      </c>
      <c r="T2746">
        <v>0</v>
      </c>
      <c r="U2746" t="b">
        <v>1</v>
      </c>
      <c r="V2746" t="s">
        <v>222</v>
      </c>
      <c r="W2746" t="s">
        <v>316</v>
      </c>
      <c r="X2746" t="s">
        <v>5380</v>
      </c>
      <c r="Y2746">
        <v>16</v>
      </c>
      <c r="Z2746">
        <v>16</v>
      </c>
      <c r="AA2746">
        <v>6</v>
      </c>
      <c r="AB2746">
        <v>6</v>
      </c>
      <c r="AC2746">
        <v>11</v>
      </c>
    </row>
    <row r="2747" spans="1:29" x14ac:dyDescent="0.35">
      <c r="A2747">
        <v>2752</v>
      </c>
      <c r="B2747" t="s">
        <v>1318</v>
      </c>
      <c r="C2747" t="s">
        <v>4124</v>
      </c>
      <c r="I2747" t="s">
        <v>50</v>
      </c>
      <c r="J2747" t="s">
        <v>264</v>
      </c>
      <c r="K2747">
        <v>0</v>
      </c>
      <c r="N2747" t="b">
        <v>1</v>
      </c>
      <c r="O2747" t="b">
        <v>0</v>
      </c>
      <c r="P2747" t="b">
        <v>0</v>
      </c>
      <c r="Q2747">
        <v>11</v>
      </c>
      <c r="R2747">
        <v>2</v>
      </c>
      <c r="S2747">
        <v>1</v>
      </c>
      <c r="T2747">
        <v>0</v>
      </c>
      <c r="U2747" t="b">
        <v>1</v>
      </c>
      <c r="V2747" t="s">
        <v>222</v>
      </c>
      <c r="W2747" t="s">
        <v>316</v>
      </c>
      <c r="X2747" t="s">
        <v>5427</v>
      </c>
      <c r="Y2747">
        <v>17</v>
      </c>
      <c r="Z2747">
        <v>17</v>
      </c>
      <c r="AA2747">
        <v>6</v>
      </c>
      <c r="AB2747">
        <v>6</v>
      </c>
      <c r="AC2747">
        <v>11</v>
      </c>
    </row>
    <row r="2748" spans="1:29" x14ac:dyDescent="0.35">
      <c r="A2748">
        <v>2753</v>
      </c>
      <c r="B2748" t="s">
        <v>1318</v>
      </c>
      <c r="C2748" t="s">
        <v>4125</v>
      </c>
      <c r="I2748" t="s">
        <v>50</v>
      </c>
      <c r="J2748" t="s">
        <v>264</v>
      </c>
      <c r="K2748">
        <v>0</v>
      </c>
      <c r="N2748" t="b">
        <v>1</v>
      </c>
      <c r="O2748" t="b">
        <v>0</v>
      </c>
      <c r="P2748" t="b">
        <v>0</v>
      </c>
      <c r="Q2748">
        <v>11</v>
      </c>
      <c r="R2748">
        <v>2</v>
      </c>
      <c r="S2748">
        <v>1</v>
      </c>
      <c r="T2748">
        <v>0</v>
      </c>
      <c r="U2748" t="b">
        <v>1</v>
      </c>
      <c r="V2748" t="s">
        <v>222</v>
      </c>
      <c r="W2748" t="s">
        <v>316</v>
      </c>
      <c r="X2748" t="s">
        <v>5428</v>
      </c>
      <c r="Y2748">
        <v>18</v>
      </c>
      <c r="Z2748">
        <v>18</v>
      </c>
      <c r="AA2748">
        <v>6</v>
      </c>
      <c r="AB2748">
        <v>6</v>
      </c>
      <c r="AC2748">
        <v>11</v>
      </c>
    </row>
    <row r="2749" spans="1:29" x14ac:dyDescent="0.35">
      <c r="A2749">
        <v>2754</v>
      </c>
      <c r="B2749" t="s">
        <v>1318</v>
      </c>
      <c r="C2749" t="s">
        <v>4126</v>
      </c>
      <c r="I2749" t="s">
        <v>50</v>
      </c>
      <c r="J2749" t="s">
        <v>264</v>
      </c>
      <c r="K2749">
        <v>0</v>
      </c>
      <c r="N2749" t="b">
        <v>1</v>
      </c>
      <c r="O2749" t="b">
        <v>0</v>
      </c>
      <c r="P2749" t="b">
        <v>0</v>
      </c>
      <c r="Q2749">
        <v>11</v>
      </c>
      <c r="R2749">
        <v>2</v>
      </c>
      <c r="S2749">
        <v>1</v>
      </c>
      <c r="T2749">
        <v>0</v>
      </c>
      <c r="U2749" t="b">
        <v>1</v>
      </c>
      <c r="V2749" t="s">
        <v>222</v>
      </c>
      <c r="W2749" t="s">
        <v>316</v>
      </c>
      <c r="X2749" t="s">
        <v>5429</v>
      </c>
      <c r="Y2749">
        <v>19</v>
      </c>
      <c r="Z2749">
        <v>19</v>
      </c>
      <c r="AA2749">
        <v>6</v>
      </c>
      <c r="AB2749">
        <v>6</v>
      </c>
      <c r="AC2749">
        <v>11</v>
      </c>
    </row>
    <row r="2750" spans="1:29" x14ac:dyDescent="0.35">
      <c r="A2750">
        <v>2755</v>
      </c>
      <c r="B2750" t="s">
        <v>1318</v>
      </c>
      <c r="C2750" t="s">
        <v>4127</v>
      </c>
      <c r="I2750" t="s">
        <v>50</v>
      </c>
      <c r="J2750" t="s">
        <v>264</v>
      </c>
      <c r="K2750">
        <v>0</v>
      </c>
      <c r="N2750" t="b">
        <v>1</v>
      </c>
      <c r="O2750" t="b">
        <v>0</v>
      </c>
      <c r="P2750" t="b">
        <v>0</v>
      </c>
      <c r="Q2750">
        <v>11</v>
      </c>
      <c r="R2750">
        <v>2</v>
      </c>
      <c r="S2750">
        <v>1</v>
      </c>
      <c r="T2750">
        <v>0</v>
      </c>
      <c r="U2750" t="b">
        <v>1</v>
      </c>
      <c r="V2750" t="s">
        <v>222</v>
      </c>
      <c r="W2750" t="s">
        <v>316</v>
      </c>
      <c r="X2750" t="s">
        <v>5430</v>
      </c>
      <c r="Y2750">
        <v>20</v>
      </c>
      <c r="Z2750">
        <v>20</v>
      </c>
      <c r="AA2750">
        <v>6</v>
      </c>
      <c r="AB2750">
        <v>6</v>
      </c>
      <c r="AC2750">
        <v>11</v>
      </c>
    </row>
    <row r="2751" spans="1:29" x14ac:dyDescent="0.35">
      <c r="A2751">
        <v>2756</v>
      </c>
      <c r="B2751" t="s">
        <v>1318</v>
      </c>
      <c r="C2751" t="s">
        <v>4128</v>
      </c>
      <c r="I2751" t="s">
        <v>50</v>
      </c>
      <c r="J2751" t="s">
        <v>264</v>
      </c>
      <c r="K2751">
        <v>0</v>
      </c>
      <c r="N2751" t="b">
        <v>1</v>
      </c>
      <c r="O2751" t="b">
        <v>0</v>
      </c>
      <c r="P2751" t="b">
        <v>0</v>
      </c>
      <c r="Q2751">
        <v>11</v>
      </c>
      <c r="R2751">
        <v>2</v>
      </c>
      <c r="S2751">
        <v>1</v>
      </c>
      <c r="T2751">
        <v>0</v>
      </c>
      <c r="U2751" t="b">
        <v>1</v>
      </c>
      <c r="V2751" t="s">
        <v>222</v>
      </c>
      <c r="W2751" t="s">
        <v>316</v>
      </c>
      <c r="X2751" t="s">
        <v>5431</v>
      </c>
      <c r="Y2751">
        <v>21</v>
      </c>
      <c r="Z2751">
        <v>21</v>
      </c>
      <c r="AA2751">
        <v>6</v>
      </c>
      <c r="AB2751">
        <v>6</v>
      </c>
      <c r="AC2751">
        <v>11</v>
      </c>
    </row>
    <row r="2752" spans="1:29" x14ac:dyDescent="0.35">
      <c r="A2752">
        <v>2757</v>
      </c>
      <c r="B2752" t="s">
        <v>1318</v>
      </c>
      <c r="C2752" t="s">
        <v>4129</v>
      </c>
      <c r="I2752" t="s">
        <v>50</v>
      </c>
      <c r="J2752" t="s">
        <v>264</v>
      </c>
      <c r="K2752">
        <v>0</v>
      </c>
      <c r="N2752" t="b">
        <v>1</v>
      </c>
      <c r="O2752" t="b">
        <v>0</v>
      </c>
      <c r="P2752" t="b">
        <v>0</v>
      </c>
      <c r="Q2752">
        <v>11</v>
      </c>
      <c r="R2752">
        <v>2</v>
      </c>
      <c r="S2752">
        <v>1</v>
      </c>
      <c r="T2752">
        <v>0</v>
      </c>
      <c r="U2752" t="b">
        <v>1</v>
      </c>
      <c r="V2752" t="s">
        <v>222</v>
      </c>
      <c r="W2752" t="s">
        <v>316</v>
      </c>
      <c r="X2752" t="s">
        <v>5672</v>
      </c>
      <c r="Y2752">
        <v>22</v>
      </c>
      <c r="Z2752">
        <v>22</v>
      </c>
      <c r="AA2752">
        <v>6</v>
      </c>
      <c r="AB2752">
        <v>6</v>
      </c>
      <c r="AC2752">
        <v>11</v>
      </c>
    </row>
    <row r="2753" spans="1:29" x14ac:dyDescent="0.35">
      <c r="A2753">
        <v>2758</v>
      </c>
      <c r="B2753" t="s">
        <v>1318</v>
      </c>
      <c r="C2753" t="s">
        <v>4130</v>
      </c>
      <c r="I2753" t="s">
        <v>50</v>
      </c>
      <c r="J2753" t="s">
        <v>264</v>
      </c>
      <c r="K2753">
        <v>0</v>
      </c>
      <c r="N2753" t="b">
        <v>1</v>
      </c>
      <c r="O2753" t="b">
        <v>0</v>
      </c>
      <c r="P2753" t="b">
        <v>0</v>
      </c>
      <c r="Q2753">
        <v>11</v>
      </c>
      <c r="R2753">
        <v>2</v>
      </c>
      <c r="S2753">
        <v>1</v>
      </c>
      <c r="T2753">
        <v>0</v>
      </c>
      <c r="U2753" t="b">
        <v>1</v>
      </c>
      <c r="V2753" t="s">
        <v>222</v>
      </c>
      <c r="W2753" t="s">
        <v>316</v>
      </c>
      <c r="X2753" t="s">
        <v>5673</v>
      </c>
      <c r="Y2753">
        <v>23</v>
      </c>
      <c r="Z2753">
        <v>23</v>
      </c>
      <c r="AA2753">
        <v>6</v>
      </c>
      <c r="AB2753">
        <v>6</v>
      </c>
      <c r="AC2753">
        <v>11</v>
      </c>
    </row>
    <row r="2754" spans="1:29" x14ac:dyDescent="0.35">
      <c r="A2754">
        <v>2759</v>
      </c>
      <c r="B2754" t="s">
        <v>1318</v>
      </c>
      <c r="C2754" t="s">
        <v>4131</v>
      </c>
      <c r="I2754" t="s">
        <v>50</v>
      </c>
      <c r="J2754" t="s">
        <v>264</v>
      </c>
      <c r="K2754">
        <v>0</v>
      </c>
      <c r="N2754" t="b">
        <v>1</v>
      </c>
      <c r="O2754" t="b">
        <v>0</v>
      </c>
      <c r="P2754" t="b">
        <v>0</v>
      </c>
      <c r="Q2754">
        <v>11</v>
      </c>
      <c r="R2754">
        <v>2</v>
      </c>
      <c r="S2754">
        <v>1</v>
      </c>
      <c r="T2754">
        <v>0</v>
      </c>
      <c r="U2754" t="b">
        <v>1</v>
      </c>
      <c r="V2754" t="s">
        <v>222</v>
      </c>
      <c r="W2754" t="s">
        <v>316</v>
      </c>
      <c r="X2754" t="s">
        <v>5674</v>
      </c>
      <c r="Y2754">
        <v>24</v>
      </c>
      <c r="Z2754">
        <v>24</v>
      </c>
      <c r="AA2754">
        <v>6</v>
      </c>
      <c r="AB2754">
        <v>6</v>
      </c>
      <c r="AC2754">
        <v>11</v>
      </c>
    </row>
    <row r="2755" spans="1:29" x14ac:dyDescent="0.35">
      <c r="A2755">
        <v>2760</v>
      </c>
      <c r="B2755" t="s">
        <v>1318</v>
      </c>
      <c r="C2755" t="s">
        <v>4132</v>
      </c>
      <c r="I2755" t="s">
        <v>50</v>
      </c>
      <c r="J2755" t="s">
        <v>264</v>
      </c>
      <c r="K2755">
        <v>0</v>
      </c>
      <c r="N2755" t="b">
        <v>1</v>
      </c>
      <c r="O2755" t="b">
        <v>0</v>
      </c>
      <c r="P2755" t="b">
        <v>0</v>
      </c>
      <c r="Q2755">
        <v>11</v>
      </c>
      <c r="R2755">
        <v>2</v>
      </c>
      <c r="S2755">
        <v>1</v>
      </c>
      <c r="T2755">
        <v>0</v>
      </c>
      <c r="U2755" t="b">
        <v>1</v>
      </c>
      <c r="V2755" t="s">
        <v>222</v>
      </c>
      <c r="W2755" t="s">
        <v>316</v>
      </c>
      <c r="X2755" t="s">
        <v>5386</v>
      </c>
      <c r="Y2755">
        <v>25</v>
      </c>
      <c r="Z2755">
        <v>25</v>
      </c>
      <c r="AA2755">
        <v>6</v>
      </c>
      <c r="AB2755">
        <v>6</v>
      </c>
      <c r="AC2755">
        <v>11</v>
      </c>
    </row>
    <row r="2756" spans="1:29" x14ac:dyDescent="0.35">
      <c r="A2756">
        <v>2761</v>
      </c>
      <c r="B2756" t="s">
        <v>1318</v>
      </c>
      <c r="C2756" t="s">
        <v>4133</v>
      </c>
      <c r="I2756" t="s">
        <v>50</v>
      </c>
      <c r="J2756" t="s">
        <v>264</v>
      </c>
      <c r="K2756">
        <v>0</v>
      </c>
      <c r="N2756" t="b">
        <v>1</v>
      </c>
      <c r="O2756" t="b">
        <v>0</v>
      </c>
      <c r="P2756" t="b">
        <v>0</v>
      </c>
      <c r="Q2756">
        <v>11</v>
      </c>
      <c r="R2756">
        <v>2</v>
      </c>
      <c r="S2756">
        <v>1</v>
      </c>
      <c r="T2756">
        <v>0</v>
      </c>
      <c r="U2756" t="b">
        <v>1</v>
      </c>
      <c r="V2756" t="s">
        <v>222</v>
      </c>
      <c r="W2756" t="s">
        <v>316</v>
      </c>
      <c r="X2756" t="s">
        <v>5435</v>
      </c>
      <c r="Y2756">
        <v>26</v>
      </c>
      <c r="Z2756">
        <v>26</v>
      </c>
      <c r="AA2756">
        <v>6</v>
      </c>
      <c r="AB2756">
        <v>6</v>
      </c>
      <c r="AC2756">
        <v>11</v>
      </c>
    </row>
    <row r="2757" spans="1:29" x14ac:dyDescent="0.35">
      <c r="A2757">
        <v>2762</v>
      </c>
      <c r="B2757" t="s">
        <v>1318</v>
      </c>
      <c r="C2757" t="s">
        <v>4134</v>
      </c>
      <c r="I2757" t="s">
        <v>50</v>
      </c>
      <c r="J2757" t="s">
        <v>264</v>
      </c>
      <c r="K2757">
        <v>0</v>
      </c>
      <c r="N2757" t="b">
        <v>1</v>
      </c>
      <c r="O2757" t="b">
        <v>0</v>
      </c>
      <c r="P2757" t="b">
        <v>0</v>
      </c>
      <c r="Q2757">
        <v>11</v>
      </c>
      <c r="R2757">
        <v>2</v>
      </c>
      <c r="S2757">
        <v>1</v>
      </c>
      <c r="T2757">
        <v>0</v>
      </c>
      <c r="U2757" t="b">
        <v>1</v>
      </c>
      <c r="V2757" t="s">
        <v>222</v>
      </c>
      <c r="W2757" t="s">
        <v>316</v>
      </c>
      <c r="X2757" t="s">
        <v>5436</v>
      </c>
      <c r="Y2757">
        <v>27</v>
      </c>
      <c r="Z2757">
        <v>27</v>
      </c>
      <c r="AA2757">
        <v>6</v>
      </c>
      <c r="AB2757">
        <v>6</v>
      </c>
      <c r="AC2757">
        <v>11</v>
      </c>
    </row>
    <row r="2758" spans="1:29" x14ac:dyDescent="0.35">
      <c r="A2758">
        <v>2763</v>
      </c>
      <c r="B2758" t="s">
        <v>1318</v>
      </c>
      <c r="C2758" t="s">
        <v>4135</v>
      </c>
      <c r="I2758" t="s">
        <v>50</v>
      </c>
      <c r="J2758" t="s">
        <v>264</v>
      </c>
      <c r="K2758">
        <v>0</v>
      </c>
      <c r="N2758" t="b">
        <v>1</v>
      </c>
      <c r="O2758" t="b">
        <v>0</v>
      </c>
      <c r="P2758" t="b">
        <v>0</v>
      </c>
      <c r="Q2758">
        <v>11</v>
      </c>
      <c r="R2758">
        <v>2</v>
      </c>
      <c r="S2758">
        <v>1</v>
      </c>
      <c r="T2758">
        <v>0</v>
      </c>
      <c r="U2758" t="b">
        <v>1</v>
      </c>
      <c r="V2758" t="s">
        <v>222</v>
      </c>
      <c r="W2758" t="s">
        <v>316</v>
      </c>
      <c r="X2758" t="s">
        <v>5437</v>
      </c>
      <c r="Y2758">
        <v>28</v>
      </c>
      <c r="Z2758">
        <v>28</v>
      </c>
      <c r="AA2758">
        <v>6</v>
      </c>
      <c r="AB2758">
        <v>6</v>
      </c>
      <c r="AC2758">
        <v>11</v>
      </c>
    </row>
    <row r="2759" spans="1:29" x14ac:dyDescent="0.35">
      <c r="A2759">
        <v>2764</v>
      </c>
      <c r="B2759" t="s">
        <v>1318</v>
      </c>
      <c r="C2759" t="s">
        <v>4136</v>
      </c>
      <c r="I2759" t="s">
        <v>50</v>
      </c>
      <c r="J2759" t="s">
        <v>264</v>
      </c>
      <c r="K2759">
        <v>0</v>
      </c>
      <c r="N2759" t="b">
        <v>1</v>
      </c>
      <c r="O2759" t="b">
        <v>0</v>
      </c>
      <c r="P2759" t="b">
        <v>0</v>
      </c>
      <c r="Q2759">
        <v>11</v>
      </c>
      <c r="R2759">
        <v>2</v>
      </c>
      <c r="S2759">
        <v>1</v>
      </c>
      <c r="T2759">
        <v>0</v>
      </c>
      <c r="U2759" t="b">
        <v>1</v>
      </c>
      <c r="V2759" t="s">
        <v>222</v>
      </c>
      <c r="W2759" t="s">
        <v>316</v>
      </c>
      <c r="X2759" t="s">
        <v>5438</v>
      </c>
      <c r="Y2759">
        <v>29</v>
      </c>
      <c r="Z2759">
        <v>29</v>
      </c>
      <c r="AA2759">
        <v>6</v>
      </c>
      <c r="AB2759">
        <v>6</v>
      </c>
      <c r="AC2759">
        <v>11</v>
      </c>
    </row>
    <row r="2760" spans="1:29" x14ac:dyDescent="0.35">
      <c r="A2760">
        <v>2765</v>
      </c>
      <c r="B2760" t="s">
        <v>1318</v>
      </c>
      <c r="C2760" t="s">
        <v>4137</v>
      </c>
      <c r="I2760" t="s">
        <v>50</v>
      </c>
      <c r="J2760" t="s">
        <v>264</v>
      </c>
      <c r="K2760">
        <v>0</v>
      </c>
      <c r="N2760" t="b">
        <v>1</v>
      </c>
      <c r="O2760" t="b">
        <v>0</v>
      </c>
      <c r="P2760" t="b">
        <v>0</v>
      </c>
      <c r="Q2760">
        <v>11</v>
      </c>
      <c r="R2760">
        <v>2</v>
      </c>
      <c r="S2760">
        <v>1</v>
      </c>
      <c r="T2760">
        <v>0</v>
      </c>
      <c r="U2760" t="b">
        <v>1</v>
      </c>
      <c r="V2760" t="s">
        <v>222</v>
      </c>
      <c r="W2760" t="s">
        <v>316</v>
      </c>
      <c r="X2760" t="s">
        <v>5439</v>
      </c>
      <c r="Y2760">
        <v>30</v>
      </c>
      <c r="Z2760">
        <v>30</v>
      </c>
      <c r="AA2760">
        <v>6</v>
      </c>
      <c r="AB2760">
        <v>6</v>
      </c>
      <c r="AC2760">
        <v>11</v>
      </c>
    </row>
    <row r="2761" spans="1:29" x14ac:dyDescent="0.35">
      <c r="A2761">
        <v>2766</v>
      </c>
      <c r="B2761" t="s">
        <v>1318</v>
      </c>
      <c r="C2761" t="s">
        <v>4138</v>
      </c>
      <c r="I2761" t="s">
        <v>50</v>
      </c>
      <c r="J2761" t="s">
        <v>264</v>
      </c>
      <c r="K2761">
        <v>0</v>
      </c>
      <c r="N2761" t="b">
        <v>1</v>
      </c>
      <c r="O2761" t="b">
        <v>0</v>
      </c>
      <c r="P2761" t="b">
        <v>0</v>
      </c>
      <c r="Q2761">
        <v>11</v>
      </c>
      <c r="R2761">
        <v>2</v>
      </c>
      <c r="S2761">
        <v>1</v>
      </c>
      <c r="T2761">
        <v>0</v>
      </c>
      <c r="U2761" t="b">
        <v>1</v>
      </c>
      <c r="V2761" t="s">
        <v>222</v>
      </c>
      <c r="W2761" t="s">
        <v>316</v>
      </c>
      <c r="X2761" t="s">
        <v>5440</v>
      </c>
      <c r="Y2761">
        <v>31</v>
      </c>
      <c r="Z2761">
        <v>31</v>
      </c>
      <c r="AA2761">
        <v>6</v>
      </c>
      <c r="AB2761">
        <v>6</v>
      </c>
      <c r="AC2761">
        <v>11</v>
      </c>
    </row>
    <row r="2762" spans="1:29" x14ac:dyDescent="0.35">
      <c r="A2762">
        <v>2767</v>
      </c>
      <c r="B2762" t="s">
        <v>1318</v>
      </c>
      <c r="C2762" t="s">
        <v>4139</v>
      </c>
      <c r="I2762" t="s">
        <v>50</v>
      </c>
      <c r="J2762" t="s">
        <v>264</v>
      </c>
      <c r="K2762">
        <v>0</v>
      </c>
      <c r="N2762" t="b">
        <v>1</v>
      </c>
      <c r="O2762" t="b">
        <v>0</v>
      </c>
      <c r="P2762" t="b">
        <v>0</v>
      </c>
      <c r="Q2762">
        <v>11</v>
      </c>
      <c r="R2762">
        <v>2</v>
      </c>
      <c r="S2762">
        <v>1</v>
      </c>
      <c r="T2762">
        <v>0</v>
      </c>
      <c r="U2762" t="b">
        <v>1</v>
      </c>
      <c r="V2762" t="s">
        <v>222</v>
      </c>
      <c r="W2762" t="s">
        <v>316</v>
      </c>
      <c r="X2762" t="s">
        <v>5441</v>
      </c>
      <c r="Y2762">
        <v>32</v>
      </c>
      <c r="Z2762">
        <v>32</v>
      </c>
      <c r="AA2762">
        <v>6</v>
      </c>
      <c r="AB2762">
        <v>6</v>
      </c>
      <c r="AC2762">
        <v>11</v>
      </c>
    </row>
    <row r="2763" spans="1:29" x14ac:dyDescent="0.35">
      <c r="A2763">
        <v>2768</v>
      </c>
      <c r="B2763" t="s">
        <v>1318</v>
      </c>
      <c r="C2763" t="s">
        <v>4140</v>
      </c>
      <c r="I2763" t="s">
        <v>50</v>
      </c>
      <c r="J2763" t="s">
        <v>264</v>
      </c>
      <c r="K2763">
        <v>0</v>
      </c>
      <c r="N2763" t="b">
        <v>1</v>
      </c>
      <c r="O2763" t="b">
        <v>0</v>
      </c>
      <c r="P2763" t="b">
        <v>0</v>
      </c>
      <c r="Q2763">
        <v>11</v>
      </c>
      <c r="R2763">
        <v>2</v>
      </c>
      <c r="S2763">
        <v>1</v>
      </c>
      <c r="T2763">
        <v>0</v>
      </c>
      <c r="U2763" t="b">
        <v>1</v>
      </c>
      <c r="V2763" t="s">
        <v>222</v>
      </c>
      <c r="W2763" t="s">
        <v>316</v>
      </c>
      <c r="X2763" t="s">
        <v>5442</v>
      </c>
      <c r="Y2763">
        <v>33</v>
      </c>
      <c r="Z2763">
        <v>33</v>
      </c>
      <c r="AA2763">
        <v>6</v>
      </c>
      <c r="AB2763">
        <v>6</v>
      </c>
      <c r="AC2763">
        <v>11</v>
      </c>
    </row>
    <row r="2764" spans="1:29" x14ac:dyDescent="0.35">
      <c r="A2764">
        <v>2769</v>
      </c>
      <c r="B2764" t="s">
        <v>1318</v>
      </c>
      <c r="C2764" t="s">
        <v>4141</v>
      </c>
      <c r="I2764" t="s">
        <v>50</v>
      </c>
      <c r="J2764" t="s">
        <v>264</v>
      </c>
      <c r="K2764">
        <v>0</v>
      </c>
      <c r="N2764" t="b">
        <v>1</v>
      </c>
      <c r="O2764" t="b">
        <v>0</v>
      </c>
      <c r="P2764" t="b">
        <v>0</v>
      </c>
      <c r="Q2764">
        <v>11</v>
      </c>
      <c r="R2764">
        <v>2</v>
      </c>
      <c r="S2764">
        <v>1</v>
      </c>
      <c r="T2764">
        <v>0</v>
      </c>
      <c r="U2764" t="b">
        <v>1</v>
      </c>
      <c r="V2764" t="s">
        <v>222</v>
      </c>
      <c r="W2764" t="s">
        <v>316</v>
      </c>
      <c r="X2764" t="s">
        <v>5675</v>
      </c>
      <c r="Y2764">
        <v>34</v>
      </c>
      <c r="Z2764">
        <v>34</v>
      </c>
      <c r="AA2764">
        <v>6</v>
      </c>
      <c r="AB2764">
        <v>6</v>
      </c>
      <c r="AC2764">
        <v>11</v>
      </c>
    </row>
    <row r="2765" spans="1:29" x14ac:dyDescent="0.35">
      <c r="A2765">
        <v>2770</v>
      </c>
      <c r="B2765" t="s">
        <v>1318</v>
      </c>
      <c r="C2765" t="s">
        <v>4142</v>
      </c>
      <c r="I2765" t="s">
        <v>50</v>
      </c>
      <c r="J2765" t="s">
        <v>264</v>
      </c>
      <c r="K2765">
        <v>0</v>
      </c>
      <c r="N2765" t="b">
        <v>1</v>
      </c>
      <c r="O2765" t="b">
        <v>0</v>
      </c>
      <c r="P2765" t="b">
        <v>0</v>
      </c>
      <c r="Q2765">
        <v>11</v>
      </c>
      <c r="R2765">
        <v>2</v>
      </c>
      <c r="S2765">
        <v>1</v>
      </c>
      <c r="T2765">
        <v>0</v>
      </c>
      <c r="U2765" t="b">
        <v>1</v>
      </c>
      <c r="V2765" t="s">
        <v>222</v>
      </c>
      <c r="W2765" t="s">
        <v>316</v>
      </c>
      <c r="X2765" t="s">
        <v>5676</v>
      </c>
      <c r="Y2765">
        <v>35</v>
      </c>
      <c r="Z2765">
        <v>35</v>
      </c>
      <c r="AA2765">
        <v>6</v>
      </c>
      <c r="AB2765">
        <v>6</v>
      </c>
      <c r="AC2765">
        <v>11</v>
      </c>
    </row>
    <row r="2766" spans="1:29" x14ac:dyDescent="0.35">
      <c r="A2766">
        <v>2771</v>
      </c>
      <c r="B2766" t="s">
        <v>1318</v>
      </c>
      <c r="C2766" t="s">
        <v>4143</v>
      </c>
      <c r="I2766" t="s">
        <v>50</v>
      </c>
      <c r="J2766" t="s">
        <v>264</v>
      </c>
      <c r="K2766">
        <v>0</v>
      </c>
      <c r="N2766" t="b">
        <v>1</v>
      </c>
      <c r="O2766" t="b">
        <v>0</v>
      </c>
      <c r="P2766" t="b">
        <v>0</v>
      </c>
      <c r="Q2766">
        <v>11</v>
      </c>
      <c r="R2766">
        <v>2</v>
      </c>
      <c r="S2766">
        <v>1</v>
      </c>
      <c r="T2766">
        <v>0</v>
      </c>
      <c r="U2766" t="b">
        <v>1</v>
      </c>
      <c r="V2766" t="s">
        <v>222</v>
      </c>
      <c r="W2766" t="s">
        <v>316</v>
      </c>
      <c r="X2766" t="s">
        <v>5677</v>
      </c>
      <c r="Y2766">
        <v>36</v>
      </c>
      <c r="Z2766">
        <v>36</v>
      </c>
      <c r="AA2766">
        <v>6</v>
      </c>
      <c r="AB2766">
        <v>6</v>
      </c>
      <c r="AC2766">
        <v>11</v>
      </c>
    </row>
    <row r="2767" spans="1:29" x14ac:dyDescent="0.35">
      <c r="A2767">
        <v>2772</v>
      </c>
      <c r="B2767" t="s">
        <v>1318</v>
      </c>
      <c r="C2767" t="s">
        <v>4144</v>
      </c>
      <c r="I2767" t="s">
        <v>50</v>
      </c>
      <c r="J2767" t="s">
        <v>264</v>
      </c>
      <c r="K2767">
        <v>0</v>
      </c>
      <c r="N2767" t="b">
        <v>1</v>
      </c>
      <c r="O2767" t="b">
        <v>0</v>
      </c>
      <c r="P2767" t="b">
        <v>0</v>
      </c>
      <c r="Q2767">
        <v>11</v>
      </c>
      <c r="R2767">
        <v>2</v>
      </c>
      <c r="S2767">
        <v>1</v>
      </c>
      <c r="T2767">
        <v>0</v>
      </c>
      <c r="U2767" t="b">
        <v>1</v>
      </c>
      <c r="V2767" t="s">
        <v>222</v>
      </c>
      <c r="W2767" t="s">
        <v>316</v>
      </c>
      <c r="X2767" t="s">
        <v>5443</v>
      </c>
      <c r="Y2767">
        <v>37</v>
      </c>
      <c r="Z2767">
        <v>37</v>
      </c>
      <c r="AA2767">
        <v>6</v>
      </c>
      <c r="AB2767">
        <v>6</v>
      </c>
      <c r="AC2767">
        <v>11</v>
      </c>
    </row>
    <row r="2768" spans="1:29" x14ac:dyDescent="0.35">
      <c r="A2768">
        <v>2773</v>
      </c>
      <c r="B2768" t="s">
        <v>1318</v>
      </c>
      <c r="C2768" t="s">
        <v>4145</v>
      </c>
      <c r="I2768" t="s">
        <v>50</v>
      </c>
      <c r="J2768" t="s">
        <v>264</v>
      </c>
      <c r="K2768">
        <v>0</v>
      </c>
      <c r="N2768" t="b">
        <v>1</v>
      </c>
      <c r="O2768" t="b">
        <v>0</v>
      </c>
      <c r="P2768" t="b">
        <v>0</v>
      </c>
      <c r="Q2768">
        <v>11</v>
      </c>
      <c r="R2768">
        <v>2</v>
      </c>
      <c r="S2768">
        <v>1</v>
      </c>
      <c r="T2768">
        <v>0</v>
      </c>
      <c r="U2768" t="b">
        <v>1</v>
      </c>
      <c r="V2768" t="s">
        <v>222</v>
      </c>
      <c r="W2768" t="s">
        <v>316</v>
      </c>
      <c r="X2768" t="s">
        <v>5444</v>
      </c>
      <c r="Y2768">
        <v>38</v>
      </c>
      <c r="Z2768">
        <v>38</v>
      </c>
      <c r="AA2768">
        <v>6</v>
      </c>
      <c r="AB2768">
        <v>6</v>
      </c>
      <c r="AC2768">
        <v>11</v>
      </c>
    </row>
    <row r="2769" spans="1:29" x14ac:dyDescent="0.35">
      <c r="A2769">
        <v>2774</v>
      </c>
      <c r="B2769" t="s">
        <v>1318</v>
      </c>
      <c r="C2769" t="s">
        <v>4146</v>
      </c>
      <c r="I2769" t="s">
        <v>50</v>
      </c>
      <c r="J2769" t="s">
        <v>264</v>
      </c>
      <c r="K2769">
        <v>0</v>
      </c>
      <c r="N2769" t="b">
        <v>1</v>
      </c>
      <c r="O2769" t="b">
        <v>0</v>
      </c>
      <c r="P2769" t="b">
        <v>0</v>
      </c>
      <c r="Q2769">
        <v>11</v>
      </c>
      <c r="R2769">
        <v>2</v>
      </c>
      <c r="S2769">
        <v>1</v>
      </c>
      <c r="T2769">
        <v>0</v>
      </c>
      <c r="U2769" t="b">
        <v>1</v>
      </c>
      <c r="V2769" t="s">
        <v>222</v>
      </c>
      <c r="W2769" t="s">
        <v>316</v>
      </c>
      <c r="X2769" t="s">
        <v>5445</v>
      </c>
      <c r="Y2769">
        <v>39</v>
      </c>
      <c r="Z2769">
        <v>39</v>
      </c>
      <c r="AA2769">
        <v>6</v>
      </c>
      <c r="AB2769">
        <v>6</v>
      </c>
      <c r="AC2769">
        <v>11</v>
      </c>
    </row>
    <row r="2770" spans="1:29" x14ac:dyDescent="0.35">
      <c r="A2770">
        <v>2775</v>
      </c>
      <c r="B2770" t="s">
        <v>1318</v>
      </c>
      <c r="C2770" t="s">
        <v>4147</v>
      </c>
      <c r="I2770" t="s">
        <v>78</v>
      </c>
      <c r="J2770" t="s">
        <v>264</v>
      </c>
      <c r="K2770">
        <v>0</v>
      </c>
      <c r="N2770" t="b">
        <v>1</v>
      </c>
      <c r="O2770" t="b">
        <v>0</v>
      </c>
      <c r="P2770" t="b">
        <v>0</v>
      </c>
      <c r="Q2770">
        <v>11</v>
      </c>
      <c r="R2770">
        <v>2</v>
      </c>
      <c r="S2770">
        <v>1</v>
      </c>
      <c r="T2770">
        <v>0</v>
      </c>
      <c r="U2770" t="b">
        <v>1</v>
      </c>
      <c r="V2770" t="s">
        <v>222</v>
      </c>
      <c r="W2770" t="s">
        <v>316</v>
      </c>
      <c r="X2770" t="s">
        <v>6146</v>
      </c>
      <c r="Y2770">
        <v>10</v>
      </c>
      <c r="Z2770">
        <v>10</v>
      </c>
      <c r="AA2770">
        <v>8</v>
      </c>
      <c r="AB2770">
        <v>8</v>
      </c>
      <c r="AC2770">
        <v>11</v>
      </c>
    </row>
    <row r="2771" spans="1:29" x14ac:dyDescent="0.35">
      <c r="A2771">
        <v>2776</v>
      </c>
      <c r="B2771" t="s">
        <v>1318</v>
      </c>
      <c r="C2771" t="s">
        <v>4148</v>
      </c>
      <c r="I2771" t="s">
        <v>78</v>
      </c>
      <c r="J2771" t="s">
        <v>264</v>
      </c>
      <c r="K2771">
        <v>0</v>
      </c>
      <c r="N2771" t="b">
        <v>1</v>
      </c>
      <c r="O2771" t="b">
        <v>0</v>
      </c>
      <c r="P2771" t="b">
        <v>0</v>
      </c>
      <c r="Q2771">
        <v>11</v>
      </c>
      <c r="R2771">
        <v>2</v>
      </c>
      <c r="S2771">
        <v>1</v>
      </c>
      <c r="T2771">
        <v>0</v>
      </c>
      <c r="U2771" t="b">
        <v>1</v>
      </c>
      <c r="V2771" t="s">
        <v>222</v>
      </c>
      <c r="W2771" t="s">
        <v>316</v>
      </c>
      <c r="X2771" t="s">
        <v>5854</v>
      </c>
      <c r="Y2771">
        <v>11</v>
      </c>
      <c r="Z2771">
        <v>11</v>
      </c>
      <c r="AA2771">
        <v>8</v>
      </c>
      <c r="AB2771">
        <v>8</v>
      </c>
      <c r="AC2771">
        <v>11</v>
      </c>
    </row>
    <row r="2772" spans="1:29" x14ac:dyDescent="0.35">
      <c r="A2772">
        <v>2777</v>
      </c>
      <c r="B2772" t="s">
        <v>1318</v>
      </c>
      <c r="C2772" t="s">
        <v>4149</v>
      </c>
      <c r="I2772" t="s">
        <v>78</v>
      </c>
      <c r="J2772" t="s">
        <v>264</v>
      </c>
      <c r="K2772">
        <v>0</v>
      </c>
      <c r="N2772" t="b">
        <v>1</v>
      </c>
      <c r="O2772" t="b">
        <v>0</v>
      </c>
      <c r="P2772" t="b">
        <v>0</v>
      </c>
      <c r="Q2772">
        <v>11</v>
      </c>
      <c r="R2772">
        <v>2</v>
      </c>
      <c r="S2772">
        <v>1</v>
      </c>
      <c r="T2772">
        <v>0</v>
      </c>
      <c r="U2772" t="b">
        <v>1</v>
      </c>
      <c r="V2772" t="s">
        <v>222</v>
      </c>
      <c r="W2772" t="s">
        <v>316</v>
      </c>
      <c r="X2772" t="s">
        <v>5855</v>
      </c>
      <c r="Y2772">
        <v>12</v>
      </c>
      <c r="Z2772">
        <v>12</v>
      </c>
      <c r="AA2772">
        <v>8</v>
      </c>
      <c r="AB2772">
        <v>8</v>
      </c>
      <c r="AC2772">
        <v>11</v>
      </c>
    </row>
    <row r="2773" spans="1:29" x14ac:dyDescent="0.35">
      <c r="A2773">
        <v>2778</v>
      </c>
      <c r="B2773" t="s">
        <v>1318</v>
      </c>
      <c r="C2773" t="s">
        <v>4150</v>
      </c>
      <c r="I2773" t="s">
        <v>78</v>
      </c>
      <c r="J2773" t="s">
        <v>264</v>
      </c>
      <c r="K2773">
        <v>0</v>
      </c>
      <c r="N2773" t="b">
        <v>1</v>
      </c>
      <c r="O2773" t="b">
        <v>0</v>
      </c>
      <c r="P2773" t="b">
        <v>0</v>
      </c>
      <c r="Q2773">
        <v>11</v>
      </c>
      <c r="R2773">
        <v>2</v>
      </c>
      <c r="S2773">
        <v>1</v>
      </c>
      <c r="T2773">
        <v>0</v>
      </c>
      <c r="U2773" t="b">
        <v>1</v>
      </c>
      <c r="V2773" t="s">
        <v>222</v>
      </c>
      <c r="W2773" t="s">
        <v>316</v>
      </c>
      <c r="X2773" t="s">
        <v>5856</v>
      </c>
      <c r="Y2773">
        <v>13</v>
      </c>
      <c r="Z2773">
        <v>13</v>
      </c>
      <c r="AA2773">
        <v>8</v>
      </c>
      <c r="AB2773">
        <v>8</v>
      </c>
      <c r="AC2773">
        <v>11</v>
      </c>
    </row>
    <row r="2774" spans="1:29" x14ac:dyDescent="0.35">
      <c r="A2774">
        <v>2779</v>
      </c>
      <c r="B2774" t="s">
        <v>1318</v>
      </c>
      <c r="C2774" t="s">
        <v>4151</v>
      </c>
      <c r="I2774" t="s">
        <v>78</v>
      </c>
      <c r="J2774" t="s">
        <v>264</v>
      </c>
      <c r="K2774">
        <v>0</v>
      </c>
      <c r="N2774" t="b">
        <v>1</v>
      </c>
      <c r="O2774" t="b">
        <v>0</v>
      </c>
      <c r="P2774" t="b">
        <v>0</v>
      </c>
      <c r="Q2774">
        <v>11</v>
      </c>
      <c r="R2774">
        <v>2</v>
      </c>
      <c r="S2774">
        <v>1</v>
      </c>
      <c r="T2774">
        <v>0</v>
      </c>
      <c r="U2774" t="b">
        <v>1</v>
      </c>
      <c r="V2774" t="s">
        <v>222</v>
      </c>
      <c r="W2774" t="s">
        <v>316</v>
      </c>
      <c r="X2774" t="s">
        <v>5857</v>
      </c>
      <c r="Y2774">
        <v>14</v>
      </c>
      <c r="Z2774">
        <v>14</v>
      </c>
      <c r="AA2774">
        <v>8</v>
      </c>
      <c r="AB2774">
        <v>8</v>
      </c>
      <c r="AC2774">
        <v>11</v>
      </c>
    </row>
    <row r="2775" spans="1:29" x14ac:dyDescent="0.35">
      <c r="A2775">
        <v>2780</v>
      </c>
      <c r="B2775" t="s">
        <v>1318</v>
      </c>
      <c r="C2775" t="s">
        <v>4152</v>
      </c>
      <c r="I2775" t="s">
        <v>78</v>
      </c>
      <c r="J2775" t="s">
        <v>264</v>
      </c>
      <c r="K2775">
        <v>0</v>
      </c>
      <c r="N2775" t="b">
        <v>1</v>
      </c>
      <c r="O2775" t="b">
        <v>0</v>
      </c>
      <c r="P2775" t="b">
        <v>0</v>
      </c>
      <c r="Q2775">
        <v>11</v>
      </c>
      <c r="R2775">
        <v>2</v>
      </c>
      <c r="S2775">
        <v>1</v>
      </c>
      <c r="T2775">
        <v>0</v>
      </c>
      <c r="U2775" t="b">
        <v>1</v>
      </c>
      <c r="V2775" t="s">
        <v>222</v>
      </c>
      <c r="W2775" t="s">
        <v>316</v>
      </c>
      <c r="X2775" t="s">
        <v>5858</v>
      </c>
      <c r="Y2775">
        <v>15</v>
      </c>
      <c r="Z2775">
        <v>15</v>
      </c>
      <c r="AA2775">
        <v>8</v>
      </c>
      <c r="AB2775">
        <v>8</v>
      </c>
      <c r="AC2775">
        <v>11</v>
      </c>
    </row>
    <row r="2776" spans="1:29" x14ac:dyDescent="0.35">
      <c r="A2776">
        <v>2781</v>
      </c>
      <c r="B2776" t="s">
        <v>1318</v>
      </c>
      <c r="C2776" t="s">
        <v>4153</v>
      </c>
      <c r="I2776" t="s">
        <v>78</v>
      </c>
      <c r="J2776" t="s">
        <v>264</v>
      </c>
      <c r="K2776">
        <v>0</v>
      </c>
      <c r="N2776" t="b">
        <v>1</v>
      </c>
      <c r="O2776" t="b">
        <v>0</v>
      </c>
      <c r="P2776" t="b">
        <v>0</v>
      </c>
      <c r="Q2776">
        <v>11</v>
      </c>
      <c r="R2776">
        <v>2</v>
      </c>
      <c r="S2776">
        <v>1</v>
      </c>
      <c r="T2776">
        <v>0</v>
      </c>
      <c r="U2776" t="b">
        <v>1</v>
      </c>
      <c r="V2776" t="s">
        <v>222</v>
      </c>
      <c r="W2776" t="s">
        <v>316</v>
      </c>
      <c r="X2776" t="s">
        <v>5859</v>
      </c>
      <c r="Y2776">
        <v>16</v>
      </c>
      <c r="Z2776">
        <v>16</v>
      </c>
      <c r="AA2776">
        <v>8</v>
      </c>
      <c r="AB2776">
        <v>8</v>
      </c>
      <c r="AC2776">
        <v>11</v>
      </c>
    </row>
    <row r="2777" spans="1:29" x14ac:dyDescent="0.35">
      <c r="A2777">
        <v>2782</v>
      </c>
      <c r="B2777" t="s">
        <v>1318</v>
      </c>
      <c r="C2777" t="s">
        <v>4154</v>
      </c>
      <c r="I2777" t="s">
        <v>78</v>
      </c>
      <c r="J2777" t="s">
        <v>264</v>
      </c>
      <c r="K2777">
        <v>0</v>
      </c>
      <c r="N2777" t="b">
        <v>1</v>
      </c>
      <c r="O2777" t="b">
        <v>0</v>
      </c>
      <c r="P2777" t="b">
        <v>0</v>
      </c>
      <c r="Q2777">
        <v>11</v>
      </c>
      <c r="R2777">
        <v>2</v>
      </c>
      <c r="S2777">
        <v>1</v>
      </c>
      <c r="T2777">
        <v>0</v>
      </c>
      <c r="U2777" t="b">
        <v>1</v>
      </c>
      <c r="V2777" t="s">
        <v>222</v>
      </c>
      <c r="W2777" t="s">
        <v>316</v>
      </c>
      <c r="X2777" t="s">
        <v>5860</v>
      </c>
      <c r="Y2777">
        <v>17</v>
      </c>
      <c r="Z2777">
        <v>17</v>
      </c>
      <c r="AA2777">
        <v>8</v>
      </c>
      <c r="AB2777">
        <v>8</v>
      </c>
      <c r="AC2777">
        <v>11</v>
      </c>
    </row>
    <row r="2778" spans="1:29" x14ac:dyDescent="0.35">
      <c r="A2778">
        <v>2783</v>
      </c>
      <c r="B2778" t="s">
        <v>1318</v>
      </c>
      <c r="C2778" t="s">
        <v>4155</v>
      </c>
      <c r="I2778" t="s">
        <v>78</v>
      </c>
      <c r="J2778" t="s">
        <v>264</v>
      </c>
      <c r="K2778">
        <v>0</v>
      </c>
      <c r="N2778" t="b">
        <v>1</v>
      </c>
      <c r="O2778" t="b">
        <v>0</v>
      </c>
      <c r="P2778" t="b">
        <v>0</v>
      </c>
      <c r="Q2778">
        <v>11</v>
      </c>
      <c r="R2778">
        <v>2</v>
      </c>
      <c r="S2778">
        <v>1</v>
      </c>
      <c r="T2778">
        <v>0</v>
      </c>
      <c r="U2778" t="b">
        <v>1</v>
      </c>
      <c r="V2778" t="s">
        <v>222</v>
      </c>
      <c r="W2778" t="s">
        <v>316</v>
      </c>
      <c r="X2778" t="s">
        <v>5861</v>
      </c>
      <c r="Y2778">
        <v>18</v>
      </c>
      <c r="Z2778">
        <v>18</v>
      </c>
      <c r="AA2778">
        <v>8</v>
      </c>
      <c r="AB2778">
        <v>8</v>
      </c>
      <c r="AC2778">
        <v>11</v>
      </c>
    </row>
    <row r="2779" spans="1:29" x14ac:dyDescent="0.35">
      <c r="A2779">
        <v>2784</v>
      </c>
      <c r="B2779" t="s">
        <v>1318</v>
      </c>
      <c r="C2779" t="s">
        <v>4156</v>
      </c>
      <c r="I2779" t="s">
        <v>78</v>
      </c>
      <c r="J2779" t="s">
        <v>264</v>
      </c>
      <c r="K2779">
        <v>0</v>
      </c>
      <c r="N2779" t="b">
        <v>1</v>
      </c>
      <c r="O2779" t="b">
        <v>0</v>
      </c>
      <c r="P2779" t="b">
        <v>0</v>
      </c>
      <c r="Q2779">
        <v>11</v>
      </c>
      <c r="R2779">
        <v>2</v>
      </c>
      <c r="S2779">
        <v>1</v>
      </c>
      <c r="T2779">
        <v>0</v>
      </c>
      <c r="U2779" t="b">
        <v>1</v>
      </c>
      <c r="V2779" t="s">
        <v>222</v>
      </c>
      <c r="W2779" t="s">
        <v>316</v>
      </c>
      <c r="X2779" t="s">
        <v>5862</v>
      </c>
      <c r="Y2779">
        <v>19</v>
      </c>
      <c r="Z2779">
        <v>19</v>
      </c>
      <c r="AA2779">
        <v>8</v>
      </c>
      <c r="AB2779">
        <v>8</v>
      </c>
      <c r="AC2779">
        <v>11</v>
      </c>
    </row>
    <row r="2780" spans="1:29" x14ac:dyDescent="0.35">
      <c r="A2780">
        <v>2785</v>
      </c>
      <c r="B2780" t="s">
        <v>1318</v>
      </c>
      <c r="C2780" t="s">
        <v>4157</v>
      </c>
      <c r="I2780" t="s">
        <v>78</v>
      </c>
      <c r="J2780" t="s">
        <v>264</v>
      </c>
      <c r="K2780">
        <v>0</v>
      </c>
      <c r="N2780" t="b">
        <v>1</v>
      </c>
      <c r="O2780" t="b">
        <v>0</v>
      </c>
      <c r="P2780" t="b">
        <v>0</v>
      </c>
      <c r="Q2780">
        <v>11</v>
      </c>
      <c r="R2780">
        <v>2</v>
      </c>
      <c r="S2780">
        <v>1</v>
      </c>
      <c r="T2780">
        <v>0</v>
      </c>
      <c r="U2780" t="b">
        <v>1</v>
      </c>
      <c r="V2780" t="s">
        <v>222</v>
      </c>
      <c r="W2780" t="s">
        <v>316</v>
      </c>
      <c r="X2780" t="s">
        <v>5863</v>
      </c>
      <c r="Y2780">
        <v>20</v>
      </c>
      <c r="Z2780">
        <v>20</v>
      </c>
      <c r="AA2780">
        <v>8</v>
      </c>
      <c r="AB2780">
        <v>8</v>
      </c>
      <c r="AC2780">
        <v>11</v>
      </c>
    </row>
    <row r="2781" spans="1:29" x14ac:dyDescent="0.35">
      <c r="A2781">
        <v>2786</v>
      </c>
      <c r="B2781" t="s">
        <v>1318</v>
      </c>
      <c r="C2781" t="s">
        <v>4158</v>
      </c>
      <c r="I2781" t="s">
        <v>78</v>
      </c>
      <c r="J2781" t="s">
        <v>264</v>
      </c>
      <c r="K2781">
        <v>0</v>
      </c>
      <c r="N2781" t="b">
        <v>1</v>
      </c>
      <c r="O2781" t="b">
        <v>0</v>
      </c>
      <c r="P2781" t="b">
        <v>0</v>
      </c>
      <c r="Q2781">
        <v>11</v>
      </c>
      <c r="R2781">
        <v>2</v>
      </c>
      <c r="S2781">
        <v>1</v>
      </c>
      <c r="T2781">
        <v>0</v>
      </c>
      <c r="U2781" t="b">
        <v>1</v>
      </c>
      <c r="V2781" t="s">
        <v>222</v>
      </c>
      <c r="W2781" t="s">
        <v>316</v>
      </c>
      <c r="X2781" t="s">
        <v>5537</v>
      </c>
      <c r="Y2781">
        <v>21</v>
      </c>
      <c r="Z2781">
        <v>21</v>
      </c>
      <c r="AA2781">
        <v>8</v>
      </c>
      <c r="AB2781">
        <v>8</v>
      </c>
      <c r="AC2781">
        <v>11</v>
      </c>
    </row>
    <row r="2782" spans="1:29" x14ac:dyDescent="0.35">
      <c r="A2782">
        <v>2787</v>
      </c>
      <c r="B2782" t="s">
        <v>1318</v>
      </c>
      <c r="C2782" t="s">
        <v>4159</v>
      </c>
      <c r="I2782" t="s">
        <v>78</v>
      </c>
      <c r="J2782" t="s">
        <v>264</v>
      </c>
      <c r="K2782">
        <v>0</v>
      </c>
      <c r="N2782" t="b">
        <v>1</v>
      </c>
      <c r="O2782" t="b">
        <v>0</v>
      </c>
      <c r="P2782" t="b">
        <v>0</v>
      </c>
      <c r="Q2782">
        <v>11</v>
      </c>
      <c r="R2782">
        <v>2</v>
      </c>
      <c r="S2782">
        <v>1</v>
      </c>
      <c r="T2782">
        <v>0</v>
      </c>
      <c r="U2782" t="b">
        <v>1</v>
      </c>
      <c r="V2782" t="s">
        <v>222</v>
      </c>
      <c r="W2782" t="s">
        <v>316</v>
      </c>
      <c r="X2782" t="s">
        <v>5864</v>
      </c>
      <c r="Y2782">
        <v>22</v>
      </c>
      <c r="Z2782">
        <v>22</v>
      </c>
      <c r="AA2782">
        <v>8</v>
      </c>
      <c r="AB2782">
        <v>8</v>
      </c>
      <c r="AC2782">
        <v>11</v>
      </c>
    </row>
    <row r="2783" spans="1:29" x14ac:dyDescent="0.35">
      <c r="A2783">
        <v>2788</v>
      </c>
      <c r="B2783" t="s">
        <v>1318</v>
      </c>
      <c r="C2783" t="s">
        <v>4160</v>
      </c>
      <c r="I2783" t="s">
        <v>78</v>
      </c>
      <c r="J2783" t="s">
        <v>264</v>
      </c>
      <c r="K2783">
        <v>0</v>
      </c>
      <c r="N2783" t="b">
        <v>1</v>
      </c>
      <c r="O2783" t="b">
        <v>0</v>
      </c>
      <c r="P2783" t="b">
        <v>0</v>
      </c>
      <c r="Q2783">
        <v>11</v>
      </c>
      <c r="R2783">
        <v>2</v>
      </c>
      <c r="S2783">
        <v>1</v>
      </c>
      <c r="T2783">
        <v>0</v>
      </c>
      <c r="U2783" t="b">
        <v>1</v>
      </c>
      <c r="V2783" t="s">
        <v>222</v>
      </c>
      <c r="W2783" t="s">
        <v>316</v>
      </c>
      <c r="X2783" t="s">
        <v>5865</v>
      </c>
      <c r="Y2783">
        <v>23</v>
      </c>
      <c r="Z2783">
        <v>23</v>
      </c>
      <c r="AA2783">
        <v>8</v>
      </c>
      <c r="AB2783">
        <v>8</v>
      </c>
      <c r="AC2783">
        <v>11</v>
      </c>
    </row>
    <row r="2784" spans="1:29" x14ac:dyDescent="0.35">
      <c r="A2784">
        <v>2789</v>
      </c>
      <c r="B2784" t="s">
        <v>1318</v>
      </c>
      <c r="C2784" t="s">
        <v>4161</v>
      </c>
      <c r="I2784" t="s">
        <v>78</v>
      </c>
      <c r="J2784" t="s">
        <v>264</v>
      </c>
      <c r="K2784">
        <v>0</v>
      </c>
      <c r="N2784" t="b">
        <v>1</v>
      </c>
      <c r="O2784" t="b">
        <v>0</v>
      </c>
      <c r="P2784" t="b">
        <v>0</v>
      </c>
      <c r="Q2784">
        <v>11</v>
      </c>
      <c r="R2784">
        <v>2</v>
      </c>
      <c r="S2784">
        <v>1</v>
      </c>
      <c r="T2784">
        <v>0</v>
      </c>
      <c r="U2784" t="b">
        <v>1</v>
      </c>
      <c r="V2784" t="s">
        <v>222</v>
      </c>
      <c r="W2784" t="s">
        <v>316</v>
      </c>
      <c r="X2784" t="s">
        <v>5866</v>
      </c>
      <c r="Y2784">
        <v>24</v>
      </c>
      <c r="Z2784">
        <v>24</v>
      </c>
      <c r="AA2784">
        <v>8</v>
      </c>
      <c r="AB2784">
        <v>8</v>
      </c>
      <c r="AC2784">
        <v>11</v>
      </c>
    </row>
    <row r="2785" spans="1:29" x14ac:dyDescent="0.35">
      <c r="A2785">
        <v>2790</v>
      </c>
      <c r="B2785" t="s">
        <v>1318</v>
      </c>
      <c r="C2785" t="s">
        <v>4162</v>
      </c>
      <c r="I2785" t="s">
        <v>78</v>
      </c>
      <c r="J2785" t="s">
        <v>264</v>
      </c>
      <c r="K2785">
        <v>0</v>
      </c>
      <c r="N2785" t="b">
        <v>1</v>
      </c>
      <c r="O2785" t="b">
        <v>0</v>
      </c>
      <c r="P2785" t="b">
        <v>0</v>
      </c>
      <c r="Q2785">
        <v>11</v>
      </c>
      <c r="R2785">
        <v>2</v>
      </c>
      <c r="S2785">
        <v>1</v>
      </c>
      <c r="T2785">
        <v>0</v>
      </c>
      <c r="U2785" t="b">
        <v>1</v>
      </c>
      <c r="V2785" t="s">
        <v>222</v>
      </c>
      <c r="W2785" t="s">
        <v>316</v>
      </c>
      <c r="X2785" t="s">
        <v>5867</v>
      </c>
      <c r="Y2785">
        <v>25</v>
      </c>
      <c r="Z2785">
        <v>25</v>
      </c>
      <c r="AA2785">
        <v>8</v>
      </c>
      <c r="AB2785">
        <v>8</v>
      </c>
      <c r="AC2785">
        <v>11</v>
      </c>
    </row>
    <row r="2786" spans="1:29" x14ac:dyDescent="0.35">
      <c r="A2786">
        <v>2791</v>
      </c>
      <c r="B2786" t="s">
        <v>1318</v>
      </c>
      <c r="C2786" t="s">
        <v>4163</v>
      </c>
      <c r="I2786" t="s">
        <v>78</v>
      </c>
      <c r="J2786" t="s">
        <v>264</v>
      </c>
      <c r="K2786">
        <v>0</v>
      </c>
      <c r="N2786" t="b">
        <v>1</v>
      </c>
      <c r="O2786" t="b">
        <v>0</v>
      </c>
      <c r="P2786" t="b">
        <v>0</v>
      </c>
      <c r="Q2786">
        <v>11</v>
      </c>
      <c r="R2786">
        <v>2</v>
      </c>
      <c r="S2786">
        <v>1</v>
      </c>
      <c r="T2786">
        <v>0</v>
      </c>
      <c r="U2786" t="b">
        <v>1</v>
      </c>
      <c r="V2786" t="s">
        <v>222</v>
      </c>
      <c r="W2786" t="s">
        <v>316</v>
      </c>
      <c r="X2786" t="s">
        <v>5868</v>
      </c>
      <c r="Y2786">
        <v>26</v>
      </c>
      <c r="Z2786">
        <v>26</v>
      </c>
      <c r="AA2786">
        <v>8</v>
      </c>
      <c r="AB2786">
        <v>8</v>
      </c>
      <c r="AC2786">
        <v>11</v>
      </c>
    </row>
    <row r="2787" spans="1:29" x14ac:dyDescent="0.35">
      <c r="A2787">
        <v>2792</v>
      </c>
      <c r="B2787" t="s">
        <v>1318</v>
      </c>
      <c r="C2787" t="s">
        <v>4164</v>
      </c>
      <c r="I2787" t="s">
        <v>78</v>
      </c>
      <c r="J2787" t="s">
        <v>264</v>
      </c>
      <c r="K2787">
        <v>0</v>
      </c>
      <c r="N2787" t="b">
        <v>1</v>
      </c>
      <c r="O2787" t="b">
        <v>0</v>
      </c>
      <c r="P2787" t="b">
        <v>0</v>
      </c>
      <c r="Q2787">
        <v>11</v>
      </c>
      <c r="R2787">
        <v>2</v>
      </c>
      <c r="S2787">
        <v>1</v>
      </c>
      <c r="T2787">
        <v>0</v>
      </c>
      <c r="U2787" t="b">
        <v>1</v>
      </c>
      <c r="V2787" t="s">
        <v>222</v>
      </c>
      <c r="W2787" t="s">
        <v>316</v>
      </c>
      <c r="X2787" t="s">
        <v>5869</v>
      </c>
      <c r="Y2787">
        <v>27</v>
      </c>
      <c r="Z2787">
        <v>27</v>
      </c>
      <c r="AA2787">
        <v>8</v>
      </c>
      <c r="AB2787">
        <v>8</v>
      </c>
      <c r="AC2787">
        <v>11</v>
      </c>
    </row>
    <row r="2788" spans="1:29" x14ac:dyDescent="0.35">
      <c r="A2788">
        <v>2793</v>
      </c>
      <c r="B2788" t="s">
        <v>1318</v>
      </c>
      <c r="C2788" t="s">
        <v>4165</v>
      </c>
      <c r="I2788" t="s">
        <v>78</v>
      </c>
      <c r="J2788" t="s">
        <v>264</v>
      </c>
      <c r="K2788">
        <v>0</v>
      </c>
      <c r="N2788" t="b">
        <v>1</v>
      </c>
      <c r="O2788" t="b">
        <v>0</v>
      </c>
      <c r="P2788" t="b">
        <v>0</v>
      </c>
      <c r="Q2788">
        <v>11</v>
      </c>
      <c r="R2788">
        <v>2</v>
      </c>
      <c r="S2788">
        <v>1</v>
      </c>
      <c r="T2788">
        <v>0</v>
      </c>
      <c r="U2788" t="b">
        <v>1</v>
      </c>
      <c r="V2788" t="s">
        <v>222</v>
      </c>
      <c r="W2788" t="s">
        <v>316</v>
      </c>
      <c r="X2788" t="s">
        <v>5870</v>
      </c>
      <c r="Y2788">
        <v>28</v>
      </c>
      <c r="Z2788">
        <v>28</v>
      </c>
      <c r="AA2788">
        <v>8</v>
      </c>
      <c r="AB2788">
        <v>8</v>
      </c>
      <c r="AC2788">
        <v>11</v>
      </c>
    </row>
    <row r="2789" spans="1:29" x14ac:dyDescent="0.35">
      <c r="A2789">
        <v>2794</v>
      </c>
      <c r="B2789" t="s">
        <v>1318</v>
      </c>
      <c r="C2789" t="s">
        <v>4166</v>
      </c>
      <c r="I2789" t="s">
        <v>78</v>
      </c>
      <c r="J2789" t="s">
        <v>264</v>
      </c>
      <c r="K2789">
        <v>0</v>
      </c>
      <c r="N2789" t="b">
        <v>1</v>
      </c>
      <c r="O2789" t="b">
        <v>0</v>
      </c>
      <c r="P2789" t="b">
        <v>0</v>
      </c>
      <c r="Q2789">
        <v>11</v>
      </c>
      <c r="R2789">
        <v>2</v>
      </c>
      <c r="S2789">
        <v>1</v>
      </c>
      <c r="T2789">
        <v>0</v>
      </c>
      <c r="U2789" t="b">
        <v>1</v>
      </c>
      <c r="V2789" t="s">
        <v>222</v>
      </c>
      <c r="W2789" t="s">
        <v>316</v>
      </c>
      <c r="X2789" t="s">
        <v>5871</v>
      </c>
      <c r="Y2789">
        <v>29</v>
      </c>
      <c r="Z2789">
        <v>29</v>
      </c>
      <c r="AA2789">
        <v>8</v>
      </c>
      <c r="AB2789">
        <v>8</v>
      </c>
      <c r="AC2789">
        <v>11</v>
      </c>
    </row>
    <row r="2790" spans="1:29" x14ac:dyDescent="0.35">
      <c r="A2790">
        <v>2795</v>
      </c>
      <c r="B2790" t="s">
        <v>1318</v>
      </c>
      <c r="C2790" t="s">
        <v>4167</v>
      </c>
      <c r="I2790" t="s">
        <v>78</v>
      </c>
      <c r="J2790" t="s">
        <v>264</v>
      </c>
      <c r="K2790">
        <v>0</v>
      </c>
      <c r="N2790" t="b">
        <v>1</v>
      </c>
      <c r="O2790" t="b">
        <v>0</v>
      </c>
      <c r="P2790" t="b">
        <v>0</v>
      </c>
      <c r="Q2790">
        <v>11</v>
      </c>
      <c r="R2790">
        <v>2</v>
      </c>
      <c r="S2790">
        <v>1</v>
      </c>
      <c r="T2790">
        <v>0</v>
      </c>
      <c r="U2790" t="b">
        <v>1</v>
      </c>
      <c r="V2790" t="s">
        <v>222</v>
      </c>
      <c r="W2790" t="s">
        <v>316</v>
      </c>
      <c r="X2790" t="s">
        <v>5872</v>
      </c>
      <c r="Y2790">
        <v>30</v>
      </c>
      <c r="Z2790">
        <v>30</v>
      </c>
      <c r="AA2790">
        <v>8</v>
      </c>
      <c r="AB2790">
        <v>8</v>
      </c>
      <c r="AC2790">
        <v>11</v>
      </c>
    </row>
    <row r="2791" spans="1:29" x14ac:dyDescent="0.35">
      <c r="A2791">
        <v>2796</v>
      </c>
      <c r="B2791" t="s">
        <v>1318</v>
      </c>
      <c r="C2791" t="s">
        <v>4168</v>
      </c>
      <c r="I2791" t="s">
        <v>78</v>
      </c>
      <c r="J2791" t="s">
        <v>264</v>
      </c>
      <c r="K2791">
        <v>0</v>
      </c>
      <c r="N2791" t="b">
        <v>1</v>
      </c>
      <c r="O2791" t="b">
        <v>0</v>
      </c>
      <c r="P2791" t="b">
        <v>0</v>
      </c>
      <c r="Q2791">
        <v>11</v>
      </c>
      <c r="R2791">
        <v>2</v>
      </c>
      <c r="S2791">
        <v>1</v>
      </c>
      <c r="T2791">
        <v>0</v>
      </c>
      <c r="U2791" t="b">
        <v>1</v>
      </c>
      <c r="V2791" t="s">
        <v>222</v>
      </c>
      <c r="W2791" t="s">
        <v>316</v>
      </c>
      <c r="X2791" t="s">
        <v>5873</v>
      </c>
      <c r="Y2791">
        <v>31</v>
      </c>
      <c r="Z2791">
        <v>31</v>
      </c>
      <c r="AA2791">
        <v>8</v>
      </c>
      <c r="AB2791">
        <v>8</v>
      </c>
      <c r="AC2791">
        <v>11</v>
      </c>
    </row>
    <row r="2792" spans="1:29" x14ac:dyDescent="0.35">
      <c r="A2792">
        <v>2797</v>
      </c>
      <c r="B2792" t="s">
        <v>1318</v>
      </c>
      <c r="C2792" t="s">
        <v>4169</v>
      </c>
      <c r="I2792" t="s">
        <v>78</v>
      </c>
      <c r="J2792" t="s">
        <v>264</v>
      </c>
      <c r="K2792">
        <v>0</v>
      </c>
      <c r="N2792" t="b">
        <v>1</v>
      </c>
      <c r="O2792" t="b">
        <v>0</v>
      </c>
      <c r="P2792" t="b">
        <v>0</v>
      </c>
      <c r="Q2792">
        <v>11</v>
      </c>
      <c r="R2792">
        <v>2</v>
      </c>
      <c r="S2792">
        <v>1</v>
      </c>
      <c r="T2792">
        <v>0</v>
      </c>
      <c r="U2792" t="b">
        <v>1</v>
      </c>
      <c r="V2792" t="s">
        <v>222</v>
      </c>
      <c r="W2792" t="s">
        <v>316</v>
      </c>
      <c r="X2792" t="s">
        <v>5874</v>
      </c>
      <c r="Y2792">
        <v>32</v>
      </c>
      <c r="Z2792">
        <v>32</v>
      </c>
      <c r="AA2792">
        <v>8</v>
      </c>
      <c r="AB2792">
        <v>8</v>
      </c>
      <c r="AC2792">
        <v>11</v>
      </c>
    </row>
    <row r="2793" spans="1:29" x14ac:dyDescent="0.35">
      <c r="A2793">
        <v>2798</v>
      </c>
      <c r="B2793" t="s">
        <v>1318</v>
      </c>
      <c r="C2793" t="s">
        <v>4170</v>
      </c>
      <c r="I2793" t="s">
        <v>78</v>
      </c>
      <c r="J2793" t="s">
        <v>264</v>
      </c>
      <c r="K2793">
        <v>0</v>
      </c>
      <c r="N2793" t="b">
        <v>1</v>
      </c>
      <c r="O2793" t="b">
        <v>0</v>
      </c>
      <c r="P2793" t="b">
        <v>0</v>
      </c>
      <c r="Q2793">
        <v>11</v>
      </c>
      <c r="R2793">
        <v>2</v>
      </c>
      <c r="S2793">
        <v>1</v>
      </c>
      <c r="T2793">
        <v>0</v>
      </c>
      <c r="U2793" t="b">
        <v>1</v>
      </c>
      <c r="V2793" t="s">
        <v>222</v>
      </c>
      <c r="W2793" t="s">
        <v>316</v>
      </c>
      <c r="X2793" t="s">
        <v>5549</v>
      </c>
      <c r="Y2793">
        <v>33</v>
      </c>
      <c r="Z2793">
        <v>33</v>
      </c>
      <c r="AA2793">
        <v>8</v>
      </c>
      <c r="AB2793">
        <v>8</v>
      </c>
      <c r="AC2793">
        <v>11</v>
      </c>
    </row>
    <row r="2794" spans="1:29" x14ac:dyDescent="0.35">
      <c r="A2794">
        <v>2799</v>
      </c>
      <c r="B2794" t="s">
        <v>1318</v>
      </c>
      <c r="C2794" t="s">
        <v>4171</v>
      </c>
      <c r="I2794" t="s">
        <v>78</v>
      </c>
      <c r="J2794" t="s">
        <v>264</v>
      </c>
      <c r="K2794">
        <v>0</v>
      </c>
      <c r="N2794" t="b">
        <v>1</v>
      </c>
      <c r="O2794" t="b">
        <v>0</v>
      </c>
      <c r="P2794" t="b">
        <v>0</v>
      </c>
      <c r="Q2794">
        <v>11</v>
      </c>
      <c r="R2794">
        <v>2</v>
      </c>
      <c r="S2794">
        <v>1</v>
      </c>
      <c r="T2794">
        <v>0</v>
      </c>
      <c r="U2794" t="b">
        <v>1</v>
      </c>
      <c r="V2794" t="s">
        <v>222</v>
      </c>
      <c r="W2794" t="s">
        <v>316</v>
      </c>
      <c r="X2794" t="s">
        <v>5875</v>
      </c>
      <c r="Y2794">
        <v>34</v>
      </c>
      <c r="Z2794">
        <v>34</v>
      </c>
      <c r="AA2794">
        <v>8</v>
      </c>
      <c r="AB2794">
        <v>8</v>
      </c>
      <c r="AC2794">
        <v>11</v>
      </c>
    </row>
    <row r="2795" spans="1:29" x14ac:dyDescent="0.35">
      <c r="A2795">
        <v>2800</v>
      </c>
      <c r="B2795" t="s">
        <v>1318</v>
      </c>
      <c r="C2795" t="s">
        <v>4172</v>
      </c>
      <c r="I2795" t="s">
        <v>78</v>
      </c>
      <c r="J2795" t="s">
        <v>264</v>
      </c>
      <c r="K2795">
        <v>0</v>
      </c>
      <c r="N2795" t="b">
        <v>1</v>
      </c>
      <c r="O2795" t="b">
        <v>0</v>
      </c>
      <c r="P2795" t="b">
        <v>0</v>
      </c>
      <c r="Q2795">
        <v>11</v>
      </c>
      <c r="R2795">
        <v>2</v>
      </c>
      <c r="S2795">
        <v>1</v>
      </c>
      <c r="T2795">
        <v>0</v>
      </c>
      <c r="U2795" t="b">
        <v>1</v>
      </c>
      <c r="V2795" t="s">
        <v>222</v>
      </c>
      <c r="W2795" t="s">
        <v>316</v>
      </c>
      <c r="X2795" t="s">
        <v>5876</v>
      </c>
      <c r="Y2795">
        <v>35</v>
      </c>
      <c r="Z2795">
        <v>35</v>
      </c>
      <c r="AA2795">
        <v>8</v>
      </c>
      <c r="AB2795">
        <v>8</v>
      </c>
      <c r="AC2795">
        <v>11</v>
      </c>
    </row>
    <row r="2796" spans="1:29" x14ac:dyDescent="0.35">
      <c r="A2796">
        <v>2801</v>
      </c>
      <c r="B2796" t="s">
        <v>1318</v>
      </c>
      <c r="C2796" t="s">
        <v>4173</v>
      </c>
      <c r="I2796" t="s">
        <v>78</v>
      </c>
      <c r="J2796" t="s">
        <v>264</v>
      </c>
      <c r="K2796">
        <v>0</v>
      </c>
      <c r="N2796" t="b">
        <v>1</v>
      </c>
      <c r="O2796" t="b">
        <v>0</v>
      </c>
      <c r="P2796" t="b">
        <v>0</v>
      </c>
      <c r="Q2796">
        <v>11</v>
      </c>
      <c r="R2796">
        <v>2</v>
      </c>
      <c r="S2796">
        <v>1</v>
      </c>
      <c r="T2796">
        <v>0</v>
      </c>
      <c r="U2796" t="b">
        <v>1</v>
      </c>
      <c r="V2796" t="s">
        <v>222</v>
      </c>
      <c r="W2796" t="s">
        <v>316</v>
      </c>
      <c r="X2796" t="s">
        <v>5877</v>
      </c>
      <c r="Y2796">
        <v>36</v>
      </c>
      <c r="Z2796">
        <v>36</v>
      </c>
      <c r="AA2796">
        <v>8</v>
      </c>
      <c r="AB2796">
        <v>8</v>
      </c>
      <c r="AC2796">
        <v>11</v>
      </c>
    </row>
    <row r="2797" spans="1:29" x14ac:dyDescent="0.35">
      <c r="A2797">
        <v>2802</v>
      </c>
      <c r="B2797" t="s">
        <v>1318</v>
      </c>
      <c r="C2797" t="s">
        <v>4174</v>
      </c>
      <c r="I2797" t="s">
        <v>78</v>
      </c>
      <c r="J2797" t="s">
        <v>264</v>
      </c>
      <c r="K2797">
        <v>0</v>
      </c>
      <c r="N2797" t="b">
        <v>1</v>
      </c>
      <c r="O2797" t="b">
        <v>0</v>
      </c>
      <c r="P2797" t="b">
        <v>0</v>
      </c>
      <c r="Q2797">
        <v>11</v>
      </c>
      <c r="R2797">
        <v>2</v>
      </c>
      <c r="S2797">
        <v>1</v>
      </c>
      <c r="T2797">
        <v>0</v>
      </c>
      <c r="U2797" t="b">
        <v>1</v>
      </c>
      <c r="V2797" t="s">
        <v>222</v>
      </c>
      <c r="W2797" t="s">
        <v>316</v>
      </c>
      <c r="X2797" t="s">
        <v>5878</v>
      </c>
      <c r="Y2797">
        <v>37</v>
      </c>
      <c r="Z2797">
        <v>37</v>
      </c>
      <c r="AA2797">
        <v>8</v>
      </c>
      <c r="AB2797">
        <v>8</v>
      </c>
      <c r="AC2797">
        <v>11</v>
      </c>
    </row>
    <row r="2798" spans="1:29" x14ac:dyDescent="0.35">
      <c r="A2798">
        <v>2803</v>
      </c>
      <c r="B2798" t="s">
        <v>1318</v>
      </c>
      <c r="C2798" t="s">
        <v>4175</v>
      </c>
      <c r="I2798" t="s">
        <v>78</v>
      </c>
      <c r="J2798" t="s">
        <v>264</v>
      </c>
      <c r="K2798">
        <v>0</v>
      </c>
      <c r="N2798" t="b">
        <v>1</v>
      </c>
      <c r="O2798" t="b">
        <v>0</v>
      </c>
      <c r="P2798" t="b">
        <v>0</v>
      </c>
      <c r="Q2798">
        <v>11</v>
      </c>
      <c r="R2798">
        <v>2</v>
      </c>
      <c r="S2798">
        <v>1</v>
      </c>
      <c r="T2798">
        <v>0</v>
      </c>
      <c r="U2798" t="b">
        <v>1</v>
      </c>
      <c r="V2798" t="s">
        <v>222</v>
      </c>
      <c r="W2798" t="s">
        <v>316</v>
      </c>
      <c r="X2798" t="s">
        <v>5879</v>
      </c>
      <c r="Y2798">
        <v>38</v>
      </c>
      <c r="Z2798">
        <v>38</v>
      </c>
      <c r="AA2798">
        <v>8</v>
      </c>
      <c r="AB2798">
        <v>8</v>
      </c>
      <c r="AC2798">
        <v>11</v>
      </c>
    </row>
    <row r="2799" spans="1:29" x14ac:dyDescent="0.35">
      <c r="A2799">
        <v>2804</v>
      </c>
      <c r="B2799" t="s">
        <v>1318</v>
      </c>
      <c r="C2799" t="s">
        <v>4176</v>
      </c>
      <c r="I2799" t="s">
        <v>78</v>
      </c>
      <c r="J2799" t="s">
        <v>264</v>
      </c>
      <c r="K2799">
        <v>0</v>
      </c>
      <c r="N2799" t="b">
        <v>1</v>
      </c>
      <c r="O2799" t="b">
        <v>0</v>
      </c>
      <c r="P2799" t="b">
        <v>0</v>
      </c>
      <c r="Q2799">
        <v>11</v>
      </c>
      <c r="R2799">
        <v>2</v>
      </c>
      <c r="S2799">
        <v>1</v>
      </c>
      <c r="T2799">
        <v>0</v>
      </c>
      <c r="U2799" t="b">
        <v>1</v>
      </c>
      <c r="V2799" t="s">
        <v>222</v>
      </c>
      <c r="W2799" t="s">
        <v>316</v>
      </c>
      <c r="X2799" t="s">
        <v>5880</v>
      </c>
      <c r="Y2799">
        <v>39</v>
      </c>
      <c r="Z2799">
        <v>39</v>
      </c>
      <c r="AA2799">
        <v>8</v>
      </c>
      <c r="AB2799">
        <v>8</v>
      </c>
      <c r="AC2799">
        <v>11</v>
      </c>
    </row>
    <row r="2800" spans="1:29" x14ac:dyDescent="0.35">
      <c r="A2800">
        <v>2805</v>
      </c>
      <c r="B2800" t="s">
        <v>1318</v>
      </c>
      <c r="C2800" t="s">
        <v>4177</v>
      </c>
      <c r="I2800" t="s">
        <v>86</v>
      </c>
      <c r="J2800" t="s">
        <v>264</v>
      </c>
      <c r="K2800">
        <v>0</v>
      </c>
      <c r="N2800" t="b">
        <v>1</v>
      </c>
      <c r="O2800" t="b">
        <v>0</v>
      </c>
      <c r="P2800" t="b">
        <v>0</v>
      </c>
      <c r="Q2800">
        <v>11</v>
      </c>
      <c r="R2800">
        <v>2</v>
      </c>
      <c r="S2800">
        <v>1</v>
      </c>
      <c r="T2800">
        <v>0</v>
      </c>
      <c r="U2800" t="b">
        <v>1</v>
      </c>
      <c r="V2800" t="s">
        <v>222</v>
      </c>
      <c r="W2800" t="s">
        <v>316</v>
      </c>
      <c r="X2800" t="s">
        <v>6147</v>
      </c>
      <c r="Y2800">
        <v>10</v>
      </c>
      <c r="Z2800">
        <v>10</v>
      </c>
      <c r="AA2800">
        <v>9</v>
      </c>
      <c r="AB2800">
        <v>9</v>
      </c>
      <c r="AC2800">
        <v>11</v>
      </c>
    </row>
    <row r="2801" spans="1:29" x14ac:dyDescent="0.35">
      <c r="A2801">
        <v>2806</v>
      </c>
      <c r="B2801" t="s">
        <v>1318</v>
      </c>
      <c r="C2801" t="s">
        <v>4178</v>
      </c>
      <c r="I2801" t="s">
        <v>86</v>
      </c>
      <c r="J2801" t="s">
        <v>264</v>
      </c>
      <c r="K2801">
        <v>0</v>
      </c>
      <c r="N2801" t="b">
        <v>1</v>
      </c>
      <c r="O2801" t="b">
        <v>0</v>
      </c>
      <c r="P2801" t="b">
        <v>0</v>
      </c>
      <c r="Q2801">
        <v>11</v>
      </c>
      <c r="R2801">
        <v>2</v>
      </c>
      <c r="S2801">
        <v>1</v>
      </c>
      <c r="T2801">
        <v>0</v>
      </c>
      <c r="U2801" t="b">
        <v>1</v>
      </c>
      <c r="V2801" t="s">
        <v>222</v>
      </c>
      <c r="W2801" t="s">
        <v>316</v>
      </c>
      <c r="X2801" t="s">
        <v>5908</v>
      </c>
      <c r="Y2801">
        <v>11</v>
      </c>
      <c r="Z2801">
        <v>11</v>
      </c>
      <c r="AA2801">
        <v>9</v>
      </c>
      <c r="AB2801">
        <v>9</v>
      </c>
      <c r="AC2801">
        <v>11</v>
      </c>
    </row>
    <row r="2802" spans="1:29" x14ac:dyDescent="0.35">
      <c r="A2802">
        <v>2807</v>
      </c>
      <c r="B2802" t="s">
        <v>1318</v>
      </c>
      <c r="C2802" t="s">
        <v>4179</v>
      </c>
      <c r="I2802" t="s">
        <v>86</v>
      </c>
      <c r="J2802" t="s">
        <v>264</v>
      </c>
      <c r="K2802">
        <v>0</v>
      </c>
      <c r="N2802" t="b">
        <v>1</v>
      </c>
      <c r="O2802" t="b">
        <v>0</v>
      </c>
      <c r="P2802" t="b">
        <v>0</v>
      </c>
      <c r="Q2802">
        <v>11</v>
      </c>
      <c r="R2802">
        <v>2</v>
      </c>
      <c r="S2802">
        <v>1</v>
      </c>
      <c r="T2802">
        <v>0</v>
      </c>
      <c r="U2802" t="b">
        <v>1</v>
      </c>
      <c r="V2802" t="s">
        <v>222</v>
      </c>
      <c r="W2802" t="s">
        <v>316</v>
      </c>
      <c r="X2802" t="s">
        <v>5909</v>
      </c>
      <c r="Y2802">
        <v>12</v>
      </c>
      <c r="Z2802">
        <v>12</v>
      </c>
      <c r="AA2802">
        <v>9</v>
      </c>
      <c r="AB2802">
        <v>9</v>
      </c>
      <c r="AC2802">
        <v>11</v>
      </c>
    </row>
    <row r="2803" spans="1:29" x14ac:dyDescent="0.35">
      <c r="A2803">
        <v>2808</v>
      </c>
      <c r="B2803" t="s">
        <v>1318</v>
      </c>
      <c r="C2803" t="s">
        <v>4180</v>
      </c>
      <c r="I2803" t="s">
        <v>86</v>
      </c>
      <c r="J2803" t="s">
        <v>264</v>
      </c>
      <c r="K2803">
        <v>0</v>
      </c>
      <c r="N2803" t="b">
        <v>1</v>
      </c>
      <c r="O2803" t="b">
        <v>0</v>
      </c>
      <c r="P2803" t="b">
        <v>0</v>
      </c>
      <c r="Q2803">
        <v>11</v>
      </c>
      <c r="R2803">
        <v>2</v>
      </c>
      <c r="S2803">
        <v>1</v>
      </c>
      <c r="T2803">
        <v>0</v>
      </c>
      <c r="U2803" t="b">
        <v>1</v>
      </c>
      <c r="V2803" t="s">
        <v>222</v>
      </c>
      <c r="W2803" t="s">
        <v>316</v>
      </c>
      <c r="X2803" t="s">
        <v>5910</v>
      </c>
      <c r="Y2803">
        <v>13</v>
      </c>
      <c r="Z2803">
        <v>13</v>
      </c>
      <c r="AA2803">
        <v>9</v>
      </c>
      <c r="AB2803">
        <v>9</v>
      </c>
      <c r="AC2803">
        <v>11</v>
      </c>
    </row>
    <row r="2804" spans="1:29" x14ac:dyDescent="0.35">
      <c r="A2804">
        <v>2809</v>
      </c>
      <c r="B2804" t="s">
        <v>1318</v>
      </c>
      <c r="C2804" t="s">
        <v>4181</v>
      </c>
      <c r="I2804" t="s">
        <v>86</v>
      </c>
      <c r="J2804" t="s">
        <v>264</v>
      </c>
      <c r="K2804">
        <v>0</v>
      </c>
      <c r="N2804" t="b">
        <v>1</v>
      </c>
      <c r="O2804" t="b">
        <v>0</v>
      </c>
      <c r="P2804" t="b">
        <v>0</v>
      </c>
      <c r="Q2804">
        <v>11</v>
      </c>
      <c r="R2804">
        <v>2</v>
      </c>
      <c r="S2804">
        <v>1</v>
      </c>
      <c r="T2804">
        <v>0</v>
      </c>
      <c r="U2804" t="b">
        <v>1</v>
      </c>
      <c r="V2804" t="s">
        <v>222</v>
      </c>
      <c r="W2804" t="s">
        <v>316</v>
      </c>
      <c r="X2804" t="s">
        <v>5911</v>
      </c>
      <c r="Y2804">
        <v>14</v>
      </c>
      <c r="Z2804">
        <v>14</v>
      </c>
      <c r="AA2804">
        <v>9</v>
      </c>
      <c r="AB2804">
        <v>9</v>
      </c>
      <c r="AC2804">
        <v>11</v>
      </c>
    </row>
    <row r="2805" spans="1:29" x14ac:dyDescent="0.35">
      <c r="A2805">
        <v>2810</v>
      </c>
      <c r="B2805" t="s">
        <v>1318</v>
      </c>
      <c r="C2805" t="s">
        <v>4182</v>
      </c>
      <c r="I2805" t="s">
        <v>86</v>
      </c>
      <c r="J2805" t="s">
        <v>264</v>
      </c>
      <c r="K2805">
        <v>0</v>
      </c>
      <c r="N2805" t="b">
        <v>1</v>
      </c>
      <c r="O2805" t="b">
        <v>0</v>
      </c>
      <c r="P2805" t="b">
        <v>0</v>
      </c>
      <c r="Q2805">
        <v>11</v>
      </c>
      <c r="R2805">
        <v>2</v>
      </c>
      <c r="S2805">
        <v>1</v>
      </c>
      <c r="T2805">
        <v>0</v>
      </c>
      <c r="U2805" t="b">
        <v>1</v>
      </c>
      <c r="V2805" t="s">
        <v>222</v>
      </c>
      <c r="W2805" t="s">
        <v>316</v>
      </c>
      <c r="X2805" t="s">
        <v>5912</v>
      </c>
      <c r="Y2805">
        <v>15</v>
      </c>
      <c r="Z2805">
        <v>15</v>
      </c>
      <c r="AA2805">
        <v>9</v>
      </c>
      <c r="AB2805">
        <v>9</v>
      </c>
      <c r="AC2805">
        <v>11</v>
      </c>
    </row>
    <row r="2806" spans="1:29" x14ac:dyDescent="0.35">
      <c r="A2806">
        <v>2811</v>
      </c>
      <c r="B2806" t="s">
        <v>1318</v>
      </c>
      <c r="C2806" t="s">
        <v>4183</v>
      </c>
      <c r="I2806" t="s">
        <v>86</v>
      </c>
      <c r="J2806" t="s">
        <v>264</v>
      </c>
      <c r="K2806">
        <v>0</v>
      </c>
      <c r="N2806" t="b">
        <v>1</v>
      </c>
      <c r="O2806" t="b">
        <v>0</v>
      </c>
      <c r="P2806" t="b">
        <v>0</v>
      </c>
      <c r="Q2806">
        <v>11</v>
      </c>
      <c r="R2806">
        <v>2</v>
      </c>
      <c r="S2806">
        <v>1</v>
      </c>
      <c r="T2806">
        <v>0</v>
      </c>
      <c r="U2806" t="b">
        <v>1</v>
      </c>
      <c r="V2806" t="s">
        <v>222</v>
      </c>
      <c r="W2806" t="s">
        <v>316</v>
      </c>
      <c r="X2806" t="s">
        <v>5913</v>
      </c>
      <c r="Y2806">
        <v>16</v>
      </c>
      <c r="Z2806">
        <v>16</v>
      </c>
      <c r="AA2806">
        <v>9</v>
      </c>
      <c r="AB2806">
        <v>9</v>
      </c>
      <c r="AC2806">
        <v>11</v>
      </c>
    </row>
    <row r="2807" spans="1:29" x14ac:dyDescent="0.35">
      <c r="A2807">
        <v>2812</v>
      </c>
      <c r="B2807" t="s">
        <v>1318</v>
      </c>
      <c r="C2807" t="s">
        <v>4184</v>
      </c>
      <c r="I2807" t="s">
        <v>86</v>
      </c>
      <c r="J2807" t="s">
        <v>264</v>
      </c>
      <c r="K2807">
        <v>0</v>
      </c>
      <c r="N2807" t="b">
        <v>1</v>
      </c>
      <c r="O2807" t="b">
        <v>0</v>
      </c>
      <c r="P2807" t="b">
        <v>0</v>
      </c>
      <c r="Q2807">
        <v>11</v>
      </c>
      <c r="R2807">
        <v>2</v>
      </c>
      <c r="S2807">
        <v>1</v>
      </c>
      <c r="T2807">
        <v>0</v>
      </c>
      <c r="U2807" t="b">
        <v>1</v>
      </c>
      <c r="V2807" t="s">
        <v>222</v>
      </c>
      <c r="W2807" t="s">
        <v>316</v>
      </c>
      <c r="X2807" t="s">
        <v>5914</v>
      </c>
      <c r="Y2807">
        <v>17</v>
      </c>
      <c r="Z2807">
        <v>17</v>
      </c>
      <c r="AA2807">
        <v>9</v>
      </c>
      <c r="AB2807">
        <v>9</v>
      </c>
      <c r="AC2807">
        <v>11</v>
      </c>
    </row>
    <row r="2808" spans="1:29" x14ac:dyDescent="0.35">
      <c r="A2808">
        <v>2813</v>
      </c>
      <c r="B2808" t="s">
        <v>1318</v>
      </c>
      <c r="C2808" t="s">
        <v>4185</v>
      </c>
      <c r="I2808" t="s">
        <v>86</v>
      </c>
      <c r="J2808" t="s">
        <v>264</v>
      </c>
      <c r="K2808">
        <v>0</v>
      </c>
      <c r="N2808" t="b">
        <v>1</v>
      </c>
      <c r="O2808" t="b">
        <v>0</v>
      </c>
      <c r="P2808" t="b">
        <v>0</v>
      </c>
      <c r="Q2808">
        <v>11</v>
      </c>
      <c r="R2808">
        <v>2</v>
      </c>
      <c r="S2808">
        <v>1</v>
      </c>
      <c r="T2808">
        <v>0</v>
      </c>
      <c r="U2808" t="b">
        <v>1</v>
      </c>
      <c r="V2808" t="s">
        <v>222</v>
      </c>
      <c r="W2808" t="s">
        <v>316</v>
      </c>
      <c r="X2808" t="s">
        <v>5915</v>
      </c>
      <c r="Y2808">
        <v>18</v>
      </c>
      <c r="Z2808">
        <v>18</v>
      </c>
      <c r="AA2808">
        <v>9</v>
      </c>
      <c r="AB2808">
        <v>9</v>
      </c>
      <c r="AC2808">
        <v>11</v>
      </c>
    </row>
    <row r="2809" spans="1:29" x14ac:dyDescent="0.35">
      <c r="A2809">
        <v>2814</v>
      </c>
      <c r="B2809" t="s">
        <v>1318</v>
      </c>
      <c r="C2809" t="s">
        <v>4186</v>
      </c>
      <c r="I2809" t="s">
        <v>86</v>
      </c>
      <c r="J2809" t="s">
        <v>264</v>
      </c>
      <c r="K2809">
        <v>0</v>
      </c>
      <c r="N2809" t="b">
        <v>1</v>
      </c>
      <c r="O2809" t="b">
        <v>0</v>
      </c>
      <c r="P2809" t="b">
        <v>0</v>
      </c>
      <c r="Q2809">
        <v>11</v>
      </c>
      <c r="R2809">
        <v>2</v>
      </c>
      <c r="S2809">
        <v>1</v>
      </c>
      <c r="T2809">
        <v>0</v>
      </c>
      <c r="U2809" t="b">
        <v>1</v>
      </c>
      <c r="V2809" t="s">
        <v>222</v>
      </c>
      <c r="W2809" t="s">
        <v>316</v>
      </c>
      <c r="X2809" t="s">
        <v>5916</v>
      </c>
      <c r="Y2809">
        <v>19</v>
      </c>
      <c r="Z2809">
        <v>19</v>
      </c>
      <c r="AA2809">
        <v>9</v>
      </c>
      <c r="AB2809">
        <v>9</v>
      </c>
      <c r="AC2809">
        <v>11</v>
      </c>
    </row>
    <row r="2810" spans="1:29" x14ac:dyDescent="0.35">
      <c r="A2810">
        <v>2815</v>
      </c>
      <c r="B2810" t="s">
        <v>1318</v>
      </c>
      <c r="C2810" t="s">
        <v>4187</v>
      </c>
      <c r="I2810" t="s">
        <v>86</v>
      </c>
      <c r="J2810" t="s">
        <v>264</v>
      </c>
      <c r="K2810">
        <v>0</v>
      </c>
      <c r="N2810" t="b">
        <v>1</v>
      </c>
      <c r="O2810" t="b">
        <v>0</v>
      </c>
      <c r="P2810" t="b">
        <v>0</v>
      </c>
      <c r="Q2810">
        <v>11</v>
      </c>
      <c r="R2810">
        <v>2</v>
      </c>
      <c r="S2810">
        <v>1</v>
      </c>
      <c r="T2810">
        <v>0</v>
      </c>
      <c r="U2810" t="b">
        <v>1</v>
      </c>
      <c r="V2810" t="s">
        <v>222</v>
      </c>
      <c r="W2810" t="s">
        <v>316</v>
      </c>
      <c r="X2810" t="s">
        <v>5917</v>
      </c>
      <c r="Y2810">
        <v>20</v>
      </c>
      <c r="Z2810">
        <v>20</v>
      </c>
      <c r="AA2810">
        <v>9</v>
      </c>
      <c r="AB2810">
        <v>9</v>
      </c>
      <c r="AC2810">
        <v>11</v>
      </c>
    </row>
    <row r="2811" spans="1:29" x14ac:dyDescent="0.35">
      <c r="A2811">
        <v>2816</v>
      </c>
      <c r="B2811" t="s">
        <v>1318</v>
      </c>
      <c r="C2811" t="s">
        <v>4188</v>
      </c>
      <c r="I2811" t="s">
        <v>86</v>
      </c>
      <c r="J2811" t="s">
        <v>264</v>
      </c>
      <c r="K2811">
        <v>0</v>
      </c>
      <c r="N2811" t="b">
        <v>1</v>
      </c>
      <c r="O2811" t="b">
        <v>0</v>
      </c>
      <c r="P2811" t="b">
        <v>0</v>
      </c>
      <c r="Q2811">
        <v>11</v>
      </c>
      <c r="R2811">
        <v>2</v>
      </c>
      <c r="S2811">
        <v>1</v>
      </c>
      <c r="T2811">
        <v>0</v>
      </c>
      <c r="U2811" t="b">
        <v>1</v>
      </c>
      <c r="V2811" t="s">
        <v>222</v>
      </c>
      <c r="W2811" t="s">
        <v>316</v>
      </c>
      <c r="X2811" t="s">
        <v>5538</v>
      </c>
      <c r="Y2811">
        <v>21</v>
      </c>
      <c r="Z2811">
        <v>21</v>
      </c>
      <c r="AA2811">
        <v>9</v>
      </c>
      <c r="AB2811">
        <v>9</v>
      </c>
      <c r="AC2811">
        <v>11</v>
      </c>
    </row>
    <row r="2812" spans="1:29" x14ac:dyDescent="0.35">
      <c r="A2812">
        <v>2817</v>
      </c>
      <c r="B2812" t="s">
        <v>1318</v>
      </c>
      <c r="C2812" t="s">
        <v>4189</v>
      </c>
      <c r="I2812" t="s">
        <v>86</v>
      </c>
      <c r="J2812" t="s">
        <v>264</v>
      </c>
      <c r="K2812">
        <v>0</v>
      </c>
      <c r="N2812" t="b">
        <v>1</v>
      </c>
      <c r="O2812" t="b">
        <v>0</v>
      </c>
      <c r="P2812" t="b">
        <v>0</v>
      </c>
      <c r="Q2812">
        <v>11</v>
      </c>
      <c r="R2812">
        <v>2</v>
      </c>
      <c r="S2812">
        <v>1</v>
      </c>
      <c r="T2812">
        <v>0</v>
      </c>
      <c r="U2812" t="b">
        <v>1</v>
      </c>
      <c r="V2812" t="s">
        <v>222</v>
      </c>
      <c r="W2812" t="s">
        <v>316</v>
      </c>
      <c r="X2812" t="s">
        <v>5918</v>
      </c>
      <c r="Y2812">
        <v>22</v>
      </c>
      <c r="Z2812">
        <v>22</v>
      </c>
      <c r="AA2812">
        <v>9</v>
      </c>
      <c r="AB2812">
        <v>9</v>
      </c>
      <c r="AC2812">
        <v>11</v>
      </c>
    </row>
    <row r="2813" spans="1:29" x14ac:dyDescent="0.35">
      <c r="A2813">
        <v>2818</v>
      </c>
      <c r="B2813" t="s">
        <v>1318</v>
      </c>
      <c r="C2813" t="s">
        <v>4190</v>
      </c>
      <c r="I2813" t="s">
        <v>86</v>
      </c>
      <c r="J2813" t="s">
        <v>264</v>
      </c>
      <c r="K2813">
        <v>0</v>
      </c>
      <c r="N2813" t="b">
        <v>1</v>
      </c>
      <c r="O2813" t="b">
        <v>0</v>
      </c>
      <c r="P2813" t="b">
        <v>0</v>
      </c>
      <c r="Q2813">
        <v>11</v>
      </c>
      <c r="R2813">
        <v>2</v>
      </c>
      <c r="S2813">
        <v>1</v>
      </c>
      <c r="T2813">
        <v>0</v>
      </c>
      <c r="U2813" t="b">
        <v>1</v>
      </c>
      <c r="V2813" t="s">
        <v>222</v>
      </c>
      <c r="W2813" t="s">
        <v>316</v>
      </c>
      <c r="X2813" t="s">
        <v>5919</v>
      </c>
      <c r="Y2813">
        <v>23</v>
      </c>
      <c r="Z2813">
        <v>23</v>
      </c>
      <c r="AA2813">
        <v>9</v>
      </c>
      <c r="AB2813">
        <v>9</v>
      </c>
      <c r="AC2813">
        <v>11</v>
      </c>
    </row>
    <row r="2814" spans="1:29" x14ac:dyDescent="0.35">
      <c r="A2814">
        <v>2819</v>
      </c>
      <c r="B2814" t="s">
        <v>1318</v>
      </c>
      <c r="C2814" t="s">
        <v>4191</v>
      </c>
      <c r="I2814" t="s">
        <v>86</v>
      </c>
      <c r="J2814" t="s">
        <v>264</v>
      </c>
      <c r="K2814">
        <v>0</v>
      </c>
      <c r="N2814" t="b">
        <v>1</v>
      </c>
      <c r="O2814" t="b">
        <v>0</v>
      </c>
      <c r="P2814" t="b">
        <v>0</v>
      </c>
      <c r="Q2814">
        <v>11</v>
      </c>
      <c r="R2814">
        <v>2</v>
      </c>
      <c r="S2814">
        <v>1</v>
      </c>
      <c r="T2814">
        <v>0</v>
      </c>
      <c r="U2814" t="b">
        <v>1</v>
      </c>
      <c r="V2814" t="s">
        <v>222</v>
      </c>
      <c r="W2814" t="s">
        <v>316</v>
      </c>
      <c r="X2814" t="s">
        <v>5920</v>
      </c>
      <c r="Y2814">
        <v>24</v>
      </c>
      <c r="Z2814">
        <v>24</v>
      </c>
      <c r="AA2814">
        <v>9</v>
      </c>
      <c r="AB2814">
        <v>9</v>
      </c>
      <c r="AC2814">
        <v>11</v>
      </c>
    </row>
    <row r="2815" spans="1:29" x14ac:dyDescent="0.35">
      <c r="A2815">
        <v>2820</v>
      </c>
      <c r="B2815" t="s">
        <v>1318</v>
      </c>
      <c r="C2815" t="s">
        <v>4192</v>
      </c>
      <c r="I2815" t="s">
        <v>86</v>
      </c>
      <c r="J2815" t="s">
        <v>264</v>
      </c>
      <c r="K2815">
        <v>0</v>
      </c>
      <c r="N2815" t="b">
        <v>1</v>
      </c>
      <c r="O2815" t="b">
        <v>0</v>
      </c>
      <c r="P2815" t="b">
        <v>0</v>
      </c>
      <c r="Q2815">
        <v>11</v>
      </c>
      <c r="R2815">
        <v>2</v>
      </c>
      <c r="S2815">
        <v>1</v>
      </c>
      <c r="T2815">
        <v>0</v>
      </c>
      <c r="U2815" t="b">
        <v>1</v>
      </c>
      <c r="V2815" t="s">
        <v>222</v>
      </c>
      <c r="W2815" t="s">
        <v>316</v>
      </c>
      <c r="X2815" t="s">
        <v>5921</v>
      </c>
      <c r="Y2815">
        <v>25</v>
      </c>
      <c r="Z2815">
        <v>25</v>
      </c>
      <c r="AA2815">
        <v>9</v>
      </c>
      <c r="AB2815">
        <v>9</v>
      </c>
      <c r="AC2815">
        <v>11</v>
      </c>
    </row>
    <row r="2816" spans="1:29" x14ac:dyDescent="0.35">
      <c r="A2816">
        <v>2821</v>
      </c>
      <c r="B2816" t="s">
        <v>1318</v>
      </c>
      <c r="C2816" t="s">
        <v>4193</v>
      </c>
      <c r="I2816" t="s">
        <v>86</v>
      </c>
      <c r="J2816" t="s">
        <v>264</v>
      </c>
      <c r="K2816">
        <v>0</v>
      </c>
      <c r="N2816" t="b">
        <v>1</v>
      </c>
      <c r="O2816" t="b">
        <v>0</v>
      </c>
      <c r="P2816" t="b">
        <v>0</v>
      </c>
      <c r="Q2816">
        <v>11</v>
      </c>
      <c r="R2816">
        <v>2</v>
      </c>
      <c r="S2816">
        <v>1</v>
      </c>
      <c r="T2816">
        <v>0</v>
      </c>
      <c r="U2816" t="b">
        <v>1</v>
      </c>
      <c r="V2816" t="s">
        <v>222</v>
      </c>
      <c r="W2816" t="s">
        <v>316</v>
      </c>
      <c r="X2816" t="s">
        <v>5922</v>
      </c>
      <c r="Y2816">
        <v>26</v>
      </c>
      <c r="Z2816">
        <v>26</v>
      </c>
      <c r="AA2816">
        <v>9</v>
      </c>
      <c r="AB2816">
        <v>9</v>
      </c>
      <c r="AC2816">
        <v>11</v>
      </c>
    </row>
    <row r="2817" spans="1:29" x14ac:dyDescent="0.35">
      <c r="A2817">
        <v>2822</v>
      </c>
      <c r="B2817" t="s">
        <v>1318</v>
      </c>
      <c r="C2817" t="s">
        <v>4194</v>
      </c>
      <c r="I2817" t="s">
        <v>86</v>
      </c>
      <c r="J2817" t="s">
        <v>264</v>
      </c>
      <c r="K2817">
        <v>0</v>
      </c>
      <c r="N2817" t="b">
        <v>1</v>
      </c>
      <c r="O2817" t="b">
        <v>0</v>
      </c>
      <c r="P2817" t="b">
        <v>0</v>
      </c>
      <c r="Q2817">
        <v>11</v>
      </c>
      <c r="R2817">
        <v>2</v>
      </c>
      <c r="S2817">
        <v>1</v>
      </c>
      <c r="T2817">
        <v>0</v>
      </c>
      <c r="U2817" t="b">
        <v>1</v>
      </c>
      <c r="V2817" t="s">
        <v>222</v>
      </c>
      <c r="W2817" t="s">
        <v>316</v>
      </c>
      <c r="X2817" t="s">
        <v>5923</v>
      </c>
      <c r="Y2817">
        <v>27</v>
      </c>
      <c r="Z2817">
        <v>27</v>
      </c>
      <c r="AA2817">
        <v>9</v>
      </c>
      <c r="AB2817">
        <v>9</v>
      </c>
      <c r="AC2817">
        <v>11</v>
      </c>
    </row>
    <row r="2818" spans="1:29" x14ac:dyDescent="0.35">
      <c r="A2818">
        <v>2823</v>
      </c>
      <c r="B2818" t="s">
        <v>1318</v>
      </c>
      <c r="C2818" t="s">
        <v>4195</v>
      </c>
      <c r="I2818" t="s">
        <v>86</v>
      </c>
      <c r="J2818" t="s">
        <v>264</v>
      </c>
      <c r="K2818">
        <v>0</v>
      </c>
      <c r="N2818" t="b">
        <v>1</v>
      </c>
      <c r="O2818" t="b">
        <v>0</v>
      </c>
      <c r="P2818" t="b">
        <v>0</v>
      </c>
      <c r="Q2818">
        <v>11</v>
      </c>
      <c r="R2818">
        <v>2</v>
      </c>
      <c r="S2818">
        <v>1</v>
      </c>
      <c r="T2818">
        <v>0</v>
      </c>
      <c r="U2818" t="b">
        <v>1</v>
      </c>
      <c r="V2818" t="s">
        <v>222</v>
      </c>
      <c r="W2818" t="s">
        <v>316</v>
      </c>
      <c r="X2818" t="s">
        <v>5924</v>
      </c>
      <c r="Y2818">
        <v>28</v>
      </c>
      <c r="Z2818">
        <v>28</v>
      </c>
      <c r="AA2818">
        <v>9</v>
      </c>
      <c r="AB2818">
        <v>9</v>
      </c>
      <c r="AC2818">
        <v>11</v>
      </c>
    </row>
    <row r="2819" spans="1:29" x14ac:dyDescent="0.35">
      <c r="A2819">
        <v>2824</v>
      </c>
      <c r="B2819" t="s">
        <v>1318</v>
      </c>
      <c r="C2819" t="s">
        <v>4196</v>
      </c>
      <c r="I2819" t="s">
        <v>86</v>
      </c>
      <c r="J2819" t="s">
        <v>264</v>
      </c>
      <c r="K2819">
        <v>0</v>
      </c>
      <c r="N2819" t="b">
        <v>1</v>
      </c>
      <c r="O2819" t="b">
        <v>0</v>
      </c>
      <c r="P2819" t="b">
        <v>0</v>
      </c>
      <c r="Q2819">
        <v>11</v>
      </c>
      <c r="R2819">
        <v>2</v>
      </c>
      <c r="S2819">
        <v>1</v>
      </c>
      <c r="T2819">
        <v>0</v>
      </c>
      <c r="U2819" t="b">
        <v>1</v>
      </c>
      <c r="V2819" t="s">
        <v>222</v>
      </c>
      <c r="W2819" t="s">
        <v>316</v>
      </c>
      <c r="X2819" t="s">
        <v>5925</v>
      </c>
      <c r="Y2819">
        <v>29</v>
      </c>
      <c r="Z2819">
        <v>29</v>
      </c>
      <c r="AA2819">
        <v>9</v>
      </c>
      <c r="AB2819">
        <v>9</v>
      </c>
      <c r="AC2819">
        <v>11</v>
      </c>
    </row>
    <row r="2820" spans="1:29" x14ac:dyDescent="0.35">
      <c r="A2820">
        <v>2825</v>
      </c>
      <c r="B2820" t="s">
        <v>1318</v>
      </c>
      <c r="C2820" t="s">
        <v>4197</v>
      </c>
      <c r="I2820" t="s">
        <v>86</v>
      </c>
      <c r="J2820" t="s">
        <v>264</v>
      </c>
      <c r="K2820">
        <v>0</v>
      </c>
      <c r="N2820" t="b">
        <v>1</v>
      </c>
      <c r="O2820" t="b">
        <v>0</v>
      </c>
      <c r="P2820" t="b">
        <v>0</v>
      </c>
      <c r="Q2820">
        <v>11</v>
      </c>
      <c r="R2820">
        <v>2</v>
      </c>
      <c r="S2820">
        <v>1</v>
      </c>
      <c r="T2820">
        <v>0</v>
      </c>
      <c r="U2820" t="b">
        <v>1</v>
      </c>
      <c r="V2820" t="s">
        <v>222</v>
      </c>
      <c r="W2820" t="s">
        <v>316</v>
      </c>
      <c r="X2820" t="s">
        <v>5926</v>
      </c>
      <c r="Y2820">
        <v>30</v>
      </c>
      <c r="Z2820">
        <v>30</v>
      </c>
      <c r="AA2820">
        <v>9</v>
      </c>
      <c r="AB2820">
        <v>9</v>
      </c>
      <c r="AC2820">
        <v>11</v>
      </c>
    </row>
    <row r="2821" spans="1:29" x14ac:dyDescent="0.35">
      <c r="A2821">
        <v>2826</v>
      </c>
      <c r="B2821" t="s">
        <v>1318</v>
      </c>
      <c r="C2821" t="s">
        <v>4198</v>
      </c>
      <c r="I2821" t="s">
        <v>86</v>
      </c>
      <c r="J2821" t="s">
        <v>264</v>
      </c>
      <c r="K2821">
        <v>0</v>
      </c>
      <c r="N2821" t="b">
        <v>1</v>
      </c>
      <c r="O2821" t="b">
        <v>0</v>
      </c>
      <c r="P2821" t="b">
        <v>0</v>
      </c>
      <c r="Q2821">
        <v>11</v>
      </c>
      <c r="R2821">
        <v>2</v>
      </c>
      <c r="S2821">
        <v>1</v>
      </c>
      <c r="T2821">
        <v>0</v>
      </c>
      <c r="U2821" t="b">
        <v>1</v>
      </c>
      <c r="V2821" t="s">
        <v>222</v>
      </c>
      <c r="W2821" t="s">
        <v>316</v>
      </c>
      <c r="X2821" t="s">
        <v>5927</v>
      </c>
      <c r="Y2821">
        <v>31</v>
      </c>
      <c r="Z2821">
        <v>31</v>
      </c>
      <c r="AA2821">
        <v>9</v>
      </c>
      <c r="AB2821">
        <v>9</v>
      </c>
      <c r="AC2821">
        <v>11</v>
      </c>
    </row>
    <row r="2822" spans="1:29" x14ac:dyDescent="0.35">
      <c r="A2822">
        <v>2827</v>
      </c>
      <c r="B2822" t="s">
        <v>1318</v>
      </c>
      <c r="C2822" t="s">
        <v>4199</v>
      </c>
      <c r="I2822" t="s">
        <v>86</v>
      </c>
      <c r="J2822" t="s">
        <v>264</v>
      </c>
      <c r="K2822">
        <v>0</v>
      </c>
      <c r="N2822" t="b">
        <v>1</v>
      </c>
      <c r="O2822" t="b">
        <v>0</v>
      </c>
      <c r="P2822" t="b">
        <v>0</v>
      </c>
      <c r="Q2822">
        <v>11</v>
      </c>
      <c r="R2822">
        <v>2</v>
      </c>
      <c r="S2822">
        <v>1</v>
      </c>
      <c r="T2822">
        <v>0</v>
      </c>
      <c r="U2822" t="b">
        <v>1</v>
      </c>
      <c r="V2822" t="s">
        <v>222</v>
      </c>
      <c r="W2822" t="s">
        <v>316</v>
      </c>
      <c r="X2822" t="s">
        <v>5928</v>
      </c>
      <c r="Y2822">
        <v>32</v>
      </c>
      <c r="Z2822">
        <v>32</v>
      </c>
      <c r="AA2822">
        <v>9</v>
      </c>
      <c r="AB2822">
        <v>9</v>
      </c>
      <c r="AC2822">
        <v>11</v>
      </c>
    </row>
    <row r="2823" spans="1:29" x14ac:dyDescent="0.35">
      <c r="A2823">
        <v>2828</v>
      </c>
      <c r="B2823" t="s">
        <v>1318</v>
      </c>
      <c r="C2823" t="s">
        <v>4200</v>
      </c>
      <c r="I2823" t="s">
        <v>86</v>
      </c>
      <c r="J2823" t="s">
        <v>264</v>
      </c>
      <c r="K2823">
        <v>0</v>
      </c>
      <c r="N2823" t="b">
        <v>1</v>
      </c>
      <c r="O2823" t="b">
        <v>0</v>
      </c>
      <c r="P2823" t="b">
        <v>0</v>
      </c>
      <c r="Q2823">
        <v>11</v>
      </c>
      <c r="R2823">
        <v>2</v>
      </c>
      <c r="S2823">
        <v>1</v>
      </c>
      <c r="T2823">
        <v>0</v>
      </c>
      <c r="U2823" t="b">
        <v>1</v>
      </c>
      <c r="V2823" t="s">
        <v>222</v>
      </c>
      <c r="W2823" t="s">
        <v>316</v>
      </c>
      <c r="X2823" t="s">
        <v>5551</v>
      </c>
      <c r="Y2823">
        <v>33</v>
      </c>
      <c r="Z2823">
        <v>33</v>
      </c>
      <c r="AA2823">
        <v>9</v>
      </c>
      <c r="AB2823">
        <v>9</v>
      </c>
      <c r="AC2823">
        <v>11</v>
      </c>
    </row>
    <row r="2824" spans="1:29" x14ac:dyDescent="0.35">
      <c r="A2824">
        <v>2829</v>
      </c>
      <c r="B2824" t="s">
        <v>1318</v>
      </c>
      <c r="C2824" t="s">
        <v>4201</v>
      </c>
      <c r="I2824" t="s">
        <v>86</v>
      </c>
      <c r="J2824" t="s">
        <v>264</v>
      </c>
      <c r="K2824">
        <v>0</v>
      </c>
      <c r="N2824" t="b">
        <v>1</v>
      </c>
      <c r="O2824" t="b">
        <v>0</v>
      </c>
      <c r="P2824" t="b">
        <v>0</v>
      </c>
      <c r="Q2824">
        <v>11</v>
      </c>
      <c r="R2824">
        <v>2</v>
      </c>
      <c r="S2824">
        <v>1</v>
      </c>
      <c r="T2824">
        <v>0</v>
      </c>
      <c r="U2824" t="b">
        <v>1</v>
      </c>
      <c r="V2824" t="s">
        <v>222</v>
      </c>
      <c r="W2824" t="s">
        <v>316</v>
      </c>
      <c r="X2824" t="s">
        <v>5929</v>
      </c>
      <c r="Y2824">
        <v>34</v>
      </c>
      <c r="Z2824">
        <v>34</v>
      </c>
      <c r="AA2824">
        <v>9</v>
      </c>
      <c r="AB2824">
        <v>9</v>
      </c>
      <c r="AC2824">
        <v>11</v>
      </c>
    </row>
    <row r="2825" spans="1:29" x14ac:dyDescent="0.35">
      <c r="A2825">
        <v>2830</v>
      </c>
      <c r="B2825" t="s">
        <v>1318</v>
      </c>
      <c r="C2825" t="s">
        <v>4202</v>
      </c>
      <c r="I2825" t="s">
        <v>86</v>
      </c>
      <c r="J2825" t="s">
        <v>264</v>
      </c>
      <c r="K2825">
        <v>0</v>
      </c>
      <c r="N2825" t="b">
        <v>1</v>
      </c>
      <c r="O2825" t="b">
        <v>0</v>
      </c>
      <c r="P2825" t="b">
        <v>0</v>
      </c>
      <c r="Q2825">
        <v>11</v>
      </c>
      <c r="R2825">
        <v>2</v>
      </c>
      <c r="S2825">
        <v>1</v>
      </c>
      <c r="T2825">
        <v>0</v>
      </c>
      <c r="U2825" t="b">
        <v>1</v>
      </c>
      <c r="V2825" t="s">
        <v>222</v>
      </c>
      <c r="W2825" t="s">
        <v>316</v>
      </c>
      <c r="X2825" t="s">
        <v>5930</v>
      </c>
      <c r="Y2825">
        <v>35</v>
      </c>
      <c r="Z2825">
        <v>35</v>
      </c>
      <c r="AA2825">
        <v>9</v>
      </c>
      <c r="AB2825">
        <v>9</v>
      </c>
      <c r="AC2825">
        <v>11</v>
      </c>
    </row>
    <row r="2826" spans="1:29" x14ac:dyDescent="0.35">
      <c r="A2826">
        <v>2831</v>
      </c>
      <c r="B2826" t="s">
        <v>1318</v>
      </c>
      <c r="C2826" t="s">
        <v>4203</v>
      </c>
      <c r="I2826" t="s">
        <v>86</v>
      </c>
      <c r="J2826" t="s">
        <v>264</v>
      </c>
      <c r="K2826">
        <v>0</v>
      </c>
      <c r="N2826" t="b">
        <v>1</v>
      </c>
      <c r="O2826" t="b">
        <v>0</v>
      </c>
      <c r="P2826" t="b">
        <v>0</v>
      </c>
      <c r="Q2826">
        <v>11</v>
      </c>
      <c r="R2826">
        <v>2</v>
      </c>
      <c r="S2826">
        <v>1</v>
      </c>
      <c r="T2826">
        <v>0</v>
      </c>
      <c r="U2826" t="b">
        <v>1</v>
      </c>
      <c r="V2826" t="s">
        <v>222</v>
      </c>
      <c r="W2826" t="s">
        <v>316</v>
      </c>
      <c r="X2826" t="s">
        <v>5931</v>
      </c>
      <c r="Y2826">
        <v>36</v>
      </c>
      <c r="Z2826">
        <v>36</v>
      </c>
      <c r="AA2826">
        <v>9</v>
      </c>
      <c r="AB2826">
        <v>9</v>
      </c>
      <c r="AC2826">
        <v>11</v>
      </c>
    </row>
    <row r="2827" spans="1:29" x14ac:dyDescent="0.35">
      <c r="A2827">
        <v>2832</v>
      </c>
      <c r="B2827" t="s">
        <v>1318</v>
      </c>
      <c r="C2827" t="s">
        <v>4204</v>
      </c>
      <c r="I2827" t="s">
        <v>86</v>
      </c>
      <c r="J2827" t="s">
        <v>264</v>
      </c>
      <c r="K2827">
        <v>0</v>
      </c>
      <c r="N2827" t="b">
        <v>1</v>
      </c>
      <c r="O2827" t="b">
        <v>0</v>
      </c>
      <c r="P2827" t="b">
        <v>0</v>
      </c>
      <c r="Q2827">
        <v>11</v>
      </c>
      <c r="R2827">
        <v>2</v>
      </c>
      <c r="S2827">
        <v>1</v>
      </c>
      <c r="T2827">
        <v>0</v>
      </c>
      <c r="U2827" t="b">
        <v>1</v>
      </c>
      <c r="V2827" t="s">
        <v>222</v>
      </c>
      <c r="W2827" t="s">
        <v>316</v>
      </c>
      <c r="X2827" t="s">
        <v>5932</v>
      </c>
      <c r="Y2827">
        <v>37</v>
      </c>
      <c r="Z2827">
        <v>37</v>
      </c>
      <c r="AA2827">
        <v>9</v>
      </c>
      <c r="AB2827">
        <v>9</v>
      </c>
      <c r="AC2827">
        <v>11</v>
      </c>
    </row>
    <row r="2828" spans="1:29" x14ac:dyDescent="0.35">
      <c r="A2828">
        <v>2833</v>
      </c>
      <c r="B2828" t="s">
        <v>1318</v>
      </c>
      <c r="C2828" t="s">
        <v>4205</v>
      </c>
      <c r="I2828" t="s">
        <v>86</v>
      </c>
      <c r="J2828" t="s">
        <v>264</v>
      </c>
      <c r="K2828">
        <v>0</v>
      </c>
      <c r="N2828" t="b">
        <v>1</v>
      </c>
      <c r="O2828" t="b">
        <v>0</v>
      </c>
      <c r="P2828" t="b">
        <v>0</v>
      </c>
      <c r="Q2828">
        <v>11</v>
      </c>
      <c r="R2828">
        <v>2</v>
      </c>
      <c r="S2828">
        <v>1</v>
      </c>
      <c r="T2828">
        <v>0</v>
      </c>
      <c r="U2828" t="b">
        <v>1</v>
      </c>
      <c r="V2828" t="s">
        <v>222</v>
      </c>
      <c r="W2828" t="s">
        <v>316</v>
      </c>
      <c r="X2828" t="s">
        <v>5933</v>
      </c>
      <c r="Y2828">
        <v>38</v>
      </c>
      <c r="Z2828">
        <v>38</v>
      </c>
      <c r="AA2828">
        <v>9</v>
      </c>
      <c r="AB2828">
        <v>9</v>
      </c>
      <c r="AC2828">
        <v>11</v>
      </c>
    </row>
    <row r="2829" spans="1:29" x14ac:dyDescent="0.35">
      <c r="A2829">
        <v>2834</v>
      </c>
      <c r="B2829" t="s">
        <v>1318</v>
      </c>
      <c r="C2829" t="s">
        <v>4206</v>
      </c>
      <c r="I2829" t="s">
        <v>86</v>
      </c>
      <c r="J2829" t="s">
        <v>264</v>
      </c>
      <c r="K2829">
        <v>0</v>
      </c>
      <c r="N2829" t="b">
        <v>1</v>
      </c>
      <c r="O2829" t="b">
        <v>0</v>
      </c>
      <c r="P2829" t="b">
        <v>0</v>
      </c>
      <c r="Q2829">
        <v>11</v>
      </c>
      <c r="R2829">
        <v>2</v>
      </c>
      <c r="S2829">
        <v>1</v>
      </c>
      <c r="T2829">
        <v>0</v>
      </c>
      <c r="U2829" t="b">
        <v>1</v>
      </c>
      <c r="V2829" t="s">
        <v>222</v>
      </c>
      <c r="W2829" t="s">
        <v>316</v>
      </c>
      <c r="X2829" t="s">
        <v>5934</v>
      </c>
      <c r="Y2829">
        <v>39</v>
      </c>
      <c r="Z2829">
        <v>39</v>
      </c>
      <c r="AA2829">
        <v>9</v>
      </c>
      <c r="AB2829">
        <v>9</v>
      </c>
      <c r="AC2829">
        <v>11</v>
      </c>
    </row>
    <row r="2830" spans="1:29" x14ac:dyDescent="0.35">
      <c r="A2830">
        <v>2835</v>
      </c>
      <c r="B2830" t="s">
        <v>1287</v>
      </c>
      <c r="C2830" t="s">
        <v>4207</v>
      </c>
      <c r="D2830" t="s">
        <v>4208</v>
      </c>
      <c r="E2830" t="s">
        <v>4209</v>
      </c>
      <c r="U2830" t="b">
        <v>1</v>
      </c>
      <c r="V2830" t="s">
        <v>334</v>
      </c>
      <c r="W2830" t="s">
        <v>335</v>
      </c>
      <c r="X2830" t="s">
        <v>6134</v>
      </c>
      <c r="Y2830">
        <v>1</v>
      </c>
      <c r="Z2830">
        <v>40</v>
      </c>
      <c r="AA2830">
        <v>1</v>
      </c>
      <c r="AB2830">
        <v>11</v>
      </c>
      <c r="AC2830">
        <v>22</v>
      </c>
    </row>
    <row r="2831" spans="1:29" x14ac:dyDescent="0.35">
      <c r="A2831">
        <v>2836</v>
      </c>
      <c r="B2831" t="s">
        <v>1290</v>
      </c>
      <c r="C2831" t="s">
        <v>4210</v>
      </c>
      <c r="U2831" t="b">
        <v>1</v>
      </c>
      <c r="V2831" t="s">
        <v>334</v>
      </c>
      <c r="W2831" t="s">
        <v>335</v>
      </c>
      <c r="X2831" t="s">
        <v>6135</v>
      </c>
      <c r="Y2831">
        <v>5</v>
      </c>
      <c r="Z2831">
        <v>40</v>
      </c>
      <c r="AA2831">
        <v>1</v>
      </c>
      <c r="AB2831">
        <v>11</v>
      </c>
      <c r="AC2831">
        <v>22</v>
      </c>
    </row>
    <row r="2832" spans="1:29" x14ac:dyDescent="0.35">
      <c r="A2832">
        <v>2837</v>
      </c>
      <c r="B2832" t="s">
        <v>147</v>
      </c>
      <c r="C2832" t="s">
        <v>4211</v>
      </c>
      <c r="U2832" t="b">
        <v>1</v>
      </c>
      <c r="V2832" t="s">
        <v>334</v>
      </c>
      <c r="W2832" t="s">
        <v>335</v>
      </c>
      <c r="X2832" t="s">
        <v>6148</v>
      </c>
      <c r="Y2832">
        <v>5</v>
      </c>
      <c r="Z2832">
        <v>39</v>
      </c>
      <c r="AA2832">
        <v>2</v>
      </c>
      <c r="AB2832">
        <v>3</v>
      </c>
      <c r="AC2832">
        <v>22</v>
      </c>
    </row>
    <row r="2833" spans="1:29" x14ac:dyDescent="0.35">
      <c r="A2833">
        <v>2838</v>
      </c>
      <c r="B2833" t="s">
        <v>147</v>
      </c>
      <c r="C2833" t="s">
        <v>4212</v>
      </c>
      <c r="U2833" t="b">
        <v>1</v>
      </c>
      <c r="V2833" t="s">
        <v>334</v>
      </c>
      <c r="W2833" t="s">
        <v>335</v>
      </c>
      <c r="X2833" t="s">
        <v>6137</v>
      </c>
      <c r="Y2833">
        <v>5</v>
      </c>
      <c r="Z2833">
        <v>39</v>
      </c>
      <c r="AA2833">
        <v>4</v>
      </c>
      <c r="AB2833">
        <v>4</v>
      </c>
      <c r="AC2833">
        <v>22</v>
      </c>
    </row>
    <row r="2834" spans="1:29" x14ac:dyDescent="0.35">
      <c r="A2834">
        <v>2839</v>
      </c>
      <c r="B2834" t="s">
        <v>147</v>
      </c>
      <c r="C2834" t="s">
        <v>4213</v>
      </c>
      <c r="U2834" t="b">
        <v>1</v>
      </c>
      <c r="V2834" t="s">
        <v>334</v>
      </c>
      <c r="W2834" t="s">
        <v>335</v>
      </c>
      <c r="X2834" t="s">
        <v>6138</v>
      </c>
      <c r="Y2834">
        <v>5</v>
      </c>
      <c r="Z2834">
        <v>40</v>
      </c>
      <c r="AA2834">
        <v>5</v>
      </c>
      <c r="AB2834">
        <v>5</v>
      </c>
      <c r="AC2834">
        <v>22</v>
      </c>
    </row>
    <row r="2835" spans="1:29" x14ac:dyDescent="0.35">
      <c r="A2835">
        <v>2840</v>
      </c>
      <c r="B2835" t="s">
        <v>147</v>
      </c>
      <c r="C2835" t="s">
        <v>4214</v>
      </c>
      <c r="U2835" t="b">
        <v>1</v>
      </c>
      <c r="V2835" t="s">
        <v>334</v>
      </c>
      <c r="W2835" t="s">
        <v>335</v>
      </c>
      <c r="X2835" t="s">
        <v>6139</v>
      </c>
      <c r="Y2835">
        <v>5</v>
      </c>
      <c r="Z2835">
        <v>39</v>
      </c>
      <c r="AA2835">
        <v>6</v>
      </c>
      <c r="AB2835">
        <v>7</v>
      </c>
      <c r="AC2835">
        <v>22</v>
      </c>
    </row>
    <row r="2836" spans="1:29" x14ac:dyDescent="0.35">
      <c r="A2836">
        <v>2841</v>
      </c>
      <c r="B2836" t="s">
        <v>147</v>
      </c>
      <c r="C2836" t="s">
        <v>4215</v>
      </c>
      <c r="U2836" t="b">
        <v>1</v>
      </c>
      <c r="V2836" t="s">
        <v>334</v>
      </c>
      <c r="W2836" t="s">
        <v>335</v>
      </c>
      <c r="X2836" t="s">
        <v>6140</v>
      </c>
      <c r="Y2836">
        <v>5</v>
      </c>
      <c r="Z2836">
        <v>39</v>
      </c>
      <c r="AA2836">
        <v>8</v>
      </c>
      <c r="AB2836">
        <v>8</v>
      </c>
      <c r="AC2836">
        <v>22</v>
      </c>
    </row>
    <row r="2837" spans="1:29" x14ac:dyDescent="0.35">
      <c r="A2837">
        <v>2842</v>
      </c>
      <c r="B2837" t="s">
        <v>147</v>
      </c>
      <c r="C2837" t="s">
        <v>4216</v>
      </c>
      <c r="U2837" t="b">
        <v>1</v>
      </c>
      <c r="V2837" t="s">
        <v>334</v>
      </c>
      <c r="W2837" t="s">
        <v>335</v>
      </c>
      <c r="X2837" t="s">
        <v>6141</v>
      </c>
      <c r="Y2837">
        <v>5</v>
      </c>
      <c r="Z2837">
        <v>39</v>
      </c>
      <c r="AA2837">
        <v>9</v>
      </c>
      <c r="AB2837">
        <v>9</v>
      </c>
      <c r="AC2837">
        <v>22</v>
      </c>
    </row>
    <row r="2838" spans="1:29" x14ac:dyDescent="0.35">
      <c r="A2838">
        <v>2843</v>
      </c>
      <c r="B2838" t="s">
        <v>1318</v>
      </c>
      <c r="C2838" t="s">
        <v>4217</v>
      </c>
      <c r="G2838" t="s">
        <v>1319</v>
      </c>
      <c r="I2838" t="s">
        <v>43</v>
      </c>
      <c r="J2838" t="s">
        <v>264</v>
      </c>
      <c r="K2838">
        <v>0</v>
      </c>
      <c r="N2838" t="b">
        <v>1</v>
      </c>
      <c r="O2838" t="b">
        <v>1</v>
      </c>
      <c r="P2838" t="b">
        <v>0</v>
      </c>
      <c r="Q2838">
        <v>11</v>
      </c>
      <c r="R2838">
        <v>0</v>
      </c>
      <c r="S2838">
        <v>1</v>
      </c>
      <c r="T2838">
        <v>0</v>
      </c>
      <c r="U2838" t="b">
        <v>1</v>
      </c>
      <c r="V2838" t="s">
        <v>334</v>
      </c>
      <c r="W2838" t="s">
        <v>335</v>
      </c>
      <c r="X2838" t="s">
        <v>6142</v>
      </c>
      <c r="Y2838">
        <v>10</v>
      </c>
      <c r="Z2838">
        <v>10</v>
      </c>
      <c r="AA2838">
        <v>2</v>
      </c>
      <c r="AB2838">
        <v>2</v>
      </c>
      <c r="AC2838">
        <v>22</v>
      </c>
    </row>
    <row r="2839" spans="1:29" x14ac:dyDescent="0.35">
      <c r="A2839">
        <v>2844</v>
      </c>
      <c r="B2839" t="s">
        <v>1318</v>
      </c>
      <c r="C2839" t="s">
        <v>4218</v>
      </c>
      <c r="G2839" t="s">
        <v>1319</v>
      </c>
      <c r="I2839" t="s">
        <v>43</v>
      </c>
      <c r="J2839" t="s">
        <v>264</v>
      </c>
      <c r="K2839">
        <v>0</v>
      </c>
      <c r="N2839" t="b">
        <v>1</v>
      </c>
      <c r="O2839" t="b">
        <v>1</v>
      </c>
      <c r="P2839" t="b">
        <v>0</v>
      </c>
      <c r="Q2839">
        <v>11</v>
      </c>
      <c r="R2839">
        <v>0</v>
      </c>
      <c r="S2839">
        <v>1</v>
      </c>
      <c r="T2839">
        <v>0</v>
      </c>
      <c r="U2839" t="b">
        <v>1</v>
      </c>
      <c r="V2839" t="s">
        <v>334</v>
      </c>
      <c r="W2839" t="s">
        <v>335</v>
      </c>
      <c r="X2839" t="s">
        <v>5692</v>
      </c>
      <c r="Y2839">
        <v>11</v>
      </c>
      <c r="Z2839">
        <v>11</v>
      </c>
      <c r="AA2839">
        <v>2</v>
      </c>
      <c r="AB2839">
        <v>2</v>
      </c>
      <c r="AC2839">
        <v>22</v>
      </c>
    </row>
    <row r="2840" spans="1:29" x14ac:dyDescent="0.35">
      <c r="A2840">
        <v>2845</v>
      </c>
      <c r="B2840" t="s">
        <v>1318</v>
      </c>
      <c r="C2840" t="s">
        <v>4219</v>
      </c>
      <c r="G2840" t="s">
        <v>1319</v>
      </c>
      <c r="I2840" t="s">
        <v>43</v>
      </c>
      <c r="J2840" t="s">
        <v>264</v>
      </c>
      <c r="K2840">
        <v>0</v>
      </c>
      <c r="N2840" t="b">
        <v>1</v>
      </c>
      <c r="O2840" t="b">
        <v>1</v>
      </c>
      <c r="P2840" t="b">
        <v>0</v>
      </c>
      <c r="Q2840">
        <v>11</v>
      </c>
      <c r="R2840">
        <v>0</v>
      </c>
      <c r="S2840">
        <v>1</v>
      </c>
      <c r="T2840">
        <v>0</v>
      </c>
      <c r="U2840" t="b">
        <v>1</v>
      </c>
      <c r="V2840" t="s">
        <v>334</v>
      </c>
      <c r="W2840" t="s">
        <v>335</v>
      </c>
      <c r="X2840" t="s">
        <v>5693</v>
      </c>
      <c r="Y2840">
        <v>12</v>
      </c>
      <c r="Z2840">
        <v>12</v>
      </c>
      <c r="AA2840">
        <v>2</v>
      </c>
      <c r="AB2840">
        <v>2</v>
      </c>
      <c r="AC2840">
        <v>22</v>
      </c>
    </row>
    <row r="2841" spans="1:29" x14ac:dyDescent="0.35">
      <c r="A2841">
        <v>2846</v>
      </c>
      <c r="B2841" t="s">
        <v>1318</v>
      </c>
      <c r="C2841" t="s">
        <v>4220</v>
      </c>
      <c r="G2841" t="s">
        <v>1319</v>
      </c>
      <c r="I2841" t="s">
        <v>43</v>
      </c>
      <c r="J2841" t="s">
        <v>264</v>
      </c>
      <c r="K2841">
        <v>0</v>
      </c>
      <c r="N2841" t="b">
        <v>1</v>
      </c>
      <c r="O2841" t="b">
        <v>1</v>
      </c>
      <c r="P2841" t="b">
        <v>0</v>
      </c>
      <c r="Q2841">
        <v>11</v>
      </c>
      <c r="R2841">
        <v>0</v>
      </c>
      <c r="S2841">
        <v>1</v>
      </c>
      <c r="T2841">
        <v>0</v>
      </c>
      <c r="U2841" t="b">
        <v>1</v>
      </c>
      <c r="V2841" t="s">
        <v>334</v>
      </c>
      <c r="W2841" t="s">
        <v>335</v>
      </c>
      <c r="X2841" t="s">
        <v>5694</v>
      </c>
      <c r="Y2841">
        <v>13</v>
      </c>
      <c r="Z2841">
        <v>13</v>
      </c>
      <c r="AA2841">
        <v>2</v>
      </c>
      <c r="AB2841">
        <v>2</v>
      </c>
      <c r="AC2841">
        <v>22</v>
      </c>
    </row>
    <row r="2842" spans="1:29" x14ac:dyDescent="0.35">
      <c r="A2842">
        <v>2847</v>
      </c>
      <c r="B2842" t="s">
        <v>1318</v>
      </c>
      <c r="C2842" t="s">
        <v>4221</v>
      </c>
      <c r="G2842" t="s">
        <v>1319</v>
      </c>
      <c r="I2842" t="s">
        <v>43</v>
      </c>
      <c r="J2842" t="s">
        <v>264</v>
      </c>
      <c r="K2842">
        <v>0</v>
      </c>
      <c r="N2842" t="b">
        <v>1</v>
      </c>
      <c r="O2842" t="b">
        <v>1</v>
      </c>
      <c r="P2842" t="b">
        <v>0</v>
      </c>
      <c r="Q2842">
        <v>11</v>
      </c>
      <c r="R2842">
        <v>0</v>
      </c>
      <c r="S2842">
        <v>1</v>
      </c>
      <c r="T2842">
        <v>0</v>
      </c>
      <c r="U2842" t="b">
        <v>1</v>
      </c>
      <c r="V2842" t="s">
        <v>334</v>
      </c>
      <c r="W2842" t="s">
        <v>335</v>
      </c>
      <c r="X2842" t="s">
        <v>5376</v>
      </c>
      <c r="Y2842">
        <v>14</v>
      </c>
      <c r="Z2842">
        <v>14</v>
      </c>
      <c r="AA2842">
        <v>2</v>
      </c>
      <c r="AB2842">
        <v>2</v>
      </c>
      <c r="AC2842">
        <v>22</v>
      </c>
    </row>
    <row r="2843" spans="1:29" x14ac:dyDescent="0.35">
      <c r="A2843">
        <v>2848</v>
      </c>
      <c r="B2843" t="s">
        <v>1318</v>
      </c>
      <c r="C2843" t="s">
        <v>4222</v>
      </c>
      <c r="G2843" t="s">
        <v>1319</v>
      </c>
      <c r="I2843" t="s">
        <v>43</v>
      </c>
      <c r="J2843" t="s">
        <v>264</v>
      </c>
      <c r="K2843">
        <v>0</v>
      </c>
      <c r="N2843" t="b">
        <v>1</v>
      </c>
      <c r="O2843" t="b">
        <v>1</v>
      </c>
      <c r="P2843" t="b">
        <v>0</v>
      </c>
      <c r="Q2843">
        <v>11</v>
      </c>
      <c r="R2843">
        <v>0</v>
      </c>
      <c r="S2843">
        <v>1</v>
      </c>
      <c r="T2843">
        <v>0</v>
      </c>
      <c r="U2843" t="b">
        <v>1</v>
      </c>
      <c r="V2843" t="s">
        <v>334</v>
      </c>
      <c r="W2843" t="s">
        <v>335</v>
      </c>
      <c r="X2843" t="s">
        <v>5695</v>
      </c>
      <c r="Y2843">
        <v>15</v>
      </c>
      <c r="Z2843">
        <v>15</v>
      </c>
      <c r="AA2843">
        <v>2</v>
      </c>
      <c r="AB2843">
        <v>2</v>
      </c>
      <c r="AC2843">
        <v>22</v>
      </c>
    </row>
    <row r="2844" spans="1:29" x14ac:dyDescent="0.35">
      <c r="A2844">
        <v>2849</v>
      </c>
      <c r="B2844" t="s">
        <v>1318</v>
      </c>
      <c r="C2844" t="s">
        <v>4223</v>
      </c>
      <c r="G2844" t="s">
        <v>1319</v>
      </c>
      <c r="I2844" t="s">
        <v>43</v>
      </c>
      <c r="J2844" t="s">
        <v>264</v>
      </c>
      <c r="K2844">
        <v>0</v>
      </c>
      <c r="N2844" t="b">
        <v>1</v>
      </c>
      <c r="O2844" t="b">
        <v>1</v>
      </c>
      <c r="P2844" t="b">
        <v>0</v>
      </c>
      <c r="Q2844">
        <v>11</v>
      </c>
      <c r="R2844">
        <v>0</v>
      </c>
      <c r="S2844">
        <v>1</v>
      </c>
      <c r="T2844">
        <v>0</v>
      </c>
      <c r="U2844" t="b">
        <v>1</v>
      </c>
      <c r="V2844" t="s">
        <v>334</v>
      </c>
      <c r="W2844" t="s">
        <v>335</v>
      </c>
      <c r="X2844" t="s">
        <v>5379</v>
      </c>
      <c r="Y2844">
        <v>16</v>
      </c>
      <c r="Z2844">
        <v>16</v>
      </c>
      <c r="AA2844">
        <v>2</v>
      </c>
      <c r="AB2844">
        <v>2</v>
      </c>
      <c r="AC2844">
        <v>22</v>
      </c>
    </row>
    <row r="2845" spans="1:29" x14ac:dyDescent="0.35">
      <c r="A2845">
        <v>2850</v>
      </c>
      <c r="B2845" t="s">
        <v>1318</v>
      </c>
      <c r="C2845" t="s">
        <v>4224</v>
      </c>
      <c r="G2845" t="s">
        <v>1319</v>
      </c>
      <c r="I2845" t="s">
        <v>43</v>
      </c>
      <c r="J2845" t="s">
        <v>264</v>
      </c>
      <c r="K2845">
        <v>0</v>
      </c>
      <c r="N2845" t="b">
        <v>1</v>
      </c>
      <c r="O2845" t="b">
        <v>1</v>
      </c>
      <c r="P2845" t="b">
        <v>0</v>
      </c>
      <c r="Q2845">
        <v>11</v>
      </c>
      <c r="R2845">
        <v>0</v>
      </c>
      <c r="S2845">
        <v>1</v>
      </c>
      <c r="T2845">
        <v>0</v>
      </c>
      <c r="U2845" t="b">
        <v>1</v>
      </c>
      <c r="V2845" t="s">
        <v>334</v>
      </c>
      <c r="W2845" t="s">
        <v>335</v>
      </c>
      <c r="X2845" t="s">
        <v>5696</v>
      </c>
      <c r="Y2845">
        <v>17</v>
      </c>
      <c r="Z2845">
        <v>17</v>
      </c>
      <c r="AA2845">
        <v>2</v>
      </c>
      <c r="AB2845">
        <v>2</v>
      </c>
      <c r="AC2845">
        <v>22</v>
      </c>
    </row>
    <row r="2846" spans="1:29" x14ac:dyDescent="0.35">
      <c r="A2846">
        <v>2851</v>
      </c>
      <c r="B2846" t="s">
        <v>1318</v>
      </c>
      <c r="C2846" t="s">
        <v>4225</v>
      </c>
      <c r="G2846" t="s">
        <v>1319</v>
      </c>
      <c r="I2846" t="s">
        <v>43</v>
      </c>
      <c r="J2846" t="s">
        <v>264</v>
      </c>
      <c r="K2846">
        <v>0</v>
      </c>
      <c r="N2846" t="b">
        <v>1</v>
      </c>
      <c r="O2846" t="b">
        <v>1</v>
      </c>
      <c r="P2846" t="b">
        <v>0</v>
      </c>
      <c r="Q2846">
        <v>11</v>
      </c>
      <c r="R2846">
        <v>0</v>
      </c>
      <c r="S2846">
        <v>1</v>
      </c>
      <c r="T2846">
        <v>0</v>
      </c>
      <c r="U2846" t="b">
        <v>1</v>
      </c>
      <c r="V2846" t="s">
        <v>334</v>
      </c>
      <c r="W2846" t="s">
        <v>335</v>
      </c>
      <c r="X2846" t="s">
        <v>5697</v>
      </c>
      <c r="Y2846">
        <v>18</v>
      </c>
      <c r="Z2846">
        <v>18</v>
      </c>
      <c r="AA2846">
        <v>2</v>
      </c>
      <c r="AB2846">
        <v>2</v>
      </c>
      <c r="AC2846">
        <v>22</v>
      </c>
    </row>
    <row r="2847" spans="1:29" x14ac:dyDescent="0.35">
      <c r="A2847">
        <v>2852</v>
      </c>
      <c r="B2847" t="s">
        <v>1318</v>
      </c>
      <c r="C2847" t="s">
        <v>4226</v>
      </c>
      <c r="G2847" t="s">
        <v>1319</v>
      </c>
      <c r="I2847" t="s">
        <v>43</v>
      </c>
      <c r="J2847" t="s">
        <v>264</v>
      </c>
      <c r="K2847">
        <v>0</v>
      </c>
      <c r="N2847" t="b">
        <v>1</v>
      </c>
      <c r="O2847" t="b">
        <v>1</v>
      </c>
      <c r="P2847" t="b">
        <v>0</v>
      </c>
      <c r="Q2847">
        <v>11</v>
      </c>
      <c r="R2847">
        <v>0</v>
      </c>
      <c r="S2847">
        <v>1</v>
      </c>
      <c r="T2847">
        <v>0</v>
      </c>
      <c r="U2847" t="b">
        <v>1</v>
      </c>
      <c r="V2847" t="s">
        <v>334</v>
      </c>
      <c r="W2847" t="s">
        <v>335</v>
      </c>
      <c r="X2847" t="s">
        <v>5422</v>
      </c>
      <c r="Y2847">
        <v>19</v>
      </c>
      <c r="Z2847">
        <v>19</v>
      </c>
      <c r="AA2847">
        <v>2</v>
      </c>
      <c r="AB2847">
        <v>2</v>
      </c>
      <c r="AC2847">
        <v>22</v>
      </c>
    </row>
    <row r="2848" spans="1:29" x14ac:dyDescent="0.35">
      <c r="A2848">
        <v>2853</v>
      </c>
      <c r="B2848" t="s">
        <v>1318</v>
      </c>
      <c r="C2848" t="s">
        <v>4227</v>
      </c>
      <c r="G2848" t="s">
        <v>1319</v>
      </c>
      <c r="I2848" t="s">
        <v>43</v>
      </c>
      <c r="J2848" t="s">
        <v>264</v>
      </c>
      <c r="K2848">
        <v>0</v>
      </c>
      <c r="N2848" t="b">
        <v>1</v>
      </c>
      <c r="O2848" t="b">
        <v>1</v>
      </c>
      <c r="P2848" t="b">
        <v>0</v>
      </c>
      <c r="Q2848">
        <v>11</v>
      </c>
      <c r="R2848">
        <v>0</v>
      </c>
      <c r="S2848">
        <v>1</v>
      </c>
      <c r="T2848">
        <v>0</v>
      </c>
      <c r="U2848" t="b">
        <v>1</v>
      </c>
      <c r="V2848" t="s">
        <v>334</v>
      </c>
      <c r="W2848" t="s">
        <v>335</v>
      </c>
      <c r="X2848" t="s">
        <v>5423</v>
      </c>
      <c r="Y2848">
        <v>20</v>
      </c>
      <c r="Z2848">
        <v>20</v>
      </c>
      <c r="AA2848">
        <v>2</v>
      </c>
      <c r="AB2848">
        <v>2</v>
      </c>
      <c r="AC2848">
        <v>22</v>
      </c>
    </row>
    <row r="2849" spans="1:29" x14ac:dyDescent="0.35">
      <c r="A2849">
        <v>2854</v>
      </c>
      <c r="B2849" t="s">
        <v>1318</v>
      </c>
      <c r="C2849" t="s">
        <v>4228</v>
      </c>
      <c r="G2849" t="s">
        <v>1319</v>
      </c>
      <c r="I2849" t="s">
        <v>43</v>
      </c>
      <c r="J2849" t="s">
        <v>264</v>
      </c>
      <c r="K2849">
        <v>0</v>
      </c>
      <c r="N2849" t="b">
        <v>1</v>
      </c>
      <c r="O2849" t="b">
        <v>1</v>
      </c>
      <c r="P2849" t="b">
        <v>0</v>
      </c>
      <c r="Q2849">
        <v>11</v>
      </c>
      <c r="R2849">
        <v>0</v>
      </c>
      <c r="S2849">
        <v>1</v>
      </c>
      <c r="T2849">
        <v>0</v>
      </c>
      <c r="U2849" t="b">
        <v>1</v>
      </c>
      <c r="V2849" t="s">
        <v>334</v>
      </c>
      <c r="W2849" t="s">
        <v>335</v>
      </c>
      <c r="X2849" t="s">
        <v>5698</v>
      </c>
      <c r="Y2849">
        <v>21</v>
      </c>
      <c r="Z2849">
        <v>21</v>
      </c>
      <c r="AA2849">
        <v>2</v>
      </c>
      <c r="AB2849">
        <v>2</v>
      </c>
      <c r="AC2849">
        <v>22</v>
      </c>
    </row>
    <row r="2850" spans="1:29" x14ac:dyDescent="0.35">
      <c r="A2850">
        <v>2855</v>
      </c>
      <c r="B2850" t="s">
        <v>1318</v>
      </c>
      <c r="C2850" t="s">
        <v>4229</v>
      </c>
      <c r="G2850" t="s">
        <v>1319</v>
      </c>
      <c r="I2850" t="s">
        <v>43</v>
      </c>
      <c r="J2850" t="s">
        <v>264</v>
      </c>
      <c r="K2850">
        <v>0</v>
      </c>
      <c r="N2850" t="b">
        <v>1</v>
      </c>
      <c r="O2850" t="b">
        <v>1</v>
      </c>
      <c r="P2850" t="b">
        <v>0</v>
      </c>
      <c r="Q2850">
        <v>11</v>
      </c>
      <c r="R2850">
        <v>0</v>
      </c>
      <c r="S2850">
        <v>1</v>
      </c>
      <c r="T2850">
        <v>0</v>
      </c>
      <c r="U2850" t="b">
        <v>1</v>
      </c>
      <c r="V2850" t="s">
        <v>334</v>
      </c>
      <c r="W2850" t="s">
        <v>335</v>
      </c>
      <c r="X2850" t="s">
        <v>5699</v>
      </c>
      <c r="Y2850">
        <v>22</v>
      </c>
      <c r="Z2850">
        <v>22</v>
      </c>
      <c r="AA2850">
        <v>2</v>
      </c>
      <c r="AB2850">
        <v>2</v>
      </c>
      <c r="AC2850">
        <v>22</v>
      </c>
    </row>
    <row r="2851" spans="1:29" x14ac:dyDescent="0.35">
      <c r="A2851">
        <v>2856</v>
      </c>
      <c r="B2851" t="s">
        <v>1318</v>
      </c>
      <c r="C2851" t="s">
        <v>4230</v>
      </c>
      <c r="G2851" t="s">
        <v>1319</v>
      </c>
      <c r="I2851" t="s">
        <v>43</v>
      </c>
      <c r="J2851" t="s">
        <v>264</v>
      </c>
      <c r="K2851">
        <v>0</v>
      </c>
      <c r="N2851" t="b">
        <v>1</v>
      </c>
      <c r="O2851" t="b">
        <v>1</v>
      </c>
      <c r="P2851" t="b">
        <v>0</v>
      </c>
      <c r="Q2851">
        <v>11</v>
      </c>
      <c r="R2851">
        <v>0</v>
      </c>
      <c r="S2851">
        <v>1</v>
      </c>
      <c r="T2851">
        <v>0</v>
      </c>
      <c r="U2851" t="b">
        <v>1</v>
      </c>
      <c r="V2851" t="s">
        <v>334</v>
      </c>
      <c r="W2851" t="s">
        <v>335</v>
      </c>
      <c r="X2851" t="s">
        <v>5700</v>
      </c>
      <c r="Y2851">
        <v>23</v>
      </c>
      <c r="Z2851">
        <v>23</v>
      </c>
      <c r="AA2851">
        <v>2</v>
      </c>
      <c r="AB2851">
        <v>2</v>
      </c>
      <c r="AC2851">
        <v>22</v>
      </c>
    </row>
    <row r="2852" spans="1:29" x14ac:dyDescent="0.35">
      <c r="A2852">
        <v>2857</v>
      </c>
      <c r="B2852" t="s">
        <v>1318</v>
      </c>
      <c r="C2852" t="s">
        <v>4231</v>
      </c>
      <c r="G2852" t="s">
        <v>1319</v>
      </c>
      <c r="I2852" t="s">
        <v>43</v>
      </c>
      <c r="J2852" t="s">
        <v>264</v>
      </c>
      <c r="K2852">
        <v>0</v>
      </c>
      <c r="N2852" t="b">
        <v>1</v>
      </c>
      <c r="O2852" t="b">
        <v>1</v>
      </c>
      <c r="P2852" t="b">
        <v>0</v>
      </c>
      <c r="Q2852">
        <v>11</v>
      </c>
      <c r="R2852">
        <v>0</v>
      </c>
      <c r="S2852">
        <v>1</v>
      </c>
      <c r="T2852">
        <v>0</v>
      </c>
      <c r="U2852" t="b">
        <v>1</v>
      </c>
      <c r="V2852" t="s">
        <v>334</v>
      </c>
      <c r="W2852" t="s">
        <v>335</v>
      </c>
      <c r="X2852" t="s">
        <v>5701</v>
      </c>
      <c r="Y2852">
        <v>24</v>
      </c>
      <c r="Z2852">
        <v>24</v>
      </c>
      <c r="AA2852">
        <v>2</v>
      </c>
      <c r="AB2852">
        <v>2</v>
      </c>
      <c r="AC2852">
        <v>22</v>
      </c>
    </row>
    <row r="2853" spans="1:29" x14ac:dyDescent="0.35">
      <c r="A2853">
        <v>2858</v>
      </c>
      <c r="B2853" t="s">
        <v>1318</v>
      </c>
      <c r="C2853" t="s">
        <v>4232</v>
      </c>
      <c r="G2853" t="s">
        <v>1319</v>
      </c>
      <c r="I2853" t="s">
        <v>43</v>
      </c>
      <c r="J2853" t="s">
        <v>264</v>
      </c>
      <c r="K2853">
        <v>0</v>
      </c>
      <c r="N2853" t="b">
        <v>1</v>
      </c>
      <c r="O2853" t="b">
        <v>1</v>
      </c>
      <c r="P2853" t="b">
        <v>0</v>
      </c>
      <c r="Q2853">
        <v>11</v>
      </c>
      <c r="R2853">
        <v>0</v>
      </c>
      <c r="S2853">
        <v>1</v>
      </c>
      <c r="T2853">
        <v>0</v>
      </c>
      <c r="U2853" t="b">
        <v>1</v>
      </c>
      <c r="V2853" t="s">
        <v>334</v>
      </c>
      <c r="W2853" t="s">
        <v>335</v>
      </c>
      <c r="X2853" t="s">
        <v>5385</v>
      </c>
      <c r="Y2853">
        <v>25</v>
      </c>
      <c r="Z2853">
        <v>25</v>
      </c>
      <c r="AA2853">
        <v>2</v>
      </c>
      <c r="AB2853">
        <v>2</v>
      </c>
      <c r="AC2853">
        <v>22</v>
      </c>
    </row>
    <row r="2854" spans="1:29" x14ac:dyDescent="0.35">
      <c r="A2854">
        <v>2859</v>
      </c>
      <c r="B2854" t="s">
        <v>1318</v>
      </c>
      <c r="C2854" t="s">
        <v>4233</v>
      </c>
      <c r="G2854" t="s">
        <v>1319</v>
      </c>
      <c r="I2854" t="s">
        <v>43</v>
      </c>
      <c r="J2854" t="s">
        <v>264</v>
      </c>
      <c r="K2854">
        <v>0</v>
      </c>
      <c r="N2854" t="b">
        <v>1</v>
      </c>
      <c r="O2854" t="b">
        <v>1</v>
      </c>
      <c r="P2854" t="b">
        <v>0</v>
      </c>
      <c r="Q2854">
        <v>11</v>
      </c>
      <c r="R2854">
        <v>0</v>
      </c>
      <c r="S2854">
        <v>1</v>
      </c>
      <c r="T2854">
        <v>0</v>
      </c>
      <c r="U2854" t="b">
        <v>1</v>
      </c>
      <c r="V2854" t="s">
        <v>334</v>
      </c>
      <c r="W2854" t="s">
        <v>335</v>
      </c>
      <c r="X2854" t="s">
        <v>5702</v>
      </c>
      <c r="Y2854">
        <v>26</v>
      </c>
      <c r="Z2854">
        <v>26</v>
      </c>
      <c r="AA2854">
        <v>2</v>
      </c>
      <c r="AB2854">
        <v>2</v>
      </c>
      <c r="AC2854">
        <v>22</v>
      </c>
    </row>
    <row r="2855" spans="1:29" x14ac:dyDescent="0.35">
      <c r="A2855">
        <v>2860</v>
      </c>
      <c r="B2855" t="s">
        <v>1318</v>
      </c>
      <c r="C2855" t="s">
        <v>4234</v>
      </c>
      <c r="G2855" t="s">
        <v>1319</v>
      </c>
      <c r="I2855" t="s">
        <v>43</v>
      </c>
      <c r="J2855" t="s">
        <v>264</v>
      </c>
      <c r="K2855">
        <v>0</v>
      </c>
      <c r="N2855" t="b">
        <v>1</v>
      </c>
      <c r="O2855" t="b">
        <v>1</v>
      </c>
      <c r="P2855" t="b">
        <v>0</v>
      </c>
      <c r="Q2855">
        <v>11</v>
      </c>
      <c r="R2855">
        <v>0</v>
      </c>
      <c r="S2855">
        <v>1</v>
      </c>
      <c r="T2855">
        <v>0</v>
      </c>
      <c r="U2855" t="b">
        <v>1</v>
      </c>
      <c r="V2855" t="s">
        <v>334</v>
      </c>
      <c r="W2855" t="s">
        <v>335</v>
      </c>
      <c r="X2855" t="s">
        <v>5703</v>
      </c>
      <c r="Y2855">
        <v>27</v>
      </c>
      <c r="Z2855">
        <v>27</v>
      </c>
      <c r="AA2855">
        <v>2</v>
      </c>
      <c r="AB2855">
        <v>2</v>
      </c>
      <c r="AC2855">
        <v>22</v>
      </c>
    </row>
    <row r="2856" spans="1:29" x14ac:dyDescent="0.35">
      <c r="A2856">
        <v>2861</v>
      </c>
      <c r="B2856" t="s">
        <v>1318</v>
      </c>
      <c r="C2856" t="s">
        <v>4235</v>
      </c>
      <c r="G2856" t="s">
        <v>1319</v>
      </c>
      <c r="I2856" t="s">
        <v>43</v>
      </c>
      <c r="J2856" t="s">
        <v>264</v>
      </c>
      <c r="K2856">
        <v>0</v>
      </c>
      <c r="N2856" t="b">
        <v>1</v>
      </c>
      <c r="O2856" t="b">
        <v>1</v>
      </c>
      <c r="P2856" t="b">
        <v>0</v>
      </c>
      <c r="Q2856">
        <v>11</v>
      </c>
      <c r="R2856">
        <v>0</v>
      </c>
      <c r="S2856">
        <v>1</v>
      </c>
      <c r="T2856">
        <v>0</v>
      </c>
      <c r="U2856" t="b">
        <v>1</v>
      </c>
      <c r="V2856" t="s">
        <v>334</v>
      </c>
      <c r="W2856" t="s">
        <v>335</v>
      </c>
      <c r="X2856" t="s">
        <v>5704</v>
      </c>
      <c r="Y2856">
        <v>28</v>
      </c>
      <c r="Z2856">
        <v>28</v>
      </c>
      <c r="AA2856">
        <v>2</v>
      </c>
      <c r="AB2856">
        <v>2</v>
      </c>
      <c r="AC2856">
        <v>22</v>
      </c>
    </row>
    <row r="2857" spans="1:29" x14ac:dyDescent="0.35">
      <c r="A2857">
        <v>2862</v>
      </c>
      <c r="B2857" t="s">
        <v>1318</v>
      </c>
      <c r="C2857" t="s">
        <v>4236</v>
      </c>
      <c r="G2857" t="s">
        <v>1319</v>
      </c>
      <c r="I2857" t="s">
        <v>43</v>
      </c>
      <c r="J2857" t="s">
        <v>264</v>
      </c>
      <c r="K2857">
        <v>0</v>
      </c>
      <c r="N2857" t="b">
        <v>1</v>
      </c>
      <c r="O2857" t="b">
        <v>1</v>
      </c>
      <c r="P2857" t="b">
        <v>0</v>
      </c>
      <c r="Q2857">
        <v>11</v>
      </c>
      <c r="R2857">
        <v>0</v>
      </c>
      <c r="S2857">
        <v>1</v>
      </c>
      <c r="T2857">
        <v>0</v>
      </c>
      <c r="U2857" t="b">
        <v>1</v>
      </c>
      <c r="V2857" t="s">
        <v>334</v>
      </c>
      <c r="W2857" t="s">
        <v>335</v>
      </c>
      <c r="X2857" t="s">
        <v>5705</v>
      </c>
      <c r="Y2857">
        <v>29</v>
      </c>
      <c r="Z2857">
        <v>29</v>
      </c>
      <c r="AA2857">
        <v>2</v>
      </c>
      <c r="AB2857">
        <v>2</v>
      </c>
      <c r="AC2857">
        <v>22</v>
      </c>
    </row>
    <row r="2858" spans="1:29" x14ac:dyDescent="0.35">
      <c r="A2858">
        <v>2863</v>
      </c>
      <c r="B2858" t="s">
        <v>1318</v>
      </c>
      <c r="C2858" t="s">
        <v>4237</v>
      </c>
      <c r="G2858" t="s">
        <v>1319</v>
      </c>
      <c r="I2858" t="s">
        <v>43</v>
      </c>
      <c r="J2858" t="s">
        <v>264</v>
      </c>
      <c r="K2858">
        <v>0</v>
      </c>
      <c r="N2858" t="b">
        <v>1</v>
      </c>
      <c r="O2858" t="b">
        <v>1</v>
      </c>
      <c r="P2858" t="b">
        <v>0</v>
      </c>
      <c r="Q2858">
        <v>11</v>
      </c>
      <c r="R2858">
        <v>0</v>
      </c>
      <c r="S2858">
        <v>1</v>
      </c>
      <c r="T2858">
        <v>0</v>
      </c>
      <c r="U2858" t="b">
        <v>1</v>
      </c>
      <c r="V2858" t="s">
        <v>334</v>
      </c>
      <c r="W2858" t="s">
        <v>335</v>
      </c>
      <c r="X2858" t="s">
        <v>5432</v>
      </c>
      <c r="Y2858">
        <v>30</v>
      </c>
      <c r="Z2858">
        <v>30</v>
      </c>
      <c r="AA2858">
        <v>2</v>
      </c>
      <c r="AB2858">
        <v>2</v>
      </c>
      <c r="AC2858">
        <v>22</v>
      </c>
    </row>
    <row r="2859" spans="1:29" x14ac:dyDescent="0.35">
      <c r="A2859">
        <v>2864</v>
      </c>
      <c r="B2859" t="s">
        <v>1318</v>
      </c>
      <c r="C2859" t="s">
        <v>4238</v>
      </c>
      <c r="G2859" t="s">
        <v>1319</v>
      </c>
      <c r="I2859" t="s">
        <v>43</v>
      </c>
      <c r="J2859" t="s">
        <v>264</v>
      </c>
      <c r="K2859">
        <v>0</v>
      </c>
      <c r="N2859" t="b">
        <v>1</v>
      </c>
      <c r="O2859" t="b">
        <v>1</v>
      </c>
      <c r="P2859" t="b">
        <v>0</v>
      </c>
      <c r="Q2859">
        <v>11</v>
      </c>
      <c r="R2859">
        <v>0</v>
      </c>
      <c r="S2859">
        <v>1</v>
      </c>
      <c r="T2859">
        <v>0</v>
      </c>
      <c r="U2859" t="b">
        <v>1</v>
      </c>
      <c r="V2859" t="s">
        <v>334</v>
      </c>
      <c r="W2859" t="s">
        <v>335</v>
      </c>
      <c r="X2859" t="s">
        <v>5433</v>
      </c>
      <c r="Y2859">
        <v>31</v>
      </c>
      <c r="Z2859">
        <v>31</v>
      </c>
      <c r="AA2859">
        <v>2</v>
      </c>
      <c r="AB2859">
        <v>2</v>
      </c>
      <c r="AC2859">
        <v>22</v>
      </c>
    </row>
    <row r="2860" spans="1:29" x14ac:dyDescent="0.35">
      <c r="A2860">
        <v>2865</v>
      </c>
      <c r="B2860" t="s">
        <v>1318</v>
      </c>
      <c r="C2860" t="s">
        <v>4239</v>
      </c>
      <c r="G2860" t="s">
        <v>1319</v>
      </c>
      <c r="I2860" t="s">
        <v>43</v>
      </c>
      <c r="J2860" t="s">
        <v>264</v>
      </c>
      <c r="K2860">
        <v>0</v>
      </c>
      <c r="N2860" t="b">
        <v>1</v>
      </c>
      <c r="O2860" t="b">
        <v>1</v>
      </c>
      <c r="P2860" t="b">
        <v>0</v>
      </c>
      <c r="Q2860">
        <v>11</v>
      </c>
      <c r="R2860">
        <v>0</v>
      </c>
      <c r="S2860">
        <v>1</v>
      </c>
      <c r="T2860">
        <v>0</v>
      </c>
      <c r="U2860" t="b">
        <v>1</v>
      </c>
      <c r="V2860" t="s">
        <v>334</v>
      </c>
      <c r="W2860" t="s">
        <v>335</v>
      </c>
      <c r="X2860" t="s">
        <v>5434</v>
      </c>
      <c r="Y2860">
        <v>32</v>
      </c>
      <c r="Z2860">
        <v>32</v>
      </c>
      <c r="AA2860">
        <v>2</v>
      </c>
      <c r="AB2860">
        <v>2</v>
      </c>
      <c r="AC2860">
        <v>22</v>
      </c>
    </row>
    <row r="2861" spans="1:29" x14ac:dyDescent="0.35">
      <c r="A2861">
        <v>2866</v>
      </c>
      <c r="B2861" t="s">
        <v>1318</v>
      </c>
      <c r="C2861" t="s">
        <v>4240</v>
      </c>
      <c r="G2861" t="s">
        <v>1319</v>
      </c>
      <c r="I2861" t="s">
        <v>43</v>
      </c>
      <c r="J2861" t="s">
        <v>264</v>
      </c>
      <c r="K2861">
        <v>0</v>
      </c>
      <c r="N2861" t="b">
        <v>1</v>
      </c>
      <c r="O2861" t="b">
        <v>1</v>
      </c>
      <c r="P2861" t="b">
        <v>0</v>
      </c>
      <c r="Q2861">
        <v>11</v>
      </c>
      <c r="R2861">
        <v>0</v>
      </c>
      <c r="S2861">
        <v>1</v>
      </c>
      <c r="T2861">
        <v>0</v>
      </c>
      <c r="U2861" t="b">
        <v>1</v>
      </c>
      <c r="V2861" t="s">
        <v>334</v>
      </c>
      <c r="W2861" t="s">
        <v>335</v>
      </c>
      <c r="X2861" t="s">
        <v>5706</v>
      </c>
      <c r="Y2861">
        <v>33</v>
      </c>
      <c r="Z2861">
        <v>33</v>
      </c>
      <c r="AA2861">
        <v>2</v>
      </c>
      <c r="AB2861">
        <v>2</v>
      </c>
      <c r="AC2861">
        <v>22</v>
      </c>
    </row>
    <row r="2862" spans="1:29" x14ac:dyDescent="0.35">
      <c r="A2862">
        <v>2867</v>
      </c>
      <c r="B2862" t="s">
        <v>1318</v>
      </c>
      <c r="C2862" t="s">
        <v>4241</v>
      </c>
      <c r="G2862" t="s">
        <v>1319</v>
      </c>
      <c r="I2862" t="s">
        <v>43</v>
      </c>
      <c r="J2862" t="s">
        <v>264</v>
      </c>
      <c r="K2862">
        <v>0</v>
      </c>
      <c r="N2862" t="b">
        <v>1</v>
      </c>
      <c r="O2862" t="b">
        <v>1</v>
      </c>
      <c r="P2862" t="b">
        <v>0</v>
      </c>
      <c r="Q2862">
        <v>11</v>
      </c>
      <c r="R2862">
        <v>0</v>
      </c>
      <c r="S2862">
        <v>1</v>
      </c>
      <c r="T2862">
        <v>0</v>
      </c>
      <c r="U2862" t="b">
        <v>1</v>
      </c>
      <c r="V2862" t="s">
        <v>334</v>
      </c>
      <c r="W2862" t="s">
        <v>335</v>
      </c>
      <c r="X2862" t="s">
        <v>5707</v>
      </c>
      <c r="Y2862">
        <v>34</v>
      </c>
      <c r="Z2862">
        <v>34</v>
      </c>
      <c r="AA2862">
        <v>2</v>
      </c>
      <c r="AB2862">
        <v>2</v>
      </c>
      <c r="AC2862">
        <v>22</v>
      </c>
    </row>
    <row r="2863" spans="1:29" x14ac:dyDescent="0.35">
      <c r="A2863">
        <v>2868</v>
      </c>
      <c r="B2863" t="s">
        <v>1318</v>
      </c>
      <c r="C2863" t="s">
        <v>4242</v>
      </c>
      <c r="G2863" t="s">
        <v>1319</v>
      </c>
      <c r="I2863" t="s">
        <v>43</v>
      </c>
      <c r="J2863" t="s">
        <v>264</v>
      </c>
      <c r="K2863">
        <v>0</v>
      </c>
      <c r="N2863" t="b">
        <v>1</v>
      </c>
      <c r="O2863" t="b">
        <v>1</v>
      </c>
      <c r="P2863" t="b">
        <v>0</v>
      </c>
      <c r="Q2863">
        <v>11</v>
      </c>
      <c r="R2863">
        <v>0</v>
      </c>
      <c r="S2863">
        <v>1</v>
      </c>
      <c r="T2863">
        <v>0</v>
      </c>
      <c r="U2863" t="b">
        <v>1</v>
      </c>
      <c r="V2863" t="s">
        <v>334</v>
      </c>
      <c r="W2863" t="s">
        <v>335</v>
      </c>
      <c r="X2863" t="s">
        <v>5708</v>
      </c>
      <c r="Y2863">
        <v>35</v>
      </c>
      <c r="Z2863">
        <v>35</v>
      </c>
      <c r="AA2863">
        <v>2</v>
      </c>
      <c r="AB2863">
        <v>2</v>
      </c>
      <c r="AC2863">
        <v>22</v>
      </c>
    </row>
    <row r="2864" spans="1:29" x14ac:dyDescent="0.35">
      <c r="A2864">
        <v>2869</v>
      </c>
      <c r="B2864" t="s">
        <v>1318</v>
      </c>
      <c r="C2864" t="s">
        <v>4243</v>
      </c>
      <c r="G2864" t="s">
        <v>1319</v>
      </c>
      <c r="I2864" t="s">
        <v>43</v>
      </c>
      <c r="J2864" t="s">
        <v>264</v>
      </c>
      <c r="K2864">
        <v>0</v>
      </c>
      <c r="N2864" t="b">
        <v>1</v>
      </c>
      <c r="O2864" t="b">
        <v>1</v>
      </c>
      <c r="P2864" t="b">
        <v>0</v>
      </c>
      <c r="Q2864">
        <v>11</v>
      </c>
      <c r="R2864">
        <v>0</v>
      </c>
      <c r="S2864">
        <v>1</v>
      </c>
      <c r="T2864">
        <v>0</v>
      </c>
      <c r="U2864" t="b">
        <v>1</v>
      </c>
      <c r="V2864" t="s">
        <v>334</v>
      </c>
      <c r="W2864" t="s">
        <v>335</v>
      </c>
      <c r="X2864" t="s">
        <v>5709</v>
      </c>
      <c r="Y2864">
        <v>36</v>
      </c>
      <c r="Z2864">
        <v>36</v>
      </c>
      <c r="AA2864">
        <v>2</v>
      </c>
      <c r="AB2864">
        <v>2</v>
      </c>
      <c r="AC2864">
        <v>22</v>
      </c>
    </row>
    <row r="2865" spans="1:29" x14ac:dyDescent="0.35">
      <c r="A2865">
        <v>2870</v>
      </c>
      <c r="B2865" t="s">
        <v>1318</v>
      </c>
      <c r="C2865" t="s">
        <v>4244</v>
      </c>
      <c r="G2865" t="s">
        <v>1319</v>
      </c>
      <c r="I2865" t="s">
        <v>43</v>
      </c>
      <c r="J2865" t="s">
        <v>264</v>
      </c>
      <c r="K2865">
        <v>0</v>
      </c>
      <c r="N2865" t="b">
        <v>1</v>
      </c>
      <c r="O2865" t="b">
        <v>1</v>
      </c>
      <c r="P2865" t="b">
        <v>0</v>
      </c>
      <c r="Q2865">
        <v>11</v>
      </c>
      <c r="R2865">
        <v>0</v>
      </c>
      <c r="S2865">
        <v>1</v>
      </c>
      <c r="T2865">
        <v>0</v>
      </c>
      <c r="U2865" t="b">
        <v>1</v>
      </c>
      <c r="V2865" t="s">
        <v>334</v>
      </c>
      <c r="W2865" t="s">
        <v>335</v>
      </c>
      <c r="X2865" t="s">
        <v>5710</v>
      </c>
      <c r="Y2865">
        <v>37</v>
      </c>
      <c r="Z2865">
        <v>37</v>
      </c>
      <c r="AA2865">
        <v>2</v>
      </c>
      <c r="AB2865">
        <v>2</v>
      </c>
      <c r="AC2865">
        <v>22</v>
      </c>
    </row>
    <row r="2866" spans="1:29" x14ac:dyDescent="0.35">
      <c r="A2866">
        <v>2871</v>
      </c>
      <c r="B2866" t="s">
        <v>1318</v>
      </c>
      <c r="C2866" t="s">
        <v>4245</v>
      </c>
      <c r="G2866" t="s">
        <v>1319</v>
      </c>
      <c r="I2866" t="s">
        <v>43</v>
      </c>
      <c r="J2866" t="s">
        <v>264</v>
      </c>
      <c r="K2866">
        <v>0</v>
      </c>
      <c r="N2866" t="b">
        <v>1</v>
      </c>
      <c r="O2866" t="b">
        <v>1</v>
      </c>
      <c r="P2866" t="b">
        <v>0</v>
      </c>
      <c r="Q2866">
        <v>11</v>
      </c>
      <c r="R2866">
        <v>0</v>
      </c>
      <c r="S2866">
        <v>1</v>
      </c>
      <c r="T2866">
        <v>0</v>
      </c>
      <c r="U2866" t="b">
        <v>1</v>
      </c>
      <c r="V2866" t="s">
        <v>334</v>
      </c>
      <c r="W2866" t="s">
        <v>335</v>
      </c>
      <c r="X2866" t="s">
        <v>5711</v>
      </c>
      <c r="Y2866">
        <v>38</v>
      </c>
      <c r="Z2866">
        <v>38</v>
      </c>
      <c r="AA2866">
        <v>2</v>
      </c>
      <c r="AB2866">
        <v>2</v>
      </c>
      <c r="AC2866">
        <v>22</v>
      </c>
    </row>
    <row r="2867" spans="1:29" x14ac:dyDescent="0.35">
      <c r="A2867">
        <v>2872</v>
      </c>
      <c r="B2867" t="s">
        <v>1318</v>
      </c>
      <c r="C2867" t="s">
        <v>4246</v>
      </c>
      <c r="G2867" t="s">
        <v>1319</v>
      </c>
      <c r="I2867" t="s">
        <v>43</v>
      </c>
      <c r="J2867" t="s">
        <v>264</v>
      </c>
      <c r="K2867">
        <v>0</v>
      </c>
      <c r="N2867" t="b">
        <v>1</v>
      </c>
      <c r="O2867" t="b">
        <v>1</v>
      </c>
      <c r="P2867" t="b">
        <v>0</v>
      </c>
      <c r="Q2867">
        <v>11</v>
      </c>
      <c r="R2867">
        <v>0</v>
      </c>
      <c r="S2867">
        <v>1</v>
      </c>
      <c r="T2867">
        <v>0</v>
      </c>
      <c r="U2867" t="b">
        <v>1</v>
      </c>
      <c r="V2867" t="s">
        <v>334</v>
      </c>
      <c r="W2867" t="s">
        <v>335</v>
      </c>
      <c r="X2867" t="s">
        <v>5712</v>
      </c>
      <c r="Y2867">
        <v>39</v>
      </c>
      <c r="Z2867">
        <v>39</v>
      </c>
      <c r="AA2867">
        <v>2</v>
      </c>
      <c r="AB2867">
        <v>2</v>
      </c>
      <c r="AC2867">
        <v>22</v>
      </c>
    </row>
    <row r="2868" spans="1:29" x14ac:dyDescent="0.35">
      <c r="A2868">
        <v>2873</v>
      </c>
      <c r="B2868" t="s">
        <v>1318</v>
      </c>
      <c r="C2868" t="s">
        <v>4247</v>
      </c>
      <c r="I2868" t="s">
        <v>82</v>
      </c>
      <c r="J2868" t="s">
        <v>264</v>
      </c>
      <c r="K2868">
        <v>0</v>
      </c>
      <c r="N2868" t="b">
        <v>1</v>
      </c>
      <c r="O2868" t="b">
        <v>1</v>
      </c>
      <c r="P2868" t="b">
        <v>0</v>
      </c>
      <c r="Q2868">
        <v>11</v>
      </c>
      <c r="R2868">
        <v>2</v>
      </c>
      <c r="S2868">
        <v>1</v>
      </c>
      <c r="T2868">
        <v>0</v>
      </c>
      <c r="U2868" t="b">
        <v>1</v>
      </c>
      <c r="V2868" t="s">
        <v>334</v>
      </c>
      <c r="W2868" t="s">
        <v>335</v>
      </c>
      <c r="X2868" t="s">
        <v>6143</v>
      </c>
      <c r="Y2868">
        <v>10</v>
      </c>
      <c r="Z2868">
        <v>10</v>
      </c>
      <c r="AA2868">
        <v>4</v>
      </c>
      <c r="AB2868">
        <v>4</v>
      </c>
      <c r="AC2868">
        <v>22</v>
      </c>
    </row>
    <row r="2869" spans="1:29" x14ac:dyDescent="0.35">
      <c r="A2869">
        <v>2874</v>
      </c>
      <c r="B2869" t="s">
        <v>1318</v>
      </c>
      <c r="C2869" t="s">
        <v>4248</v>
      </c>
      <c r="I2869" t="s">
        <v>82</v>
      </c>
      <c r="J2869" t="s">
        <v>264</v>
      </c>
      <c r="K2869">
        <v>0</v>
      </c>
      <c r="N2869" t="b">
        <v>1</v>
      </c>
      <c r="O2869" t="b">
        <v>1</v>
      </c>
      <c r="P2869" t="b">
        <v>0</v>
      </c>
      <c r="Q2869">
        <v>11</v>
      </c>
      <c r="R2869">
        <v>2</v>
      </c>
      <c r="S2869">
        <v>1</v>
      </c>
      <c r="T2869">
        <v>0</v>
      </c>
      <c r="U2869" t="b">
        <v>1</v>
      </c>
      <c r="V2869" t="s">
        <v>334</v>
      </c>
      <c r="W2869" t="s">
        <v>335</v>
      </c>
      <c r="X2869" t="s">
        <v>5741</v>
      </c>
      <c r="Y2869">
        <v>11</v>
      </c>
      <c r="Z2869">
        <v>11</v>
      </c>
      <c r="AA2869">
        <v>4</v>
      </c>
      <c r="AB2869">
        <v>4</v>
      </c>
      <c r="AC2869">
        <v>22</v>
      </c>
    </row>
    <row r="2870" spans="1:29" x14ac:dyDescent="0.35">
      <c r="A2870">
        <v>2875</v>
      </c>
      <c r="B2870" t="s">
        <v>1318</v>
      </c>
      <c r="C2870" t="s">
        <v>4249</v>
      </c>
      <c r="I2870" t="s">
        <v>82</v>
      </c>
      <c r="J2870" t="s">
        <v>264</v>
      </c>
      <c r="K2870">
        <v>0</v>
      </c>
      <c r="N2870" t="b">
        <v>1</v>
      </c>
      <c r="O2870" t="b">
        <v>1</v>
      </c>
      <c r="P2870" t="b">
        <v>0</v>
      </c>
      <c r="Q2870">
        <v>11</v>
      </c>
      <c r="R2870">
        <v>2</v>
      </c>
      <c r="S2870">
        <v>1</v>
      </c>
      <c r="T2870">
        <v>0</v>
      </c>
      <c r="U2870" t="b">
        <v>1</v>
      </c>
      <c r="V2870" t="s">
        <v>334</v>
      </c>
      <c r="W2870" t="s">
        <v>335</v>
      </c>
      <c r="X2870" t="s">
        <v>5742</v>
      </c>
      <c r="Y2870">
        <v>12</v>
      </c>
      <c r="Z2870">
        <v>12</v>
      </c>
      <c r="AA2870">
        <v>4</v>
      </c>
      <c r="AB2870">
        <v>4</v>
      </c>
      <c r="AC2870">
        <v>22</v>
      </c>
    </row>
    <row r="2871" spans="1:29" x14ac:dyDescent="0.35">
      <c r="A2871">
        <v>2876</v>
      </c>
      <c r="B2871" t="s">
        <v>1318</v>
      </c>
      <c r="C2871" t="s">
        <v>4250</v>
      </c>
      <c r="I2871" t="s">
        <v>82</v>
      </c>
      <c r="J2871" t="s">
        <v>264</v>
      </c>
      <c r="K2871">
        <v>0</v>
      </c>
      <c r="N2871" t="b">
        <v>1</v>
      </c>
      <c r="O2871" t="b">
        <v>1</v>
      </c>
      <c r="P2871" t="b">
        <v>0</v>
      </c>
      <c r="Q2871">
        <v>11</v>
      </c>
      <c r="R2871">
        <v>2</v>
      </c>
      <c r="S2871">
        <v>1</v>
      </c>
      <c r="T2871">
        <v>0</v>
      </c>
      <c r="U2871" t="b">
        <v>1</v>
      </c>
      <c r="V2871" t="s">
        <v>334</v>
      </c>
      <c r="W2871" t="s">
        <v>335</v>
      </c>
      <c r="X2871" t="s">
        <v>5743</v>
      </c>
      <c r="Y2871">
        <v>13</v>
      </c>
      <c r="Z2871">
        <v>13</v>
      </c>
      <c r="AA2871">
        <v>4</v>
      </c>
      <c r="AB2871">
        <v>4</v>
      </c>
      <c r="AC2871">
        <v>22</v>
      </c>
    </row>
    <row r="2872" spans="1:29" x14ac:dyDescent="0.35">
      <c r="A2872">
        <v>2877</v>
      </c>
      <c r="B2872" t="s">
        <v>1318</v>
      </c>
      <c r="C2872" t="s">
        <v>4251</v>
      </c>
      <c r="I2872" t="s">
        <v>82</v>
      </c>
      <c r="J2872" t="s">
        <v>264</v>
      </c>
      <c r="K2872">
        <v>0</v>
      </c>
      <c r="N2872" t="b">
        <v>1</v>
      </c>
      <c r="O2872" t="b">
        <v>1</v>
      </c>
      <c r="P2872" t="b">
        <v>0</v>
      </c>
      <c r="Q2872">
        <v>11</v>
      </c>
      <c r="R2872">
        <v>2</v>
      </c>
      <c r="S2872">
        <v>1</v>
      </c>
      <c r="T2872">
        <v>0</v>
      </c>
      <c r="U2872" t="b">
        <v>1</v>
      </c>
      <c r="V2872" t="s">
        <v>334</v>
      </c>
      <c r="W2872" t="s">
        <v>335</v>
      </c>
      <c r="X2872" t="s">
        <v>5744</v>
      </c>
      <c r="Y2872">
        <v>14</v>
      </c>
      <c r="Z2872">
        <v>14</v>
      </c>
      <c r="AA2872">
        <v>4</v>
      </c>
      <c r="AB2872">
        <v>4</v>
      </c>
      <c r="AC2872">
        <v>22</v>
      </c>
    </row>
    <row r="2873" spans="1:29" x14ac:dyDescent="0.35">
      <c r="A2873">
        <v>2878</v>
      </c>
      <c r="B2873" t="s">
        <v>1318</v>
      </c>
      <c r="C2873" t="s">
        <v>4252</v>
      </c>
      <c r="I2873" t="s">
        <v>82</v>
      </c>
      <c r="J2873" t="s">
        <v>264</v>
      </c>
      <c r="K2873">
        <v>0</v>
      </c>
      <c r="N2873" t="b">
        <v>1</v>
      </c>
      <c r="O2873" t="b">
        <v>1</v>
      </c>
      <c r="P2873" t="b">
        <v>0</v>
      </c>
      <c r="Q2873">
        <v>11</v>
      </c>
      <c r="R2873">
        <v>2</v>
      </c>
      <c r="S2873">
        <v>1</v>
      </c>
      <c r="T2873">
        <v>0</v>
      </c>
      <c r="U2873" t="b">
        <v>1</v>
      </c>
      <c r="V2873" t="s">
        <v>334</v>
      </c>
      <c r="W2873" t="s">
        <v>335</v>
      </c>
      <c r="X2873" t="s">
        <v>5745</v>
      </c>
      <c r="Y2873">
        <v>15</v>
      </c>
      <c r="Z2873">
        <v>15</v>
      </c>
      <c r="AA2873">
        <v>4</v>
      </c>
      <c r="AB2873">
        <v>4</v>
      </c>
      <c r="AC2873">
        <v>22</v>
      </c>
    </row>
    <row r="2874" spans="1:29" x14ac:dyDescent="0.35">
      <c r="A2874">
        <v>2879</v>
      </c>
      <c r="B2874" t="s">
        <v>1318</v>
      </c>
      <c r="C2874" t="s">
        <v>4253</v>
      </c>
      <c r="I2874" t="s">
        <v>82</v>
      </c>
      <c r="J2874" t="s">
        <v>264</v>
      </c>
      <c r="K2874">
        <v>0</v>
      </c>
      <c r="N2874" t="b">
        <v>1</v>
      </c>
      <c r="O2874" t="b">
        <v>1</v>
      </c>
      <c r="P2874" t="b">
        <v>0</v>
      </c>
      <c r="Q2874">
        <v>11</v>
      </c>
      <c r="R2874">
        <v>2</v>
      </c>
      <c r="S2874">
        <v>1</v>
      </c>
      <c r="T2874">
        <v>0</v>
      </c>
      <c r="U2874" t="b">
        <v>1</v>
      </c>
      <c r="V2874" t="s">
        <v>334</v>
      </c>
      <c r="W2874" t="s">
        <v>335</v>
      </c>
      <c r="X2874" t="s">
        <v>5746</v>
      </c>
      <c r="Y2874">
        <v>16</v>
      </c>
      <c r="Z2874">
        <v>16</v>
      </c>
      <c r="AA2874">
        <v>4</v>
      </c>
      <c r="AB2874">
        <v>4</v>
      </c>
      <c r="AC2874">
        <v>22</v>
      </c>
    </row>
    <row r="2875" spans="1:29" x14ac:dyDescent="0.35">
      <c r="A2875">
        <v>2880</v>
      </c>
      <c r="B2875" t="s">
        <v>1318</v>
      </c>
      <c r="C2875" t="s">
        <v>4254</v>
      </c>
      <c r="I2875" t="s">
        <v>82</v>
      </c>
      <c r="J2875" t="s">
        <v>264</v>
      </c>
      <c r="K2875">
        <v>0</v>
      </c>
      <c r="N2875" t="b">
        <v>1</v>
      </c>
      <c r="O2875" t="b">
        <v>1</v>
      </c>
      <c r="P2875" t="b">
        <v>0</v>
      </c>
      <c r="Q2875">
        <v>11</v>
      </c>
      <c r="R2875">
        <v>2</v>
      </c>
      <c r="S2875">
        <v>1</v>
      </c>
      <c r="T2875">
        <v>0</v>
      </c>
      <c r="U2875" t="b">
        <v>1</v>
      </c>
      <c r="V2875" t="s">
        <v>334</v>
      </c>
      <c r="W2875" t="s">
        <v>335</v>
      </c>
      <c r="X2875" t="s">
        <v>5747</v>
      </c>
      <c r="Y2875">
        <v>17</v>
      </c>
      <c r="Z2875">
        <v>17</v>
      </c>
      <c r="AA2875">
        <v>4</v>
      </c>
      <c r="AB2875">
        <v>4</v>
      </c>
      <c r="AC2875">
        <v>22</v>
      </c>
    </row>
    <row r="2876" spans="1:29" x14ac:dyDescent="0.35">
      <c r="A2876">
        <v>2881</v>
      </c>
      <c r="B2876" t="s">
        <v>1318</v>
      </c>
      <c r="C2876" t="s">
        <v>4255</v>
      </c>
      <c r="I2876" t="s">
        <v>82</v>
      </c>
      <c r="J2876" t="s">
        <v>264</v>
      </c>
      <c r="K2876">
        <v>0</v>
      </c>
      <c r="N2876" t="b">
        <v>1</v>
      </c>
      <c r="O2876" t="b">
        <v>1</v>
      </c>
      <c r="P2876" t="b">
        <v>0</v>
      </c>
      <c r="Q2876">
        <v>11</v>
      </c>
      <c r="R2876">
        <v>2</v>
      </c>
      <c r="S2876">
        <v>1</v>
      </c>
      <c r="T2876">
        <v>0</v>
      </c>
      <c r="U2876" t="b">
        <v>1</v>
      </c>
      <c r="V2876" t="s">
        <v>334</v>
      </c>
      <c r="W2876" t="s">
        <v>335</v>
      </c>
      <c r="X2876" t="s">
        <v>5748</v>
      </c>
      <c r="Y2876">
        <v>18</v>
      </c>
      <c r="Z2876">
        <v>18</v>
      </c>
      <c r="AA2876">
        <v>4</v>
      </c>
      <c r="AB2876">
        <v>4</v>
      </c>
      <c r="AC2876">
        <v>22</v>
      </c>
    </row>
    <row r="2877" spans="1:29" x14ac:dyDescent="0.35">
      <c r="A2877">
        <v>2882</v>
      </c>
      <c r="B2877" t="s">
        <v>1318</v>
      </c>
      <c r="C2877" t="s">
        <v>4256</v>
      </c>
      <c r="I2877" t="s">
        <v>82</v>
      </c>
      <c r="J2877" t="s">
        <v>264</v>
      </c>
      <c r="K2877">
        <v>0</v>
      </c>
      <c r="N2877" t="b">
        <v>1</v>
      </c>
      <c r="O2877" t="b">
        <v>1</v>
      </c>
      <c r="P2877" t="b">
        <v>0</v>
      </c>
      <c r="Q2877">
        <v>11</v>
      </c>
      <c r="R2877">
        <v>2</v>
      </c>
      <c r="S2877">
        <v>1</v>
      </c>
      <c r="T2877">
        <v>0</v>
      </c>
      <c r="U2877" t="b">
        <v>1</v>
      </c>
      <c r="V2877" t="s">
        <v>334</v>
      </c>
      <c r="W2877" t="s">
        <v>335</v>
      </c>
      <c r="X2877" t="s">
        <v>5749</v>
      </c>
      <c r="Y2877">
        <v>19</v>
      </c>
      <c r="Z2877">
        <v>19</v>
      </c>
      <c r="AA2877">
        <v>4</v>
      </c>
      <c r="AB2877">
        <v>4</v>
      </c>
      <c r="AC2877">
        <v>22</v>
      </c>
    </row>
    <row r="2878" spans="1:29" x14ac:dyDescent="0.35">
      <c r="A2878">
        <v>2883</v>
      </c>
      <c r="B2878" t="s">
        <v>1318</v>
      </c>
      <c r="C2878" t="s">
        <v>4257</v>
      </c>
      <c r="I2878" t="s">
        <v>82</v>
      </c>
      <c r="J2878" t="s">
        <v>264</v>
      </c>
      <c r="K2878">
        <v>0</v>
      </c>
      <c r="N2878" t="b">
        <v>1</v>
      </c>
      <c r="O2878" t="b">
        <v>1</v>
      </c>
      <c r="P2878" t="b">
        <v>0</v>
      </c>
      <c r="Q2878">
        <v>11</v>
      </c>
      <c r="R2878">
        <v>2</v>
      </c>
      <c r="S2878">
        <v>1</v>
      </c>
      <c r="T2878">
        <v>0</v>
      </c>
      <c r="U2878" t="b">
        <v>1</v>
      </c>
      <c r="V2878" t="s">
        <v>334</v>
      </c>
      <c r="W2878" t="s">
        <v>335</v>
      </c>
      <c r="X2878" t="s">
        <v>5750</v>
      </c>
      <c r="Y2878">
        <v>20</v>
      </c>
      <c r="Z2878">
        <v>20</v>
      </c>
      <c r="AA2878">
        <v>4</v>
      </c>
      <c r="AB2878">
        <v>4</v>
      </c>
      <c r="AC2878">
        <v>22</v>
      </c>
    </row>
    <row r="2879" spans="1:29" x14ac:dyDescent="0.35">
      <c r="A2879">
        <v>2884</v>
      </c>
      <c r="B2879" t="s">
        <v>1318</v>
      </c>
      <c r="C2879" t="s">
        <v>4258</v>
      </c>
      <c r="I2879" t="s">
        <v>82</v>
      </c>
      <c r="J2879" t="s">
        <v>264</v>
      </c>
      <c r="K2879">
        <v>0</v>
      </c>
      <c r="N2879" t="b">
        <v>1</v>
      </c>
      <c r="O2879" t="b">
        <v>1</v>
      </c>
      <c r="P2879" t="b">
        <v>0</v>
      </c>
      <c r="Q2879">
        <v>11</v>
      </c>
      <c r="R2879">
        <v>2</v>
      </c>
      <c r="S2879">
        <v>1</v>
      </c>
      <c r="T2879">
        <v>0</v>
      </c>
      <c r="U2879" t="b">
        <v>1</v>
      </c>
      <c r="V2879" t="s">
        <v>334</v>
      </c>
      <c r="W2879" t="s">
        <v>335</v>
      </c>
      <c r="X2879" t="s">
        <v>5751</v>
      </c>
      <c r="Y2879">
        <v>21</v>
      </c>
      <c r="Z2879">
        <v>21</v>
      </c>
      <c r="AA2879">
        <v>4</v>
      </c>
      <c r="AB2879">
        <v>4</v>
      </c>
      <c r="AC2879">
        <v>22</v>
      </c>
    </row>
    <row r="2880" spans="1:29" x14ac:dyDescent="0.35">
      <c r="A2880">
        <v>2885</v>
      </c>
      <c r="B2880" t="s">
        <v>1318</v>
      </c>
      <c r="C2880" t="s">
        <v>4259</v>
      </c>
      <c r="I2880" t="s">
        <v>82</v>
      </c>
      <c r="J2880" t="s">
        <v>264</v>
      </c>
      <c r="K2880">
        <v>0</v>
      </c>
      <c r="N2880" t="b">
        <v>1</v>
      </c>
      <c r="O2880" t="b">
        <v>1</v>
      </c>
      <c r="P2880" t="b">
        <v>0</v>
      </c>
      <c r="Q2880">
        <v>11</v>
      </c>
      <c r="R2880">
        <v>2</v>
      </c>
      <c r="S2880">
        <v>1</v>
      </c>
      <c r="T2880">
        <v>0</v>
      </c>
      <c r="U2880" t="b">
        <v>1</v>
      </c>
      <c r="V2880" t="s">
        <v>334</v>
      </c>
      <c r="W2880" t="s">
        <v>335</v>
      </c>
      <c r="X2880" t="s">
        <v>5382</v>
      </c>
      <c r="Y2880">
        <v>22</v>
      </c>
      <c r="Z2880">
        <v>22</v>
      </c>
      <c r="AA2880">
        <v>4</v>
      </c>
      <c r="AB2880">
        <v>4</v>
      </c>
      <c r="AC2880">
        <v>22</v>
      </c>
    </row>
    <row r="2881" spans="1:29" x14ac:dyDescent="0.35">
      <c r="A2881">
        <v>2886</v>
      </c>
      <c r="B2881" t="s">
        <v>1318</v>
      </c>
      <c r="C2881" t="s">
        <v>4260</v>
      </c>
      <c r="I2881" t="s">
        <v>82</v>
      </c>
      <c r="J2881" t="s">
        <v>264</v>
      </c>
      <c r="K2881">
        <v>0</v>
      </c>
      <c r="N2881" t="b">
        <v>1</v>
      </c>
      <c r="O2881" t="b">
        <v>1</v>
      </c>
      <c r="P2881" t="b">
        <v>0</v>
      </c>
      <c r="Q2881">
        <v>11</v>
      </c>
      <c r="R2881">
        <v>2</v>
      </c>
      <c r="S2881">
        <v>1</v>
      </c>
      <c r="T2881">
        <v>0</v>
      </c>
      <c r="U2881" t="b">
        <v>1</v>
      </c>
      <c r="V2881" t="s">
        <v>334</v>
      </c>
      <c r="W2881" t="s">
        <v>335</v>
      </c>
      <c r="X2881" t="s">
        <v>5752</v>
      </c>
      <c r="Y2881">
        <v>23</v>
      </c>
      <c r="Z2881">
        <v>23</v>
      </c>
      <c r="AA2881">
        <v>4</v>
      </c>
      <c r="AB2881">
        <v>4</v>
      </c>
      <c r="AC2881">
        <v>22</v>
      </c>
    </row>
    <row r="2882" spans="1:29" x14ac:dyDescent="0.35">
      <c r="A2882">
        <v>2887</v>
      </c>
      <c r="B2882" t="s">
        <v>1318</v>
      </c>
      <c r="C2882" t="s">
        <v>4261</v>
      </c>
      <c r="I2882" t="s">
        <v>82</v>
      </c>
      <c r="J2882" t="s">
        <v>264</v>
      </c>
      <c r="K2882">
        <v>0</v>
      </c>
      <c r="N2882" t="b">
        <v>1</v>
      </c>
      <c r="O2882" t="b">
        <v>1</v>
      </c>
      <c r="P2882" t="b">
        <v>0</v>
      </c>
      <c r="Q2882">
        <v>11</v>
      </c>
      <c r="R2882">
        <v>2</v>
      </c>
      <c r="S2882">
        <v>1</v>
      </c>
      <c r="T2882">
        <v>0</v>
      </c>
      <c r="U2882" t="b">
        <v>1</v>
      </c>
      <c r="V2882" t="s">
        <v>334</v>
      </c>
      <c r="W2882" t="s">
        <v>335</v>
      </c>
      <c r="X2882" t="s">
        <v>5753</v>
      </c>
      <c r="Y2882">
        <v>24</v>
      </c>
      <c r="Z2882">
        <v>24</v>
      </c>
      <c r="AA2882">
        <v>4</v>
      </c>
      <c r="AB2882">
        <v>4</v>
      </c>
      <c r="AC2882">
        <v>22</v>
      </c>
    </row>
    <row r="2883" spans="1:29" x14ac:dyDescent="0.35">
      <c r="A2883">
        <v>2888</v>
      </c>
      <c r="B2883" t="s">
        <v>1318</v>
      </c>
      <c r="C2883" t="s">
        <v>4262</v>
      </c>
      <c r="I2883" t="s">
        <v>82</v>
      </c>
      <c r="J2883" t="s">
        <v>264</v>
      </c>
      <c r="K2883">
        <v>0</v>
      </c>
      <c r="N2883" t="b">
        <v>1</v>
      </c>
      <c r="O2883" t="b">
        <v>1</v>
      </c>
      <c r="P2883" t="b">
        <v>0</v>
      </c>
      <c r="Q2883">
        <v>11</v>
      </c>
      <c r="R2883">
        <v>2</v>
      </c>
      <c r="S2883">
        <v>1</v>
      </c>
      <c r="T2883">
        <v>0</v>
      </c>
      <c r="U2883" t="b">
        <v>1</v>
      </c>
      <c r="V2883" t="s">
        <v>334</v>
      </c>
      <c r="W2883" t="s">
        <v>335</v>
      </c>
      <c r="X2883" t="s">
        <v>5754</v>
      </c>
      <c r="Y2883">
        <v>25</v>
      </c>
      <c r="Z2883">
        <v>25</v>
      </c>
      <c r="AA2883">
        <v>4</v>
      </c>
      <c r="AB2883">
        <v>4</v>
      </c>
      <c r="AC2883">
        <v>22</v>
      </c>
    </row>
    <row r="2884" spans="1:29" x14ac:dyDescent="0.35">
      <c r="A2884">
        <v>2889</v>
      </c>
      <c r="B2884" t="s">
        <v>1318</v>
      </c>
      <c r="C2884" t="s">
        <v>4263</v>
      </c>
      <c r="I2884" t="s">
        <v>82</v>
      </c>
      <c r="J2884" t="s">
        <v>264</v>
      </c>
      <c r="K2884">
        <v>0</v>
      </c>
      <c r="N2884" t="b">
        <v>1</v>
      </c>
      <c r="O2884" t="b">
        <v>1</v>
      </c>
      <c r="P2884" t="b">
        <v>0</v>
      </c>
      <c r="Q2884">
        <v>11</v>
      </c>
      <c r="R2884">
        <v>2</v>
      </c>
      <c r="S2884">
        <v>1</v>
      </c>
      <c r="T2884">
        <v>0</v>
      </c>
      <c r="U2884" t="b">
        <v>1</v>
      </c>
      <c r="V2884" t="s">
        <v>334</v>
      </c>
      <c r="W2884" t="s">
        <v>335</v>
      </c>
      <c r="X2884" t="s">
        <v>5755</v>
      </c>
      <c r="Y2884">
        <v>26</v>
      </c>
      <c r="Z2884">
        <v>26</v>
      </c>
      <c r="AA2884">
        <v>4</v>
      </c>
      <c r="AB2884">
        <v>4</v>
      </c>
      <c r="AC2884">
        <v>22</v>
      </c>
    </row>
    <row r="2885" spans="1:29" x14ac:dyDescent="0.35">
      <c r="A2885">
        <v>2890</v>
      </c>
      <c r="B2885" t="s">
        <v>1318</v>
      </c>
      <c r="C2885" t="s">
        <v>4264</v>
      </c>
      <c r="I2885" t="s">
        <v>82</v>
      </c>
      <c r="J2885" t="s">
        <v>264</v>
      </c>
      <c r="K2885">
        <v>0</v>
      </c>
      <c r="N2885" t="b">
        <v>1</v>
      </c>
      <c r="O2885" t="b">
        <v>1</v>
      </c>
      <c r="P2885" t="b">
        <v>0</v>
      </c>
      <c r="Q2885">
        <v>11</v>
      </c>
      <c r="R2885">
        <v>2</v>
      </c>
      <c r="S2885">
        <v>1</v>
      </c>
      <c r="T2885">
        <v>0</v>
      </c>
      <c r="U2885" t="b">
        <v>1</v>
      </c>
      <c r="V2885" t="s">
        <v>334</v>
      </c>
      <c r="W2885" t="s">
        <v>335</v>
      </c>
      <c r="X2885" t="s">
        <v>5756</v>
      </c>
      <c r="Y2885">
        <v>27</v>
      </c>
      <c r="Z2885">
        <v>27</v>
      </c>
      <c r="AA2885">
        <v>4</v>
      </c>
      <c r="AB2885">
        <v>4</v>
      </c>
      <c r="AC2885">
        <v>22</v>
      </c>
    </row>
    <row r="2886" spans="1:29" x14ac:dyDescent="0.35">
      <c r="A2886">
        <v>2891</v>
      </c>
      <c r="B2886" t="s">
        <v>1318</v>
      </c>
      <c r="C2886" t="s">
        <v>4265</v>
      </c>
      <c r="I2886" t="s">
        <v>82</v>
      </c>
      <c r="J2886" t="s">
        <v>264</v>
      </c>
      <c r="K2886">
        <v>0</v>
      </c>
      <c r="N2886" t="b">
        <v>1</v>
      </c>
      <c r="O2886" t="b">
        <v>1</v>
      </c>
      <c r="P2886" t="b">
        <v>0</v>
      </c>
      <c r="Q2886">
        <v>11</v>
      </c>
      <c r="R2886">
        <v>2</v>
      </c>
      <c r="S2886">
        <v>1</v>
      </c>
      <c r="T2886">
        <v>0</v>
      </c>
      <c r="U2886" t="b">
        <v>1</v>
      </c>
      <c r="V2886" t="s">
        <v>334</v>
      </c>
      <c r="W2886" t="s">
        <v>335</v>
      </c>
      <c r="X2886" t="s">
        <v>5757</v>
      </c>
      <c r="Y2886">
        <v>28</v>
      </c>
      <c r="Z2886">
        <v>28</v>
      </c>
      <c r="AA2886">
        <v>4</v>
      </c>
      <c r="AB2886">
        <v>4</v>
      </c>
      <c r="AC2886">
        <v>22</v>
      </c>
    </row>
    <row r="2887" spans="1:29" x14ac:dyDescent="0.35">
      <c r="A2887">
        <v>2892</v>
      </c>
      <c r="B2887" t="s">
        <v>1318</v>
      </c>
      <c r="C2887" t="s">
        <v>4266</v>
      </c>
      <c r="I2887" t="s">
        <v>82</v>
      </c>
      <c r="J2887" t="s">
        <v>264</v>
      </c>
      <c r="K2887">
        <v>0</v>
      </c>
      <c r="N2887" t="b">
        <v>1</v>
      </c>
      <c r="O2887" t="b">
        <v>1</v>
      </c>
      <c r="P2887" t="b">
        <v>0</v>
      </c>
      <c r="Q2887">
        <v>11</v>
      </c>
      <c r="R2887">
        <v>2</v>
      </c>
      <c r="S2887">
        <v>1</v>
      </c>
      <c r="T2887">
        <v>0</v>
      </c>
      <c r="U2887" t="b">
        <v>1</v>
      </c>
      <c r="V2887" t="s">
        <v>334</v>
      </c>
      <c r="W2887" t="s">
        <v>335</v>
      </c>
      <c r="X2887" t="s">
        <v>5758</v>
      </c>
      <c r="Y2887">
        <v>29</v>
      </c>
      <c r="Z2887">
        <v>29</v>
      </c>
      <c r="AA2887">
        <v>4</v>
      </c>
      <c r="AB2887">
        <v>4</v>
      </c>
      <c r="AC2887">
        <v>22</v>
      </c>
    </row>
    <row r="2888" spans="1:29" x14ac:dyDescent="0.35">
      <c r="A2888">
        <v>2893</v>
      </c>
      <c r="B2888" t="s">
        <v>1318</v>
      </c>
      <c r="C2888" t="s">
        <v>4267</v>
      </c>
      <c r="I2888" t="s">
        <v>82</v>
      </c>
      <c r="J2888" t="s">
        <v>264</v>
      </c>
      <c r="K2888">
        <v>0</v>
      </c>
      <c r="N2888" t="b">
        <v>1</v>
      </c>
      <c r="O2888" t="b">
        <v>1</v>
      </c>
      <c r="P2888" t="b">
        <v>0</v>
      </c>
      <c r="Q2888">
        <v>11</v>
      </c>
      <c r="R2888">
        <v>2</v>
      </c>
      <c r="S2888">
        <v>1</v>
      </c>
      <c r="T2888">
        <v>0</v>
      </c>
      <c r="U2888" t="b">
        <v>1</v>
      </c>
      <c r="V2888" t="s">
        <v>334</v>
      </c>
      <c r="W2888" t="s">
        <v>335</v>
      </c>
      <c r="X2888" t="s">
        <v>5759</v>
      </c>
      <c r="Y2888">
        <v>30</v>
      </c>
      <c r="Z2888">
        <v>30</v>
      </c>
      <c r="AA2888">
        <v>4</v>
      </c>
      <c r="AB2888">
        <v>4</v>
      </c>
      <c r="AC2888">
        <v>22</v>
      </c>
    </row>
    <row r="2889" spans="1:29" x14ac:dyDescent="0.35">
      <c r="A2889">
        <v>2894</v>
      </c>
      <c r="B2889" t="s">
        <v>1318</v>
      </c>
      <c r="C2889" t="s">
        <v>4268</v>
      </c>
      <c r="I2889" t="s">
        <v>82</v>
      </c>
      <c r="J2889" t="s">
        <v>264</v>
      </c>
      <c r="K2889">
        <v>0</v>
      </c>
      <c r="N2889" t="b">
        <v>1</v>
      </c>
      <c r="O2889" t="b">
        <v>1</v>
      </c>
      <c r="P2889" t="b">
        <v>0</v>
      </c>
      <c r="Q2889">
        <v>11</v>
      </c>
      <c r="R2889">
        <v>2</v>
      </c>
      <c r="S2889">
        <v>1</v>
      </c>
      <c r="T2889">
        <v>0</v>
      </c>
      <c r="U2889" t="b">
        <v>1</v>
      </c>
      <c r="V2889" t="s">
        <v>334</v>
      </c>
      <c r="W2889" t="s">
        <v>335</v>
      </c>
      <c r="X2889" t="s">
        <v>5390</v>
      </c>
      <c r="Y2889">
        <v>31</v>
      </c>
      <c r="Z2889">
        <v>31</v>
      </c>
      <c r="AA2889">
        <v>4</v>
      </c>
      <c r="AB2889">
        <v>4</v>
      </c>
      <c r="AC2889">
        <v>22</v>
      </c>
    </row>
    <row r="2890" spans="1:29" x14ac:dyDescent="0.35">
      <c r="A2890">
        <v>2895</v>
      </c>
      <c r="B2890" t="s">
        <v>1318</v>
      </c>
      <c r="C2890" t="s">
        <v>4269</v>
      </c>
      <c r="I2890" t="s">
        <v>82</v>
      </c>
      <c r="J2890" t="s">
        <v>264</v>
      </c>
      <c r="K2890">
        <v>0</v>
      </c>
      <c r="N2890" t="b">
        <v>1</v>
      </c>
      <c r="O2890" t="b">
        <v>1</v>
      </c>
      <c r="P2890" t="b">
        <v>0</v>
      </c>
      <c r="Q2890">
        <v>11</v>
      </c>
      <c r="R2890">
        <v>2</v>
      </c>
      <c r="S2890">
        <v>1</v>
      </c>
      <c r="T2890">
        <v>0</v>
      </c>
      <c r="U2890" t="b">
        <v>1</v>
      </c>
      <c r="V2890" t="s">
        <v>334</v>
      </c>
      <c r="W2890" t="s">
        <v>335</v>
      </c>
      <c r="X2890" t="s">
        <v>5760</v>
      </c>
      <c r="Y2890">
        <v>32</v>
      </c>
      <c r="Z2890">
        <v>32</v>
      </c>
      <c r="AA2890">
        <v>4</v>
      </c>
      <c r="AB2890">
        <v>4</v>
      </c>
      <c r="AC2890">
        <v>22</v>
      </c>
    </row>
    <row r="2891" spans="1:29" x14ac:dyDescent="0.35">
      <c r="A2891">
        <v>2896</v>
      </c>
      <c r="B2891" t="s">
        <v>1318</v>
      </c>
      <c r="C2891" t="s">
        <v>4270</v>
      </c>
      <c r="I2891" t="s">
        <v>82</v>
      </c>
      <c r="J2891" t="s">
        <v>264</v>
      </c>
      <c r="K2891">
        <v>0</v>
      </c>
      <c r="N2891" t="b">
        <v>1</v>
      </c>
      <c r="O2891" t="b">
        <v>1</v>
      </c>
      <c r="P2891" t="b">
        <v>0</v>
      </c>
      <c r="Q2891">
        <v>11</v>
      </c>
      <c r="R2891">
        <v>2</v>
      </c>
      <c r="S2891">
        <v>1</v>
      </c>
      <c r="T2891">
        <v>0</v>
      </c>
      <c r="U2891" t="b">
        <v>1</v>
      </c>
      <c r="V2891" t="s">
        <v>334</v>
      </c>
      <c r="W2891" t="s">
        <v>335</v>
      </c>
      <c r="X2891" t="s">
        <v>5391</v>
      </c>
      <c r="Y2891">
        <v>33</v>
      </c>
      <c r="Z2891">
        <v>33</v>
      </c>
      <c r="AA2891">
        <v>4</v>
      </c>
      <c r="AB2891">
        <v>4</v>
      </c>
      <c r="AC2891">
        <v>22</v>
      </c>
    </row>
    <row r="2892" spans="1:29" x14ac:dyDescent="0.35">
      <c r="A2892">
        <v>2897</v>
      </c>
      <c r="B2892" t="s">
        <v>1318</v>
      </c>
      <c r="C2892" t="s">
        <v>4271</v>
      </c>
      <c r="I2892" t="s">
        <v>82</v>
      </c>
      <c r="J2892" t="s">
        <v>264</v>
      </c>
      <c r="K2892">
        <v>0</v>
      </c>
      <c r="N2892" t="b">
        <v>1</v>
      </c>
      <c r="O2892" t="b">
        <v>1</v>
      </c>
      <c r="P2892" t="b">
        <v>0</v>
      </c>
      <c r="Q2892">
        <v>11</v>
      </c>
      <c r="R2892">
        <v>2</v>
      </c>
      <c r="S2892">
        <v>1</v>
      </c>
      <c r="T2892">
        <v>0</v>
      </c>
      <c r="U2892" t="b">
        <v>1</v>
      </c>
      <c r="V2892" t="s">
        <v>334</v>
      </c>
      <c r="W2892" t="s">
        <v>335</v>
      </c>
      <c r="X2892" t="s">
        <v>5761</v>
      </c>
      <c r="Y2892">
        <v>34</v>
      </c>
      <c r="Z2892">
        <v>34</v>
      </c>
      <c r="AA2892">
        <v>4</v>
      </c>
      <c r="AB2892">
        <v>4</v>
      </c>
      <c r="AC2892">
        <v>22</v>
      </c>
    </row>
    <row r="2893" spans="1:29" x14ac:dyDescent="0.35">
      <c r="A2893">
        <v>2898</v>
      </c>
      <c r="B2893" t="s">
        <v>1318</v>
      </c>
      <c r="C2893" t="s">
        <v>4272</v>
      </c>
      <c r="I2893" t="s">
        <v>82</v>
      </c>
      <c r="J2893" t="s">
        <v>264</v>
      </c>
      <c r="K2893">
        <v>0</v>
      </c>
      <c r="N2893" t="b">
        <v>1</v>
      </c>
      <c r="O2893" t="b">
        <v>1</v>
      </c>
      <c r="P2893" t="b">
        <v>0</v>
      </c>
      <c r="Q2893">
        <v>11</v>
      </c>
      <c r="R2893">
        <v>2</v>
      </c>
      <c r="S2893">
        <v>1</v>
      </c>
      <c r="T2893">
        <v>0</v>
      </c>
      <c r="U2893" t="b">
        <v>1</v>
      </c>
      <c r="V2893" t="s">
        <v>334</v>
      </c>
      <c r="W2893" t="s">
        <v>335</v>
      </c>
      <c r="X2893" t="s">
        <v>5762</v>
      </c>
      <c r="Y2893">
        <v>35</v>
      </c>
      <c r="Z2893">
        <v>35</v>
      </c>
      <c r="AA2893">
        <v>4</v>
      </c>
      <c r="AB2893">
        <v>4</v>
      </c>
      <c r="AC2893">
        <v>22</v>
      </c>
    </row>
    <row r="2894" spans="1:29" x14ac:dyDescent="0.35">
      <c r="A2894">
        <v>2899</v>
      </c>
      <c r="B2894" t="s">
        <v>1318</v>
      </c>
      <c r="C2894" t="s">
        <v>4273</v>
      </c>
      <c r="I2894" t="s">
        <v>82</v>
      </c>
      <c r="J2894" t="s">
        <v>264</v>
      </c>
      <c r="K2894">
        <v>0</v>
      </c>
      <c r="N2894" t="b">
        <v>1</v>
      </c>
      <c r="O2894" t="b">
        <v>1</v>
      </c>
      <c r="P2894" t="b">
        <v>0</v>
      </c>
      <c r="Q2894">
        <v>11</v>
      </c>
      <c r="R2894">
        <v>2</v>
      </c>
      <c r="S2894">
        <v>1</v>
      </c>
      <c r="T2894">
        <v>0</v>
      </c>
      <c r="U2894" t="b">
        <v>1</v>
      </c>
      <c r="V2894" t="s">
        <v>334</v>
      </c>
      <c r="W2894" t="s">
        <v>335</v>
      </c>
      <c r="X2894" t="s">
        <v>5763</v>
      </c>
      <c r="Y2894">
        <v>36</v>
      </c>
      <c r="Z2894">
        <v>36</v>
      </c>
      <c r="AA2894">
        <v>4</v>
      </c>
      <c r="AB2894">
        <v>4</v>
      </c>
      <c r="AC2894">
        <v>22</v>
      </c>
    </row>
    <row r="2895" spans="1:29" x14ac:dyDescent="0.35">
      <c r="A2895">
        <v>2900</v>
      </c>
      <c r="B2895" t="s">
        <v>1318</v>
      </c>
      <c r="C2895" t="s">
        <v>4274</v>
      </c>
      <c r="I2895" t="s">
        <v>82</v>
      </c>
      <c r="J2895" t="s">
        <v>264</v>
      </c>
      <c r="K2895">
        <v>0</v>
      </c>
      <c r="N2895" t="b">
        <v>1</v>
      </c>
      <c r="O2895" t="b">
        <v>1</v>
      </c>
      <c r="P2895" t="b">
        <v>0</v>
      </c>
      <c r="Q2895">
        <v>11</v>
      </c>
      <c r="R2895">
        <v>2</v>
      </c>
      <c r="S2895">
        <v>1</v>
      </c>
      <c r="T2895">
        <v>0</v>
      </c>
      <c r="U2895" t="b">
        <v>1</v>
      </c>
      <c r="V2895" t="s">
        <v>334</v>
      </c>
      <c r="W2895" t="s">
        <v>335</v>
      </c>
      <c r="X2895" t="s">
        <v>5764</v>
      </c>
      <c r="Y2895">
        <v>37</v>
      </c>
      <c r="Z2895">
        <v>37</v>
      </c>
      <c r="AA2895">
        <v>4</v>
      </c>
      <c r="AB2895">
        <v>4</v>
      </c>
      <c r="AC2895">
        <v>22</v>
      </c>
    </row>
    <row r="2896" spans="1:29" x14ac:dyDescent="0.35">
      <c r="A2896">
        <v>2901</v>
      </c>
      <c r="B2896" t="s">
        <v>1318</v>
      </c>
      <c r="C2896" t="s">
        <v>4275</v>
      </c>
      <c r="I2896" t="s">
        <v>82</v>
      </c>
      <c r="J2896" t="s">
        <v>264</v>
      </c>
      <c r="K2896">
        <v>0</v>
      </c>
      <c r="N2896" t="b">
        <v>1</v>
      </c>
      <c r="O2896" t="b">
        <v>1</v>
      </c>
      <c r="P2896" t="b">
        <v>0</v>
      </c>
      <c r="Q2896">
        <v>11</v>
      </c>
      <c r="R2896">
        <v>2</v>
      </c>
      <c r="S2896">
        <v>1</v>
      </c>
      <c r="T2896">
        <v>0</v>
      </c>
      <c r="U2896" t="b">
        <v>1</v>
      </c>
      <c r="V2896" t="s">
        <v>334</v>
      </c>
      <c r="W2896" t="s">
        <v>335</v>
      </c>
      <c r="X2896" t="s">
        <v>5765</v>
      </c>
      <c r="Y2896">
        <v>38</v>
      </c>
      <c r="Z2896">
        <v>38</v>
      </c>
      <c r="AA2896">
        <v>4</v>
      </c>
      <c r="AB2896">
        <v>4</v>
      </c>
      <c r="AC2896">
        <v>22</v>
      </c>
    </row>
    <row r="2897" spans="1:29" x14ac:dyDescent="0.35">
      <c r="A2897">
        <v>2902</v>
      </c>
      <c r="B2897" t="s">
        <v>1318</v>
      </c>
      <c r="C2897" t="s">
        <v>4276</v>
      </c>
      <c r="I2897" t="s">
        <v>82</v>
      </c>
      <c r="J2897" t="s">
        <v>264</v>
      </c>
      <c r="K2897">
        <v>0</v>
      </c>
      <c r="N2897" t="b">
        <v>1</v>
      </c>
      <c r="O2897" t="b">
        <v>1</v>
      </c>
      <c r="P2897" t="b">
        <v>0</v>
      </c>
      <c r="Q2897">
        <v>11</v>
      </c>
      <c r="R2897">
        <v>2</v>
      </c>
      <c r="S2897">
        <v>1</v>
      </c>
      <c r="T2897">
        <v>0</v>
      </c>
      <c r="U2897" t="b">
        <v>1</v>
      </c>
      <c r="V2897" t="s">
        <v>334</v>
      </c>
      <c r="W2897" t="s">
        <v>335</v>
      </c>
      <c r="X2897" t="s">
        <v>5766</v>
      </c>
      <c r="Y2897">
        <v>39</v>
      </c>
      <c r="Z2897">
        <v>39</v>
      </c>
      <c r="AA2897">
        <v>4</v>
      </c>
      <c r="AB2897">
        <v>4</v>
      </c>
      <c r="AC2897">
        <v>22</v>
      </c>
    </row>
    <row r="2898" spans="1:29" x14ac:dyDescent="0.35">
      <c r="A2898">
        <v>2903</v>
      </c>
      <c r="B2898" t="s">
        <v>1318</v>
      </c>
      <c r="C2898" t="s">
        <v>4277</v>
      </c>
      <c r="I2898" t="s">
        <v>4278</v>
      </c>
      <c r="J2898" t="s">
        <v>272</v>
      </c>
      <c r="K2898">
        <v>0</v>
      </c>
      <c r="N2898" t="b">
        <v>1</v>
      </c>
      <c r="O2898" t="b">
        <v>1</v>
      </c>
      <c r="P2898" t="b">
        <v>0</v>
      </c>
      <c r="Q2898">
        <v>11</v>
      </c>
      <c r="R2898">
        <v>2</v>
      </c>
      <c r="S2898">
        <v>1</v>
      </c>
      <c r="T2898">
        <v>0</v>
      </c>
      <c r="U2898" t="b">
        <v>1</v>
      </c>
      <c r="V2898" t="s">
        <v>334</v>
      </c>
      <c r="W2898" t="s">
        <v>335</v>
      </c>
      <c r="X2898" t="s">
        <v>6144</v>
      </c>
      <c r="Y2898">
        <v>10</v>
      </c>
      <c r="Z2898">
        <v>10</v>
      </c>
      <c r="AA2898">
        <v>5</v>
      </c>
      <c r="AB2898">
        <v>5</v>
      </c>
      <c r="AC2898">
        <v>22</v>
      </c>
    </row>
    <row r="2899" spans="1:29" x14ac:dyDescent="0.35">
      <c r="A2899">
        <v>2904</v>
      </c>
      <c r="B2899" t="s">
        <v>1318</v>
      </c>
      <c r="C2899" t="s">
        <v>4279</v>
      </c>
      <c r="I2899" t="s">
        <v>4278</v>
      </c>
      <c r="J2899" t="s">
        <v>272</v>
      </c>
      <c r="K2899">
        <v>0</v>
      </c>
      <c r="N2899" t="b">
        <v>1</v>
      </c>
      <c r="O2899" t="b">
        <v>1</v>
      </c>
      <c r="P2899" t="b">
        <v>0</v>
      </c>
      <c r="Q2899">
        <v>11</v>
      </c>
      <c r="R2899">
        <v>2</v>
      </c>
      <c r="S2899">
        <v>1</v>
      </c>
      <c r="T2899">
        <v>0</v>
      </c>
      <c r="U2899" t="b">
        <v>1</v>
      </c>
      <c r="V2899" t="s">
        <v>334</v>
      </c>
      <c r="W2899" t="s">
        <v>335</v>
      </c>
      <c r="X2899" t="s">
        <v>5526</v>
      </c>
      <c r="Y2899">
        <v>11</v>
      </c>
      <c r="Z2899">
        <v>11</v>
      </c>
      <c r="AA2899">
        <v>5</v>
      </c>
      <c r="AB2899">
        <v>5</v>
      </c>
      <c r="AC2899">
        <v>22</v>
      </c>
    </row>
    <row r="2900" spans="1:29" x14ac:dyDescent="0.35">
      <c r="A2900">
        <v>2905</v>
      </c>
      <c r="B2900" t="s">
        <v>1318</v>
      </c>
      <c r="C2900" t="s">
        <v>4280</v>
      </c>
      <c r="I2900" t="s">
        <v>4278</v>
      </c>
      <c r="J2900" t="s">
        <v>272</v>
      </c>
      <c r="K2900">
        <v>0</v>
      </c>
      <c r="N2900" t="b">
        <v>1</v>
      </c>
      <c r="O2900" t="b">
        <v>1</v>
      </c>
      <c r="P2900" t="b">
        <v>0</v>
      </c>
      <c r="Q2900">
        <v>11</v>
      </c>
      <c r="R2900">
        <v>2</v>
      </c>
      <c r="S2900">
        <v>1</v>
      </c>
      <c r="T2900">
        <v>0</v>
      </c>
      <c r="U2900" t="b">
        <v>1</v>
      </c>
      <c r="V2900" t="s">
        <v>334</v>
      </c>
      <c r="W2900" t="s">
        <v>335</v>
      </c>
      <c r="X2900" t="s">
        <v>5527</v>
      </c>
      <c r="Y2900">
        <v>12</v>
      </c>
      <c r="Z2900">
        <v>12</v>
      </c>
      <c r="AA2900">
        <v>5</v>
      </c>
      <c r="AB2900">
        <v>5</v>
      </c>
      <c r="AC2900">
        <v>22</v>
      </c>
    </row>
    <row r="2901" spans="1:29" x14ac:dyDescent="0.35">
      <c r="A2901">
        <v>2906</v>
      </c>
      <c r="B2901" t="s">
        <v>1318</v>
      </c>
      <c r="C2901" t="s">
        <v>4281</v>
      </c>
      <c r="I2901" t="s">
        <v>4278</v>
      </c>
      <c r="J2901" t="s">
        <v>272</v>
      </c>
      <c r="K2901">
        <v>0</v>
      </c>
      <c r="N2901" t="b">
        <v>1</v>
      </c>
      <c r="O2901" t="b">
        <v>1</v>
      </c>
      <c r="P2901" t="b">
        <v>0</v>
      </c>
      <c r="Q2901">
        <v>11</v>
      </c>
      <c r="R2901">
        <v>2</v>
      </c>
      <c r="S2901">
        <v>1</v>
      </c>
      <c r="T2901">
        <v>0</v>
      </c>
      <c r="U2901" t="b">
        <v>1</v>
      </c>
      <c r="V2901" t="s">
        <v>334</v>
      </c>
      <c r="W2901" t="s">
        <v>335</v>
      </c>
      <c r="X2901" t="s">
        <v>5528</v>
      </c>
      <c r="Y2901">
        <v>13</v>
      </c>
      <c r="Z2901">
        <v>13</v>
      </c>
      <c r="AA2901">
        <v>5</v>
      </c>
      <c r="AB2901">
        <v>5</v>
      </c>
      <c r="AC2901">
        <v>22</v>
      </c>
    </row>
    <row r="2902" spans="1:29" x14ac:dyDescent="0.35">
      <c r="A2902">
        <v>2907</v>
      </c>
      <c r="B2902" t="s">
        <v>1318</v>
      </c>
      <c r="C2902" t="s">
        <v>4282</v>
      </c>
      <c r="I2902" t="s">
        <v>4278</v>
      </c>
      <c r="J2902" t="s">
        <v>272</v>
      </c>
      <c r="K2902">
        <v>0</v>
      </c>
      <c r="N2902" t="b">
        <v>1</v>
      </c>
      <c r="O2902" t="b">
        <v>1</v>
      </c>
      <c r="P2902" t="b">
        <v>0</v>
      </c>
      <c r="Q2902">
        <v>11</v>
      </c>
      <c r="R2902">
        <v>2</v>
      </c>
      <c r="S2902">
        <v>1</v>
      </c>
      <c r="T2902">
        <v>0</v>
      </c>
      <c r="U2902" t="b">
        <v>1</v>
      </c>
      <c r="V2902" t="s">
        <v>334</v>
      </c>
      <c r="W2902" t="s">
        <v>335</v>
      </c>
      <c r="X2902" t="s">
        <v>5529</v>
      </c>
      <c r="Y2902">
        <v>14</v>
      </c>
      <c r="Z2902">
        <v>14</v>
      </c>
      <c r="AA2902">
        <v>5</v>
      </c>
      <c r="AB2902">
        <v>5</v>
      </c>
      <c r="AC2902">
        <v>22</v>
      </c>
    </row>
    <row r="2903" spans="1:29" x14ac:dyDescent="0.35">
      <c r="A2903">
        <v>2908</v>
      </c>
      <c r="B2903" t="s">
        <v>1318</v>
      </c>
      <c r="C2903" t="s">
        <v>4283</v>
      </c>
      <c r="I2903" t="s">
        <v>4278</v>
      </c>
      <c r="J2903" t="s">
        <v>272</v>
      </c>
      <c r="K2903">
        <v>0</v>
      </c>
      <c r="N2903" t="b">
        <v>1</v>
      </c>
      <c r="O2903" t="b">
        <v>1</v>
      </c>
      <c r="P2903" t="b">
        <v>0</v>
      </c>
      <c r="Q2903">
        <v>11</v>
      </c>
      <c r="R2903">
        <v>2</v>
      </c>
      <c r="S2903">
        <v>1</v>
      </c>
      <c r="T2903">
        <v>0</v>
      </c>
      <c r="U2903" t="b">
        <v>1</v>
      </c>
      <c r="V2903" t="s">
        <v>334</v>
      </c>
      <c r="W2903" t="s">
        <v>335</v>
      </c>
      <c r="X2903" t="s">
        <v>5530</v>
      </c>
      <c r="Y2903">
        <v>15</v>
      </c>
      <c r="Z2903">
        <v>15</v>
      </c>
      <c r="AA2903">
        <v>5</v>
      </c>
      <c r="AB2903">
        <v>5</v>
      </c>
      <c r="AC2903">
        <v>22</v>
      </c>
    </row>
    <row r="2904" spans="1:29" x14ac:dyDescent="0.35">
      <c r="A2904">
        <v>2909</v>
      </c>
      <c r="B2904" t="s">
        <v>1318</v>
      </c>
      <c r="C2904" t="s">
        <v>4284</v>
      </c>
      <c r="I2904" t="s">
        <v>4278</v>
      </c>
      <c r="J2904" t="s">
        <v>272</v>
      </c>
      <c r="K2904">
        <v>0</v>
      </c>
      <c r="N2904" t="b">
        <v>1</v>
      </c>
      <c r="O2904" t="b">
        <v>1</v>
      </c>
      <c r="P2904" t="b">
        <v>0</v>
      </c>
      <c r="Q2904">
        <v>11</v>
      </c>
      <c r="R2904">
        <v>2</v>
      </c>
      <c r="S2904">
        <v>1</v>
      </c>
      <c r="T2904">
        <v>0</v>
      </c>
      <c r="U2904" t="b">
        <v>1</v>
      </c>
      <c r="V2904" t="s">
        <v>334</v>
      </c>
      <c r="W2904" t="s">
        <v>335</v>
      </c>
      <c r="X2904" t="s">
        <v>5531</v>
      </c>
      <c r="Y2904">
        <v>16</v>
      </c>
      <c r="Z2904">
        <v>16</v>
      </c>
      <c r="AA2904">
        <v>5</v>
      </c>
      <c r="AB2904">
        <v>5</v>
      </c>
      <c r="AC2904">
        <v>22</v>
      </c>
    </row>
    <row r="2905" spans="1:29" x14ac:dyDescent="0.35">
      <c r="A2905">
        <v>2910</v>
      </c>
      <c r="B2905" t="s">
        <v>1318</v>
      </c>
      <c r="C2905" t="s">
        <v>4285</v>
      </c>
      <c r="I2905" t="s">
        <v>4278</v>
      </c>
      <c r="J2905" t="s">
        <v>272</v>
      </c>
      <c r="K2905">
        <v>0</v>
      </c>
      <c r="N2905" t="b">
        <v>1</v>
      </c>
      <c r="O2905" t="b">
        <v>1</v>
      </c>
      <c r="P2905" t="b">
        <v>0</v>
      </c>
      <c r="Q2905">
        <v>11</v>
      </c>
      <c r="R2905">
        <v>2</v>
      </c>
      <c r="S2905">
        <v>1</v>
      </c>
      <c r="T2905">
        <v>0</v>
      </c>
      <c r="U2905" t="b">
        <v>1</v>
      </c>
      <c r="V2905" t="s">
        <v>334</v>
      </c>
      <c r="W2905" t="s">
        <v>335</v>
      </c>
      <c r="X2905" t="s">
        <v>5532</v>
      </c>
      <c r="Y2905">
        <v>17</v>
      </c>
      <c r="Z2905">
        <v>17</v>
      </c>
      <c r="AA2905">
        <v>5</v>
      </c>
      <c r="AB2905">
        <v>5</v>
      </c>
      <c r="AC2905">
        <v>22</v>
      </c>
    </row>
    <row r="2906" spans="1:29" x14ac:dyDescent="0.35">
      <c r="A2906">
        <v>2911</v>
      </c>
      <c r="B2906" t="s">
        <v>1318</v>
      </c>
      <c r="C2906" t="s">
        <v>4286</v>
      </c>
      <c r="I2906" t="s">
        <v>4278</v>
      </c>
      <c r="J2906" t="s">
        <v>272</v>
      </c>
      <c r="K2906">
        <v>0</v>
      </c>
      <c r="N2906" t="b">
        <v>1</v>
      </c>
      <c r="O2906" t="b">
        <v>1</v>
      </c>
      <c r="P2906" t="b">
        <v>0</v>
      </c>
      <c r="Q2906">
        <v>11</v>
      </c>
      <c r="R2906">
        <v>2</v>
      </c>
      <c r="S2906">
        <v>1</v>
      </c>
      <c r="T2906">
        <v>0</v>
      </c>
      <c r="U2906" t="b">
        <v>1</v>
      </c>
      <c r="V2906" t="s">
        <v>334</v>
      </c>
      <c r="W2906" t="s">
        <v>335</v>
      </c>
      <c r="X2906" t="s">
        <v>5533</v>
      </c>
      <c r="Y2906">
        <v>18</v>
      </c>
      <c r="Z2906">
        <v>18</v>
      </c>
      <c r="AA2906">
        <v>5</v>
      </c>
      <c r="AB2906">
        <v>5</v>
      </c>
      <c r="AC2906">
        <v>22</v>
      </c>
    </row>
    <row r="2907" spans="1:29" x14ac:dyDescent="0.35">
      <c r="A2907">
        <v>2912</v>
      </c>
      <c r="B2907" t="s">
        <v>1318</v>
      </c>
      <c r="C2907" t="s">
        <v>4287</v>
      </c>
      <c r="I2907" t="s">
        <v>4278</v>
      </c>
      <c r="J2907" t="s">
        <v>272</v>
      </c>
      <c r="K2907">
        <v>0</v>
      </c>
      <c r="N2907" t="b">
        <v>1</v>
      </c>
      <c r="O2907" t="b">
        <v>1</v>
      </c>
      <c r="P2907" t="b">
        <v>0</v>
      </c>
      <c r="Q2907">
        <v>11</v>
      </c>
      <c r="R2907">
        <v>2</v>
      </c>
      <c r="S2907">
        <v>1</v>
      </c>
      <c r="T2907">
        <v>0</v>
      </c>
      <c r="U2907" t="b">
        <v>1</v>
      </c>
      <c r="V2907" t="s">
        <v>334</v>
      </c>
      <c r="W2907" t="s">
        <v>335</v>
      </c>
      <c r="X2907" t="s">
        <v>5534</v>
      </c>
      <c r="Y2907">
        <v>19</v>
      </c>
      <c r="Z2907">
        <v>19</v>
      </c>
      <c r="AA2907">
        <v>5</v>
      </c>
      <c r="AB2907">
        <v>5</v>
      </c>
      <c r="AC2907">
        <v>22</v>
      </c>
    </row>
    <row r="2908" spans="1:29" x14ac:dyDescent="0.35">
      <c r="A2908">
        <v>2913</v>
      </c>
      <c r="B2908" t="s">
        <v>1318</v>
      </c>
      <c r="C2908" t="s">
        <v>4288</v>
      </c>
      <c r="I2908" t="s">
        <v>4278</v>
      </c>
      <c r="J2908" t="s">
        <v>272</v>
      </c>
      <c r="K2908">
        <v>0</v>
      </c>
      <c r="N2908" t="b">
        <v>1</v>
      </c>
      <c r="O2908" t="b">
        <v>1</v>
      </c>
      <c r="P2908" t="b">
        <v>0</v>
      </c>
      <c r="Q2908">
        <v>11</v>
      </c>
      <c r="R2908">
        <v>2</v>
      </c>
      <c r="S2908">
        <v>1</v>
      </c>
      <c r="T2908">
        <v>0</v>
      </c>
      <c r="U2908" t="b">
        <v>1</v>
      </c>
      <c r="V2908" t="s">
        <v>334</v>
      </c>
      <c r="W2908" t="s">
        <v>335</v>
      </c>
      <c r="X2908" t="s">
        <v>5535</v>
      </c>
      <c r="Y2908">
        <v>20</v>
      </c>
      <c r="Z2908">
        <v>20</v>
      </c>
      <c r="AA2908">
        <v>5</v>
      </c>
      <c r="AB2908">
        <v>5</v>
      </c>
      <c r="AC2908">
        <v>22</v>
      </c>
    </row>
    <row r="2909" spans="1:29" x14ac:dyDescent="0.35">
      <c r="A2909">
        <v>2914</v>
      </c>
      <c r="B2909" t="s">
        <v>1318</v>
      </c>
      <c r="C2909" t="s">
        <v>4289</v>
      </c>
      <c r="I2909" t="s">
        <v>4278</v>
      </c>
      <c r="J2909" t="s">
        <v>272</v>
      </c>
      <c r="K2909">
        <v>0</v>
      </c>
      <c r="N2909" t="b">
        <v>1</v>
      </c>
      <c r="O2909" t="b">
        <v>1</v>
      </c>
      <c r="P2909" t="b">
        <v>0</v>
      </c>
      <c r="Q2909">
        <v>11</v>
      </c>
      <c r="R2909">
        <v>2</v>
      </c>
      <c r="S2909">
        <v>1</v>
      </c>
      <c r="T2909">
        <v>0</v>
      </c>
      <c r="U2909" t="b">
        <v>1</v>
      </c>
      <c r="V2909" t="s">
        <v>334</v>
      </c>
      <c r="W2909" t="s">
        <v>335</v>
      </c>
      <c r="X2909" t="s">
        <v>5664</v>
      </c>
      <c r="Y2909">
        <v>21</v>
      </c>
      <c r="Z2909">
        <v>21</v>
      </c>
      <c r="AA2909">
        <v>5</v>
      </c>
      <c r="AB2909">
        <v>5</v>
      </c>
      <c r="AC2909">
        <v>22</v>
      </c>
    </row>
    <row r="2910" spans="1:29" x14ac:dyDescent="0.35">
      <c r="A2910">
        <v>2915</v>
      </c>
      <c r="B2910" t="s">
        <v>1318</v>
      </c>
      <c r="C2910" t="s">
        <v>4290</v>
      </c>
      <c r="I2910" t="s">
        <v>4278</v>
      </c>
      <c r="J2910" t="s">
        <v>272</v>
      </c>
      <c r="K2910">
        <v>0</v>
      </c>
      <c r="N2910" t="b">
        <v>1</v>
      </c>
      <c r="O2910" t="b">
        <v>1</v>
      </c>
      <c r="P2910" t="b">
        <v>0</v>
      </c>
      <c r="Q2910">
        <v>11</v>
      </c>
      <c r="R2910">
        <v>2</v>
      </c>
      <c r="S2910">
        <v>1</v>
      </c>
      <c r="T2910">
        <v>0</v>
      </c>
      <c r="U2910" t="b">
        <v>1</v>
      </c>
      <c r="V2910" t="s">
        <v>334</v>
      </c>
      <c r="W2910" t="s">
        <v>335</v>
      </c>
      <c r="X2910" t="s">
        <v>5665</v>
      </c>
      <c r="Y2910">
        <v>22</v>
      </c>
      <c r="Z2910">
        <v>22</v>
      </c>
      <c r="AA2910">
        <v>5</v>
      </c>
      <c r="AB2910">
        <v>5</v>
      </c>
      <c r="AC2910">
        <v>22</v>
      </c>
    </row>
    <row r="2911" spans="1:29" x14ac:dyDescent="0.35">
      <c r="A2911">
        <v>2916</v>
      </c>
      <c r="B2911" t="s">
        <v>1318</v>
      </c>
      <c r="C2911" t="s">
        <v>4291</v>
      </c>
      <c r="I2911" t="s">
        <v>4278</v>
      </c>
      <c r="J2911" t="s">
        <v>272</v>
      </c>
      <c r="K2911">
        <v>0</v>
      </c>
      <c r="N2911" t="b">
        <v>1</v>
      </c>
      <c r="O2911" t="b">
        <v>1</v>
      </c>
      <c r="P2911" t="b">
        <v>0</v>
      </c>
      <c r="Q2911">
        <v>11</v>
      </c>
      <c r="R2911">
        <v>2</v>
      </c>
      <c r="S2911">
        <v>1</v>
      </c>
      <c r="T2911">
        <v>0</v>
      </c>
      <c r="U2911" t="b">
        <v>1</v>
      </c>
      <c r="V2911" t="s">
        <v>334</v>
      </c>
      <c r="W2911" t="s">
        <v>335</v>
      </c>
      <c r="X2911" t="s">
        <v>5666</v>
      </c>
      <c r="Y2911">
        <v>23</v>
      </c>
      <c r="Z2911">
        <v>23</v>
      </c>
      <c r="AA2911">
        <v>5</v>
      </c>
      <c r="AB2911">
        <v>5</v>
      </c>
      <c r="AC2911">
        <v>22</v>
      </c>
    </row>
    <row r="2912" spans="1:29" x14ac:dyDescent="0.35">
      <c r="A2912">
        <v>2917</v>
      </c>
      <c r="B2912" t="s">
        <v>1318</v>
      </c>
      <c r="C2912" t="s">
        <v>4292</v>
      </c>
      <c r="I2912" t="s">
        <v>4278</v>
      </c>
      <c r="J2912" t="s">
        <v>272</v>
      </c>
      <c r="K2912">
        <v>0</v>
      </c>
      <c r="N2912" t="b">
        <v>1</v>
      </c>
      <c r="O2912" t="b">
        <v>1</v>
      </c>
      <c r="P2912" t="b">
        <v>0</v>
      </c>
      <c r="Q2912">
        <v>11</v>
      </c>
      <c r="R2912">
        <v>2</v>
      </c>
      <c r="S2912">
        <v>1</v>
      </c>
      <c r="T2912">
        <v>0</v>
      </c>
      <c r="U2912" t="b">
        <v>1</v>
      </c>
      <c r="V2912" t="s">
        <v>334</v>
      </c>
      <c r="W2912" t="s">
        <v>335</v>
      </c>
      <c r="X2912" t="s">
        <v>5667</v>
      </c>
      <c r="Y2912">
        <v>24</v>
      </c>
      <c r="Z2912">
        <v>24</v>
      </c>
      <c r="AA2912">
        <v>5</v>
      </c>
      <c r="AB2912">
        <v>5</v>
      </c>
      <c r="AC2912">
        <v>22</v>
      </c>
    </row>
    <row r="2913" spans="1:29" x14ac:dyDescent="0.35">
      <c r="A2913">
        <v>2918</v>
      </c>
      <c r="B2913" t="s">
        <v>1318</v>
      </c>
      <c r="C2913" t="s">
        <v>4293</v>
      </c>
      <c r="I2913" t="s">
        <v>4278</v>
      </c>
      <c r="J2913" t="s">
        <v>272</v>
      </c>
      <c r="K2913">
        <v>0</v>
      </c>
      <c r="N2913" t="b">
        <v>1</v>
      </c>
      <c r="O2913" t="b">
        <v>1</v>
      </c>
      <c r="P2913" t="b">
        <v>0</v>
      </c>
      <c r="Q2913">
        <v>11</v>
      </c>
      <c r="R2913">
        <v>2</v>
      </c>
      <c r="S2913">
        <v>1</v>
      </c>
      <c r="T2913">
        <v>0</v>
      </c>
      <c r="U2913" t="b">
        <v>1</v>
      </c>
      <c r="V2913" t="s">
        <v>334</v>
      </c>
      <c r="W2913" t="s">
        <v>335</v>
      </c>
      <c r="X2913" t="s">
        <v>5540</v>
      </c>
      <c r="Y2913">
        <v>25</v>
      </c>
      <c r="Z2913">
        <v>25</v>
      </c>
      <c r="AA2913">
        <v>5</v>
      </c>
      <c r="AB2913">
        <v>5</v>
      </c>
      <c r="AC2913">
        <v>22</v>
      </c>
    </row>
    <row r="2914" spans="1:29" x14ac:dyDescent="0.35">
      <c r="A2914">
        <v>2919</v>
      </c>
      <c r="B2914" t="s">
        <v>1318</v>
      </c>
      <c r="C2914" t="s">
        <v>4294</v>
      </c>
      <c r="I2914" t="s">
        <v>4278</v>
      </c>
      <c r="J2914" t="s">
        <v>272</v>
      </c>
      <c r="K2914">
        <v>0</v>
      </c>
      <c r="N2914" t="b">
        <v>1</v>
      </c>
      <c r="O2914" t="b">
        <v>1</v>
      </c>
      <c r="P2914" t="b">
        <v>0</v>
      </c>
      <c r="Q2914">
        <v>11</v>
      </c>
      <c r="R2914">
        <v>2</v>
      </c>
      <c r="S2914">
        <v>1</v>
      </c>
      <c r="T2914">
        <v>0</v>
      </c>
      <c r="U2914" t="b">
        <v>1</v>
      </c>
      <c r="V2914" t="s">
        <v>334</v>
      </c>
      <c r="W2914" t="s">
        <v>335</v>
      </c>
      <c r="X2914" t="s">
        <v>5541</v>
      </c>
      <c r="Y2914">
        <v>26</v>
      </c>
      <c r="Z2914">
        <v>26</v>
      </c>
      <c r="AA2914">
        <v>5</v>
      </c>
      <c r="AB2914">
        <v>5</v>
      </c>
      <c r="AC2914">
        <v>22</v>
      </c>
    </row>
    <row r="2915" spans="1:29" x14ac:dyDescent="0.35">
      <c r="A2915">
        <v>2920</v>
      </c>
      <c r="B2915" t="s">
        <v>1318</v>
      </c>
      <c r="C2915" t="s">
        <v>4295</v>
      </c>
      <c r="I2915" t="s">
        <v>4278</v>
      </c>
      <c r="J2915" t="s">
        <v>272</v>
      </c>
      <c r="K2915">
        <v>0</v>
      </c>
      <c r="N2915" t="b">
        <v>1</v>
      </c>
      <c r="O2915" t="b">
        <v>1</v>
      </c>
      <c r="P2915" t="b">
        <v>0</v>
      </c>
      <c r="Q2915">
        <v>11</v>
      </c>
      <c r="R2915">
        <v>2</v>
      </c>
      <c r="S2915">
        <v>1</v>
      </c>
      <c r="T2915">
        <v>0</v>
      </c>
      <c r="U2915" t="b">
        <v>1</v>
      </c>
      <c r="V2915" t="s">
        <v>334</v>
      </c>
      <c r="W2915" t="s">
        <v>335</v>
      </c>
      <c r="X2915" t="s">
        <v>5542</v>
      </c>
      <c r="Y2915">
        <v>27</v>
      </c>
      <c r="Z2915">
        <v>27</v>
      </c>
      <c r="AA2915">
        <v>5</v>
      </c>
      <c r="AB2915">
        <v>5</v>
      </c>
      <c r="AC2915">
        <v>22</v>
      </c>
    </row>
    <row r="2916" spans="1:29" x14ac:dyDescent="0.35">
      <c r="A2916">
        <v>2921</v>
      </c>
      <c r="B2916" t="s">
        <v>1318</v>
      </c>
      <c r="C2916" t="s">
        <v>4296</v>
      </c>
      <c r="I2916" t="s">
        <v>4278</v>
      </c>
      <c r="J2916" t="s">
        <v>272</v>
      </c>
      <c r="K2916">
        <v>0</v>
      </c>
      <c r="N2916" t="b">
        <v>1</v>
      </c>
      <c r="O2916" t="b">
        <v>1</v>
      </c>
      <c r="P2916" t="b">
        <v>0</v>
      </c>
      <c r="Q2916">
        <v>11</v>
      </c>
      <c r="R2916">
        <v>2</v>
      </c>
      <c r="S2916">
        <v>1</v>
      </c>
      <c r="T2916">
        <v>0</v>
      </c>
      <c r="U2916" t="b">
        <v>1</v>
      </c>
      <c r="V2916" t="s">
        <v>334</v>
      </c>
      <c r="W2916" t="s">
        <v>335</v>
      </c>
      <c r="X2916" t="s">
        <v>5543</v>
      </c>
      <c r="Y2916">
        <v>28</v>
      </c>
      <c r="Z2916">
        <v>28</v>
      </c>
      <c r="AA2916">
        <v>5</v>
      </c>
      <c r="AB2916">
        <v>5</v>
      </c>
      <c r="AC2916">
        <v>22</v>
      </c>
    </row>
    <row r="2917" spans="1:29" x14ac:dyDescent="0.35">
      <c r="A2917">
        <v>2922</v>
      </c>
      <c r="B2917" t="s">
        <v>1318</v>
      </c>
      <c r="C2917" t="s">
        <v>4297</v>
      </c>
      <c r="I2917" t="s">
        <v>4278</v>
      </c>
      <c r="J2917" t="s">
        <v>272</v>
      </c>
      <c r="K2917">
        <v>0</v>
      </c>
      <c r="N2917" t="b">
        <v>1</v>
      </c>
      <c r="O2917" t="b">
        <v>1</v>
      </c>
      <c r="P2917" t="b">
        <v>0</v>
      </c>
      <c r="Q2917">
        <v>11</v>
      </c>
      <c r="R2917">
        <v>2</v>
      </c>
      <c r="S2917">
        <v>1</v>
      </c>
      <c r="T2917">
        <v>0</v>
      </c>
      <c r="U2917" t="b">
        <v>1</v>
      </c>
      <c r="V2917" t="s">
        <v>334</v>
      </c>
      <c r="W2917" t="s">
        <v>335</v>
      </c>
      <c r="X2917" t="s">
        <v>5544</v>
      </c>
      <c r="Y2917">
        <v>29</v>
      </c>
      <c r="Z2917">
        <v>29</v>
      </c>
      <c r="AA2917">
        <v>5</v>
      </c>
      <c r="AB2917">
        <v>5</v>
      </c>
      <c r="AC2917">
        <v>22</v>
      </c>
    </row>
    <row r="2918" spans="1:29" x14ac:dyDescent="0.35">
      <c r="A2918">
        <v>2923</v>
      </c>
      <c r="B2918" t="s">
        <v>1318</v>
      </c>
      <c r="C2918" t="s">
        <v>4298</v>
      </c>
      <c r="I2918" t="s">
        <v>4278</v>
      </c>
      <c r="J2918" t="s">
        <v>272</v>
      </c>
      <c r="K2918">
        <v>0</v>
      </c>
      <c r="N2918" t="b">
        <v>1</v>
      </c>
      <c r="O2918" t="b">
        <v>1</v>
      </c>
      <c r="P2918" t="b">
        <v>0</v>
      </c>
      <c r="Q2918">
        <v>11</v>
      </c>
      <c r="R2918">
        <v>2</v>
      </c>
      <c r="S2918">
        <v>1</v>
      </c>
      <c r="T2918">
        <v>0</v>
      </c>
      <c r="U2918" t="b">
        <v>1</v>
      </c>
      <c r="V2918" t="s">
        <v>334</v>
      </c>
      <c r="W2918" t="s">
        <v>335</v>
      </c>
      <c r="X2918" t="s">
        <v>5545</v>
      </c>
      <c r="Y2918">
        <v>30</v>
      </c>
      <c r="Z2918">
        <v>30</v>
      </c>
      <c r="AA2918">
        <v>5</v>
      </c>
      <c r="AB2918">
        <v>5</v>
      </c>
      <c r="AC2918">
        <v>22</v>
      </c>
    </row>
    <row r="2919" spans="1:29" x14ac:dyDescent="0.35">
      <c r="A2919">
        <v>2924</v>
      </c>
      <c r="B2919" t="s">
        <v>1318</v>
      </c>
      <c r="C2919" t="s">
        <v>4299</v>
      </c>
      <c r="I2919" t="s">
        <v>4278</v>
      </c>
      <c r="J2919" t="s">
        <v>272</v>
      </c>
      <c r="K2919">
        <v>0</v>
      </c>
      <c r="N2919" t="b">
        <v>1</v>
      </c>
      <c r="O2919" t="b">
        <v>1</v>
      </c>
      <c r="P2919" t="b">
        <v>0</v>
      </c>
      <c r="Q2919">
        <v>11</v>
      </c>
      <c r="R2919">
        <v>2</v>
      </c>
      <c r="S2919">
        <v>1</v>
      </c>
      <c r="T2919">
        <v>0</v>
      </c>
      <c r="U2919" t="b">
        <v>1</v>
      </c>
      <c r="V2919" t="s">
        <v>334</v>
      </c>
      <c r="W2919" t="s">
        <v>335</v>
      </c>
      <c r="X2919" t="s">
        <v>5546</v>
      </c>
      <c r="Y2919">
        <v>31</v>
      </c>
      <c r="Z2919">
        <v>31</v>
      </c>
      <c r="AA2919">
        <v>5</v>
      </c>
      <c r="AB2919">
        <v>5</v>
      </c>
      <c r="AC2919">
        <v>22</v>
      </c>
    </row>
    <row r="2920" spans="1:29" x14ac:dyDescent="0.35">
      <c r="A2920">
        <v>2925</v>
      </c>
      <c r="B2920" t="s">
        <v>1318</v>
      </c>
      <c r="C2920" t="s">
        <v>4300</v>
      </c>
      <c r="I2920" t="s">
        <v>4278</v>
      </c>
      <c r="J2920" t="s">
        <v>272</v>
      </c>
      <c r="K2920">
        <v>0</v>
      </c>
      <c r="N2920" t="b">
        <v>1</v>
      </c>
      <c r="O2920" t="b">
        <v>1</v>
      </c>
      <c r="P2920" t="b">
        <v>0</v>
      </c>
      <c r="Q2920">
        <v>11</v>
      </c>
      <c r="R2920">
        <v>2</v>
      </c>
      <c r="S2920">
        <v>1</v>
      </c>
      <c r="T2920">
        <v>0</v>
      </c>
      <c r="U2920" t="b">
        <v>1</v>
      </c>
      <c r="V2920" t="s">
        <v>334</v>
      </c>
      <c r="W2920" t="s">
        <v>335</v>
      </c>
      <c r="X2920" t="s">
        <v>5547</v>
      </c>
      <c r="Y2920">
        <v>32</v>
      </c>
      <c r="Z2920">
        <v>32</v>
      </c>
      <c r="AA2920">
        <v>5</v>
      </c>
      <c r="AB2920">
        <v>5</v>
      </c>
      <c r="AC2920">
        <v>22</v>
      </c>
    </row>
    <row r="2921" spans="1:29" x14ac:dyDescent="0.35">
      <c r="A2921">
        <v>2926</v>
      </c>
      <c r="B2921" t="s">
        <v>1318</v>
      </c>
      <c r="C2921" t="s">
        <v>4301</v>
      </c>
      <c r="I2921" t="s">
        <v>4278</v>
      </c>
      <c r="J2921" t="s">
        <v>272</v>
      </c>
      <c r="K2921">
        <v>0</v>
      </c>
      <c r="N2921" t="b">
        <v>1</v>
      </c>
      <c r="O2921" t="b">
        <v>1</v>
      </c>
      <c r="P2921" t="b">
        <v>0</v>
      </c>
      <c r="Q2921">
        <v>11</v>
      </c>
      <c r="R2921">
        <v>2</v>
      </c>
      <c r="S2921">
        <v>1</v>
      </c>
      <c r="T2921">
        <v>0</v>
      </c>
      <c r="U2921" t="b">
        <v>1</v>
      </c>
      <c r="V2921" t="s">
        <v>334</v>
      </c>
      <c r="W2921" t="s">
        <v>335</v>
      </c>
      <c r="X2921" t="s">
        <v>5668</v>
      </c>
      <c r="Y2921">
        <v>33</v>
      </c>
      <c r="Z2921">
        <v>33</v>
      </c>
      <c r="AA2921">
        <v>5</v>
      </c>
      <c r="AB2921">
        <v>5</v>
      </c>
      <c r="AC2921">
        <v>22</v>
      </c>
    </row>
    <row r="2922" spans="1:29" x14ac:dyDescent="0.35">
      <c r="A2922">
        <v>2927</v>
      </c>
      <c r="B2922" t="s">
        <v>1318</v>
      </c>
      <c r="C2922" t="s">
        <v>4302</v>
      </c>
      <c r="I2922" t="s">
        <v>4278</v>
      </c>
      <c r="J2922" t="s">
        <v>272</v>
      </c>
      <c r="K2922">
        <v>0</v>
      </c>
      <c r="N2922" t="b">
        <v>1</v>
      </c>
      <c r="O2922" t="b">
        <v>1</v>
      </c>
      <c r="P2922" t="b">
        <v>0</v>
      </c>
      <c r="Q2922">
        <v>11</v>
      </c>
      <c r="R2922">
        <v>2</v>
      </c>
      <c r="S2922">
        <v>1</v>
      </c>
      <c r="T2922">
        <v>0</v>
      </c>
      <c r="U2922" t="b">
        <v>1</v>
      </c>
      <c r="V2922" t="s">
        <v>334</v>
      </c>
      <c r="W2922" t="s">
        <v>335</v>
      </c>
      <c r="X2922" t="s">
        <v>5669</v>
      </c>
      <c r="Y2922">
        <v>34</v>
      </c>
      <c r="Z2922">
        <v>34</v>
      </c>
      <c r="AA2922">
        <v>5</v>
      </c>
      <c r="AB2922">
        <v>5</v>
      </c>
      <c r="AC2922">
        <v>22</v>
      </c>
    </row>
    <row r="2923" spans="1:29" x14ac:dyDescent="0.35">
      <c r="A2923">
        <v>2928</v>
      </c>
      <c r="B2923" t="s">
        <v>1318</v>
      </c>
      <c r="C2923" t="s">
        <v>4303</v>
      </c>
      <c r="I2923" t="s">
        <v>4278</v>
      </c>
      <c r="J2923" t="s">
        <v>272</v>
      </c>
      <c r="K2923">
        <v>0</v>
      </c>
      <c r="N2923" t="b">
        <v>1</v>
      </c>
      <c r="O2923" t="b">
        <v>1</v>
      </c>
      <c r="P2923" t="b">
        <v>0</v>
      </c>
      <c r="Q2923">
        <v>11</v>
      </c>
      <c r="R2923">
        <v>2</v>
      </c>
      <c r="S2923">
        <v>1</v>
      </c>
      <c r="T2923">
        <v>0</v>
      </c>
      <c r="U2923" t="b">
        <v>1</v>
      </c>
      <c r="V2923" t="s">
        <v>334</v>
      </c>
      <c r="W2923" t="s">
        <v>335</v>
      </c>
      <c r="X2923" t="s">
        <v>5670</v>
      </c>
      <c r="Y2923">
        <v>35</v>
      </c>
      <c r="Z2923">
        <v>35</v>
      </c>
      <c r="AA2923">
        <v>5</v>
      </c>
      <c r="AB2923">
        <v>5</v>
      </c>
      <c r="AC2923">
        <v>22</v>
      </c>
    </row>
    <row r="2924" spans="1:29" x14ac:dyDescent="0.35">
      <c r="A2924">
        <v>2929</v>
      </c>
      <c r="B2924" t="s">
        <v>1318</v>
      </c>
      <c r="C2924" t="s">
        <v>4304</v>
      </c>
      <c r="I2924" t="s">
        <v>4278</v>
      </c>
      <c r="J2924" t="s">
        <v>272</v>
      </c>
      <c r="K2924">
        <v>0</v>
      </c>
      <c r="N2924" t="b">
        <v>1</v>
      </c>
      <c r="O2924" t="b">
        <v>1</v>
      </c>
      <c r="P2924" t="b">
        <v>0</v>
      </c>
      <c r="Q2924">
        <v>11</v>
      </c>
      <c r="R2924">
        <v>2</v>
      </c>
      <c r="S2924">
        <v>1</v>
      </c>
      <c r="T2924">
        <v>0</v>
      </c>
      <c r="U2924" t="b">
        <v>1</v>
      </c>
      <c r="V2924" t="s">
        <v>334</v>
      </c>
      <c r="W2924" t="s">
        <v>335</v>
      </c>
      <c r="X2924" t="s">
        <v>5671</v>
      </c>
      <c r="Y2924">
        <v>36</v>
      </c>
      <c r="Z2924">
        <v>36</v>
      </c>
      <c r="AA2924">
        <v>5</v>
      </c>
      <c r="AB2924">
        <v>5</v>
      </c>
      <c r="AC2924">
        <v>22</v>
      </c>
    </row>
    <row r="2925" spans="1:29" x14ac:dyDescent="0.35">
      <c r="A2925">
        <v>2930</v>
      </c>
      <c r="B2925" t="s">
        <v>1318</v>
      </c>
      <c r="C2925" t="s">
        <v>4305</v>
      </c>
      <c r="I2925" t="s">
        <v>4278</v>
      </c>
      <c r="J2925" t="s">
        <v>272</v>
      </c>
      <c r="K2925">
        <v>0</v>
      </c>
      <c r="N2925" t="b">
        <v>1</v>
      </c>
      <c r="O2925" t="b">
        <v>1</v>
      </c>
      <c r="P2925" t="b">
        <v>0</v>
      </c>
      <c r="Q2925">
        <v>11</v>
      </c>
      <c r="R2925">
        <v>2</v>
      </c>
      <c r="S2925">
        <v>1</v>
      </c>
      <c r="T2925">
        <v>0</v>
      </c>
      <c r="U2925" t="b">
        <v>1</v>
      </c>
      <c r="V2925" t="s">
        <v>334</v>
      </c>
      <c r="W2925" t="s">
        <v>335</v>
      </c>
      <c r="X2925" t="s">
        <v>5553</v>
      </c>
      <c r="Y2925">
        <v>37</v>
      </c>
      <c r="Z2925">
        <v>37</v>
      </c>
      <c r="AA2925">
        <v>5</v>
      </c>
      <c r="AB2925">
        <v>5</v>
      </c>
      <c r="AC2925">
        <v>22</v>
      </c>
    </row>
    <row r="2926" spans="1:29" x14ac:dyDescent="0.35">
      <c r="A2926">
        <v>2931</v>
      </c>
      <c r="B2926" t="s">
        <v>1318</v>
      </c>
      <c r="C2926" t="s">
        <v>4306</v>
      </c>
      <c r="I2926" t="s">
        <v>4278</v>
      </c>
      <c r="J2926" t="s">
        <v>272</v>
      </c>
      <c r="K2926">
        <v>0</v>
      </c>
      <c r="N2926" t="b">
        <v>1</v>
      </c>
      <c r="O2926" t="b">
        <v>1</v>
      </c>
      <c r="P2926" t="b">
        <v>0</v>
      </c>
      <c r="Q2926">
        <v>11</v>
      </c>
      <c r="R2926">
        <v>2</v>
      </c>
      <c r="S2926">
        <v>1</v>
      </c>
      <c r="T2926">
        <v>0</v>
      </c>
      <c r="U2926" t="b">
        <v>1</v>
      </c>
      <c r="V2926" t="s">
        <v>334</v>
      </c>
      <c r="W2926" t="s">
        <v>335</v>
      </c>
      <c r="X2926" t="s">
        <v>5554</v>
      </c>
      <c r="Y2926">
        <v>38</v>
      </c>
      <c r="Z2926">
        <v>38</v>
      </c>
      <c r="AA2926">
        <v>5</v>
      </c>
      <c r="AB2926">
        <v>5</v>
      </c>
      <c r="AC2926">
        <v>22</v>
      </c>
    </row>
    <row r="2927" spans="1:29" x14ac:dyDescent="0.35">
      <c r="A2927">
        <v>2932</v>
      </c>
      <c r="B2927" t="s">
        <v>1318</v>
      </c>
      <c r="C2927" t="s">
        <v>4307</v>
      </c>
      <c r="I2927" t="s">
        <v>4278</v>
      </c>
      <c r="J2927" t="s">
        <v>272</v>
      </c>
      <c r="K2927">
        <v>0</v>
      </c>
      <c r="N2927" t="b">
        <v>1</v>
      </c>
      <c r="O2927" t="b">
        <v>1</v>
      </c>
      <c r="P2927" t="b">
        <v>0</v>
      </c>
      <c r="Q2927">
        <v>11</v>
      </c>
      <c r="R2927">
        <v>2</v>
      </c>
      <c r="S2927">
        <v>1</v>
      </c>
      <c r="T2927">
        <v>0</v>
      </c>
      <c r="U2927" t="b">
        <v>1</v>
      </c>
      <c r="V2927" t="s">
        <v>334</v>
      </c>
      <c r="W2927" t="s">
        <v>335</v>
      </c>
      <c r="X2927" t="s">
        <v>5555</v>
      </c>
      <c r="Y2927">
        <v>39</v>
      </c>
      <c r="Z2927">
        <v>39</v>
      </c>
      <c r="AA2927">
        <v>5</v>
      </c>
      <c r="AB2927">
        <v>5</v>
      </c>
      <c r="AC2927">
        <v>22</v>
      </c>
    </row>
    <row r="2928" spans="1:29" x14ac:dyDescent="0.35">
      <c r="A2928">
        <v>2933</v>
      </c>
      <c r="B2928" t="s">
        <v>1318</v>
      </c>
      <c r="C2928" t="s">
        <v>4308</v>
      </c>
      <c r="I2928" t="s">
        <v>4278</v>
      </c>
      <c r="J2928" t="s">
        <v>272</v>
      </c>
      <c r="K2928">
        <v>0</v>
      </c>
      <c r="N2928" t="b">
        <v>1</v>
      </c>
      <c r="O2928" t="b">
        <v>1</v>
      </c>
      <c r="P2928" t="b">
        <v>0</v>
      </c>
      <c r="Q2928">
        <v>11</v>
      </c>
      <c r="R2928">
        <v>2</v>
      </c>
      <c r="S2928">
        <v>1</v>
      </c>
      <c r="T2928">
        <v>0</v>
      </c>
      <c r="U2928" t="b">
        <v>1</v>
      </c>
      <c r="V2928" t="s">
        <v>334</v>
      </c>
      <c r="W2928" t="s">
        <v>335</v>
      </c>
      <c r="X2928" t="s">
        <v>5556</v>
      </c>
      <c r="Y2928">
        <v>40</v>
      </c>
      <c r="Z2928">
        <v>40</v>
      </c>
      <c r="AA2928">
        <v>5</v>
      </c>
      <c r="AB2928">
        <v>5</v>
      </c>
      <c r="AC2928">
        <v>22</v>
      </c>
    </row>
    <row r="2929" spans="1:29" x14ac:dyDescent="0.35">
      <c r="A2929">
        <v>2934</v>
      </c>
      <c r="B2929" t="s">
        <v>1318</v>
      </c>
      <c r="C2929" t="s">
        <v>4309</v>
      </c>
      <c r="I2929" t="s">
        <v>50</v>
      </c>
      <c r="J2929" t="s">
        <v>264</v>
      </c>
      <c r="K2929">
        <v>0</v>
      </c>
      <c r="N2929" t="b">
        <v>1</v>
      </c>
      <c r="O2929" t="b">
        <v>1</v>
      </c>
      <c r="P2929" t="b">
        <v>0</v>
      </c>
      <c r="Q2929">
        <v>11</v>
      </c>
      <c r="R2929">
        <v>2</v>
      </c>
      <c r="S2929">
        <v>1</v>
      </c>
      <c r="T2929">
        <v>0</v>
      </c>
      <c r="U2929" t="b">
        <v>1</v>
      </c>
      <c r="V2929" t="s">
        <v>334</v>
      </c>
      <c r="W2929" t="s">
        <v>335</v>
      </c>
      <c r="X2929" t="s">
        <v>6145</v>
      </c>
      <c r="Y2929">
        <v>10</v>
      </c>
      <c r="Z2929">
        <v>10</v>
      </c>
      <c r="AA2929">
        <v>6</v>
      </c>
      <c r="AB2929">
        <v>6</v>
      </c>
      <c r="AC2929">
        <v>22</v>
      </c>
    </row>
    <row r="2930" spans="1:29" x14ac:dyDescent="0.35">
      <c r="A2930">
        <v>2935</v>
      </c>
      <c r="B2930" t="s">
        <v>1318</v>
      </c>
      <c r="C2930" t="s">
        <v>4310</v>
      </c>
      <c r="I2930" t="s">
        <v>50</v>
      </c>
      <c r="J2930" t="s">
        <v>264</v>
      </c>
      <c r="K2930">
        <v>0</v>
      </c>
      <c r="N2930" t="b">
        <v>1</v>
      </c>
      <c r="O2930" t="b">
        <v>1</v>
      </c>
      <c r="P2930" t="b">
        <v>0</v>
      </c>
      <c r="Q2930">
        <v>11</v>
      </c>
      <c r="R2930">
        <v>2</v>
      </c>
      <c r="S2930">
        <v>1</v>
      </c>
      <c r="T2930">
        <v>0</v>
      </c>
      <c r="U2930" t="b">
        <v>1</v>
      </c>
      <c r="V2930" t="s">
        <v>334</v>
      </c>
      <c r="W2930" t="s">
        <v>335</v>
      </c>
      <c r="X2930" t="s">
        <v>5375</v>
      </c>
      <c r="Y2930">
        <v>11</v>
      </c>
      <c r="Z2930">
        <v>11</v>
      </c>
      <c r="AA2930">
        <v>6</v>
      </c>
      <c r="AB2930">
        <v>6</v>
      </c>
      <c r="AC2930">
        <v>22</v>
      </c>
    </row>
    <row r="2931" spans="1:29" x14ac:dyDescent="0.35">
      <c r="A2931">
        <v>2936</v>
      </c>
      <c r="B2931" t="s">
        <v>1318</v>
      </c>
      <c r="C2931" t="s">
        <v>4311</v>
      </c>
      <c r="I2931" t="s">
        <v>50</v>
      </c>
      <c r="J2931" t="s">
        <v>264</v>
      </c>
      <c r="K2931">
        <v>0</v>
      </c>
      <c r="N2931" t="b">
        <v>1</v>
      </c>
      <c r="O2931" t="b">
        <v>1</v>
      </c>
      <c r="P2931" t="b">
        <v>0</v>
      </c>
      <c r="Q2931">
        <v>11</v>
      </c>
      <c r="R2931">
        <v>2</v>
      </c>
      <c r="S2931">
        <v>1</v>
      </c>
      <c r="T2931">
        <v>0</v>
      </c>
      <c r="U2931" t="b">
        <v>1</v>
      </c>
      <c r="V2931" t="s">
        <v>334</v>
      </c>
      <c r="W2931" t="s">
        <v>335</v>
      </c>
      <c r="X2931" t="s">
        <v>5424</v>
      </c>
      <c r="Y2931">
        <v>12</v>
      </c>
      <c r="Z2931">
        <v>12</v>
      </c>
      <c r="AA2931">
        <v>6</v>
      </c>
      <c r="AB2931">
        <v>6</v>
      </c>
      <c r="AC2931">
        <v>22</v>
      </c>
    </row>
    <row r="2932" spans="1:29" x14ac:dyDescent="0.35">
      <c r="A2932">
        <v>2937</v>
      </c>
      <c r="B2932" t="s">
        <v>1318</v>
      </c>
      <c r="C2932" t="s">
        <v>4312</v>
      </c>
      <c r="I2932" t="s">
        <v>50</v>
      </c>
      <c r="J2932" t="s">
        <v>264</v>
      </c>
      <c r="K2932">
        <v>0</v>
      </c>
      <c r="N2932" t="b">
        <v>1</v>
      </c>
      <c r="O2932" t="b">
        <v>1</v>
      </c>
      <c r="P2932" t="b">
        <v>0</v>
      </c>
      <c r="Q2932">
        <v>11</v>
      </c>
      <c r="R2932">
        <v>2</v>
      </c>
      <c r="S2932">
        <v>1</v>
      </c>
      <c r="T2932">
        <v>0</v>
      </c>
      <c r="U2932" t="b">
        <v>1</v>
      </c>
      <c r="V2932" t="s">
        <v>334</v>
      </c>
      <c r="W2932" t="s">
        <v>335</v>
      </c>
      <c r="X2932" t="s">
        <v>5425</v>
      </c>
      <c r="Y2932">
        <v>13</v>
      </c>
      <c r="Z2932">
        <v>13</v>
      </c>
      <c r="AA2932">
        <v>6</v>
      </c>
      <c r="AB2932">
        <v>6</v>
      </c>
      <c r="AC2932">
        <v>22</v>
      </c>
    </row>
    <row r="2933" spans="1:29" x14ac:dyDescent="0.35">
      <c r="A2933">
        <v>2938</v>
      </c>
      <c r="B2933" t="s">
        <v>1318</v>
      </c>
      <c r="C2933" t="s">
        <v>4313</v>
      </c>
      <c r="I2933" t="s">
        <v>50</v>
      </c>
      <c r="J2933" t="s">
        <v>264</v>
      </c>
      <c r="K2933">
        <v>0</v>
      </c>
      <c r="N2933" t="b">
        <v>1</v>
      </c>
      <c r="O2933" t="b">
        <v>1</v>
      </c>
      <c r="P2933" t="b">
        <v>0</v>
      </c>
      <c r="Q2933">
        <v>11</v>
      </c>
      <c r="R2933">
        <v>2</v>
      </c>
      <c r="S2933">
        <v>1</v>
      </c>
      <c r="T2933">
        <v>0</v>
      </c>
      <c r="U2933" t="b">
        <v>1</v>
      </c>
      <c r="V2933" t="s">
        <v>334</v>
      </c>
      <c r="W2933" t="s">
        <v>335</v>
      </c>
      <c r="X2933" t="s">
        <v>5377</v>
      </c>
      <c r="Y2933">
        <v>14</v>
      </c>
      <c r="Z2933">
        <v>14</v>
      </c>
      <c r="AA2933">
        <v>6</v>
      </c>
      <c r="AB2933">
        <v>6</v>
      </c>
      <c r="AC2933">
        <v>22</v>
      </c>
    </row>
    <row r="2934" spans="1:29" x14ac:dyDescent="0.35">
      <c r="A2934">
        <v>2939</v>
      </c>
      <c r="B2934" t="s">
        <v>1318</v>
      </c>
      <c r="C2934" t="s">
        <v>4314</v>
      </c>
      <c r="I2934" t="s">
        <v>50</v>
      </c>
      <c r="J2934" t="s">
        <v>264</v>
      </c>
      <c r="K2934">
        <v>0</v>
      </c>
      <c r="N2934" t="b">
        <v>1</v>
      </c>
      <c r="O2934" t="b">
        <v>1</v>
      </c>
      <c r="P2934" t="b">
        <v>0</v>
      </c>
      <c r="Q2934">
        <v>11</v>
      </c>
      <c r="R2934">
        <v>2</v>
      </c>
      <c r="S2934">
        <v>1</v>
      </c>
      <c r="T2934">
        <v>0</v>
      </c>
      <c r="U2934" t="b">
        <v>1</v>
      </c>
      <c r="V2934" t="s">
        <v>334</v>
      </c>
      <c r="W2934" t="s">
        <v>335</v>
      </c>
      <c r="X2934" t="s">
        <v>5426</v>
      </c>
      <c r="Y2934">
        <v>15</v>
      </c>
      <c r="Z2934">
        <v>15</v>
      </c>
      <c r="AA2934">
        <v>6</v>
      </c>
      <c r="AB2934">
        <v>6</v>
      </c>
      <c r="AC2934">
        <v>22</v>
      </c>
    </row>
    <row r="2935" spans="1:29" x14ac:dyDescent="0.35">
      <c r="A2935">
        <v>2940</v>
      </c>
      <c r="B2935" t="s">
        <v>1318</v>
      </c>
      <c r="C2935" t="s">
        <v>4315</v>
      </c>
      <c r="I2935" t="s">
        <v>50</v>
      </c>
      <c r="J2935" t="s">
        <v>264</v>
      </c>
      <c r="K2935">
        <v>0</v>
      </c>
      <c r="N2935" t="b">
        <v>1</v>
      </c>
      <c r="O2935" t="b">
        <v>1</v>
      </c>
      <c r="P2935" t="b">
        <v>0</v>
      </c>
      <c r="Q2935">
        <v>11</v>
      </c>
      <c r="R2935">
        <v>2</v>
      </c>
      <c r="S2935">
        <v>1</v>
      </c>
      <c r="T2935">
        <v>0</v>
      </c>
      <c r="U2935" t="b">
        <v>1</v>
      </c>
      <c r="V2935" t="s">
        <v>334</v>
      </c>
      <c r="W2935" t="s">
        <v>335</v>
      </c>
      <c r="X2935" t="s">
        <v>5380</v>
      </c>
      <c r="Y2935">
        <v>16</v>
      </c>
      <c r="Z2935">
        <v>16</v>
      </c>
      <c r="AA2935">
        <v>6</v>
      </c>
      <c r="AB2935">
        <v>6</v>
      </c>
      <c r="AC2935">
        <v>22</v>
      </c>
    </row>
    <row r="2936" spans="1:29" x14ac:dyDescent="0.35">
      <c r="A2936">
        <v>2941</v>
      </c>
      <c r="B2936" t="s">
        <v>1318</v>
      </c>
      <c r="C2936" t="s">
        <v>4316</v>
      </c>
      <c r="I2936" t="s">
        <v>50</v>
      </c>
      <c r="J2936" t="s">
        <v>264</v>
      </c>
      <c r="K2936">
        <v>0</v>
      </c>
      <c r="N2936" t="b">
        <v>1</v>
      </c>
      <c r="O2936" t="b">
        <v>1</v>
      </c>
      <c r="P2936" t="b">
        <v>0</v>
      </c>
      <c r="Q2936">
        <v>11</v>
      </c>
      <c r="R2936">
        <v>2</v>
      </c>
      <c r="S2936">
        <v>1</v>
      </c>
      <c r="T2936">
        <v>0</v>
      </c>
      <c r="U2936" t="b">
        <v>1</v>
      </c>
      <c r="V2936" t="s">
        <v>334</v>
      </c>
      <c r="W2936" t="s">
        <v>335</v>
      </c>
      <c r="X2936" t="s">
        <v>5427</v>
      </c>
      <c r="Y2936">
        <v>17</v>
      </c>
      <c r="Z2936">
        <v>17</v>
      </c>
      <c r="AA2936">
        <v>6</v>
      </c>
      <c r="AB2936">
        <v>6</v>
      </c>
      <c r="AC2936">
        <v>22</v>
      </c>
    </row>
    <row r="2937" spans="1:29" x14ac:dyDescent="0.35">
      <c r="A2937">
        <v>2942</v>
      </c>
      <c r="B2937" t="s">
        <v>1318</v>
      </c>
      <c r="C2937" t="s">
        <v>4317</v>
      </c>
      <c r="I2937" t="s">
        <v>50</v>
      </c>
      <c r="J2937" t="s">
        <v>264</v>
      </c>
      <c r="K2937">
        <v>0</v>
      </c>
      <c r="N2937" t="b">
        <v>1</v>
      </c>
      <c r="O2937" t="b">
        <v>1</v>
      </c>
      <c r="P2937" t="b">
        <v>0</v>
      </c>
      <c r="Q2937">
        <v>11</v>
      </c>
      <c r="R2937">
        <v>2</v>
      </c>
      <c r="S2937">
        <v>1</v>
      </c>
      <c r="T2937">
        <v>0</v>
      </c>
      <c r="U2937" t="b">
        <v>1</v>
      </c>
      <c r="V2937" t="s">
        <v>334</v>
      </c>
      <c r="W2937" t="s">
        <v>335</v>
      </c>
      <c r="X2937" t="s">
        <v>5428</v>
      </c>
      <c r="Y2937">
        <v>18</v>
      </c>
      <c r="Z2937">
        <v>18</v>
      </c>
      <c r="AA2937">
        <v>6</v>
      </c>
      <c r="AB2937">
        <v>6</v>
      </c>
      <c r="AC2937">
        <v>22</v>
      </c>
    </row>
    <row r="2938" spans="1:29" x14ac:dyDescent="0.35">
      <c r="A2938">
        <v>2943</v>
      </c>
      <c r="B2938" t="s">
        <v>1318</v>
      </c>
      <c r="C2938" t="s">
        <v>4318</v>
      </c>
      <c r="I2938" t="s">
        <v>50</v>
      </c>
      <c r="J2938" t="s">
        <v>264</v>
      </c>
      <c r="K2938">
        <v>0</v>
      </c>
      <c r="N2938" t="b">
        <v>1</v>
      </c>
      <c r="O2938" t="b">
        <v>1</v>
      </c>
      <c r="P2938" t="b">
        <v>0</v>
      </c>
      <c r="Q2938">
        <v>11</v>
      </c>
      <c r="R2938">
        <v>2</v>
      </c>
      <c r="S2938">
        <v>1</v>
      </c>
      <c r="T2938">
        <v>0</v>
      </c>
      <c r="U2938" t="b">
        <v>1</v>
      </c>
      <c r="V2938" t="s">
        <v>334</v>
      </c>
      <c r="W2938" t="s">
        <v>335</v>
      </c>
      <c r="X2938" t="s">
        <v>5429</v>
      </c>
      <c r="Y2938">
        <v>19</v>
      </c>
      <c r="Z2938">
        <v>19</v>
      </c>
      <c r="AA2938">
        <v>6</v>
      </c>
      <c r="AB2938">
        <v>6</v>
      </c>
      <c r="AC2938">
        <v>22</v>
      </c>
    </row>
    <row r="2939" spans="1:29" x14ac:dyDescent="0.35">
      <c r="A2939">
        <v>2944</v>
      </c>
      <c r="B2939" t="s">
        <v>1318</v>
      </c>
      <c r="C2939" t="s">
        <v>4319</v>
      </c>
      <c r="I2939" t="s">
        <v>50</v>
      </c>
      <c r="J2939" t="s">
        <v>264</v>
      </c>
      <c r="K2939">
        <v>0</v>
      </c>
      <c r="N2939" t="b">
        <v>1</v>
      </c>
      <c r="O2939" t="b">
        <v>1</v>
      </c>
      <c r="P2939" t="b">
        <v>0</v>
      </c>
      <c r="Q2939">
        <v>11</v>
      </c>
      <c r="R2939">
        <v>2</v>
      </c>
      <c r="S2939">
        <v>1</v>
      </c>
      <c r="T2939">
        <v>0</v>
      </c>
      <c r="U2939" t="b">
        <v>1</v>
      </c>
      <c r="V2939" t="s">
        <v>334</v>
      </c>
      <c r="W2939" t="s">
        <v>335</v>
      </c>
      <c r="X2939" t="s">
        <v>5430</v>
      </c>
      <c r="Y2939">
        <v>20</v>
      </c>
      <c r="Z2939">
        <v>20</v>
      </c>
      <c r="AA2939">
        <v>6</v>
      </c>
      <c r="AB2939">
        <v>6</v>
      </c>
      <c r="AC2939">
        <v>22</v>
      </c>
    </row>
    <row r="2940" spans="1:29" x14ac:dyDescent="0.35">
      <c r="A2940">
        <v>2945</v>
      </c>
      <c r="B2940" t="s">
        <v>1318</v>
      </c>
      <c r="C2940" t="s">
        <v>4320</v>
      </c>
      <c r="I2940" t="s">
        <v>50</v>
      </c>
      <c r="J2940" t="s">
        <v>264</v>
      </c>
      <c r="K2940">
        <v>0</v>
      </c>
      <c r="N2940" t="b">
        <v>1</v>
      </c>
      <c r="O2940" t="b">
        <v>1</v>
      </c>
      <c r="P2940" t="b">
        <v>0</v>
      </c>
      <c r="Q2940">
        <v>11</v>
      </c>
      <c r="R2940">
        <v>2</v>
      </c>
      <c r="S2940">
        <v>1</v>
      </c>
      <c r="T2940">
        <v>0</v>
      </c>
      <c r="U2940" t="b">
        <v>1</v>
      </c>
      <c r="V2940" t="s">
        <v>334</v>
      </c>
      <c r="W2940" t="s">
        <v>335</v>
      </c>
      <c r="X2940" t="s">
        <v>5431</v>
      </c>
      <c r="Y2940">
        <v>21</v>
      </c>
      <c r="Z2940">
        <v>21</v>
      </c>
      <c r="AA2940">
        <v>6</v>
      </c>
      <c r="AB2940">
        <v>6</v>
      </c>
      <c r="AC2940">
        <v>22</v>
      </c>
    </row>
    <row r="2941" spans="1:29" x14ac:dyDescent="0.35">
      <c r="A2941">
        <v>2946</v>
      </c>
      <c r="B2941" t="s">
        <v>1318</v>
      </c>
      <c r="C2941" t="s">
        <v>4321</v>
      </c>
      <c r="I2941" t="s">
        <v>50</v>
      </c>
      <c r="J2941" t="s">
        <v>264</v>
      </c>
      <c r="K2941">
        <v>0</v>
      </c>
      <c r="N2941" t="b">
        <v>1</v>
      </c>
      <c r="O2941" t="b">
        <v>1</v>
      </c>
      <c r="P2941" t="b">
        <v>0</v>
      </c>
      <c r="Q2941">
        <v>11</v>
      </c>
      <c r="R2941">
        <v>2</v>
      </c>
      <c r="S2941">
        <v>1</v>
      </c>
      <c r="T2941">
        <v>0</v>
      </c>
      <c r="U2941" t="b">
        <v>1</v>
      </c>
      <c r="V2941" t="s">
        <v>334</v>
      </c>
      <c r="W2941" t="s">
        <v>335</v>
      </c>
      <c r="X2941" t="s">
        <v>5672</v>
      </c>
      <c r="Y2941">
        <v>22</v>
      </c>
      <c r="Z2941">
        <v>22</v>
      </c>
      <c r="AA2941">
        <v>6</v>
      </c>
      <c r="AB2941">
        <v>6</v>
      </c>
      <c r="AC2941">
        <v>22</v>
      </c>
    </row>
    <row r="2942" spans="1:29" x14ac:dyDescent="0.35">
      <c r="A2942">
        <v>2947</v>
      </c>
      <c r="B2942" t="s">
        <v>1318</v>
      </c>
      <c r="C2942" t="s">
        <v>4322</v>
      </c>
      <c r="I2942" t="s">
        <v>50</v>
      </c>
      <c r="J2942" t="s">
        <v>264</v>
      </c>
      <c r="K2942">
        <v>0</v>
      </c>
      <c r="N2942" t="b">
        <v>1</v>
      </c>
      <c r="O2942" t="b">
        <v>1</v>
      </c>
      <c r="P2942" t="b">
        <v>0</v>
      </c>
      <c r="Q2942">
        <v>11</v>
      </c>
      <c r="R2942">
        <v>2</v>
      </c>
      <c r="S2942">
        <v>1</v>
      </c>
      <c r="T2942">
        <v>0</v>
      </c>
      <c r="U2942" t="b">
        <v>1</v>
      </c>
      <c r="V2942" t="s">
        <v>334</v>
      </c>
      <c r="W2942" t="s">
        <v>335</v>
      </c>
      <c r="X2942" t="s">
        <v>5673</v>
      </c>
      <c r="Y2942">
        <v>23</v>
      </c>
      <c r="Z2942">
        <v>23</v>
      </c>
      <c r="AA2942">
        <v>6</v>
      </c>
      <c r="AB2942">
        <v>6</v>
      </c>
      <c r="AC2942">
        <v>22</v>
      </c>
    </row>
    <row r="2943" spans="1:29" x14ac:dyDescent="0.35">
      <c r="A2943">
        <v>2948</v>
      </c>
      <c r="B2943" t="s">
        <v>1318</v>
      </c>
      <c r="C2943" t="s">
        <v>4323</v>
      </c>
      <c r="I2943" t="s">
        <v>50</v>
      </c>
      <c r="J2943" t="s">
        <v>264</v>
      </c>
      <c r="K2943">
        <v>0</v>
      </c>
      <c r="N2943" t="b">
        <v>1</v>
      </c>
      <c r="O2943" t="b">
        <v>1</v>
      </c>
      <c r="P2943" t="b">
        <v>0</v>
      </c>
      <c r="Q2943">
        <v>11</v>
      </c>
      <c r="R2943">
        <v>2</v>
      </c>
      <c r="S2943">
        <v>1</v>
      </c>
      <c r="T2943">
        <v>0</v>
      </c>
      <c r="U2943" t="b">
        <v>1</v>
      </c>
      <c r="V2943" t="s">
        <v>334</v>
      </c>
      <c r="W2943" t="s">
        <v>335</v>
      </c>
      <c r="X2943" t="s">
        <v>5674</v>
      </c>
      <c r="Y2943">
        <v>24</v>
      </c>
      <c r="Z2943">
        <v>24</v>
      </c>
      <c r="AA2943">
        <v>6</v>
      </c>
      <c r="AB2943">
        <v>6</v>
      </c>
      <c r="AC2943">
        <v>22</v>
      </c>
    </row>
    <row r="2944" spans="1:29" x14ac:dyDescent="0.35">
      <c r="A2944">
        <v>2949</v>
      </c>
      <c r="B2944" t="s">
        <v>1318</v>
      </c>
      <c r="C2944" t="s">
        <v>4324</v>
      </c>
      <c r="I2944" t="s">
        <v>50</v>
      </c>
      <c r="J2944" t="s">
        <v>264</v>
      </c>
      <c r="K2944">
        <v>0</v>
      </c>
      <c r="N2944" t="b">
        <v>1</v>
      </c>
      <c r="O2944" t="b">
        <v>1</v>
      </c>
      <c r="P2944" t="b">
        <v>0</v>
      </c>
      <c r="Q2944">
        <v>11</v>
      </c>
      <c r="R2944">
        <v>2</v>
      </c>
      <c r="S2944">
        <v>1</v>
      </c>
      <c r="T2944">
        <v>0</v>
      </c>
      <c r="U2944" t="b">
        <v>1</v>
      </c>
      <c r="V2944" t="s">
        <v>334</v>
      </c>
      <c r="W2944" t="s">
        <v>335</v>
      </c>
      <c r="X2944" t="s">
        <v>5386</v>
      </c>
      <c r="Y2944">
        <v>25</v>
      </c>
      <c r="Z2944">
        <v>25</v>
      </c>
      <c r="AA2944">
        <v>6</v>
      </c>
      <c r="AB2944">
        <v>6</v>
      </c>
      <c r="AC2944">
        <v>22</v>
      </c>
    </row>
    <row r="2945" spans="1:29" x14ac:dyDescent="0.35">
      <c r="A2945">
        <v>2950</v>
      </c>
      <c r="B2945" t="s">
        <v>1318</v>
      </c>
      <c r="C2945" t="s">
        <v>4325</v>
      </c>
      <c r="I2945" t="s">
        <v>50</v>
      </c>
      <c r="J2945" t="s">
        <v>264</v>
      </c>
      <c r="K2945">
        <v>0</v>
      </c>
      <c r="N2945" t="b">
        <v>1</v>
      </c>
      <c r="O2945" t="b">
        <v>1</v>
      </c>
      <c r="P2945" t="b">
        <v>0</v>
      </c>
      <c r="Q2945">
        <v>11</v>
      </c>
      <c r="R2945">
        <v>2</v>
      </c>
      <c r="S2945">
        <v>1</v>
      </c>
      <c r="T2945">
        <v>0</v>
      </c>
      <c r="U2945" t="b">
        <v>1</v>
      </c>
      <c r="V2945" t="s">
        <v>334</v>
      </c>
      <c r="W2945" t="s">
        <v>335</v>
      </c>
      <c r="X2945" t="s">
        <v>5435</v>
      </c>
      <c r="Y2945">
        <v>26</v>
      </c>
      <c r="Z2945">
        <v>26</v>
      </c>
      <c r="AA2945">
        <v>6</v>
      </c>
      <c r="AB2945">
        <v>6</v>
      </c>
      <c r="AC2945">
        <v>22</v>
      </c>
    </row>
    <row r="2946" spans="1:29" x14ac:dyDescent="0.35">
      <c r="A2946">
        <v>2951</v>
      </c>
      <c r="B2946" t="s">
        <v>1318</v>
      </c>
      <c r="C2946" t="s">
        <v>4326</v>
      </c>
      <c r="I2946" t="s">
        <v>50</v>
      </c>
      <c r="J2946" t="s">
        <v>264</v>
      </c>
      <c r="K2946">
        <v>0</v>
      </c>
      <c r="N2946" t="b">
        <v>1</v>
      </c>
      <c r="O2946" t="b">
        <v>1</v>
      </c>
      <c r="P2946" t="b">
        <v>0</v>
      </c>
      <c r="Q2946">
        <v>11</v>
      </c>
      <c r="R2946">
        <v>2</v>
      </c>
      <c r="S2946">
        <v>1</v>
      </c>
      <c r="T2946">
        <v>0</v>
      </c>
      <c r="U2946" t="b">
        <v>1</v>
      </c>
      <c r="V2946" t="s">
        <v>334</v>
      </c>
      <c r="W2946" t="s">
        <v>335</v>
      </c>
      <c r="X2946" t="s">
        <v>5436</v>
      </c>
      <c r="Y2946">
        <v>27</v>
      </c>
      <c r="Z2946">
        <v>27</v>
      </c>
      <c r="AA2946">
        <v>6</v>
      </c>
      <c r="AB2946">
        <v>6</v>
      </c>
      <c r="AC2946">
        <v>22</v>
      </c>
    </row>
    <row r="2947" spans="1:29" x14ac:dyDescent="0.35">
      <c r="A2947">
        <v>2952</v>
      </c>
      <c r="B2947" t="s">
        <v>1318</v>
      </c>
      <c r="C2947" t="s">
        <v>4327</v>
      </c>
      <c r="I2947" t="s">
        <v>50</v>
      </c>
      <c r="J2947" t="s">
        <v>264</v>
      </c>
      <c r="K2947">
        <v>0</v>
      </c>
      <c r="N2947" t="b">
        <v>1</v>
      </c>
      <c r="O2947" t="b">
        <v>1</v>
      </c>
      <c r="P2947" t="b">
        <v>0</v>
      </c>
      <c r="Q2947">
        <v>11</v>
      </c>
      <c r="R2947">
        <v>2</v>
      </c>
      <c r="S2947">
        <v>1</v>
      </c>
      <c r="T2947">
        <v>0</v>
      </c>
      <c r="U2947" t="b">
        <v>1</v>
      </c>
      <c r="V2947" t="s">
        <v>334</v>
      </c>
      <c r="W2947" t="s">
        <v>335</v>
      </c>
      <c r="X2947" t="s">
        <v>5437</v>
      </c>
      <c r="Y2947">
        <v>28</v>
      </c>
      <c r="Z2947">
        <v>28</v>
      </c>
      <c r="AA2947">
        <v>6</v>
      </c>
      <c r="AB2947">
        <v>6</v>
      </c>
      <c r="AC2947">
        <v>22</v>
      </c>
    </row>
    <row r="2948" spans="1:29" x14ac:dyDescent="0.35">
      <c r="A2948">
        <v>2953</v>
      </c>
      <c r="B2948" t="s">
        <v>1318</v>
      </c>
      <c r="C2948" t="s">
        <v>4328</v>
      </c>
      <c r="I2948" t="s">
        <v>50</v>
      </c>
      <c r="J2948" t="s">
        <v>264</v>
      </c>
      <c r="K2948">
        <v>0</v>
      </c>
      <c r="N2948" t="b">
        <v>1</v>
      </c>
      <c r="O2948" t="b">
        <v>1</v>
      </c>
      <c r="P2948" t="b">
        <v>0</v>
      </c>
      <c r="Q2948">
        <v>11</v>
      </c>
      <c r="R2948">
        <v>2</v>
      </c>
      <c r="S2948">
        <v>1</v>
      </c>
      <c r="T2948">
        <v>0</v>
      </c>
      <c r="U2948" t="b">
        <v>1</v>
      </c>
      <c r="V2948" t="s">
        <v>334</v>
      </c>
      <c r="W2948" t="s">
        <v>335</v>
      </c>
      <c r="X2948" t="s">
        <v>5438</v>
      </c>
      <c r="Y2948">
        <v>29</v>
      </c>
      <c r="Z2948">
        <v>29</v>
      </c>
      <c r="AA2948">
        <v>6</v>
      </c>
      <c r="AB2948">
        <v>6</v>
      </c>
      <c r="AC2948">
        <v>22</v>
      </c>
    </row>
    <row r="2949" spans="1:29" x14ac:dyDescent="0.35">
      <c r="A2949">
        <v>2954</v>
      </c>
      <c r="B2949" t="s">
        <v>1318</v>
      </c>
      <c r="C2949" t="s">
        <v>4329</v>
      </c>
      <c r="I2949" t="s">
        <v>50</v>
      </c>
      <c r="J2949" t="s">
        <v>264</v>
      </c>
      <c r="K2949">
        <v>0</v>
      </c>
      <c r="N2949" t="b">
        <v>1</v>
      </c>
      <c r="O2949" t="b">
        <v>1</v>
      </c>
      <c r="P2949" t="b">
        <v>0</v>
      </c>
      <c r="Q2949">
        <v>11</v>
      </c>
      <c r="R2949">
        <v>2</v>
      </c>
      <c r="S2949">
        <v>1</v>
      </c>
      <c r="T2949">
        <v>0</v>
      </c>
      <c r="U2949" t="b">
        <v>1</v>
      </c>
      <c r="V2949" t="s">
        <v>334</v>
      </c>
      <c r="W2949" t="s">
        <v>335</v>
      </c>
      <c r="X2949" t="s">
        <v>5439</v>
      </c>
      <c r="Y2949">
        <v>30</v>
      </c>
      <c r="Z2949">
        <v>30</v>
      </c>
      <c r="AA2949">
        <v>6</v>
      </c>
      <c r="AB2949">
        <v>6</v>
      </c>
      <c r="AC2949">
        <v>22</v>
      </c>
    </row>
    <row r="2950" spans="1:29" x14ac:dyDescent="0.35">
      <c r="A2950">
        <v>2955</v>
      </c>
      <c r="B2950" t="s">
        <v>1318</v>
      </c>
      <c r="C2950" t="s">
        <v>4330</v>
      </c>
      <c r="I2950" t="s">
        <v>50</v>
      </c>
      <c r="J2950" t="s">
        <v>264</v>
      </c>
      <c r="K2950">
        <v>0</v>
      </c>
      <c r="N2950" t="b">
        <v>1</v>
      </c>
      <c r="O2950" t="b">
        <v>1</v>
      </c>
      <c r="P2950" t="b">
        <v>0</v>
      </c>
      <c r="Q2950">
        <v>11</v>
      </c>
      <c r="R2950">
        <v>2</v>
      </c>
      <c r="S2950">
        <v>1</v>
      </c>
      <c r="T2950">
        <v>0</v>
      </c>
      <c r="U2950" t="b">
        <v>1</v>
      </c>
      <c r="V2950" t="s">
        <v>334</v>
      </c>
      <c r="W2950" t="s">
        <v>335</v>
      </c>
      <c r="X2950" t="s">
        <v>5440</v>
      </c>
      <c r="Y2950">
        <v>31</v>
      </c>
      <c r="Z2950">
        <v>31</v>
      </c>
      <c r="AA2950">
        <v>6</v>
      </c>
      <c r="AB2950">
        <v>6</v>
      </c>
      <c r="AC2950">
        <v>22</v>
      </c>
    </row>
    <row r="2951" spans="1:29" x14ac:dyDescent="0.35">
      <c r="A2951">
        <v>2956</v>
      </c>
      <c r="B2951" t="s">
        <v>1318</v>
      </c>
      <c r="C2951" t="s">
        <v>4331</v>
      </c>
      <c r="I2951" t="s">
        <v>50</v>
      </c>
      <c r="J2951" t="s">
        <v>264</v>
      </c>
      <c r="K2951">
        <v>0</v>
      </c>
      <c r="N2951" t="b">
        <v>1</v>
      </c>
      <c r="O2951" t="b">
        <v>1</v>
      </c>
      <c r="P2951" t="b">
        <v>0</v>
      </c>
      <c r="Q2951">
        <v>11</v>
      </c>
      <c r="R2951">
        <v>2</v>
      </c>
      <c r="S2951">
        <v>1</v>
      </c>
      <c r="T2951">
        <v>0</v>
      </c>
      <c r="U2951" t="b">
        <v>1</v>
      </c>
      <c r="V2951" t="s">
        <v>334</v>
      </c>
      <c r="W2951" t="s">
        <v>335</v>
      </c>
      <c r="X2951" t="s">
        <v>5441</v>
      </c>
      <c r="Y2951">
        <v>32</v>
      </c>
      <c r="Z2951">
        <v>32</v>
      </c>
      <c r="AA2951">
        <v>6</v>
      </c>
      <c r="AB2951">
        <v>6</v>
      </c>
      <c r="AC2951">
        <v>22</v>
      </c>
    </row>
    <row r="2952" spans="1:29" x14ac:dyDescent="0.35">
      <c r="A2952">
        <v>2957</v>
      </c>
      <c r="B2952" t="s">
        <v>1318</v>
      </c>
      <c r="C2952" t="s">
        <v>4332</v>
      </c>
      <c r="I2952" t="s">
        <v>50</v>
      </c>
      <c r="J2952" t="s">
        <v>264</v>
      </c>
      <c r="K2952">
        <v>0</v>
      </c>
      <c r="N2952" t="b">
        <v>1</v>
      </c>
      <c r="O2952" t="b">
        <v>1</v>
      </c>
      <c r="P2952" t="b">
        <v>0</v>
      </c>
      <c r="Q2952">
        <v>11</v>
      </c>
      <c r="R2952">
        <v>2</v>
      </c>
      <c r="S2952">
        <v>1</v>
      </c>
      <c r="T2952">
        <v>0</v>
      </c>
      <c r="U2952" t="b">
        <v>1</v>
      </c>
      <c r="V2952" t="s">
        <v>334</v>
      </c>
      <c r="W2952" t="s">
        <v>335</v>
      </c>
      <c r="X2952" t="s">
        <v>5442</v>
      </c>
      <c r="Y2952">
        <v>33</v>
      </c>
      <c r="Z2952">
        <v>33</v>
      </c>
      <c r="AA2952">
        <v>6</v>
      </c>
      <c r="AB2952">
        <v>6</v>
      </c>
      <c r="AC2952">
        <v>22</v>
      </c>
    </row>
    <row r="2953" spans="1:29" x14ac:dyDescent="0.35">
      <c r="A2953">
        <v>2958</v>
      </c>
      <c r="B2953" t="s">
        <v>1318</v>
      </c>
      <c r="C2953" t="s">
        <v>4333</v>
      </c>
      <c r="I2953" t="s">
        <v>50</v>
      </c>
      <c r="J2953" t="s">
        <v>264</v>
      </c>
      <c r="K2953">
        <v>0</v>
      </c>
      <c r="N2953" t="b">
        <v>1</v>
      </c>
      <c r="O2953" t="b">
        <v>1</v>
      </c>
      <c r="P2953" t="b">
        <v>0</v>
      </c>
      <c r="Q2953">
        <v>11</v>
      </c>
      <c r="R2953">
        <v>2</v>
      </c>
      <c r="S2953">
        <v>1</v>
      </c>
      <c r="T2953">
        <v>0</v>
      </c>
      <c r="U2953" t="b">
        <v>1</v>
      </c>
      <c r="V2953" t="s">
        <v>334</v>
      </c>
      <c r="W2953" t="s">
        <v>335</v>
      </c>
      <c r="X2953" t="s">
        <v>5675</v>
      </c>
      <c r="Y2953">
        <v>34</v>
      </c>
      <c r="Z2953">
        <v>34</v>
      </c>
      <c r="AA2953">
        <v>6</v>
      </c>
      <c r="AB2953">
        <v>6</v>
      </c>
      <c r="AC2953">
        <v>22</v>
      </c>
    </row>
    <row r="2954" spans="1:29" x14ac:dyDescent="0.35">
      <c r="A2954">
        <v>2959</v>
      </c>
      <c r="B2954" t="s">
        <v>1318</v>
      </c>
      <c r="C2954" t="s">
        <v>4334</v>
      </c>
      <c r="I2954" t="s">
        <v>50</v>
      </c>
      <c r="J2954" t="s">
        <v>264</v>
      </c>
      <c r="K2954">
        <v>0</v>
      </c>
      <c r="N2954" t="b">
        <v>1</v>
      </c>
      <c r="O2954" t="b">
        <v>1</v>
      </c>
      <c r="P2954" t="b">
        <v>0</v>
      </c>
      <c r="Q2954">
        <v>11</v>
      </c>
      <c r="R2954">
        <v>2</v>
      </c>
      <c r="S2954">
        <v>1</v>
      </c>
      <c r="T2954">
        <v>0</v>
      </c>
      <c r="U2954" t="b">
        <v>1</v>
      </c>
      <c r="V2954" t="s">
        <v>334</v>
      </c>
      <c r="W2954" t="s">
        <v>335</v>
      </c>
      <c r="X2954" t="s">
        <v>5676</v>
      </c>
      <c r="Y2954">
        <v>35</v>
      </c>
      <c r="Z2954">
        <v>35</v>
      </c>
      <c r="AA2954">
        <v>6</v>
      </c>
      <c r="AB2954">
        <v>6</v>
      </c>
      <c r="AC2954">
        <v>22</v>
      </c>
    </row>
    <row r="2955" spans="1:29" x14ac:dyDescent="0.35">
      <c r="A2955">
        <v>2960</v>
      </c>
      <c r="B2955" t="s">
        <v>1318</v>
      </c>
      <c r="C2955" t="s">
        <v>4335</v>
      </c>
      <c r="I2955" t="s">
        <v>50</v>
      </c>
      <c r="J2955" t="s">
        <v>264</v>
      </c>
      <c r="K2955">
        <v>0</v>
      </c>
      <c r="N2955" t="b">
        <v>1</v>
      </c>
      <c r="O2955" t="b">
        <v>1</v>
      </c>
      <c r="P2955" t="b">
        <v>0</v>
      </c>
      <c r="Q2955">
        <v>11</v>
      </c>
      <c r="R2955">
        <v>2</v>
      </c>
      <c r="S2955">
        <v>1</v>
      </c>
      <c r="T2955">
        <v>0</v>
      </c>
      <c r="U2955" t="b">
        <v>1</v>
      </c>
      <c r="V2955" t="s">
        <v>334</v>
      </c>
      <c r="W2955" t="s">
        <v>335</v>
      </c>
      <c r="X2955" t="s">
        <v>5677</v>
      </c>
      <c r="Y2955">
        <v>36</v>
      </c>
      <c r="Z2955">
        <v>36</v>
      </c>
      <c r="AA2955">
        <v>6</v>
      </c>
      <c r="AB2955">
        <v>6</v>
      </c>
      <c r="AC2955">
        <v>22</v>
      </c>
    </row>
    <row r="2956" spans="1:29" x14ac:dyDescent="0.35">
      <c r="A2956">
        <v>2961</v>
      </c>
      <c r="B2956" t="s">
        <v>1318</v>
      </c>
      <c r="C2956" t="s">
        <v>4336</v>
      </c>
      <c r="I2956" t="s">
        <v>50</v>
      </c>
      <c r="J2956" t="s">
        <v>264</v>
      </c>
      <c r="K2956">
        <v>0</v>
      </c>
      <c r="N2956" t="b">
        <v>1</v>
      </c>
      <c r="O2956" t="b">
        <v>1</v>
      </c>
      <c r="P2956" t="b">
        <v>0</v>
      </c>
      <c r="Q2956">
        <v>11</v>
      </c>
      <c r="R2956">
        <v>2</v>
      </c>
      <c r="S2956">
        <v>1</v>
      </c>
      <c r="T2956">
        <v>0</v>
      </c>
      <c r="U2956" t="b">
        <v>1</v>
      </c>
      <c r="V2956" t="s">
        <v>334</v>
      </c>
      <c r="W2956" t="s">
        <v>335</v>
      </c>
      <c r="X2956" t="s">
        <v>5443</v>
      </c>
      <c r="Y2956">
        <v>37</v>
      </c>
      <c r="Z2956">
        <v>37</v>
      </c>
      <c r="AA2956">
        <v>6</v>
      </c>
      <c r="AB2956">
        <v>6</v>
      </c>
      <c r="AC2956">
        <v>22</v>
      </c>
    </row>
    <row r="2957" spans="1:29" x14ac:dyDescent="0.35">
      <c r="A2957">
        <v>2962</v>
      </c>
      <c r="B2957" t="s">
        <v>1318</v>
      </c>
      <c r="C2957" t="s">
        <v>4337</v>
      </c>
      <c r="I2957" t="s">
        <v>50</v>
      </c>
      <c r="J2957" t="s">
        <v>264</v>
      </c>
      <c r="K2957">
        <v>0</v>
      </c>
      <c r="N2957" t="b">
        <v>1</v>
      </c>
      <c r="O2957" t="b">
        <v>1</v>
      </c>
      <c r="P2957" t="b">
        <v>0</v>
      </c>
      <c r="Q2957">
        <v>11</v>
      </c>
      <c r="R2957">
        <v>2</v>
      </c>
      <c r="S2957">
        <v>1</v>
      </c>
      <c r="T2957">
        <v>0</v>
      </c>
      <c r="U2957" t="b">
        <v>1</v>
      </c>
      <c r="V2957" t="s">
        <v>334</v>
      </c>
      <c r="W2957" t="s">
        <v>335</v>
      </c>
      <c r="X2957" t="s">
        <v>5444</v>
      </c>
      <c r="Y2957">
        <v>38</v>
      </c>
      <c r="Z2957">
        <v>38</v>
      </c>
      <c r="AA2957">
        <v>6</v>
      </c>
      <c r="AB2957">
        <v>6</v>
      </c>
      <c r="AC2957">
        <v>22</v>
      </c>
    </row>
    <row r="2958" spans="1:29" x14ac:dyDescent="0.35">
      <c r="A2958">
        <v>2963</v>
      </c>
      <c r="B2958" t="s">
        <v>1318</v>
      </c>
      <c r="C2958" t="s">
        <v>4338</v>
      </c>
      <c r="I2958" t="s">
        <v>50</v>
      </c>
      <c r="J2958" t="s">
        <v>264</v>
      </c>
      <c r="K2958">
        <v>0</v>
      </c>
      <c r="N2958" t="b">
        <v>1</v>
      </c>
      <c r="O2958" t="b">
        <v>1</v>
      </c>
      <c r="P2958" t="b">
        <v>0</v>
      </c>
      <c r="Q2958">
        <v>11</v>
      </c>
      <c r="R2958">
        <v>2</v>
      </c>
      <c r="S2958">
        <v>1</v>
      </c>
      <c r="T2958">
        <v>0</v>
      </c>
      <c r="U2958" t="b">
        <v>1</v>
      </c>
      <c r="V2958" t="s">
        <v>334</v>
      </c>
      <c r="W2958" t="s">
        <v>335</v>
      </c>
      <c r="X2958" t="s">
        <v>5445</v>
      </c>
      <c r="Y2958">
        <v>39</v>
      </c>
      <c r="Z2958">
        <v>39</v>
      </c>
      <c r="AA2958">
        <v>6</v>
      </c>
      <c r="AB2958">
        <v>6</v>
      </c>
      <c r="AC2958">
        <v>22</v>
      </c>
    </row>
    <row r="2959" spans="1:29" x14ac:dyDescent="0.35">
      <c r="A2959">
        <v>2964</v>
      </c>
      <c r="B2959" t="s">
        <v>1318</v>
      </c>
      <c r="C2959" t="s">
        <v>4339</v>
      </c>
      <c r="I2959" t="s">
        <v>78</v>
      </c>
      <c r="J2959" t="s">
        <v>264</v>
      </c>
      <c r="K2959">
        <v>0</v>
      </c>
      <c r="N2959" t="b">
        <v>1</v>
      </c>
      <c r="O2959" t="b">
        <v>1</v>
      </c>
      <c r="P2959" t="b">
        <v>0</v>
      </c>
      <c r="Q2959">
        <v>11</v>
      </c>
      <c r="R2959">
        <v>2</v>
      </c>
      <c r="S2959">
        <v>1</v>
      </c>
      <c r="T2959">
        <v>0</v>
      </c>
      <c r="U2959" t="b">
        <v>1</v>
      </c>
      <c r="V2959" t="s">
        <v>334</v>
      </c>
      <c r="W2959" t="s">
        <v>335</v>
      </c>
      <c r="X2959" t="s">
        <v>6146</v>
      </c>
      <c r="Y2959">
        <v>10</v>
      </c>
      <c r="Z2959">
        <v>10</v>
      </c>
      <c r="AA2959">
        <v>8</v>
      </c>
      <c r="AB2959">
        <v>8</v>
      </c>
      <c r="AC2959">
        <v>22</v>
      </c>
    </row>
    <row r="2960" spans="1:29" x14ac:dyDescent="0.35">
      <c r="A2960">
        <v>2965</v>
      </c>
      <c r="B2960" t="s">
        <v>1318</v>
      </c>
      <c r="C2960" t="s">
        <v>4340</v>
      </c>
      <c r="I2960" t="s">
        <v>78</v>
      </c>
      <c r="J2960" t="s">
        <v>264</v>
      </c>
      <c r="K2960">
        <v>0</v>
      </c>
      <c r="N2960" t="b">
        <v>1</v>
      </c>
      <c r="O2960" t="b">
        <v>1</v>
      </c>
      <c r="P2960" t="b">
        <v>0</v>
      </c>
      <c r="Q2960">
        <v>11</v>
      </c>
      <c r="R2960">
        <v>2</v>
      </c>
      <c r="S2960">
        <v>1</v>
      </c>
      <c r="T2960">
        <v>0</v>
      </c>
      <c r="U2960" t="b">
        <v>1</v>
      </c>
      <c r="V2960" t="s">
        <v>334</v>
      </c>
      <c r="W2960" t="s">
        <v>335</v>
      </c>
      <c r="X2960" t="s">
        <v>5854</v>
      </c>
      <c r="Y2960">
        <v>11</v>
      </c>
      <c r="Z2960">
        <v>11</v>
      </c>
      <c r="AA2960">
        <v>8</v>
      </c>
      <c r="AB2960">
        <v>8</v>
      </c>
      <c r="AC2960">
        <v>22</v>
      </c>
    </row>
    <row r="2961" spans="1:29" x14ac:dyDescent="0.35">
      <c r="A2961">
        <v>2966</v>
      </c>
      <c r="B2961" t="s">
        <v>1318</v>
      </c>
      <c r="C2961" t="s">
        <v>4341</v>
      </c>
      <c r="I2961" t="s">
        <v>78</v>
      </c>
      <c r="J2961" t="s">
        <v>264</v>
      </c>
      <c r="K2961">
        <v>0</v>
      </c>
      <c r="N2961" t="b">
        <v>1</v>
      </c>
      <c r="O2961" t="b">
        <v>1</v>
      </c>
      <c r="P2961" t="b">
        <v>0</v>
      </c>
      <c r="Q2961">
        <v>11</v>
      </c>
      <c r="R2961">
        <v>2</v>
      </c>
      <c r="S2961">
        <v>1</v>
      </c>
      <c r="T2961">
        <v>0</v>
      </c>
      <c r="U2961" t="b">
        <v>1</v>
      </c>
      <c r="V2961" t="s">
        <v>334</v>
      </c>
      <c r="W2961" t="s">
        <v>335</v>
      </c>
      <c r="X2961" t="s">
        <v>5855</v>
      </c>
      <c r="Y2961">
        <v>12</v>
      </c>
      <c r="Z2961">
        <v>12</v>
      </c>
      <c r="AA2961">
        <v>8</v>
      </c>
      <c r="AB2961">
        <v>8</v>
      </c>
      <c r="AC2961">
        <v>22</v>
      </c>
    </row>
    <row r="2962" spans="1:29" x14ac:dyDescent="0.35">
      <c r="A2962">
        <v>2967</v>
      </c>
      <c r="B2962" t="s">
        <v>1318</v>
      </c>
      <c r="C2962" t="s">
        <v>4342</v>
      </c>
      <c r="I2962" t="s">
        <v>78</v>
      </c>
      <c r="J2962" t="s">
        <v>264</v>
      </c>
      <c r="K2962">
        <v>0</v>
      </c>
      <c r="N2962" t="b">
        <v>1</v>
      </c>
      <c r="O2962" t="b">
        <v>1</v>
      </c>
      <c r="P2962" t="b">
        <v>0</v>
      </c>
      <c r="Q2962">
        <v>11</v>
      </c>
      <c r="R2962">
        <v>2</v>
      </c>
      <c r="S2962">
        <v>1</v>
      </c>
      <c r="T2962">
        <v>0</v>
      </c>
      <c r="U2962" t="b">
        <v>1</v>
      </c>
      <c r="V2962" t="s">
        <v>334</v>
      </c>
      <c r="W2962" t="s">
        <v>335</v>
      </c>
      <c r="X2962" t="s">
        <v>5856</v>
      </c>
      <c r="Y2962">
        <v>13</v>
      </c>
      <c r="Z2962">
        <v>13</v>
      </c>
      <c r="AA2962">
        <v>8</v>
      </c>
      <c r="AB2962">
        <v>8</v>
      </c>
      <c r="AC2962">
        <v>22</v>
      </c>
    </row>
    <row r="2963" spans="1:29" x14ac:dyDescent="0.35">
      <c r="A2963">
        <v>2968</v>
      </c>
      <c r="B2963" t="s">
        <v>1318</v>
      </c>
      <c r="C2963" t="s">
        <v>4343</v>
      </c>
      <c r="I2963" t="s">
        <v>78</v>
      </c>
      <c r="J2963" t="s">
        <v>264</v>
      </c>
      <c r="K2963">
        <v>0</v>
      </c>
      <c r="N2963" t="b">
        <v>1</v>
      </c>
      <c r="O2963" t="b">
        <v>1</v>
      </c>
      <c r="P2963" t="b">
        <v>0</v>
      </c>
      <c r="Q2963">
        <v>11</v>
      </c>
      <c r="R2963">
        <v>2</v>
      </c>
      <c r="S2963">
        <v>1</v>
      </c>
      <c r="T2963">
        <v>0</v>
      </c>
      <c r="U2963" t="b">
        <v>1</v>
      </c>
      <c r="V2963" t="s">
        <v>334</v>
      </c>
      <c r="W2963" t="s">
        <v>335</v>
      </c>
      <c r="X2963" t="s">
        <v>5857</v>
      </c>
      <c r="Y2963">
        <v>14</v>
      </c>
      <c r="Z2963">
        <v>14</v>
      </c>
      <c r="AA2963">
        <v>8</v>
      </c>
      <c r="AB2963">
        <v>8</v>
      </c>
      <c r="AC2963">
        <v>22</v>
      </c>
    </row>
    <row r="2964" spans="1:29" x14ac:dyDescent="0.35">
      <c r="A2964">
        <v>2969</v>
      </c>
      <c r="B2964" t="s">
        <v>1318</v>
      </c>
      <c r="C2964" t="s">
        <v>4344</v>
      </c>
      <c r="I2964" t="s">
        <v>78</v>
      </c>
      <c r="J2964" t="s">
        <v>264</v>
      </c>
      <c r="K2964">
        <v>0</v>
      </c>
      <c r="N2964" t="b">
        <v>1</v>
      </c>
      <c r="O2964" t="b">
        <v>1</v>
      </c>
      <c r="P2964" t="b">
        <v>0</v>
      </c>
      <c r="Q2964">
        <v>11</v>
      </c>
      <c r="R2964">
        <v>2</v>
      </c>
      <c r="S2964">
        <v>1</v>
      </c>
      <c r="T2964">
        <v>0</v>
      </c>
      <c r="U2964" t="b">
        <v>1</v>
      </c>
      <c r="V2964" t="s">
        <v>334</v>
      </c>
      <c r="W2964" t="s">
        <v>335</v>
      </c>
      <c r="X2964" t="s">
        <v>5858</v>
      </c>
      <c r="Y2964">
        <v>15</v>
      </c>
      <c r="Z2964">
        <v>15</v>
      </c>
      <c r="AA2964">
        <v>8</v>
      </c>
      <c r="AB2964">
        <v>8</v>
      </c>
      <c r="AC2964">
        <v>22</v>
      </c>
    </row>
    <row r="2965" spans="1:29" x14ac:dyDescent="0.35">
      <c r="A2965">
        <v>2970</v>
      </c>
      <c r="B2965" t="s">
        <v>1318</v>
      </c>
      <c r="C2965" t="s">
        <v>4345</v>
      </c>
      <c r="I2965" t="s">
        <v>78</v>
      </c>
      <c r="J2965" t="s">
        <v>264</v>
      </c>
      <c r="K2965">
        <v>0</v>
      </c>
      <c r="N2965" t="b">
        <v>1</v>
      </c>
      <c r="O2965" t="b">
        <v>1</v>
      </c>
      <c r="P2965" t="b">
        <v>0</v>
      </c>
      <c r="Q2965">
        <v>11</v>
      </c>
      <c r="R2965">
        <v>2</v>
      </c>
      <c r="S2965">
        <v>1</v>
      </c>
      <c r="T2965">
        <v>0</v>
      </c>
      <c r="U2965" t="b">
        <v>1</v>
      </c>
      <c r="V2965" t="s">
        <v>334</v>
      </c>
      <c r="W2965" t="s">
        <v>335</v>
      </c>
      <c r="X2965" t="s">
        <v>5859</v>
      </c>
      <c r="Y2965">
        <v>16</v>
      </c>
      <c r="Z2965">
        <v>16</v>
      </c>
      <c r="AA2965">
        <v>8</v>
      </c>
      <c r="AB2965">
        <v>8</v>
      </c>
      <c r="AC2965">
        <v>22</v>
      </c>
    </row>
    <row r="2966" spans="1:29" x14ac:dyDescent="0.35">
      <c r="A2966">
        <v>2971</v>
      </c>
      <c r="B2966" t="s">
        <v>1318</v>
      </c>
      <c r="C2966" t="s">
        <v>4346</v>
      </c>
      <c r="I2966" t="s">
        <v>78</v>
      </c>
      <c r="J2966" t="s">
        <v>264</v>
      </c>
      <c r="K2966">
        <v>0</v>
      </c>
      <c r="N2966" t="b">
        <v>1</v>
      </c>
      <c r="O2966" t="b">
        <v>1</v>
      </c>
      <c r="P2966" t="b">
        <v>0</v>
      </c>
      <c r="Q2966">
        <v>11</v>
      </c>
      <c r="R2966">
        <v>2</v>
      </c>
      <c r="S2966">
        <v>1</v>
      </c>
      <c r="T2966">
        <v>0</v>
      </c>
      <c r="U2966" t="b">
        <v>1</v>
      </c>
      <c r="V2966" t="s">
        <v>334</v>
      </c>
      <c r="W2966" t="s">
        <v>335</v>
      </c>
      <c r="X2966" t="s">
        <v>5860</v>
      </c>
      <c r="Y2966">
        <v>17</v>
      </c>
      <c r="Z2966">
        <v>17</v>
      </c>
      <c r="AA2966">
        <v>8</v>
      </c>
      <c r="AB2966">
        <v>8</v>
      </c>
      <c r="AC2966">
        <v>22</v>
      </c>
    </row>
    <row r="2967" spans="1:29" x14ac:dyDescent="0.35">
      <c r="A2967">
        <v>2972</v>
      </c>
      <c r="B2967" t="s">
        <v>1318</v>
      </c>
      <c r="C2967" t="s">
        <v>4347</v>
      </c>
      <c r="I2967" t="s">
        <v>78</v>
      </c>
      <c r="J2967" t="s">
        <v>264</v>
      </c>
      <c r="K2967">
        <v>0</v>
      </c>
      <c r="N2967" t="b">
        <v>1</v>
      </c>
      <c r="O2967" t="b">
        <v>1</v>
      </c>
      <c r="P2967" t="b">
        <v>0</v>
      </c>
      <c r="Q2967">
        <v>11</v>
      </c>
      <c r="R2967">
        <v>2</v>
      </c>
      <c r="S2967">
        <v>1</v>
      </c>
      <c r="T2967">
        <v>0</v>
      </c>
      <c r="U2967" t="b">
        <v>1</v>
      </c>
      <c r="V2967" t="s">
        <v>334</v>
      </c>
      <c r="W2967" t="s">
        <v>335</v>
      </c>
      <c r="X2967" t="s">
        <v>5861</v>
      </c>
      <c r="Y2967">
        <v>18</v>
      </c>
      <c r="Z2967">
        <v>18</v>
      </c>
      <c r="AA2967">
        <v>8</v>
      </c>
      <c r="AB2967">
        <v>8</v>
      </c>
      <c r="AC2967">
        <v>22</v>
      </c>
    </row>
    <row r="2968" spans="1:29" x14ac:dyDescent="0.35">
      <c r="A2968">
        <v>2973</v>
      </c>
      <c r="B2968" t="s">
        <v>1318</v>
      </c>
      <c r="C2968" t="s">
        <v>4348</v>
      </c>
      <c r="I2968" t="s">
        <v>78</v>
      </c>
      <c r="J2968" t="s">
        <v>264</v>
      </c>
      <c r="K2968">
        <v>0</v>
      </c>
      <c r="N2968" t="b">
        <v>1</v>
      </c>
      <c r="O2968" t="b">
        <v>1</v>
      </c>
      <c r="P2968" t="b">
        <v>0</v>
      </c>
      <c r="Q2968">
        <v>11</v>
      </c>
      <c r="R2968">
        <v>2</v>
      </c>
      <c r="S2968">
        <v>1</v>
      </c>
      <c r="T2968">
        <v>0</v>
      </c>
      <c r="U2968" t="b">
        <v>1</v>
      </c>
      <c r="V2968" t="s">
        <v>334</v>
      </c>
      <c r="W2968" t="s">
        <v>335</v>
      </c>
      <c r="X2968" t="s">
        <v>5862</v>
      </c>
      <c r="Y2968">
        <v>19</v>
      </c>
      <c r="Z2968">
        <v>19</v>
      </c>
      <c r="AA2968">
        <v>8</v>
      </c>
      <c r="AB2968">
        <v>8</v>
      </c>
      <c r="AC2968">
        <v>22</v>
      </c>
    </row>
    <row r="2969" spans="1:29" x14ac:dyDescent="0.35">
      <c r="A2969">
        <v>2974</v>
      </c>
      <c r="B2969" t="s">
        <v>1318</v>
      </c>
      <c r="C2969" t="s">
        <v>4349</v>
      </c>
      <c r="I2969" t="s">
        <v>78</v>
      </c>
      <c r="J2969" t="s">
        <v>264</v>
      </c>
      <c r="K2969">
        <v>0</v>
      </c>
      <c r="N2969" t="b">
        <v>1</v>
      </c>
      <c r="O2969" t="b">
        <v>1</v>
      </c>
      <c r="P2969" t="b">
        <v>0</v>
      </c>
      <c r="Q2969">
        <v>11</v>
      </c>
      <c r="R2969">
        <v>2</v>
      </c>
      <c r="S2969">
        <v>1</v>
      </c>
      <c r="T2969">
        <v>0</v>
      </c>
      <c r="U2969" t="b">
        <v>1</v>
      </c>
      <c r="V2969" t="s">
        <v>334</v>
      </c>
      <c r="W2969" t="s">
        <v>335</v>
      </c>
      <c r="X2969" t="s">
        <v>5863</v>
      </c>
      <c r="Y2969">
        <v>20</v>
      </c>
      <c r="Z2969">
        <v>20</v>
      </c>
      <c r="AA2969">
        <v>8</v>
      </c>
      <c r="AB2969">
        <v>8</v>
      </c>
      <c r="AC2969">
        <v>22</v>
      </c>
    </row>
    <row r="2970" spans="1:29" x14ac:dyDescent="0.35">
      <c r="A2970">
        <v>2975</v>
      </c>
      <c r="B2970" t="s">
        <v>1318</v>
      </c>
      <c r="C2970" t="s">
        <v>4350</v>
      </c>
      <c r="I2970" t="s">
        <v>78</v>
      </c>
      <c r="J2970" t="s">
        <v>264</v>
      </c>
      <c r="K2970">
        <v>0</v>
      </c>
      <c r="N2970" t="b">
        <v>1</v>
      </c>
      <c r="O2970" t="b">
        <v>1</v>
      </c>
      <c r="P2970" t="b">
        <v>0</v>
      </c>
      <c r="Q2970">
        <v>11</v>
      </c>
      <c r="R2970">
        <v>2</v>
      </c>
      <c r="S2970">
        <v>1</v>
      </c>
      <c r="T2970">
        <v>0</v>
      </c>
      <c r="U2970" t="b">
        <v>1</v>
      </c>
      <c r="V2970" t="s">
        <v>334</v>
      </c>
      <c r="W2970" t="s">
        <v>335</v>
      </c>
      <c r="X2970" t="s">
        <v>5537</v>
      </c>
      <c r="Y2970">
        <v>21</v>
      </c>
      <c r="Z2970">
        <v>21</v>
      </c>
      <c r="AA2970">
        <v>8</v>
      </c>
      <c r="AB2970">
        <v>8</v>
      </c>
      <c r="AC2970">
        <v>22</v>
      </c>
    </row>
    <row r="2971" spans="1:29" x14ac:dyDescent="0.35">
      <c r="A2971">
        <v>2976</v>
      </c>
      <c r="B2971" t="s">
        <v>1318</v>
      </c>
      <c r="C2971" t="s">
        <v>4351</v>
      </c>
      <c r="I2971" t="s">
        <v>78</v>
      </c>
      <c r="J2971" t="s">
        <v>264</v>
      </c>
      <c r="K2971">
        <v>0</v>
      </c>
      <c r="N2971" t="b">
        <v>1</v>
      </c>
      <c r="O2971" t="b">
        <v>1</v>
      </c>
      <c r="P2971" t="b">
        <v>0</v>
      </c>
      <c r="Q2971">
        <v>11</v>
      </c>
      <c r="R2971">
        <v>2</v>
      </c>
      <c r="S2971">
        <v>1</v>
      </c>
      <c r="T2971">
        <v>0</v>
      </c>
      <c r="U2971" t="b">
        <v>1</v>
      </c>
      <c r="V2971" t="s">
        <v>334</v>
      </c>
      <c r="W2971" t="s">
        <v>335</v>
      </c>
      <c r="X2971" t="s">
        <v>5864</v>
      </c>
      <c r="Y2971">
        <v>22</v>
      </c>
      <c r="Z2971">
        <v>22</v>
      </c>
      <c r="AA2971">
        <v>8</v>
      </c>
      <c r="AB2971">
        <v>8</v>
      </c>
      <c r="AC2971">
        <v>22</v>
      </c>
    </row>
    <row r="2972" spans="1:29" x14ac:dyDescent="0.35">
      <c r="A2972">
        <v>2977</v>
      </c>
      <c r="B2972" t="s">
        <v>1318</v>
      </c>
      <c r="C2972" t="s">
        <v>4352</v>
      </c>
      <c r="I2972" t="s">
        <v>78</v>
      </c>
      <c r="J2972" t="s">
        <v>264</v>
      </c>
      <c r="K2972">
        <v>0</v>
      </c>
      <c r="N2972" t="b">
        <v>1</v>
      </c>
      <c r="O2972" t="b">
        <v>1</v>
      </c>
      <c r="P2972" t="b">
        <v>0</v>
      </c>
      <c r="Q2972">
        <v>11</v>
      </c>
      <c r="R2972">
        <v>2</v>
      </c>
      <c r="S2972">
        <v>1</v>
      </c>
      <c r="T2972">
        <v>0</v>
      </c>
      <c r="U2972" t="b">
        <v>1</v>
      </c>
      <c r="V2972" t="s">
        <v>334</v>
      </c>
      <c r="W2972" t="s">
        <v>335</v>
      </c>
      <c r="X2972" t="s">
        <v>5865</v>
      </c>
      <c r="Y2972">
        <v>23</v>
      </c>
      <c r="Z2972">
        <v>23</v>
      </c>
      <c r="AA2972">
        <v>8</v>
      </c>
      <c r="AB2972">
        <v>8</v>
      </c>
      <c r="AC2972">
        <v>22</v>
      </c>
    </row>
    <row r="2973" spans="1:29" x14ac:dyDescent="0.35">
      <c r="A2973">
        <v>2978</v>
      </c>
      <c r="B2973" t="s">
        <v>1318</v>
      </c>
      <c r="C2973" t="s">
        <v>4353</v>
      </c>
      <c r="I2973" t="s">
        <v>78</v>
      </c>
      <c r="J2973" t="s">
        <v>264</v>
      </c>
      <c r="K2973">
        <v>0</v>
      </c>
      <c r="N2973" t="b">
        <v>1</v>
      </c>
      <c r="O2973" t="b">
        <v>1</v>
      </c>
      <c r="P2973" t="b">
        <v>0</v>
      </c>
      <c r="Q2973">
        <v>11</v>
      </c>
      <c r="R2973">
        <v>2</v>
      </c>
      <c r="S2973">
        <v>1</v>
      </c>
      <c r="T2973">
        <v>0</v>
      </c>
      <c r="U2973" t="b">
        <v>1</v>
      </c>
      <c r="V2973" t="s">
        <v>334</v>
      </c>
      <c r="W2973" t="s">
        <v>335</v>
      </c>
      <c r="X2973" t="s">
        <v>5866</v>
      </c>
      <c r="Y2973">
        <v>24</v>
      </c>
      <c r="Z2973">
        <v>24</v>
      </c>
      <c r="AA2973">
        <v>8</v>
      </c>
      <c r="AB2973">
        <v>8</v>
      </c>
      <c r="AC2973">
        <v>22</v>
      </c>
    </row>
    <row r="2974" spans="1:29" x14ac:dyDescent="0.35">
      <c r="A2974">
        <v>2979</v>
      </c>
      <c r="B2974" t="s">
        <v>1318</v>
      </c>
      <c r="C2974" t="s">
        <v>4354</v>
      </c>
      <c r="I2974" t="s">
        <v>78</v>
      </c>
      <c r="J2974" t="s">
        <v>264</v>
      </c>
      <c r="K2974">
        <v>0</v>
      </c>
      <c r="N2974" t="b">
        <v>1</v>
      </c>
      <c r="O2974" t="b">
        <v>1</v>
      </c>
      <c r="P2974" t="b">
        <v>0</v>
      </c>
      <c r="Q2974">
        <v>11</v>
      </c>
      <c r="R2974">
        <v>2</v>
      </c>
      <c r="S2974">
        <v>1</v>
      </c>
      <c r="T2974">
        <v>0</v>
      </c>
      <c r="U2974" t="b">
        <v>1</v>
      </c>
      <c r="V2974" t="s">
        <v>334</v>
      </c>
      <c r="W2974" t="s">
        <v>335</v>
      </c>
      <c r="X2974" t="s">
        <v>5867</v>
      </c>
      <c r="Y2974">
        <v>25</v>
      </c>
      <c r="Z2974">
        <v>25</v>
      </c>
      <c r="AA2974">
        <v>8</v>
      </c>
      <c r="AB2974">
        <v>8</v>
      </c>
      <c r="AC2974">
        <v>22</v>
      </c>
    </row>
    <row r="2975" spans="1:29" x14ac:dyDescent="0.35">
      <c r="A2975">
        <v>2980</v>
      </c>
      <c r="B2975" t="s">
        <v>1318</v>
      </c>
      <c r="C2975" t="s">
        <v>4355</v>
      </c>
      <c r="I2975" t="s">
        <v>78</v>
      </c>
      <c r="J2975" t="s">
        <v>264</v>
      </c>
      <c r="K2975">
        <v>0</v>
      </c>
      <c r="N2975" t="b">
        <v>1</v>
      </c>
      <c r="O2975" t="b">
        <v>1</v>
      </c>
      <c r="P2975" t="b">
        <v>0</v>
      </c>
      <c r="Q2975">
        <v>11</v>
      </c>
      <c r="R2975">
        <v>2</v>
      </c>
      <c r="S2975">
        <v>1</v>
      </c>
      <c r="T2975">
        <v>0</v>
      </c>
      <c r="U2975" t="b">
        <v>1</v>
      </c>
      <c r="V2975" t="s">
        <v>334</v>
      </c>
      <c r="W2975" t="s">
        <v>335</v>
      </c>
      <c r="X2975" t="s">
        <v>5868</v>
      </c>
      <c r="Y2975">
        <v>26</v>
      </c>
      <c r="Z2975">
        <v>26</v>
      </c>
      <c r="AA2975">
        <v>8</v>
      </c>
      <c r="AB2975">
        <v>8</v>
      </c>
      <c r="AC2975">
        <v>22</v>
      </c>
    </row>
    <row r="2976" spans="1:29" x14ac:dyDescent="0.35">
      <c r="A2976">
        <v>2981</v>
      </c>
      <c r="B2976" t="s">
        <v>1318</v>
      </c>
      <c r="C2976" t="s">
        <v>4356</v>
      </c>
      <c r="I2976" t="s">
        <v>78</v>
      </c>
      <c r="J2976" t="s">
        <v>264</v>
      </c>
      <c r="K2976">
        <v>0</v>
      </c>
      <c r="N2976" t="b">
        <v>1</v>
      </c>
      <c r="O2976" t="b">
        <v>1</v>
      </c>
      <c r="P2976" t="b">
        <v>0</v>
      </c>
      <c r="Q2976">
        <v>11</v>
      </c>
      <c r="R2976">
        <v>2</v>
      </c>
      <c r="S2976">
        <v>1</v>
      </c>
      <c r="T2976">
        <v>0</v>
      </c>
      <c r="U2976" t="b">
        <v>1</v>
      </c>
      <c r="V2976" t="s">
        <v>334</v>
      </c>
      <c r="W2976" t="s">
        <v>335</v>
      </c>
      <c r="X2976" t="s">
        <v>5869</v>
      </c>
      <c r="Y2976">
        <v>27</v>
      </c>
      <c r="Z2976">
        <v>27</v>
      </c>
      <c r="AA2976">
        <v>8</v>
      </c>
      <c r="AB2976">
        <v>8</v>
      </c>
      <c r="AC2976">
        <v>22</v>
      </c>
    </row>
    <row r="2977" spans="1:29" x14ac:dyDescent="0.35">
      <c r="A2977">
        <v>2982</v>
      </c>
      <c r="B2977" t="s">
        <v>1318</v>
      </c>
      <c r="C2977" t="s">
        <v>4357</v>
      </c>
      <c r="I2977" t="s">
        <v>78</v>
      </c>
      <c r="J2977" t="s">
        <v>264</v>
      </c>
      <c r="K2977">
        <v>0</v>
      </c>
      <c r="N2977" t="b">
        <v>1</v>
      </c>
      <c r="O2977" t="b">
        <v>1</v>
      </c>
      <c r="P2977" t="b">
        <v>0</v>
      </c>
      <c r="Q2977">
        <v>11</v>
      </c>
      <c r="R2977">
        <v>2</v>
      </c>
      <c r="S2977">
        <v>1</v>
      </c>
      <c r="T2977">
        <v>0</v>
      </c>
      <c r="U2977" t="b">
        <v>1</v>
      </c>
      <c r="V2977" t="s">
        <v>334</v>
      </c>
      <c r="W2977" t="s">
        <v>335</v>
      </c>
      <c r="X2977" t="s">
        <v>5870</v>
      </c>
      <c r="Y2977">
        <v>28</v>
      </c>
      <c r="Z2977">
        <v>28</v>
      </c>
      <c r="AA2977">
        <v>8</v>
      </c>
      <c r="AB2977">
        <v>8</v>
      </c>
      <c r="AC2977">
        <v>22</v>
      </c>
    </row>
    <row r="2978" spans="1:29" x14ac:dyDescent="0.35">
      <c r="A2978">
        <v>2983</v>
      </c>
      <c r="B2978" t="s">
        <v>1318</v>
      </c>
      <c r="C2978" t="s">
        <v>4358</v>
      </c>
      <c r="I2978" t="s">
        <v>78</v>
      </c>
      <c r="J2978" t="s">
        <v>264</v>
      </c>
      <c r="K2978">
        <v>0</v>
      </c>
      <c r="N2978" t="b">
        <v>1</v>
      </c>
      <c r="O2978" t="b">
        <v>1</v>
      </c>
      <c r="P2978" t="b">
        <v>0</v>
      </c>
      <c r="Q2978">
        <v>11</v>
      </c>
      <c r="R2978">
        <v>2</v>
      </c>
      <c r="S2978">
        <v>1</v>
      </c>
      <c r="T2978">
        <v>0</v>
      </c>
      <c r="U2978" t="b">
        <v>1</v>
      </c>
      <c r="V2978" t="s">
        <v>334</v>
      </c>
      <c r="W2978" t="s">
        <v>335</v>
      </c>
      <c r="X2978" t="s">
        <v>5871</v>
      </c>
      <c r="Y2978">
        <v>29</v>
      </c>
      <c r="Z2978">
        <v>29</v>
      </c>
      <c r="AA2978">
        <v>8</v>
      </c>
      <c r="AB2978">
        <v>8</v>
      </c>
      <c r="AC2978">
        <v>22</v>
      </c>
    </row>
    <row r="2979" spans="1:29" x14ac:dyDescent="0.35">
      <c r="A2979">
        <v>2984</v>
      </c>
      <c r="B2979" t="s">
        <v>1318</v>
      </c>
      <c r="C2979" t="s">
        <v>4359</v>
      </c>
      <c r="I2979" t="s">
        <v>78</v>
      </c>
      <c r="J2979" t="s">
        <v>264</v>
      </c>
      <c r="K2979">
        <v>0</v>
      </c>
      <c r="N2979" t="b">
        <v>1</v>
      </c>
      <c r="O2979" t="b">
        <v>1</v>
      </c>
      <c r="P2979" t="b">
        <v>0</v>
      </c>
      <c r="Q2979">
        <v>11</v>
      </c>
      <c r="R2979">
        <v>2</v>
      </c>
      <c r="S2979">
        <v>1</v>
      </c>
      <c r="T2979">
        <v>0</v>
      </c>
      <c r="U2979" t="b">
        <v>1</v>
      </c>
      <c r="V2979" t="s">
        <v>334</v>
      </c>
      <c r="W2979" t="s">
        <v>335</v>
      </c>
      <c r="X2979" t="s">
        <v>5872</v>
      </c>
      <c r="Y2979">
        <v>30</v>
      </c>
      <c r="Z2979">
        <v>30</v>
      </c>
      <c r="AA2979">
        <v>8</v>
      </c>
      <c r="AB2979">
        <v>8</v>
      </c>
      <c r="AC2979">
        <v>22</v>
      </c>
    </row>
    <row r="2980" spans="1:29" x14ac:dyDescent="0.35">
      <c r="A2980">
        <v>2985</v>
      </c>
      <c r="B2980" t="s">
        <v>1318</v>
      </c>
      <c r="C2980" t="s">
        <v>4360</v>
      </c>
      <c r="I2980" t="s">
        <v>78</v>
      </c>
      <c r="J2980" t="s">
        <v>264</v>
      </c>
      <c r="K2980">
        <v>0</v>
      </c>
      <c r="N2980" t="b">
        <v>1</v>
      </c>
      <c r="O2980" t="b">
        <v>1</v>
      </c>
      <c r="P2980" t="b">
        <v>0</v>
      </c>
      <c r="Q2980">
        <v>11</v>
      </c>
      <c r="R2980">
        <v>2</v>
      </c>
      <c r="S2980">
        <v>1</v>
      </c>
      <c r="T2980">
        <v>0</v>
      </c>
      <c r="U2980" t="b">
        <v>1</v>
      </c>
      <c r="V2980" t="s">
        <v>334</v>
      </c>
      <c r="W2980" t="s">
        <v>335</v>
      </c>
      <c r="X2980" t="s">
        <v>5873</v>
      </c>
      <c r="Y2980">
        <v>31</v>
      </c>
      <c r="Z2980">
        <v>31</v>
      </c>
      <c r="AA2980">
        <v>8</v>
      </c>
      <c r="AB2980">
        <v>8</v>
      </c>
      <c r="AC2980">
        <v>22</v>
      </c>
    </row>
    <row r="2981" spans="1:29" x14ac:dyDescent="0.35">
      <c r="A2981">
        <v>2986</v>
      </c>
      <c r="B2981" t="s">
        <v>1318</v>
      </c>
      <c r="C2981" t="s">
        <v>4361</v>
      </c>
      <c r="I2981" t="s">
        <v>78</v>
      </c>
      <c r="J2981" t="s">
        <v>264</v>
      </c>
      <c r="K2981">
        <v>0</v>
      </c>
      <c r="N2981" t="b">
        <v>1</v>
      </c>
      <c r="O2981" t="b">
        <v>1</v>
      </c>
      <c r="P2981" t="b">
        <v>0</v>
      </c>
      <c r="Q2981">
        <v>11</v>
      </c>
      <c r="R2981">
        <v>2</v>
      </c>
      <c r="S2981">
        <v>1</v>
      </c>
      <c r="T2981">
        <v>0</v>
      </c>
      <c r="U2981" t="b">
        <v>1</v>
      </c>
      <c r="V2981" t="s">
        <v>334</v>
      </c>
      <c r="W2981" t="s">
        <v>335</v>
      </c>
      <c r="X2981" t="s">
        <v>5874</v>
      </c>
      <c r="Y2981">
        <v>32</v>
      </c>
      <c r="Z2981">
        <v>32</v>
      </c>
      <c r="AA2981">
        <v>8</v>
      </c>
      <c r="AB2981">
        <v>8</v>
      </c>
      <c r="AC2981">
        <v>22</v>
      </c>
    </row>
    <row r="2982" spans="1:29" x14ac:dyDescent="0.35">
      <c r="A2982">
        <v>2987</v>
      </c>
      <c r="B2982" t="s">
        <v>1318</v>
      </c>
      <c r="C2982" t="s">
        <v>4362</v>
      </c>
      <c r="I2982" t="s">
        <v>78</v>
      </c>
      <c r="J2982" t="s">
        <v>264</v>
      </c>
      <c r="K2982">
        <v>0</v>
      </c>
      <c r="N2982" t="b">
        <v>1</v>
      </c>
      <c r="O2982" t="b">
        <v>1</v>
      </c>
      <c r="P2982" t="b">
        <v>0</v>
      </c>
      <c r="Q2982">
        <v>11</v>
      </c>
      <c r="R2982">
        <v>2</v>
      </c>
      <c r="S2982">
        <v>1</v>
      </c>
      <c r="T2982">
        <v>0</v>
      </c>
      <c r="U2982" t="b">
        <v>1</v>
      </c>
      <c r="V2982" t="s">
        <v>334</v>
      </c>
      <c r="W2982" t="s">
        <v>335</v>
      </c>
      <c r="X2982" t="s">
        <v>5549</v>
      </c>
      <c r="Y2982">
        <v>33</v>
      </c>
      <c r="Z2982">
        <v>33</v>
      </c>
      <c r="AA2982">
        <v>8</v>
      </c>
      <c r="AB2982">
        <v>8</v>
      </c>
      <c r="AC2982">
        <v>22</v>
      </c>
    </row>
    <row r="2983" spans="1:29" x14ac:dyDescent="0.35">
      <c r="A2983">
        <v>2988</v>
      </c>
      <c r="B2983" t="s">
        <v>1318</v>
      </c>
      <c r="C2983" t="s">
        <v>4363</v>
      </c>
      <c r="I2983" t="s">
        <v>78</v>
      </c>
      <c r="J2983" t="s">
        <v>264</v>
      </c>
      <c r="K2983">
        <v>0</v>
      </c>
      <c r="N2983" t="b">
        <v>1</v>
      </c>
      <c r="O2983" t="b">
        <v>1</v>
      </c>
      <c r="P2983" t="b">
        <v>0</v>
      </c>
      <c r="Q2983">
        <v>11</v>
      </c>
      <c r="R2983">
        <v>2</v>
      </c>
      <c r="S2983">
        <v>1</v>
      </c>
      <c r="T2983">
        <v>0</v>
      </c>
      <c r="U2983" t="b">
        <v>1</v>
      </c>
      <c r="V2983" t="s">
        <v>334</v>
      </c>
      <c r="W2983" t="s">
        <v>335</v>
      </c>
      <c r="X2983" t="s">
        <v>5875</v>
      </c>
      <c r="Y2983">
        <v>34</v>
      </c>
      <c r="Z2983">
        <v>34</v>
      </c>
      <c r="AA2983">
        <v>8</v>
      </c>
      <c r="AB2983">
        <v>8</v>
      </c>
      <c r="AC2983">
        <v>22</v>
      </c>
    </row>
    <row r="2984" spans="1:29" x14ac:dyDescent="0.35">
      <c r="A2984">
        <v>2989</v>
      </c>
      <c r="B2984" t="s">
        <v>1318</v>
      </c>
      <c r="C2984" t="s">
        <v>4364</v>
      </c>
      <c r="I2984" t="s">
        <v>78</v>
      </c>
      <c r="J2984" t="s">
        <v>264</v>
      </c>
      <c r="K2984">
        <v>0</v>
      </c>
      <c r="N2984" t="b">
        <v>1</v>
      </c>
      <c r="O2984" t="b">
        <v>1</v>
      </c>
      <c r="P2984" t="b">
        <v>0</v>
      </c>
      <c r="Q2984">
        <v>11</v>
      </c>
      <c r="R2984">
        <v>2</v>
      </c>
      <c r="S2984">
        <v>1</v>
      </c>
      <c r="T2984">
        <v>0</v>
      </c>
      <c r="U2984" t="b">
        <v>1</v>
      </c>
      <c r="V2984" t="s">
        <v>334</v>
      </c>
      <c r="W2984" t="s">
        <v>335</v>
      </c>
      <c r="X2984" t="s">
        <v>5876</v>
      </c>
      <c r="Y2984">
        <v>35</v>
      </c>
      <c r="Z2984">
        <v>35</v>
      </c>
      <c r="AA2984">
        <v>8</v>
      </c>
      <c r="AB2984">
        <v>8</v>
      </c>
      <c r="AC2984">
        <v>22</v>
      </c>
    </row>
    <row r="2985" spans="1:29" x14ac:dyDescent="0.35">
      <c r="A2985">
        <v>2990</v>
      </c>
      <c r="B2985" t="s">
        <v>1318</v>
      </c>
      <c r="C2985" t="s">
        <v>4365</v>
      </c>
      <c r="I2985" t="s">
        <v>78</v>
      </c>
      <c r="J2985" t="s">
        <v>264</v>
      </c>
      <c r="K2985">
        <v>0</v>
      </c>
      <c r="N2985" t="b">
        <v>1</v>
      </c>
      <c r="O2985" t="b">
        <v>1</v>
      </c>
      <c r="P2985" t="b">
        <v>0</v>
      </c>
      <c r="Q2985">
        <v>11</v>
      </c>
      <c r="R2985">
        <v>2</v>
      </c>
      <c r="S2985">
        <v>1</v>
      </c>
      <c r="T2985">
        <v>0</v>
      </c>
      <c r="U2985" t="b">
        <v>1</v>
      </c>
      <c r="V2985" t="s">
        <v>334</v>
      </c>
      <c r="W2985" t="s">
        <v>335</v>
      </c>
      <c r="X2985" t="s">
        <v>5877</v>
      </c>
      <c r="Y2985">
        <v>36</v>
      </c>
      <c r="Z2985">
        <v>36</v>
      </c>
      <c r="AA2985">
        <v>8</v>
      </c>
      <c r="AB2985">
        <v>8</v>
      </c>
      <c r="AC2985">
        <v>22</v>
      </c>
    </row>
    <row r="2986" spans="1:29" x14ac:dyDescent="0.35">
      <c r="A2986">
        <v>2991</v>
      </c>
      <c r="B2986" t="s">
        <v>1318</v>
      </c>
      <c r="C2986" t="s">
        <v>4366</v>
      </c>
      <c r="I2986" t="s">
        <v>78</v>
      </c>
      <c r="J2986" t="s">
        <v>264</v>
      </c>
      <c r="K2986">
        <v>0</v>
      </c>
      <c r="N2986" t="b">
        <v>1</v>
      </c>
      <c r="O2986" t="b">
        <v>1</v>
      </c>
      <c r="P2986" t="b">
        <v>0</v>
      </c>
      <c r="Q2986">
        <v>11</v>
      </c>
      <c r="R2986">
        <v>2</v>
      </c>
      <c r="S2986">
        <v>1</v>
      </c>
      <c r="T2986">
        <v>0</v>
      </c>
      <c r="U2986" t="b">
        <v>1</v>
      </c>
      <c r="V2986" t="s">
        <v>334</v>
      </c>
      <c r="W2986" t="s">
        <v>335</v>
      </c>
      <c r="X2986" t="s">
        <v>5878</v>
      </c>
      <c r="Y2986">
        <v>37</v>
      </c>
      <c r="Z2986">
        <v>37</v>
      </c>
      <c r="AA2986">
        <v>8</v>
      </c>
      <c r="AB2986">
        <v>8</v>
      </c>
      <c r="AC2986">
        <v>22</v>
      </c>
    </row>
    <row r="2987" spans="1:29" x14ac:dyDescent="0.35">
      <c r="A2987">
        <v>2992</v>
      </c>
      <c r="B2987" t="s">
        <v>1318</v>
      </c>
      <c r="C2987" t="s">
        <v>4367</v>
      </c>
      <c r="I2987" t="s">
        <v>78</v>
      </c>
      <c r="J2987" t="s">
        <v>264</v>
      </c>
      <c r="K2987">
        <v>0</v>
      </c>
      <c r="N2987" t="b">
        <v>1</v>
      </c>
      <c r="O2987" t="b">
        <v>1</v>
      </c>
      <c r="P2987" t="b">
        <v>0</v>
      </c>
      <c r="Q2987">
        <v>11</v>
      </c>
      <c r="R2987">
        <v>2</v>
      </c>
      <c r="S2987">
        <v>1</v>
      </c>
      <c r="T2987">
        <v>0</v>
      </c>
      <c r="U2987" t="b">
        <v>1</v>
      </c>
      <c r="V2987" t="s">
        <v>334</v>
      </c>
      <c r="W2987" t="s">
        <v>335</v>
      </c>
      <c r="X2987" t="s">
        <v>5879</v>
      </c>
      <c r="Y2987">
        <v>38</v>
      </c>
      <c r="Z2987">
        <v>38</v>
      </c>
      <c r="AA2987">
        <v>8</v>
      </c>
      <c r="AB2987">
        <v>8</v>
      </c>
      <c r="AC2987">
        <v>22</v>
      </c>
    </row>
    <row r="2988" spans="1:29" x14ac:dyDescent="0.35">
      <c r="A2988">
        <v>2993</v>
      </c>
      <c r="B2988" t="s">
        <v>1318</v>
      </c>
      <c r="C2988" t="s">
        <v>4368</v>
      </c>
      <c r="I2988" t="s">
        <v>78</v>
      </c>
      <c r="J2988" t="s">
        <v>264</v>
      </c>
      <c r="K2988">
        <v>0</v>
      </c>
      <c r="N2988" t="b">
        <v>1</v>
      </c>
      <c r="O2988" t="b">
        <v>1</v>
      </c>
      <c r="P2988" t="b">
        <v>0</v>
      </c>
      <c r="Q2988">
        <v>11</v>
      </c>
      <c r="R2988">
        <v>2</v>
      </c>
      <c r="S2988">
        <v>1</v>
      </c>
      <c r="T2988">
        <v>0</v>
      </c>
      <c r="U2988" t="b">
        <v>1</v>
      </c>
      <c r="V2988" t="s">
        <v>334</v>
      </c>
      <c r="W2988" t="s">
        <v>335</v>
      </c>
      <c r="X2988" t="s">
        <v>5880</v>
      </c>
      <c r="Y2988">
        <v>39</v>
      </c>
      <c r="Z2988">
        <v>39</v>
      </c>
      <c r="AA2988">
        <v>8</v>
      </c>
      <c r="AB2988">
        <v>8</v>
      </c>
      <c r="AC2988">
        <v>22</v>
      </c>
    </row>
    <row r="2989" spans="1:29" x14ac:dyDescent="0.35">
      <c r="A2989">
        <v>2994</v>
      </c>
      <c r="B2989" t="s">
        <v>1318</v>
      </c>
      <c r="C2989" t="s">
        <v>4369</v>
      </c>
      <c r="I2989" t="s">
        <v>4370</v>
      </c>
      <c r="J2989" t="s">
        <v>264</v>
      </c>
      <c r="K2989">
        <v>0</v>
      </c>
      <c r="N2989" t="b">
        <v>1</v>
      </c>
      <c r="O2989" t="b">
        <v>1</v>
      </c>
      <c r="P2989" t="b">
        <v>0</v>
      </c>
      <c r="Q2989">
        <v>11</v>
      </c>
      <c r="R2989">
        <v>2</v>
      </c>
      <c r="S2989">
        <v>1</v>
      </c>
      <c r="T2989">
        <v>0</v>
      </c>
      <c r="U2989" t="b">
        <v>1</v>
      </c>
      <c r="V2989" t="s">
        <v>334</v>
      </c>
      <c r="W2989" t="s">
        <v>335</v>
      </c>
      <c r="X2989" t="s">
        <v>6147</v>
      </c>
      <c r="Y2989">
        <v>10</v>
      </c>
      <c r="Z2989">
        <v>10</v>
      </c>
      <c r="AA2989">
        <v>9</v>
      </c>
      <c r="AB2989">
        <v>9</v>
      </c>
      <c r="AC2989">
        <v>22</v>
      </c>
    </row>
    <row r="2990" spans="1:29" x14ac:dyDescent="0.35">
      <c r="A2990">
        <v>2995</v>
      </c>
      <c r="B2990" t="s">
        <v>1318</v>
      </c>
      <c r="C2990" t="s">
        <v>4371</v>
      </c>
      <c r="I2990" t="s">
        <v>4370</v>
      </c>
      <c r="J2990" t="s">
        <v>264</v>
      </c>
      <c r="K2990">
        <v>0</v>
      </c>
      <c r="N2990" t="b">
        <v>1</v>
      </c>
      <c r="O2990" t="b">
        <v>1</v>
      </c>
      <c r="P2990" t="b">
        <v>0</v>
      </c>
      <c r="Q2990">
        <v>11</v>
      </c>
      <c r="R2990">
        <v>2</v>
      </c>
      <c r="S2990">
        <v>1</v>
      </c>
      <c r="T2990">
        <v>0</v>
      </c>
      <c r="U2990" t="b">
        <v>1</v>
      </c>
      <c r="V2990" t="s">
        <v>334</v>
      </c>
      <c r="W2990" t="s">
        <v>335</v>
      </c>
      <c r="X2990" t="s">
        <v>5908</v>
      </c>
      <c r="Y2990">
        <v>11</v>
      </c>
      <c r="Z2990">
        <v>11</v>
      </c>
      <c r="AA2990">
        <v>9</v>
      </c>
      <c r="AB2990">
        <v>9</v>
      </c>
      <c r="AC2990">
        <v>22</v>
      </c>
    </row>
    <row r="2991" spans="1:29" x14ac:dyDescent="0.35">
      <c r="A2991">
        <v>2996</v>
      </c>
      <c r="B2991" t="s">
        <v>1318</v>
      </c>
      <c r="C2991" t="s">
        <v>4372</v>
      </c>
      <c r="I2991" t="s">
        <v>4370</v>
      </c>
      <c r="J2991" t="s">
        <v>264</v>
      </c>
      <c r="K2991">
        <v>0</v>
      </c>
      <c r="N2991" t="b">
        <v>1</v>
      </c>
      <c r="O2991" t="b">
        <v>1</v>
      </c>
      <c r="P2991" t="b">
        <v>0</v>
      </c>
      <c r="Q2991">
        <v>11</v>
      </c>
      <c r="R2991">
        <v>2</v>
      </c>
      <c r="S2991">
        <v>1</v>
      </c>
      <c r="T2991">
        <v>0</v>
      </c>
      <c r="U2991" t="b">
        <v>1</v>
      </c>
      <c r="V2991" t="s">
        <v>334</v>
      </c>
      <c r="W2991" t="s">
        <v>335</v>
      </c>
      <c r="X2991" t="s">
        <v>5909</v>
      </c>
      <c r="Y2991">
        <v>12</v>
      </c>
      <c r="Z2991">
        <v>12</v>
      </c>
      <c r="AA2991">
        <v>9</v>
      </c>
      <c r="AB2991">
        <v>9</v>
      </c>
      <c r="AC2991">
        <v>22</v>
      </c>
    </row>
    <row r="2992" spans="1:29" x14ac:dyDescent="0.35">
      <c r="A2992">
        <v>2997</v>
      </c>
      <c r="B2992" t="s">
        <v>1318</v>
      </c>
      <c r="C2992" t="s">
        <v>4373</v>
      </c>
      <c r="I2992" t="s">
        <v>4370</v>
      </c>
      <c r="J2992" t="s">
        <v>264</v>
      </c>
      <c r="K2992">
        <v>0</v>
      </c>
      <c r="N2992" t="b">
        <v>1</v>
      </c>
      <c r="O2992" t="b">
        <v>1</v>
      </c>
      <c r="P2992" t="b">
        <v>0</v>
      </c>
      <c r="Q2992">
        <v>11</v>
      </c>
      <c r="R2992">
        <v>2</v>
      </c>
      <c r="S2992">
        <v>1</v>
      </c>
      <c r="T2992">
        <v>0</v>
      </c>
      <c r="U2992" t="b">
        <v>1</v>
      </c>
      <c r="V2992" t="s">
        <v>334</v>
      </c>
      <c r="W2992" t="s">
        <v>335</v>
      </c>
      <c r="X2992" t="s">
        <v>5910</v>
      </c>
      <c r="Y2992">
        <v>13</v>
      </c>
      <c r="Z2992">
        <v>13</v>
      </c>
      <c r="AA2992">
        <v>9</v>
      </c>
      <c r="AB2992">
        <v>9</v>
      </c>
      <c r="AC2992">
        <v>22</v>
      </c>
    </row>
    <row r="2993" spans="1:29" x14ac:dyDescent="0.35">
      <c r="A2993">
        <v>2998</v>
      </c>
      <c r="B2993" t="s">
        <v>1318</v>
      </c>
      <c r="C2993" t="s">
        <v>4374</v>
      </c>
      <c r="I2993" t="s">
        <v>4370</v>
      </c>
      <c r="J2993" t="s">
        <v>264</v>
      </c>
      <c r="K2993">
        <v>0</v>
      </c>
      <c r="N2993" t="b">
        <v>1</v>
      </c>
      <c r="O2993" t="b">
        <v>1</v>
      </c>
      <c r="P2993" t="b">
        <v>0</v>
      </c>
      <c r="Q2993">
        <v>11</v>
      </c>
      <c r="R2993">
        <v>2</v>
      </c>
      <c r="S2993">
        <v>1</v>
      </c>
      <c r="T2993">
        <v>0</v>
      </c>
      <c r="U2993" t="b">
        <v>1</v>
      </c>
      <c r="V2993" t="s">
        <v>334</v>
      </c>
      <c r="W2993" t="s">
        <v>335</v>
      </c>
      <c r="X2993" t="s">
        <v>5911</v>
      </c>
      <c r="Y2993">
        <v>14</v>
      </c>
      <c r="Z2993">
        <v>14</v>
      </c>
      <c r="AA2993">
        <v>9</v>
      </c>
      <c r="AB2993">
        <v>9</v>
      </c>
      <c r="AC2993">
        <v>22</v>
      </c>
    </row>
    <row r="2994" spans="1:29" x14ac:dyDescent="0.35">
      <c r="A2994">
        <v>2999</v>
      </c>
      <c r="B2994" t="s">
        <v>1318</v>
      </c>
      <c r="C2994" t="s">
        <v>4375</v>
      </c>
      <c r="I2994" t="s">
        <v>4370</v>
      </c>
      <c r="J2994" t="s">
        <v>264</v>
      </c>
      <c r="K2994">
        <v>0</v>
      </c>
      <c r="N2994" t="b">
        <v>1</v>
      </c>
      <c r="O2994" t="b">
        <v>1</v>
      </c>
      <c r="P2994" t="b">
        <v>0</v>
      </c>
      <c r="Q2994">
        <v>11</v>
      </c>
      <c r="R2994">
        <v>2</v>
      </c>
      <c r="S2994">
        <v>1</v>
      </c>
      <c r="T2994">
        <v>0</v>
      </c>
      <c r="U2994" t="b">
        <v>1</v>
      </c>
      <c r="V2994" t="s">
        <v>334</v>
      </c>
      <c r="W2994" t="s">
        <v>335</v>
      </c>
      <c r="X2994" t="s">
        <v>5912</v>
      </c>
      <c r="Y2994">
        <v>15</v>
      </c>
      <c r="Z2994">
        <v>15</v>
      </c>
      <c r="AA2994">
        <v>9</v>
      </c>
      <c r="AB2994">
        <v>9</v>
      </c>
      <c r="AC2994">
        <v>22</v>
      </c>
    </row>
    <row r="2995" spans="1:29" x14ac:dyDescent="0.35">
      <c r="A2995">
        <v>3000</v>
      </c>
      <c r="B2995" t="s">
        <v>1318</v>
      </c>
      <c r="C2995" t="s">
        <v>4376</v>
      </c>
      <c r="I2995" t="s">
        <v>4370</v>
      </c>
      <c r="J2995" t="s">
        <v>264</v>
      </c>
      <c r="K2995">
        <v>0</v>
      </c>
      <c r="N2995" t="b">
        <v>1</v>
      </c>
      <c r="O2995" t="b">
        <v>1</v>
      </c>
      <c r="P2995" t="b">
        <v>0</v>
      </c>
      <c r="Q2995">
        <v>11</v>
      </c>
      <c r="R2995">
        <v>2</v>
      </c>
      <c r="S2995">
        <v>1</v>
      </c>
      <c r="T2995">
        <v>0</v>
      </c>
      <c r="U2995" t="b">
        <v>1</v>
      </c>
      <c r="V2995" t="s">
        <v>334</v>
      </c>
      <c r="W2995" t="s">
        <v>335</v>
      </c>
      <c r="X2995" t="s">
        <v>5913</v>
      </c>
      <c r="Y2995">
        <v>16</v>
      </c>
      <c r="Z2995">
        <v>16</v>
      </c>
      <c r="AA2995">
        <v>9</v>
      </c>
      <c r="AB2995">
        <v>9</v>
      </c>
      <c r="AC2995">
        <v>22</v>
      </c>
    </row>
    <row r="2996" spans="1:29" x14ac:dyDescent="0.35">
      <c r="A2996">
        <v>3001</v>
      </c>
      <c r="B2996" t="s">
        <v>1318</v>
      </c>
      <c r="C2996" t="s">
        <v>4377</v>
      </c>
      <c r="I2996" t="s">
        <v>4370</v>
      </c>
      <c r="J2996" t="s">
        <v>264</v>
      </c>
      <c r="K2996">
        <v>0</v>
      </c>
      <c r="N2996" t="b">
        <v>1</v>
      </c>
      <c r="O2996" t="b">
        <v>1</v>
      </c>
      <c r="P2996" t="b">
        <v>0</v>
      </c>
      <c r="Q2996">
        <v>11</v>
      </c>
      <c r="R2996">
        <v>2</v>
      </c>
      <c r="S2996">
        <v>1</v>
      </c>
      <c r="T2996">
        <v>0</v>
      </c>
      <c r="U2996" t="b">
        <v>1</v>
      </c>
      <c r="V2996" t="s">
        <v>334</v>
      </c>
      <c r="W2996" t="s">
        <v>335</v>
      </c>
      <c r="X2996" t="s">
        <v>5914</v>
      </c>
      <c r="Y2996">
        <v>17</v>
      </c>
      <c r="Z2996">
        <v>17</v>
      </c>
      <c r="AA2996">
        <v>9</v>
      </c>
      <c r="AB2996">
        <v>9</v>
      </c>
      <c r="AC2996">
        <v>22</v>
      </c>
    </row>
    <row r="2997" spans="1:29" x14ac:dyDescent="0.35">
      <c r="A2997">
        <v>3002</v>
      </c>
      <c r="B2997" t="s">
        <v>1318</v>
      </c>
      <c r="C2997" t="s">
        <v>4378</v>
      </c>
      <c r="I2997" t="s">
        <v>4370</v>
      </c>
      <c r="J2997" t="s">
        <v>264</v>
      </c>
      <c r="K2997">
        <v>0</v>
      </c>
      <c r="N2997" t="b">
        <v>1</v>
      </c>
      <c r="O2997" t="b">
        <v>1</v>
      </c>
      <c r="P2997" t="b">
        <v>0</v>
      </c>
      <c r="Q2997">
        <v>11</v>
      </c>
      <c r="R2997">
        <v>2</v>
      </c>
      <c r="S2997">
        <v>1</v>
      </c>
      <c r="T2997">
        <v>0</v>
      </c>
      <c r="U2997" t="b">
        <v>1</v>
      </c>
      <c r="V2997" t="s">
        <v>334</v>
      </c>
      <c r="W2997" t="s">
        <v>335</v>
      </c>
      <c r="X2997" t="s">
        <v>5915</v>
      </c>
      <c r="Y2997">
        <v>18</v>
      </c>
      <c r="Z2997">
        <v>18</v>
      </c>
      <c r="AA2997">
        <v>9</v>
      </c>
      <c r="AB2997">
        <v>9</v>
      </c>
      <c r="AC2997">
        <v>22</v>
      </c>
    </row>
    <row r="2998" spans="1:29" x14ac:dyDescent="0.35">
      <c r="A2998">
        <v>3003</v>
      </c>
      <c r="B2998" t="s">
        <v>1318</v>
      </c>
      <c r="C2998" t="s">
        <v>4379</v>
      </c>
      <c r="I2998" t="s">
        <v>4370</v>
      </c>
      <c r="J2998" t="s">
        <v>264</v>
      </c>
      <c r="K2998">
        <v>0</v>
      </c>
      <c r="N2998" t="b">
        <v>1</v>
      </c>
      <c r="O2998" t="b">
        <v>1</v>
      </c>
      <c r="P2998" t="b">
        <v>0</v>
      </c>
      <c r="Q2998">
        <v>11</v>
      </c>
      <c r="R2998">
        <v>2</v>
      </c>
      <c r="S2998">
        <v>1</v>
      </c>
      <c r="T2998">
        <v>0</v>
      </c>
      <c r="U2998" t="b">
        <v>1</v>
      </c>
      <c r="V2998" t="s">
        <v>334</v>
      </c>
      <c r="W2998" t="s">
        <v>335</v>
      </c>
      <c r="X2998" t="s">
        <v>5916</v>
      </c>
      <c r="Y2998">
        <v>19</v>
      </c>
      <c r="Z2998">
        <v>19</v>
      </c>
      <c r="AA2998">
        <v>9</v>
      </c>
      <c r="AB2998">
        <v>9</v>
      </c>
      <c r="AC2998">
        <v>22</v>
      </c>
    </row>
    <row r="2999" spans="1:29" x14ac:dyDescent="0.35">
      <c r="A2999">
        <v>3004</v>
      </c>
      <c r="B2999" t="s">
        <v>1318</v>
      </c>
      <c r="C2999" t="s">
        <v>4380</v>
      </c>
      <c r="I2999" t="s">
        <v>4370</v>
      </c>
      <c r="J2999" t="s">
        <v>264</v>
      </c>
      <c r="K2999">
        <v>0</v>
      </c>
      <c r="N2999" t="b">
        <v>1</v>
      </c>
      <c r="O2999" t="b">
        <v>1</v>
      </c>
      <c r="P2999" t="b">
        <v>0</v>
      </c>
      <c r="Q2999">
        <v>11</v>
      </c>
      <c r="R2999">
        <v>2</v>
      </c>
      <c r="S2999">
        <v>1</v>
      </c>
      <c r="T2999">
        <v>0</v>
      </c>
      <c r="U2999" t="b">
        <v>1</v>
      </c>
      <c r="V2999" t="s">
        <v>334</v>
      </c>
      <c r="W2999" t="s">
        <v>335</v>
      </c>
      <c r="X2999" t="s">
        <v>5917</v>
      </c>
      <c r="Y2999">
        <v>20</v>
      </c>
      <c r="Z2999">
        <v>20</v>
      </c>
      <c r="AA2999">
        <v>9</v>
      </c>
      <c r="AB2999">
        <v>9</v>
      </c>
      <c r="AC2999">
        <v>22</v>
      </c>
    </row>
    <row r="3000" spans="1:29" x14ac:dyDescent="0.35">
      <c r="A3000">
        <v>3005</v>
      </c>
      <c r="B3000" t="s">
        <v>1318</v>
      </c>
      <c r="C3000" t="s">
        <v>4381</v>
      </c>
      <c r="I3000" t="s">
        <v>4370</v>
      </c>
      <c r="J3000" t="s">
        <v>264</v>
      </c>
      <c r="K3000">
        <v>0</v>
      </c>
      <c r="N3000" t="b">
        <v>1</v>
      </c>
      <c r="O3000" t="b">
        <v>1</v>
      </c>
      <c r="P3000" t="b">
        <v>0</v>
      </c>
      <c r="Q3000">
        <v>11</v>
      </c>
      <c r="R3000">
        <v>2</v>
      </c>
      <c r="S3000">
        <v>1</v>
      </c>
      <c r="T3000">
        <v>0</v>
      </c>
      <c r="U3000" t="b">
        <v>1</v>
      </c>
      <c r="V3000" t="s">
        <v>334</v>
      </c>
      <c r="W3000" t="s">
        <v>335</v>
      </c>
      <c r="X3000" t="s">
        <v>5538</v>
      </c>
      <c r="Y3000">
        <v>21</v>
      </c>
      <c r="Z3000">
        <v>21</v>
      </c>
      <c r="AA3000">
        <v>9</v>
      </c>
      <c r="AB3000">
        <v>9</v>
      </c>
      <c r="AC3000">
        <v>22</v>
      </c>
    </row>
    <row r="3001" spans="1:29" x14ac:dyDescent="0.35">
      <c r="A3001">
        <v>3006</v>
      </c>
      <c r="B3001" t="s">
        <v>1318</v>
      </c>
      <c r="C3001" t="s">
        <v>4382</v>
      </c>
      <c r="I3001" t="s">
        <v>4370</v>
      </c>
      <c r="J3001" t="s">
        <v>264</v>
      </c>
      <c r="K3001">
        <v>0</v>
      </c>
      <c r="N3001" t="b">
        <v>1</v>
      </c>
      <c r="O3001" t="b">
        <v>1</v>
      </c>
      <c r="P3001" t="b">
        <v>0</v>
      </c>
      <c r="Q3001">
        <v>11</v>
      </c>
      <c r="R3001">
        <v>2</v>
      </c>
      <c r="S3001">
        <v>1</v>
      </c>
      <c r="T3001">
        <v>0</v>
      </c>
      <c r="U3001" t="b">
        <v>1</v>
      </c>
      <c r="V3001" t="s">
        <v>334</v>
      </c>
      <c r="W3001" t="s">
        <v>335</v>
      </c>
      <c r="X3001" t="s">
        <v>5918</v>
      </c>
      <c r="Y3001">
        <v>22</v>
      </c>
      <c r="Z3001">
        <v>22</v>
      </c>
      <c r="AA3001">
        <v>9</v>
      </c>
      <c r="AB3001">
        <v>9</v>
      </c>
      <c r="AC3001">
        <v>22</v>
      </c>
    </row>
    <row r="3002" spans="1:29" x14ac:dyDescent="0.35">
      <c r="A3002">
        <v>3007</v>
      </c>
      <c r="B3002" t="s">
        <v>1318</v>
      </c>
      <c r="C3002" t="s">
        <v>4383</v>
      </c>
      <c r="I3002" t="s">
        <v>4370</v>
      </c>
      <c r="J3002" t="s">
        <v>264</v>
      </c>
      <c r="K3002">
        <v>0</v>
      </c>
      <c r="N3002" t="b">
        <v>1</v>
      </c>
      <c r="O3002" t="b">
        <v>1</v>
      </c>
      <c r="P3002" t="b">
        <v>0</v>
      </c>
      <c r="Q3002">
        <v>11</v>
      </c>
      <c r="R3002">
        <v>2</v>
      </c>
      <c r="S3002">
        <v>1</v>
      </c>
      <c r="T3002">
        <v>0</v>
      </c>
      <c r="U3002" t="b">
        <v>1</v>
      </c>
      <c r="V3002" t="s">
        <v>334</v>
      </c>
      <c r="W3002" t="s">
        <v>335</v>
      </c>
      <c r="X3002" t="s">
        <v>5919</v>
      </c>
      <c r="Y3002">
        <v>23</v>
      </c>
      <c r="Z3002">
        <v>23</v>
      </c>
      <c r="AA3002">
        <v>9</v>
      </c>
      <c r="AB3002">
        <v>9</v>
      </c>
      <c r="AC3002">
        <v>22</v>
      </c>
    </row>
    <row r="3003" spans="1:29" x14ac:dyDescent="0.35">
      <c r="A3003">
        <v>3008</v>
      </c>
      <c r="B3003" t="s">
        <v>1318</v>
      </c>
      <c r="C3003" t="s">
        <v>4384</v>
      </c>
      <c r="I3003" t="s">
        <v>4370</v>
      </c>
      <c r="J3003" t="s">
        <v>264</v>
      </c>
      <c r="K3003">
        <v>0</v>
      </c>
      <c r="N3003" t="b">
        <v>1</v>
      </c>
      <c r="O3003" t="b">
        <v>1</v>
      </c>
      <c r="P3003" t="b">
        <v>0</v>
      </c>
      <c r="Q3003">
        <v>11</v>
      </c>
      <c r="R3003">
        <v>2</v>
      </c>
      <c r="S3003">
        <v>1</v>
      </c>
      <c r="T3003">
        <v>0</v>
      </c>
      <c r="U3003" t="b">
        <v>1</v>
      </c>
      <c r="V3003" t="s">
        <v>334</v>
      </c>
      <c r="W3003" t="s">
        <v>335</v>
      </c>
      <c r="X3003" t="s">
        <v>5920</v>
      </c>
      <c r="Y3003">
        <v>24</v>
      </c>
      <c r="Z3003">
        <v>24</v>
      </c>
      <c r="AA3003">
        <v>9</v>
      </c>
      <c r="AB3003">
        <v>9</v>
      </c>
      <c r="AC3003">
        <v>22</v>
      </c>
    </row>
    <row r="3004" spans="1:29" x14ac:dyDescent="0.35">
      <c r="A3004">
        <v>3009</v>
      </c>
      <c r="B3004" t="s">
        <v>1318</v>
      </c>
      <c r="C3004" t="s">
        <v>4385</v>
      </c>
      <c r="I3004" t="s">
        <v>4370</v>
      </c>
      <c r="J3004" t="s">
        <v>264</v>
      </c>
      <c r="K3004">
        <v>0</v>
      </c>
      <c r="N3004" t="b">
        <v>1</v>
      </c>
      <c r="O3004" t="b">
        <v>1</v>
      </c>
      <c r="P3004" t="b">
        <v>0</v>
      </c>
      <c r="Q3004">
        <v>11</v>
      </c>
      <c r="R3004">
        <v>2</v>
      </c>
      <c r="S3004">
        <v>1</v>
      </c>
      <c r="T3004">
        <v>0</v>
      </c>
      <c r="U3004" t="b">
        <v>1</v>
      </c>
      <c r="V3004" t="s">
        <v>334</v>
      </c>
      <c r="W3004" t="s">
        <v>335</v>
      </c>
      <c r="X3004" t="s">
        <v>5921</v>
      </c>
      <c r="Y3004">
        <v>25</v>
      </c>
      <c r="Z3004">
        <v>25</v>
      </c>
      <c r="AA3004">
        <v>9</v>
      </c>
      <c r="AB3004">
        <v>9</v>
      </c>
      <c r="AC3004">
        <v>22</v>
      </c>
    </row>
    <row r="3005" spans="1:29" x14ac:dyDescent="0.35">
      <c r="A3005">
        <v>3010</v>
      </c>
      <c r="B3005" t="s">
        <v>1318</v>
      </c>
      <c r="C3005" t="s">
        <v>4386</v>
      </c>
      <c r="I3005" t="s">
        <v>4370</v>
      </c>
      <c r="J3005" t="s">
        <v>264</v>
      </c>
      <c r="K3005">
        <v>0</v>
      </c>
      <c r="N3005" t="b">
        <v>1</v>
      </c>
      <c r="O3005" t="b">
        <v>1</v>
      </c>
      <c r="P3005" t="b">
        <v>0</v>
      </c>
      <c r="Q3005">
        <v>11</v>
      </c>
      <c r="R3005">
        <v>2</v>
      </c>
      <c r="S3005">
        <v>1</v>
      </c>
      <c r="T3005">
        <v>0</v>
      </c>
      <c r="U3005" t="b">
        <v>1</v>
      </c>
      <c r="V3005" t="s">
        <v>334</v>
      </c>
      <c r="W3005" t="s">
        <v>335</v>
      </c>
      <c r="X3005" t="s">
        <v>5922</v>
      </c>
      <c r="Y3005">
        <v>26</v>
      </c>
      <c r="Z3005">
        <v>26</v>
      </c>
      <c r="AA3005">
        <v>9</v>
      </c>
      <c r="AB3005">
        <v>9</v>
      </c>
      <c r="AC3005">
        <v>22</v>
      </c>
    </row>
    <row r="3006" spans="1:29" x14ac:dyDescent="0.35">
      <c r="A3006">
        <v>3011</v>
      </c>
      <c r="B3006" t="s">
        <v>1318</v>
      </c>
      <c r="C3006" t="s">
        <v>4387</v>
      </c>
      <c r="I3006" t="s">
        <v>4370</v>
      </c>
      <c r="J3006" t="s">
        <v>264</v>
      </c>
      <c r="K3006">
        <v>0</v>
      </c>
      <c r="N3006" t="b">
        <v>1</v>
      </c>
      <c r="O3006" t="b">
        <v>1</v>
      </c>
      <c r="P3006" t="b">
        <v>0</v>
      </c>
      <c r="Q3006">
        <v>11</v>
      </c>
      <c r="R3006">
        <v>2</v>
      </c>
      <c r="S3006">
        <v>1</v>
      </c>
      <c r="T3006">
        <v>0</v>
      </c>
      <c r="U3006" t="b">
        <v>1</v>
      </c>
      <c r="V3006" t="s">
        <v>334</v>
      </c>
      <c r="W3006" t="s">
        <v>335</v>
      </c>
      <c r="X3006" t="s">
        <v>5923</v>
      </c>
      <c r="Y3006">
        <v>27</v>
      </c>
      <c r="Z3006">
        <v>27</v>
      </c>
      <c r="AA3006">
        <v>9</v>
      </c>
      <c r="AB3006">
        <v>9</v>
      </c>
      <c r="AC3006">
        <v>22</v>
      </c>
    </row>
    <row r="3007" spans="1:29" x14ac:dyDescent="0.35">
      <c r="A3007">
        <v>3012</v>
      </c>
      <c r="B3007" t="s">
        <v>1318</v>
      </c>
      <c r="C3007" t="s">
        <v>4388</v>
      </c>
      <c r="I3007" t="s">
        <v>4370</v>
      </c>
      <c r="J3007" t="s">
        <v>264</v>
      </c>
      <c r="K3007">
        <v>0</v>
      </c>
      <c r="N3007" t="b">
        <v>1</v>
      </c>
      <c r="O3007" t="b">
        <v>1</v>
      </c>
      <c r="P3007" t="b">
        <v>0</v>
      </c>
      <c r="Q3007">
        <v>11</v>
      </c>
      <c r="R3007">
        <v>2</v>
      </c>
      <c r="S3007">
        <v>1</v>
      </c>
      <c r="T3007">
        <v>0</v>
      </c>
      <c r="U3007" t="b">
        <v>1</v>
      </c>
      <c r="V3007" t="s">
        <v>334</v>
      </c>
      <c r="W3007" t="s">
        <v>335</v>
      </c>
      <c r="X3007" t="s">
        <v>5924</v>
      </c>
      <c r="Y3007">
        <v>28</v>
      </c>
      <c r="Z3007">
        <v>28</v>
      </c>
      <c r="AA3007">
        <v>9</v>
      </c>
      <c r="AB3007">
        <v>9</v>
      </c>
      <c r="AC3007">
        <v>22</v>
      </c>
    </row>
    <row r="3008" spans="1:29" x14ac:dyDescent="0.35">
      <c r="A3008">
        <v>3013</v>
      </c>
      <c r="B3008" t="s">
        <v>1318</v>
      </c>
      <c r="C3008" t="s">
        <v>4389</v>
      </c>
      <c r="I3008" t="s">
        <v>4370</v>
      </c>
      <c r="J3008" t="s">
        <v>264</v>
      </c>
      <c r="K3008">
        <v>0</v>
      </c>
      <c r="N3008" t="b">
        <v>1</v>
      </c>
      <c r="O3008" t="b">
        <v>1</v>
      </c>
      <c r="P3008" t="b">
        <v>0</v>
      </c>
      <c r="Q3008">
        <v>11</v>
      </c>
      <c r="R3008">
        <v>2</v>
      </c>
      <c r="S3008">
        <v>1</v>
      </c>
      <c r="T3008">
        <v>0</v>
      </c>
      <c r="U3008" t="b">
        <v>1</v>
      </c>
      <c r="V3008" t="s">
        <v>334</v>
      </c>
      <c r="W3008" t="s">
        <v>335</v>
      </c>
      <c r="X3008" t="s">
        <v>5925</v>
      </c>
      <c r="Y3008">
        <v>29</v>
      </c>
      <c r="Z3008">
        <v>29</v>
      </c>
      <c r="AA3008">
        <v>9</v>
      </c>
      <c r="AB3008">
        <v>9</v>
      </c>
      <c r="AC3008">
        <v>22</v>
      </c>
    </row>
    <row r="3009" spans="1:29" x14ac:dyDescent="0.35">
      <c r="A3009">
        <v>3014</v>
      </c>
      <c r="B3009" t="s">
        <v>1318</v>
      </c>
      <c r="C3009" t="s">
        <v>4390</v>
      </c>
      <c r="I3009" t="s">
        <v>4370</v>
      </c>
      <c r="J3009" t="s">
        <v>264</v>
      </c>
      <c r="K3009">
        <v>0</v>
      </c>
      <c r="N3009" t="b">
        <v>1</v>
      </c>
      <c r="O3009" t="b">
        <v>1</v>
      </c>
      <c r="P3009" t="b">
        <v>0</v>
      </c>
      <c r="Q3009">
        <v>11</v>
      </c>
      <c r="R3009">
        <v>2</v>
      </c>
      <c r="S3009">
        <v>1</v>
      </c>
      <c r="T3009">
        <v>0</v>
      </c>
      <c r="U3009" t="b">
        <v>1</v>
      </c>
      <c r="V3009" t="s">
        <v>334</v>
      </c>
      <c r="W3009" t="s">
        <v>335</v>
      </c>
      <c r="X3009" t="s">
        <v>5926</v>
      </c>
      <c r="Y3009">
        <v>30</v>
      </c>
      <c r="Z3009">
        <v>30</v>
      </c>
      <c r="AA3009">
        <v>9</v>
      </c>
      <c r="AB3009">
        <v>9</v>
      </c>
      <c r="AC3009">
        <v>22</v>
      </c>
    </row>
    <row r="3010" spans="1:29" x14ac:dyDescent="0.35">
      <c r="A3010">
        <v>3015</v>
      </c>
      <c r="B3010" t="s">
        <v>1318</v>
      </c>
      <c r="C3010" t="s">
        <v>4391</v>
      </c>
      <c r="I3010" t="s">
        <v>4370</v>
      </c>
      <c r="J3010" t="s">
        <v>264</v>
      </c>
      <c r="K3010">
        <v>0</v>
      </c>
      <c r="N3010" t="b">
        <v>1</v>
      </c>
      <c r="O3010" t="b">
        <v>1</v>
      </c>
      <c r="P3010" t="b">
        <v>0</v>
      </c>
      <c r="Q3010">
        <v>11</v>
      </c>
      <c r="R3010">
        <v>2</v>
      </c>
      <c r="S3010">
        <v>1</v>
      </c>
      <c r="T3010">
        <v>0</v>
      </c>
      <c r="U3010" t="b">
        <v>1</v>
      </c>
      <c r="V3010" t="s">
        <v>334</v>
      </c>
      <c r="W3010" t="s">
        <v>335</v>
      </c>
      <c r="X3010" t="s">
        <v>5927</v>
      </c>
      <c r="Y3010">
        <v>31</v>
      </c>
      <c r="Z3010">
        <v>31</v>
      </c>
      <c r="AA3010">
        <v>9</v>
      </c>
      <c r="AB3010">
        <v>9</v>
      </c>
      <c r="AC3010">
        <v>22</v>
      </c>
    </row>
    <row r="3011" spans="1:29" x14ac:dyDescent="0.35">
      <c r="A3011">
        <v>3016</v>
      </c>
      <c r="B3011" t="s">
        <v>1318</v>
      </c>
      <c r="C3011" t="s">
        <v>4392</v>
      </c>
      <c r="I3011" t="s">
        <v>4370</v>
      </c>
      <c r="J3011" t="s">
        <v>264</v>
      </c>
      <c r="K3011">
        <v>0</v>
      </c>
      <c r="N3011" t="b">
        <v>1</v>
      </c>
      <c r="O3011" t="b">
        <v>1</v>
      </c>
      <c r="P3011" t="b">
        <v>0</v>
      </c>
      <c r="Q3011">
        <v>11</v>
      </c>
      <c r="R3011">
        <v>2</v>
      </c>
      <c r="S3011">
        <v>1</v>
      </c>
      <c r="T3011">
        <v>0</v>
      </c>
      <c r="U3011" t="b">
        <v>1</v>
      </c>
      <c r="V3011" t="s">
        <v>334</v>
      </c>
      <c r="W3011" t="s">
        <v>335</v>
      </c>
      <c r="X3011" t="s">
        <v>5928</v>
      </c>
      <c r="Y3011">
        <v>32</v>
      </c>
      <c r="Z3011">
        <v>32</v>
      </c>
      <c r="AA3011">
        <v>9</v>
      </c>
      <c r="AB3011">
        <v>9</v>
      </c>
      <c r="AC3011">
        <v>22</v>
      </c>
    </row>
    <row r="3012" spans="1:29" x14ac:dyDescent="0.35">
      <c r="A3012">
        <v>3017</v>
      </c>
      <c r="B3012" t="s">
        <v>1318</v>
      </c>
      <c r="C3012" t="s">
        <v>4393</v>
      </c>
      <c r="I3012" t="s">
        <v>4370</v>
      </c>
      <c r="J3012" t="s">
        <v>264</v>
      </c>
      <c r="K3012">
        <v>0</v>
      </c>
      <c r="N3012" t="b">
        <v>1</v>
      </c>
      <c r="O3012" t="b">
        <v>1</v>
      </c>
      <c r="P3012" t="b">
        <v>0</v>
      </c>
      <c r="Q3012">
        <v>11</v>
      </c>
      <c r="R3012">
        <v>2</v>
      </c>
      <c r="S3012">
        <v>1</v>
      </c>
      <c r="T3012">
        <v>0</v>
      </c>
      <c r="U3012" t="b">
        <v>1</v>
      </c>
      <c r="V3012" t="s">
        <v>334</v>
      </c>
      <c r="W3012" t="s">
        <v>335</v>
      </c>
      <c r="X3012" t="s">
        <v>5551</v>
      </c>
      <c r="Y3012">
        <v>33</v>
      </c>
      <c r="Z3012">
        <v>33</v>
      </c>
      <c r="AA3012">
        <v>9</v>
      </c>
      <c r="AB3012">
        <v>9</v>
      </c>
      <c r="AC3012">
        <v>22</v>
      </c>
    </row>
    <row r="3013" spans="1:29" x14ac:dyDescent="0.35">
      <c r="A3013">
        <v>3018</v>
      </c>
      <c r="B3013" t="s">
        <v>1318</v>
      </c>
      <c r="C3013" t="s">
        <v>4394</v>
      </c>
      <c r="I3013" t="s">
        <v>4370</v>
      </c>
      <c r="J3013" t="s">
        <v>264</v>
      </c>
      <c r="K3013">
        <v>0</v>
      </c>
      <c r="N3013" t="b">
        <v>1</v>
      </c>
      <c r="O3013" t="b">
        <v>1</v>
      </c>
      <c r="P3013" t="b">
        <v>0</v>
      </c>
      <c r="Q3013">
        <v>11</v>
      </c>
      <c r="R3013">
        <v>2</v>
      </c>
      <c r="S3013">
        <v>1</v>
      </c>
      <c r="T3013">
        <v>0</v>
      </c>
      <c r="U3013" t="b">
        <v>1</v>
      </c>
      <c r="V3013" t="s">
        <v>334</v>
      </c>
      <c r="W3013" t="s">
        <v>335</v>
      </c>
      <c r="X3013" t="s">
        <v>5929</v>
      </c>
      <c r="Y3013">
        <v>34</v>
      </c>
      <c r="Z3013">
        <v>34</v>
      </c>
      <c r="AA3013">
        <v>9</v>
      </c>
      <c r="AB3013">
        <v>9</v>
      </c>
      <c r="AC3013">
        <v>22</v>
      </c>
    </row>
    <row r="3014" spans="1:29" x14ac:dyDescent="0.35">
      <c r="A3014">
        <v>3019</v>
      </c>
      <c r="B3014" t="s">
        <v>1318</v>
      </c>
      <c r="C3014" t="s">
        <v>4395</v>
      </c>
      <c r="I3014" t="s">
        <v>4370</v>
      </c>
      <c r="J3014" t="s">
        <v>264</v>
      </c>
      <c r="K3014">
        <v>0</v>
      </c>
      <c r="N3014" t="b">
        <v>1</v>
      </c>
      <c r="O3014" t="b">
        <v>1</v>
      </c>
      <c r="P3014" t="b">
        <v>0</v>
      </c>
      <c r="Q3014">
        <v>11</v>
      </c>
      <c r="R3014">
        <v>2</v>
      </c>
      <c r="S3014">
        <v>1</v>
      </c>
      <c r="T3014">
        <v>0</v>
      </c>
      <c r="U3014" t="b">
        <v>1</v>
      </c>
      <c r="V3014" t="s">
        <v>334</v>
      </c>
      <c r="W3014" t="s">
        <v>335</v>
      </c>
      <c r="X3014" t="s">
        <v>5930</v>
      </c>
      <c r="Y3014">
        <v>35</v>
      </c>
      <c r="Z3014">
        <v>35</v>
      </c>
      <c r="AA3014">
        <v>9</v>
      </c>
      <c r="AB3014">
        <v>9</v>
      </c>
      <c r="AC3014">
        <v>22</v>
      </c>
    </row>
    <row r="3015" spans="1:29" x14ac:dyDescent="0.35">
      <c r="A3015">
        <v>3020</v>
      </c>
      <c r="B3015" t="s">
        <v>1318</v>
      </c>
      <c r="C3015" t="s">
        <v>4396</v>
      </c>
      <c r="I3015" t="s">
        <v>4370</v>
      </c>
      <c r="J3015" t="s">
        <v>264</v>
      </c>
      <c r="K3015">
        <v>0</v>
      </c>
      <c r="N3015" t="b">
        <v>1</v>
      </c>
      <c r="O3015" t="b">
        <v>1</v>
      </c>
      <c r="P3015" t="b">
        <v>0</v>
      </c>
      <c r="Q3015">
        <v>11</v>
      </c>
      <c r="R3015">
        <v>2</v>
      </c>
      <c r="S3015">
        <v>1</v>
      </c>
      <c r="T3015">
        <v>0</v>
      </c>
      <c r="U3015" t="b">
        <v>1</v>
      </c>
      <c r="V3015" t="s">
        <v>334</v>
      </c>
      <c r="W3015" t="s">
        <v>335</v>
      </c>
      <c r="X3015" t="s">
        <v>5931</v>
      </c>
      <c r="Y3015">
        <v>36</v>
      </c>
      <c r="Z3015">
        <v>36</v>
      </c>
      <c r="AA3015">
        <v>9</v>
      </c>
      <c r="AB3015">
        <v>9</v>
      </c>
      <c r="AC3015">
        <v>22</v>
      </c>
    </row>
    <row r="3016" spans="1:29" x14ac:dyDescent="0.35">
      <c r="A3016">
        <v>3021</v>
      </c>
      <c r="B3016" t="s">
        <v>1318</v>
      </c>
      <c r="C3016" t="s">
        <v>4397</v>
      </c>
      <c r="I3016" t="s">
        <v>4370</v>
      </c>
      <c r="J3016" t="s">
        <v>264</v>
      </c>
      <c r="K3016">
        <v>0</v>
      </c>
      <c r="N3016" t="b">
        <v>1</v>
      </c>
      <c r="O3016" t="b">
        <v>1</v>
      </c>
      <c r="P3016" t="b">
        <v>0</v>
      </c>
      <c r="Q3016">
        <v>11</v>
      </c>
      <c r="R3016">
        <v>2</v>
      </c>
      <c r="S3016">
        <v>1</v>
      </c>
      <c r="T3016">
        <v>0</v>
      </c>
      <c r="U3016" t="b">
        <v>1</v>
      </c>
      <c r="V3016" t="s">
        <v>334</v>
      </c>
      <c r="W3016" t="s">
        <v>335</v>
      </c>
      <c r="X3016" t="s">
        <v>5932</v>
      </c>
      <c r="Y3016">
        <v>37</v>
      </c>
      <c r="Z3016">
        <v>37</v>
      </c>
      <c r="AA3016">
        <v>9</v>
      </c>
      <c r="AB3016">
        <v>9</v>
      </c>
      <c r="AC3016">
        <v>22</v>
      </c>
    </row>
    <row r="3017" spans="1:29" x14ac:dyDescent="0.35">
      <c r="A3017">
        <v>3022</v>
      </c>
      <c r="B3017" t="s">
        <v>1318</v>
      </c>
      <c r="C3017" t="s">
        <v>4398</v>
      </c>
      <c r="I3017" t="s">
        <v>4370</v>
      </c>
      <c r="J3017" t="s">
        <v>264</v>
      </c>
      <c r="K3017">
        <v>0</v>
      </c>
      <c r="N3017" t="b">
        <v>1</v>
      </c>
      <c r="O3017" t="b">
        <v>1</v>
      </c>
      <c r="P3017" t="b">
        <v>0</v>
      </c>
      <c r="Q3017">
        <v>11</v>
      </c>
      <c r="R3017">
        <v>2</v>
      </c>
      <c r="S3017">
        <v>1</v>
      </c>
      <c r="T3017">
        <v>0</v>
      </c>
      <c r="U3017" t="b">
        <v>1</v>
      </c>
      <c r="V3017" t="s">
        <v>334</v>
      </c>
      <c r="W3017" t="s">
        <v>335</v>
      </c>
      <c r="X3017" t="s">
        <v>5933</v>
      </c>
      <c r="Y3017">
        <v>38</v>
      </c>
      <c r="Z3017">
        <v>38</v>
      </c>
      <c r="AA3017">
        <v>9</v>
      </c>
      <c r="AB3017">
        <v>9</v>
      </c>
      <c r="AC3017">
        <v>22</v>
      </c>
    </row>
    <row r="3018" spans="1:29" x14ac:dyDescent="0.35">
      <c r="A3018">
        <v>3023</v>
      </c>
      <c r="B3018" t="s">
        <v>1318</v>
      </c>
      <c r="C3018" t="s">
        <v>4399</v>
      </c>
      <c r="I3018" t="s">
        <v>4370</v>
      </c>
      <c r="J3018" t="s">
        <v>264</v>
      </c>
      <c r="K3018">
        <v>0</v>
      </c>
      <c r="N3018" t="b">
        <v>1</v>
      </c>
      <c r="O3018" t="b">
        <v>1</v>
      </c>
      <c r="P3018" t="b">
        <v>0</v>
      </c>
      <c r="Q3018">
        <v>11</v>
      </c>
      <c r="R3018">
        <v>2</v>
      </c>
      <c r="S3018">
        <v>1</v>
      </c>
      <c r="T3018">
        <v>0</v>
      </c>
      <c r="U3018" t="b">
        <v>1</v>
      </c>
      <c r="V3018" t="s">
        <v>334</v>
      </c>
      <c r="W3018" t="s">
        <v>335</v>
      </c>
      <c r="X3018" t="s">
        <v>5934</v>
      </c>
      <c r="Y3018">
        <v>39</v>
      </c>
      <c r="Z3018">
        <v>39</v>
      </c>
      <c r="AA3018">
        <v>9</v>
      </c>
      <c r="AB3018">
        <v>9</v>
      </c>
      <c r="AC3018">
        <v>22</v>
      </c>
    </row>
    <row r="3019" spans="1:29" x14ac:dyDescent="0.35">
      <c r="A3019">
        <v>3024</v>
      </c>
      <c r="B3019" t="s">
        <v>1287</v>
      </c>
      <c r="C3019" t="s">
        <v>4400</v>
      </c>
      <c r="D3019" t="s">
        <v>724</v>
      </c>
      <c r="E3019" t="s">
        <v>4401</v>
      </c>
      <c r="U3019" t="b">
        <v>1</v>
      </c>
      <c r="V3019" t="s">
        <v>223</v>
      </c>
      <c r="W3019" t="s">
        <v>317</v>
      </c>
      <c r="X3019" t="s">
        <v>6149</v>
      </c>
      <c r="Y3019">
        <v>1</v>
      </c>
      <c r="Z3019">
        <v>18</v>
      </c>
      <c r="AA3019">
        <v>1</v>
      </c>
      <c r="AB3019">
        <v>14</v>
      </c>
      <c r="AC3019">
        <v>12</v>
      </c>
    </row>
    <row r="3020" spans="1:29" x14ac:dyDescent="0.35">
      <c r="A3020">
        <v>3025</v>
      </c>
      <c r="B3020" t="s">
        <v>1290</v>
      </c>
      <c r="C3020" t="s">
        <v>4402</v>
      </c>
      <c r="U3020" t="b">
        <v>1</v>
      </c>
      <c r="V3020" t="s">
        <v>223</v>
      </c>
      <c r="W3020" t="s">
        <v>317</v>
      </c>
      <c r="X3020" t="s">
        <v>6150</v>
      </c>
      <c r="Y3020">
        <v>6</v>
      </c>
      <c r="Z3020">
        <v>18</v>
      </c>
      <c r="AA3020">
        <v>1</v>
      </c>
      <c r="AB3020">
        <v>14</v>
      </c>
      <c r="AC3020">
        <v>12</v>
      </c>
    </row>
    <row r="3021" spans="1:29" x14ac:dyDescent="0.35">
      <c r="A3021">
        <v>3026</v>
      </c>
      <c r="B3021" t="s">
        <v>147</v>
      </c>
      <c r="C3021" t="s">
        <v>4403</v>
      </c>
      <c r="U3021" t="b">
        <v>1</v>
      </c>
      <c r="V3021" t="s">
        <v>223</v>
      </c>
      <c r="W3021" t="s">
        <v>317</v>
      </c>
      <c r="X3021" t="s">
        <v>6151</v>
      </c>
      <c r="Y3021">
        <v>6</v>
      </c>
      <c r="Z3021">
        <v>18</v>
      </c>
      <c r="AA3021">
        <v>7</v>
      </c>
      <c r="AB3021">
        <v>7</v>
      </c>
      <c r="AC3021">
        <v>12</v>
      </c>
    </row>
    <row r="3022" spans="1:29" x14ac:dyDescent="0.35">
      <c r="A3022">
        <v>3027</v>
      </c>
      <c r="B3022" t="s">
        <v>147</v>
      </c>
      <c r="C3022" t="s">
        <v>4404</v>
      </c>
      <c r="U3022" t="b">
        <v>1</v>
      </c>
      <c r="V3022" t="s">
        <v>223</v>
      </c>
      <c r="W3022" t="s">
        <v>317</v>
      </c>
      <c r="X3022" t="s">
        <v>6152</v>
      </c>
      <c r="Y3022">
        <v>6</v>
      </c>
      <c r="Z3022">
        <v>18</v>
      </c>
      <c r="AA3022">
        <v>8</v>
      </c>
      <c r="AB3022">
        <v>8</v>
      </c>
      <c r="AC3022">
        <v>12</v>
      </c>
    </row>
    <row r="3023" spans="1:29" x14ac:dyDescent="0.35">
      <c r="A3023">
        <v>3028</v>
      </c>
      <c r="B3023" t="s">
        <v>147</v>
      </c>
      <c r="C3023" t="s">
        <v>4405</v>
      </c>
      <c r="U3023" t="b">
        <v>1</v>
      </c>
      <c r="V3023" t="s">
        <v>223</v>
      </c>
      <c r="W3023" t="s">
        <v>317</v>
      </c>
      <c r="X3023" t="s">
        <v>6153</v>
      </c>
      <c r="Y3023">
        <v>6</v>
      </c>
      <c r="Z3023">
        <v>18</v>
      </c>
      <c r="AA3023">
        <v>10</v>
      </c>
      <c r="AB3023">
        <v>10</v>
      </c>
      <c r="AC3023">
        <v>12</v>
      </c>
    </row>
    <row r="3024" spans="1:29" x14ac:dyDescent="0.35">
      <c r="A3024">
        <v>3029</v>
      </c>
      <c r="B3024" t="s">
        <v>147</v>
      </c>
      <c r="C3024" t="s">
        <v>4406</v>
      </c>
      <c r="U3024" t="b">
        <v>1</v>
      </c>
      <c r="V3024" t="s">
        <v>223</v>
      </c>
      <c r="W3024" t="s">
        <v>317</v>
      </c>
      <c r="X3024" t="s">
        <v>6154</v>
      </c>
      <c r="Y3024">
        <v>6</v>
      </c>
      <c r="Z3024">
        <v>18</v>
      </c>
      <c r="AA3024">
        <v>11</v>
      </c>
      <c r="AB3024">
        <v>11</v>
      </c>
      <c r="AC3024">
        <v>12</v>
      </c>
    </row>
    <row r="3025" spans="1:29" x14ac:dyDescent="0.35">
      <c r="A3025">
        <v>3030</v>
      </c>
      <c r="B3025" t="s">
        <v>147</v>
      </c>
      <c r="C3025" t="s">
        <v>4407</v>
      </c>
      <c r="U3025" t="b">
        <v>1</v>
      </c>
      <c r="V3025" t="s">
        <v>223</v>
      </c>
      <c r="W3025" t="s">
        <v>317</v>
      </c>
      <c r="X3025" t="s">
        <v>6155</v>
      </c>
      <c r="Y3025">
        <v>6</v>
      </c>
      <c r="Z3025">
        <v>18</v>
      </c>
      <c r="AA3025">
        <v>12</v>
      </c>
      <c r="AB3025">
        <v>12</v>
      </c>
      <c r="AC3025">
        <v>12</v>
      </c>
    </row>
    <row r="3026" spans="1:29" x14ac:dyDescent="0.35">
      <c r="A3026">
        <v>3031</v>
      </c>
      <c r="B3026" t="s">
        <v>1287</v>
      </c>
      <c r="C3026" t="s">
        <v>4408</v>
      </c>
      <c r="D3026" t="s">
        <v>725</v>
      </c>
      <c r="E3026" t="s">
        <v>4409</v>
      </c>
      <c r="U3026" t="b">
        <v>1</v>
      </c>
      <c r="V3026" t="s">
        <v>223</v>
      </c>
      <c r="W3026" t="s">
        <v>317</v>
      </c>
      <c r="X3026" t="s">
        <v>6156</v>
      </c>
      <c r="Y3026">
        <v>19</v>
      </c>
      <c r="Z3026">
        <v>30</v>
      </c>
      <c r="AA3026">
        <v>1</v>
      </c>
      <c r="AB3026">
        <v>14</v>
      </c>
      <c r="AC3026">
        <v>12</v>
      </c>
    </row>
    <row r="3027" spans="1:29" x14ac:dyDescent="0.35">
      <c r="A3027">
        <v>3032</v>
      </c>
      <c r="B3027" t="s">
        <v>1290</v>
      </c>
      <c r="C3027" t="s">
        <v>4410</v>
      </c>
      <c r="U3027" t="b">
        <v>1</v>
      </c>
      <c r="V3027" t="s">
        <v>223</v>
      </c>
      <c r="W3027" t="s">
        <v>317</v>
      </c>
      <c r="X3027" t="s">
        <v>6157</v>
      </c>
      <c r="Y3027">
        <v>20</v>
      </c>
      <c r="Z3027">
        <v>30</v>
      </c>
      <c r="AA3027">
        <v>1</v>
      </c>
      <c r="AB3027">
        <v>14</v>
      </c>
      <c r="AC3027">
        <v>12</v>
      </c>
    </row>
    <row r="3028" spans="1:29" x14ac:dyDescent="0.35">
      <c r="A3028">
        <v>3033</v>
      </c>
      <c r="B3028" t="s">
        <v>147</v>
      </c>
      <c r="C3028" t="s">
        <v>4411</v>
      </c>
      <c r="U3028" t="b">
        <v>1</v>
      </c>
      <c r="V3028" t="s">
        <v>223</v>
      </c>
      <c r="W3028" t="s">
        <v>317</v>
      </c>
      <c r="X3028" t="s">
        <v>6158</v>
      </c>
      <c r="Y3028">
        <v>20</v>
      </c>
      <c r="Z3028">
        <v>30</v>
      </c>
      <c r="AA3028">
        <v>7</v>
      </c>
      <c r="AB3028">
        <v>7</v>
      </c>
      <c r="AC3028">
        <v>12</v>
      </c>
    </row>
    <row r="3029" spans="1:29" x14ac:dyDescent="0.35">
      <c r="A3029">
        <v>3034</v>
      </c>
      <c r="B3029" t="s">
        <v>147</v>
      </c>
      <c r="C3029" t="s">
        <v>4412</v>
      </c>
      <c r="U3029" t="b">
        <v>1</v>
      </c>
      <c r="V3029" t="s">
        <v>223</v>
      </c>
      <c r="W3029" t="s">
        <v>317</v>
      </c>
      <c r="X3029" t="s">
        <v>6159</v>
      </c>
      <c r="Y3029">
        <v>20</v>
      </c>
      <c r="Z3029">
        <v>30</v>
      </c>
      <c r="AA3029">
        <v>8</v>
      </c>
      <c r="AB3029">
        <v>8</v>
      </c>
      <c r="AC3029">
        <v>12</v>
      </c>
    </row>
    <row r="3030" spans="1:29" x14ac:dyDescent="0.35">
      <c r="A3030">
        <v>3035</v>
      </c>
      <c r="B3030" t="s">
        <v>147</v>
      </c>
      <c r="C3030" t="s">
        <v>4413</v>
      </c>
      <c r="U3030" t="b">
        <v>1</v>
      </c>
      <c r="V3030" t="s">
        <v>223</v>
      </c>
      <c r="W3030" t="s">
        <v>317</v>
      </c>
      <c r="X3030" t="s">
        <v>6160</v>
      </c>
      <c r="Y3030">
        <v>20</v>
      </c>
      <c r="Z3030">
        <v>30</v>
      </c>
      <c r="AA3030">
        <v>10</v>
      </c>
      <c r="AB3030">
        <v>10</v>
      </c>
      <c r="AC3030">
        <v>12</v>
      </c>
    </row>
    <row r="3031" spans="1:29" x14ac:dyDescent="0.35">
      <c r="A3031">
        <v>3036</v>
      </c>
      <c r="B3031" t="s">
        <v>147</v>
      </c>
      <c r="C3031" t="s">
        <v>4414</v>
      </c>
      <c r="U3031" t="b">
        <v>1</v>
      </c>
      <c r="V3031" t="s">
        <v>223</v>
      </c>
      <c r="W3031" t="s">
        <v>317</v>
      </c>
      <c r="X3031" t="s">
        <v>6161</v>
      </c>
      <c r="Y3031">
        <v>20</v>
      </c>
      <c r="Z3031">
        <v>30</v>
      </c>
      <c r="AA3031">
        <v>11</v>
      </c>
      <c r="AB3031">
        <v>11</v>
      </c>
      <c r="AC3031">
        <v>12</v>
      </c>
    </row>
    <row r="3032" spans="1:29" x14ac:dyDescent="0.35">
      <c r="A3032">
        <v>3037</v>
      </c>
      <c r="B3032" t="s">
        <v>147</v>
      </c>
      <c r="C3032" t="s">
        <v>4415</v>
      </c>
      <c r="U3032" t="b">
        <v>1</v>
      </c>
      <c r="V3032" t="s">
        <v>223</v>
      </c>
      <c r="W3032" t="s">
        <v>317</v>
      </c>
      <c r="X3032" t="s">
        <v>6162</v>
      </c>
      <c r="Y3032">
        <v>20</v>
      </c>
      <c r="Z3032">
        <v>30</v>
      </c>
      <c r="AA3032">
        <v>12</v>
      </c>
      <c r="AB3032">
        <v>12</v>
      </c>
      <c r="AC3032">
        <v>12</v>
      </c>
    </row>
    <row r="3033" spans="1:29" x14ac:dyDescent="0.35">
      <c r="A3033">
        <v>3038</v>
      </c>
      <c r="B3033" t="s">
        <v>1287</v>
      </c>
      <c r="C3033" t="s">
        <v>4416</v>
      </c>
      <c r="D3033" t="s">
        <v>726</v>
      </c>
      <c r="E3033" t="s">
        <v>4417</v>
      </c>
      <c r="U3033" t="b">
        <v>1</v>
      </c>
      <c r="V3033" t="s">
        <v>223</v>
      </c>
      <c r="W3033" t="s">
        <v>317</v>
      </c>
      <c r="X3033" t="s">
        <v>6163</v>
      </c>
      <c r="Y3033">
        <v>31</v>
      </c>
      <c r="Z3033">
        <v>64</v>
      </c>
      <c r="AA3033">
        <v>1</v>
      </c>
      <c r="AB3033">
        <v>14</v>
      </c>
      <c r="AC3033">
        <v>12</v>
      </c>
    </row>
    <row r="3034" spans="1:29" x14ac:dyDescent="0.35">
      <c r="A3034">
        <v>3039</v>
      </c>
      <c r="B3034" t="s">
        <v>1290</v>
      </c>
      <c r="C3034" t="s">
        <v>4418</v>
      </c>
      <c r="U3034" t="b">
        <v>1</v>
      </c>
      <c r="V3034" t="s">
        <v>223</v>
      </c>
      <c r="W3034" t="s">
        <v>317</v>
      </c>
      <c r="X3034" t="s">
        <v>6164</v>
      </c>
      <c r="Y3034">
        <v>32</v>
      </c>
      <c r="Z3034">
        <v>64</v>
      </c>
      <c r="AA3034">
        <v>1</v>
      </c>
      <c r="AB3034">
        <v>14</v>
      </c>
      <c r="AC3034">
        <v>12</v>
      </c>
    </row>
    <row r="3035" spans="1:29" x14ac:dyDescent="0.35">
      <c r="A3035">
        <v>3040</v>
      </c>
      <c r="B3035" t="s">
        <v>147</v>
      </c>
      <c r="C3035" t="s">
        <v>4419</v>
      </c>
      <c r="U3035" t="b">
        <v>1</v>
      </c>
      <c r="V3035" t="s">
        <v>223</v>
      </c>
      <c r="W3035" t="s">
        <v>317</v>
      </c>
      <c r="X3035" t="s">
        <v>6165</v>
      </c>
      <c r="Y3035">
        <v>32</v>
      </c>
      <c r="Z3035">
        <v>62</v>
      </c>
      <c r="AA3035">
        <v>2</v>
      </c>
      <c r="AB3035">
        <v>8</v>
      </c>
      <c r="AC3035">
        <v>12</v>
      </c>
    </row>
    <row r="3036" spans="1:29" x14ac:dyDescent="0.35">
      <c r="A3036">
        <v>3041</v>
      </c>
      <c r="B3036" t="s">
        <v>147</v>
      </c>
      <c r="C3036" t="s">
        <v>4420</v>
      </c>
      <c r="U3036" t="b">
        <v>1</v>
      </c>
      <c r="V3036" t="s">
        <v>223</v>
      </c>
      <c r="W3036" t="s">
        <v>317</v>
      </c>
      <c r="X3036" t="s">
        <v>6166</v>
      </c>
      <c r="Y3036">
        <v>32</v>
      </c>
      <c r="Z3036">
        <v>63</v>
      </c>
      <c r="AA3036">
        <v>10</v>
      </c>
      <c r="AB3036">
        <v>10</v>
      </c>
      <c r="AC3036">
        <v>12</v>
      </c>
    </row>
    <row r="3037" spans="1:29" x14ac:dyDescent="0.35">
      <c r="A3037">
        <v>3042</v>
      </c>
      <c r="B3037" t="s">
        <v>147</v>
      </c>
      <c r="C3037" t="s">
        <v>4421</v>
      </c>
      <c r="U3037" t="b">
        <v>1</v>
      </c>
      <c r="V3037" t="s">
        <v>223</v>
      </c>
      <c r="W3037" t="s">
        <v>317</v>
      </c>
      <c r="X3037" t="s">
        <v>6167</v>
      </c>
      <c r="Y3037">
        <v>32</v>
      </c>
      <c r="Z3037">
        <v>63</v>
      </c>
      <c r="AA3037">
        <v>11</v>
      </c>
      <c r="AB3037">
        <v>11</v>
      </c>
      <c r="AC3037">
        <v>12</v>
      </c>
    </row>
    <row r="3038" spans="1:29" x14ac:dyDescent="0.35">
      <c r="A3038">
        <v>3043</v>
      </c>
      <c r="B3038" t="s">
        <v>147</v>
      </c>
      <c r="C3038" t="s">
        <v>4422</v>
      </c>
      <c r="U3038" t="b">
        <v>1</v>
      </c>
      <c r="V3038" t="s">
        <v>223</v>
      </c>
      <c r="W3038" t="s">
        <v>317</v>
      </c>
      <c r="X3038" t="s">
        <v>6168</v>
      </c>
      <c r="Y3038">
        <v>32</v>
      </c>
      <c r="Z3038">
        <v>64</v>
      </c>
      <c r="AA3038">
        <v>12</v>
      </c>
      <c r="AB3038">
        <v>12</v>
      </c>
      <c r="AC3038">
        <v>12</v>
      </c>
    </row>
    <row r="3039" spans="1:29" x14ac:dyDescent="0.35">
      <c r="A3039">
        <v>3044</v>
      </c>
      <c r="B3039" t="s">
        <v>1318</v>
      </c>
      <c r="C3039" t="s">
        <v>4423</v>
      </c>
      <c r="J3039" t="s">
        <v>272</v>
      </c>
      <c r="K3039">
        <v>0</v>
      </c>
      <c r="N3039" t="b">
        <v>1</v>
      </c>
      <c r="O3039" t="b">
        <v>0</v>
      </c>
      <c r="P3039" t="b">
        <v>0</v>
      </c>
      <c r="Q3039">
        <v>14</v>
      </c>
      <c r="R3039">
        <v>6</v>
      </c>
      <c r="S3039">
        <v>1</v>
      </c>
      <c r="T3039">
        <v>4</v>
      </c>
      <c r="U3039" t="b">
        <v>1</v>
      </c>
      <c r="V3039" t="s">
        <v>223</v>
      </c>
      <c r="W3039" t="s">
        <v>317</v>
      </c>
      <c r="X3039" t="s">
        <v>5805</v>
      </c>
      <c r="Y3039">
        <v>12</v>
      </c>
      <c r="Z3039">
        <v>12</v>
      </c>
      <c r="AA3039">
        <v>7</v>
      </c>
      <c r="AB3039">
        <v>7</v>
      </c>
      <c r="AC3039">
        <v>12</v>
      </c>
    </row>
    <row r="3040" spans="1:29" x14ac:dyDescent="0.35">
      <c r="A3040">
        <v>3045</v>
      </c>
      <c r="B3040" t="s">
        <v>1318</v>
      </c>
      <c r="C3040" t="s">
        <v>4424</v>
      </c>
      <c r="J3040" t="s">
        <v>272</v>
      </c>
      <c r="K3040">
        <v>0</v>
      </c>
      <c r="N3040" t="b">
        <v>1</v>
      </c>
      <c r="O3040" t="b">
        <v>0</v>
      </c>
      <c r="P3040" t="b">
        <v>0</v>
      </c>
      <c r="Q3040">
        <v>14</v>
      </c>
      <c r="R3040">
        <v>6</v>
      </c>
      <c r="S3040">
        <v>1</v>
      </c>
      <c r="T3040">
        <v>4</v>
      </c>
      <c r="U3040" t="b">
        <v>1</v>
      </c>
      <c r="V3040" t="s">
        <v>223</v>
      </c>
      <c r="W3040" t="s">
        <v>317</v>
      </c>
      <c r="X3040" t="s">
        <v>5855</v>
      </c>
      <c r="Y3040">
        <v>12</v>
      </c>
      <c r="Z3040">
        <v>12</v>
      </c>
      <c r="AA3040">
        <v>8</v>
      </c>
      <c r="AB3040">
        <v>8</v>
      </c>
      <c r="AC3040">
        <v>12</v>
      </c>
    </row>
    <row r="3041" spans="1:29" x14ac:dyDescent="0.35">
      <c r="A3041">
        <v>3046</v>
      </c>
      <c r="B3041" t="s">
        <v>1318</v>
      </c>
      <c r="C3041" t="s">
        <v>4425</v>
      </c>
      <c r="J3041" t="s">
        <v>272</v>
      </c>
      <c r="K3041">
        <v>0</v>
      </c>
      <c r="N3041" t="b">
        <v>1</v>
      </c>
      <c r="O3041" t="b">
        <v>0</v>
      </c>
      <c r="P3041" t="b">
        <v>0</v>
      </c>
      <c r="Q3041">
        <v>14</v>
      </c>
      <c r="R3041">
        <v>6</v>
      </c>
      <c r="S3041">
        <v>1</v>
      </c>
      <c r="T3041">
        <v>4</v>
      </c>
      <c r="U3041" t="b">
        <v>1</v>
      </c>
      <c r="V3041" t="s">
        <v>223</v>
      </c>
      <c r="W3041" t="s">
        <v>317</v>
      </c>
      <c r="X3041" t="s">
        <v>5962</v>
      </c>
      <c r="Y3041">
        <v>12</v>
      </c>
      <c r="Z3041">
        <v>12</v>
      </c>
      <c r="AA3041">
        <v>10</v>
      </c>
      <c r="AB3041">
        <v>10</v>
      </c>
      <c r="AC3041">
        <v>12</v>
      </c>
    </row>
    <row r="3042" spans="1:29" x14ac:dyDescent="0.35">
      <c r="A3042">
        <v>3047</v>
      </c>
      <c r="B3042" t="s">
        <v>1318</v>
      </c>
      <c r="C3042" t="s">
        <v>4426</v>
      </c>
      <c r="J3042" t="s">
        <v>272</v>
      </c>
      <c r="K3042">
        <v>0</v>
      </c>
      <c r="N3042" t="b">
        <v>1</v>
      </c>
      <c r="O3042" t="b">
        <v>0</v>
      </c>
      <c r="P3042" t="b">
        <v>0</v>
      </c>
      <c r="Q3042">
        <v>14</v>
      </c>
      <c r="R3042">
        <v>6</v>
      </c>
      <c r="S3042">
        <v>1</v>
      </c>
      <c r="T3042">
        <v>4</v>
      </c>
      <c r="U3042" t="b">
        <v>1</v>
      </c>
      <c r="V3042" t="s">
        <v>223</v>
      </c>
      <c r="W3042" t="s">
        <v>317</v>
      </c>
      <c r="X3042" t="s">
        <v>6015</v>
      </c>
      <c r="Y3042">
        <v>12</v>
      </c>
      <c r="Z3042">
        <v>12</v>
      </c>
      <c r="AA3042">
        <v>11</v>
      </c>
      <c r="AB3042">
        <v>11</v>
      </c>
      <c r="AC3042">
        <v>12</v>
      </c>
    </row>
    <row r="3043" spans="1:29" x14ac:dyDescent="0.35">
      <c r="A3043">
        <v>3048</v>
      </c>
      <c r="B3043" t="s">
        <v>1318</v>
      </c>
      <c r="C3043" t="s">
        <v>4427</v>
      </c>
      <c r="J3043" t="s">
        <v>272</v>
      </c>
      <c r="K3043">
        <v>0</v>
      </c>
      <c r="N3043" t="b">
        <v>1</v>
      </c>
      <c r="O3043" t="b">
        <v>0</v>
      </c>
      <c r="P3043" t="b">
        <v>0</v>
      </c>
      <c r="Q3043">
        <v>14</v>
      </c>
      <c r="R3043">
        <v>6</v>
      </c>
      <c r="S3043">
        <v>1</v>
      </c>
      <c r="T3043">
        <v>4</v>
      </c>
      <c r="U3043" t="b">
        <v>1</v>
      </c>
      <c r="V3043" t="s">
        <v>223</v>
      </c>
      <c r="W3043" t="s">
        <v>317</v>
      </c>
      <c r="X3043" t="s">
        <v>5806</v>
      </c>
      <c r="Y3043">
        <v>13</v>
      </c>
      <c r="Z3043">
        <v>13</v>
      </c>
      <c r="AA3043">
        <v>7</v>
      </c>
      <c r="AB3043">
        <v>7</v>
      </c>
      <c r="AC3043">
        <v>12</v>
      </c>
    </row>
    <row r="3044" spans="1:29" x14ac:dyDescent="0.35">
      <c r="A3044">
        <v>3049</v>
      </c>
      <c r="B3044" t="s">
        <v>1318</v>
      </c>
      <c r="C3044" t="s">
        <v>4428</v>
      </c>
      <c r="J3044" t="s">
        <v>272</v>
      </c>
      <c r="K3044">
        <v>0</v>
      </c>
      <c r="N3044" t="b">
        <v>1</v>
      </c>
      <c r="O3044" t="b">
        <v>0</v>
      </c>
      <c r="P3044" t="b">
        <v>0</v>
      </c>
      <c r="Q3044">
        <v>14</v>
      </c>
      <c r="R3044">
        <v>6</v>
      </c>
      <c r="S3044">
        <v>1</v>
      </c>
      <c r="T3044">
        <v>4</v>
      </c>
      <c r="U3044" t="b">
        <v>1</v>
      </c>
      <c r="V3044" t="s">
        <v>223</v>
      </c>
      <c r="W3044" t="s">
        <v>317</v>
      </c>
      <c r="X3044" t="s">
        <v>5856</v>
      </c>
      <c r="Y3044">
        <v>13</v>
      </c>
      <c r="Z3044">
        <v>13</v>
      </c>
      <c r="AA3044">
        <v>8</v>
      </c>
      <c r="AB3044">
        <v>8</v>
      </c>
      <c r="AC3044">
        <v>12</v>
      </c>
    </row>
    <row r="3045" spans="1:29" x14ac:dyDescent="0.35">
      <c r="A3045">
        <v>3050</v>
      </c>
      <c r="B3045" t="s">
        <v>1318</v>
      </c>
      <c r="C3045" t="s">
        <v>4429</v>
      </c>
      <c r="J3045" t="s">
        <v>272</v>
      </c>
      <c r="K3045">
        <v>0</v>
      </c>
      <c r="N3045" t="b">
        <v>1</v>
      </c>
      <c r="O3045" t="b">
        <v>0</v>
      </c>
      <c r="P3045" t="b">
        <v>0</v>
      </c>
      <c r="Q3045">
        <v>14</v>
      </c>
      <c r="R3045">
        <v>6</v>
      </c>
      <c r="S3045">
        <v>1</v>
      </c>
      <c r="T3045">
        <v>4</v>
      </c>
      <c r="U3045" t="b">
        <v>1</v>
      </c>
      <c r="V3045" t="s">
        <v>223</v>
      </c>
      <c r="W3045" t="s">
        <v>317</v>
      </c>
      <c r="X3045" t="s">
        <v>5963</v>
      </c>
      <c r="Y3045">
        <v>13</v>
      </c>
      <c r="Z3045">
        <v>13</v>
      </c>
      <c r="AA3045">
        <v>10</v>
      </c>
      <c r="AB3045">
        <v>10</v>
      </c>
      <c r="AC3045">
        <v>12</v>
      </c>
    </row>
    <row r="3046" spans="1:29" x14ac:dyDescent="0.35">
      <c r="A3046">
        <v>3051</v>
      </c>
      <c r="B3046" t="s">
        <v>1318</v>
      </c>
      <c r="C3046" t="s">
        <v>4430</v>
      </c>
      <c r="J3046" t="s">
        <v>272</v>
      </c>
      <c r="K3046">
        <v>0</v>
      </c>
      <c r="N3046" t="b">
        <v>1</v>
      </c>
      <c r="O3046" t="b">
        <v>0</v>
      </c>
      <c r="P3046" t="b">
        <v>0</v>
      </c>
      <c r="Q3046">
        <v>14</v>
      </c>
      <c r="R3046">
        <v>6</v>
      </c>
      <c r="S3046">
        <v>1</v>
      </c>
      <c r="T3046">
        <v>4</v>
      </c>
      <c r="U3046" t="b">
        <v>1</v>
      </c>
      <c r="V3046" t="s">
        <v>223</v>
      </c>
      <c r="W3046" t="s">
        <v>317</v>
      </c>
      <c r="X3046" t="s">
        <v>6016</v>
      </c>
      <c r="Y3046">
        <v>13</v>
      </c>
      <c r="Z3046">
        <v>13</v>
      </c>
      <c r="AA3046">
        <v>11</v>
      </c>
      <c r="AB3046">
        <v>11</v>
      </c>
      <c r="AC3046">
        <v>12</v>
      </c>
    </row>
    <row r="3047" spans="1:29" x14ac:dyDescent="0.35">
      <c r="A3047">
        <v>3052</v>
      </c>
      <c r="B3047" t="s">
        <v>1318</v>
      </c>
      <c r="C3047" t="s">
        <v>4431</v>
      </c>
      <c r="J3047" t="s">
        <v>272</v>
      </c>
      <c r="K3047">
        <v>0</v>
      </c>
      <c r="N3047" t="b">
        <v>1</v>
      </c>
      <c r="O3047" t="b">
        <v>0</v>
      </c>
      <c r="P3047" t="b">
        <v>0</v>
      </c>
      <c r="Q3047">
        <v>14</v>
      </c>
      <c r="R3047">
        <v>6</v>
      </c>
      <c r="S3047">
        <v>1</v>
      </c>
      <c r="T3047">
        <v>4</v>
      </c>
      <c r="U3047" t="b">
        <v>1</v>
      </c>
      <c r="V3047" t="s">
        <v>223</v>
      </c>
      <c r="W3047" t="s">
        <v>317</v>
      </c>
      <c r="X3047" t="s">
        <v>5807</v>
      </c>
      <c r="Y3047">
        <v>14</v>
      </c>
      <c r="Z3047">
        <v>14</v>
      </c>
      <c r="AA3047">
        <v>7</v>
      </c>
      <c r="AB3047">
        <v>7</v>
      </c>
      <c r="AC3047">
        <v>12</v>
      </c>
    </row>
    <row r="3048" spans="1:29" x14ac:dyDescent="0.35">
      <c r="A3048">
        <v>3053</v>
      </c>
      <c r="B3048" t="s">
        <v>1318</v>
      </c>
      <c r="C3048" t="s">
        <v>4432</v>
      </c>
      <c r="J3048" t="s">
        <v>272</v>
      </c>
      <c r="K3048">
        <v>0</v>
      </c>
      <c r="N3048" t="b">
        <v>1</v>
      </c>
      <c r="O3048" t="b">
        <v>0</v>
      </c>
      <c r="P3048" t="b">
        <v>0</v>
      </c>
      <c r="Q3048">
        <v>14</v>
      </c>
      <c r="R3048">
        <v>6</v>
      </c>
      <c r="S3048">
        <v>1</v>
      </c>
      <c r="T3048">
        <v>4</v>
      </c>
      <c r="U3048" t="b">
        <v>1</v>
      </c>
      <c r="V3048" t="s">
        <v>223</v>
      </c>
      <c r="W3048" t="s">
        <v>317</v>
      </c>
      <c r="X3048" t="s">
        <v>5857</v>
      </c>
      <c r="Y3048">
        <v>14</v>
      </c>
      <c r="Z3048">
        <v>14</v>
      </c>
      <c r="AA3048">
        <v>8</v>
      </c>
      <c r="AB3048">
        <v>8</v>
      </c>
      <c r="AC3048">
        <v>12</v>
      </c>
    </row>
    <row r="3049" spans="1:29" x14ac:dyDescent="0.35">
      <c r="A3049">
        <v>3054</v>
      </c>
      <c r="B3049" t="s">
        <v>1318</v>
      </c>
      <c r="C3049" t="s">
        <v>4433</v>
      </c>
      <c r="J3049" t="s">
        <v>272</v>
      </c>
      <c r="K3049">
        <v>0</v>
      </c>
      <c r="N3049" t="b">
        <v>1</v>
      </c>
      <c r="O3049" t="b">
        <v>0</v>
      </c>
      <c r="P3049" t="b">
        <v>0</v>
      </c>
      <c r="Q3049">
        <v>14</v>
      </c>
      <c r="R3049">
        <v>6</v>
      </c>
      <c r="S3049">
        <v>1</v>
      </c>
      <c r="T3049">
        <v>4</v>
      </c>
      <c r="U3049" t="b">
        <v>1</v>
      </c>
      <c r="V3049" t="s">
        <v>223</v>
      </c>
      <c r="W3049" t="s">
        <v>317</v>
      </c>
      <c r="X3049" t="s">
        <v>5964</v>
      </c>
      <c r="Y3049">
        <v>14</v>
      </c>
      <c r="Z3049">
        <v>14</v>
      </c>
      <c r="AA3049">
        <v>10</v>
      </c>
      <c r="AB3049">
        <v>10</v>
      </c>
      <c r="AC3049">
        <v>12</v>
      </c>
    </row>
    <row r="3050" spans="1:29" x14ac:dyDescent="0.35">
      <c r="A3050">
        <v>3055</v>
      </c>
      <c r="B3050" t="s">
        <v>1318</v>
      </c>
      <c r="C3050" t="s">
        <v>4434</v>
      </c>
      <c r="J3050" t="s">
        <v>272</v>
      </c>
      <c r="K3050">
        <v>0</v>
      </c>
      <c r="N3050" t="b">
        <v>1</v>
      </c>
      <c r="O3050" t="b">
        <v>0</v>
      </c>
      <c r="P3050" t="b">
        <v>0</v>
      </c>
      <c r="Q3050">
        <v>14</v>
      </c>
      <c r="R3050">
        <v>6</v>
      </c>
      <c r="S3050">
        <v>1</v>
      </c>
      <c r="T3050">
        <v>4</v>
      </c>
      <c r="U3050" t="b">
        <v>1</v>
      </c>
      <c r="V3050" t="s">
        <v>223</v>
      </c>
      <c r="W3050" t="s">
        <v>317</v>
      </c>
      <c r="X3050" t="s">
        <v>6017</v>
      </c>
      <c r="Y3050">
        <v>14</v>
      </c>
      <c r="Z3050">
        <v>14</v>
      </c>
      <c r="AA3050">
        <v>11</v>
      </c>
      <c r="AB3050">
        <v>11</v>
      </c>
      <c r="AC3050">
        <v>12</v>
      </c>
    </row>
    <row r="3051" spans="1:29" x14ac:dyDescent="0.35">
      <c r="A3051">
        <v>3056</v>
      </c>
      <c r="B3051" t="s">
        <v>1318</v>
      </c>
      <c r="C3051" t="s">
        <v>4435</v>
      </c>
      <c r="J3051" t="s">
        <v>272</v>
      </c>
      <c r="K3051">
        <v>0</v>
      </c>
      <c r="N3051" t="b">
        <v>1</v>
      </c>
      <c r="O3051" t="b">
        <v>0</v>
      </c>
      <c r="P3051" t="b">
        <v>0</v>
      </c>
      <c r="Q3051">
        <v>14</v>
      </c>
      <c r="R3051">
        <v>6</v>
      </c>
      <c r="S3051">
        <v>1</v>
      </c>
      <c r="T3051">
        <v>4</v>
      </c>
      <c r="U3051" t="b">
        <v>1</v>
      </c>
      <c r="V3051" t="s">
        <v>223</v>
      </c>
      <c r="W3051" t="s">
        <v>317</v>
      </c>
      <c r="X3051" t="s">
        <v>5808</v>
      </c>
      <c r="Y3051">
        <v>15</v>
      </c>
      <c r="Z3051">
        <v>15</v>
      </c>
      <c r="AA3051">
        <v>7</v>
      </c>
      <c r="AB3051">
        <v>7</v>
      </c>
      <c r="AC3051">
        <v>12</v>
      </c>
    </row>
    <row r="3052" spans="1:29" x14ac:dyDescent="0.35">
      <c r="A3052">
        <v>3057</v>
      </c>
      <c r="B3052" t="s">
        <v>1318</v>
      </c>
      <c r="C3052" t="s">
        <v>4436</v>
      </c>
      <c r="J3052" t="s">
        <v>272</v>
      </c>
      <c r="K3052">
        <v>0</v>
      </c>
      <c r="N3052" t="b">
        <v>1</v>
      </c>
      <c r="O3052" t="b">
        <v>0</v>
      </c>
      <c r="P3052" t="b">
        <v>0</v>
      </c>
      <c r="Q3052">
        <v>14</v>
      </c>
      <c r="R3052">
        <v>6</v>
      </c>
      <c r="S3052">
        <v>1</v>
      </c>
      <c r="T3052">
        <v>4</v>
      </c>
      <c r="U3052" t="b">
        <v>1</v>
      </c>
      <c r="V3052" t="s">
        <v>223</v>
      </c>
      <c r="W3052" t="s">
        <v>317</v>
      </c>
      <c r="X3052" t="s">
        <v>5858</v>
      </c>
      <c r="Y3052">
        <v>15</v>
      </c>
      <c r="Z3052">
        <v>15</v>
      </c>
      <c r="AA3052">
        <v>8</v>
      </c>
      <c r="AB3052">
        <v>8</v>
      </c>
      <c r="AC3052">
        <v>12</v>
      </c>
    </row>
    <row r="3053" spans="1:29" x14ac:dyDescent="0.35">
      <c r="A3053">
        <v>3058</v>
      </c>
      <c r="B3053" t="s">
        <v>1318</v>
      </c>
      <c r="C3053" t="s">
        <v>4437</v>
      </c>
      <c r="J3053" t="s">
        <v>272</v>
      </c>
      <c r="K3053">
        <v>0</v>
      </c>
      <c r="N3053" t="b">
        <v>1</v>
      </c>
      <c r="O3053" t="b">
        <v>0</v>
      </c>
      <c r="P3053" t="b">
        <v>0</v>
      </c>
      <c r="Q3053">
        <v>14</v>
      </c>
      <c r="R3053">
        <v>6</v>
      </c>
      <c r="S3053">
        <v>1</v>
      </c>
      <c r="T3053">
        <v>4</v>
      </c>
      <c r="U3053" t="b">
        <v>1</v>
      </c>
      <c r="V3053" t="s">
        <v>223</v>
      </c>
      <c r="W3053" t="s">
        <v>317</v>
      </c>
      <c r="X3053" t="s">
        <v>5965</v>
      </c>
      <c r="Y3053">
        <v>15</v>
      </c>
      <c r="Z3053">
        <v>15</v>
      </c>
      <c r="AA3053">
        <v>10</v>
      </c>
      <c r="AB3053">
        <v>10</v>
      </c>
      <c r="AC3053">
        <v>12</v>
      </c>
    </row>
    <row r="3054" spans="1:29" x14ac:dyDescent="0.35">
      <c r="A3054">
        <v>3059</v>
      </c>
      <c r="B3054" t="s">
        <v>1318</v>
      </c>
      <c r="C3054" t="s">
        <v>4438</v>
      </c>
      <c r="J3054" t="s">
        <v>272</v>
      </c>
      <c r="K3054">
        <v>0</v>
      </c>
      <c r="N3054" t="b">
        <v>1</v>
      </c>
      <c r="O3054" t="b">
        <v>0</v>
      </c>
      <c r="P3054" t="b">
        <v>0</v>
      </c>
      <c r="Q3054">
        <v>14</v>
      </c>
      <c r="R3054">
        <v>6</v>
      </c>
      <c r="S3054">
        <v>1</v>
      </c>
      <c r="T3054">
        <v>4</v>
      </c>
      <c r="U3054" t="b">
        <v>1</v>
      </c>
      <c r="V3054" t="s">
        <v>223</v>
      </c>
      <c r="W3054" t="s">
        <v>317</v>
      </c>
      <c r="X3054" t="s">
        <v>6018</v>
      </c>
      <c r="Y3054">
        <v>15</v>
      </c>
      <c r="Z3054">
        <v>15</v>
      </c>
      <c r="AA3054">
        <v>11</v>
      </c>
      <c r="AB3054">
        <v>11</v>
      </c>
      <c r="AC3054">
        <v>12</v>
      </c>
    </row>
    <row r="3055" spans="1:29" x14ac:dyDescent="0.35">
      <c r="A3055">
        <v>3060</v>
      </c>
      <c r="B3055" t="s">
        <v>1318</v>
      </c>
      <c r="C3055" t="s">
        <v>4439</v>
      </c>
      <c r="J3055" t="s">
        <v>272</v>
      </c>
      <c r="K3055">
        <v>0</v>
      </c>
      <c r="N3055" t="b">
        <v>1</v>
      </c>
      <c r="O3055" t="b">
        <v>0</v>
      </c>
      <c r="P3055" t="b">
        <v>0</v>
      </c>
      <c r="Q3055">
        <v>14</v>
      </c>
      <c r="R3055">
        <v>6</v>
      </c>
      <c r="S3055">
        <v>1</v>
      </c>
      <c r="T3055">
        <v>4</v>
      </c>
      <c r="U3055" t="b">
        <v>1</v>
      </c>
      <c r="V3055" t="s">
        <v>223</v>
      </c>
      <c r="W3055" t="s">
        <v>317</v>
      </c>
      <c r="X3055" t="s">
        <v>5809</v>
      </c>
      <c r="Y3055">
        <v>16</v>
      </c>
      <c r="Z3055">
        <v>16</v>
      </c>
      <c r="AA3055">
        <v>7</v>
      </c>
      <c r="AB3055">
        <v>7</v>
      </c>
      <c r="AC3055">
        <v>12</v>
      </c>
    </row>
    <row r="3056" spans="1:29" x14ac:dyDescent="0.35">
      <c r="A3056">
        <v>3061</v>
      </c>
      <c r="B3056" t="s">
        <v>1318</v>
      </c>
      <c r="C3056" t="s">
        <v>4440</v>
      </c>
      <c r="J3056" t="s">
        <v>272</v>
      </c>
      <c r="K3056">
        <v>0</v>
      </c>
      <c r="N3056" t="b">
        <v>1</v>
      </c>
      <c r="O3056" t="b">
        <v>0</v>
      </c>
      <c r="P3056" t="b">
        <v>0</v>
      </c>
      <c r="Q3056">
        <v>14</v>
      </c>
      <c r="R3056">
        <v>6</v>
      </c>
      <c r="S3056">
        <v>1</v>
      </c>
      <c r="T3056">
        <v>4</v>
      </c>
      <c r="U3056" t="b">
        <v>1</v>
      </c>
      <c r="V3056" t="s">
        <v>223</v>
      </c>
      <c r="W3056" t="s">
        <v>317</v>
      </c>
      <c r="X3056" t="s">
        <v>5859</v>
      </c>
      <c r="Y3056">
        <v>16</v>
      </c>
      <c r="Z3056">
        <v>16</v>
      </c>
      <c r="AA3056">
        <v>8</v>
      </c>
      <c r="AB3056">
        <v>8</v>
      </c>
      <c r="AC3056">
        <v>12</v>
      </c>
    </row>
    <row r="3057" spans="1:29" x14ac:dyDescent="0.35">
      <c r="A3057">
        <v>3062</v>
      </c>
      <c r="B3057" t="s">
        <v>1318</v>
      </c>
      <c r="C3057" t="s">
        <v>4441</v>
      </c>
      <c r="J3057" t="s">
        <v>272</v>
      </c>
      <c r="K3057">
        <v>0</v>
      </c>
      <c r="N3057" t="b">
        <v>1</v>
      </c>
      <c r="O3057" t="b">
        <v>0</v>
      </c>
      <c r="P3057" t="b">
        <v>0</v>
      </c>
      <c r="Q3057">
        <v>14</v>
      </c>
      <c r="R3057">
        <v>6</v>
      </c>
      <c r="S3057">
        <v>1</v>
      </c>
      <c r="T3057">
        <v>4</v>
      </c>
      <c r="U3057" t="b">
        <v>1</v>
      </c>
      <c r="V3057" t="s">
        <v>223</v>
      </c>
      <c r="W3057" t="s">
        <v>317</v>
      </c>
      <c r="X3057" t="s">
        <v>5966</v>
      </c>
      <c r="Y3057">
        <v>16</v>
      </c>
      <c r="Z3057">
        <v>16</v>
      </c>
      <c r="AA3057">
        <v>10</v>
      </c>
      <c r="AB3057">
        <v>10</v>
      </c>
      <c r="AC3057">
        <v>12</v>
      </c>
    </row>
    <row r="3058" spans="1:29" x14ac:dyDescent="0.35">
      <c r="A3058">
        <v>3063</v>
      </c>
      <c r="B3058" t="s">
        <v>1318</v>
      </c>
      <c r="C3058" t="s">
        <v>4442</v>
      </c>
      <c r="J3058" t="s">
        <v>272</v>
      </c>
      <c r="K3058">
        <v>0</v>
      </c>
      <c r="N3058" t="b">
        <v>1</v>
      </c>
      <c r="O3058" t="b">
        <v>0</v>
      </c>
      <c r="P3058" t="b">
        <v>0</v>
      </c>
      <c r="Q3058">
        <v>14</v>
      </c>
      <c r="R3058">
        <v>6</v>
      </c>
      <c r="S3058">
        <v>1</v>
      </c>
      <c r="T3058">
        <v>4</v>
      </c>
      <c r="U3058" t="b">
        <v>1</v>
      </c>
      <c r="V3058" t="s">
        <v>223</v>
      </c>
      <c r="W3058" t="s">
        <v>317</v>
      </c>
      <c r="X3058" t="s">
        <v>6019</v>
      </c>
      <c r="Y3058">
        <v>16</v>
      </c>
      <c r="Z3058">
        <v>16</v>
      </c>
      <c r="AA3058">
        <v>11</v>
      </c>
      <c r="AB3058">
        <v>11</v>
      </c>
      <c r="AC3058">
        <v>12</v>
      </c>
    </row>
    <row r="3059" spans="1:29" x14ac:dyDescent="0.35">
      <c r="A3059">
        <v>3064</v>
      </c>
      <c r="B3059" t="s">
        <v>1318</v>
      </c>
      <c r="C3059" t="s">
        <v>4443</v>
      </c>
      <c r="J3059" t="s">
        <v>272</v>
      </c>
      <c r="K3059">
        <v>0</v>
      </c>
      <c r="N3059" t="b">
        <v>1</v>
      </c>
      <c r="O3059" t="b">
        <v>0</v>
      </c>
      <c r="P3059" t="b">
        <v>0</v>
      </c>
      <c r="Q3059">
        <v>14</v>
      </c>
      <c r="R3059">
        <v>6</v>
      </c>
      <c r="S3059">
        <v>1</v>
      </c>
      <c r="T3059">
        <v>4</v>
      </c>
      <c r="U3059" t="b">
        <v>1</v>
      </c>
      <c r="V3059" t="s">
        <v>223</v>
      </c>
      <c r="W3059" t="s">
        <v>317</v>
      </c>
      <c r="X3059" t="s">
        <v>5810</v>
      </c>
      <c r="Y3059">
        <v>17</v>
      </c>
      <c r="Z3059">
        <v>17</v>
      </c>
      <c r="AA3059">
        <v>7</v>
      </c>
      <c r="AB3059">
        <v>7</v>
      </c>
      <c r="AC3059">
        <v>12</v>
      </c>
    </row>
    <row r="3060" spans="1:29" x14ac:dyDescent="0.35">
      <c r="A3060">
        <v>3065</v>
      </c>
      <c r="B3060" t="s">
        <v>1318</v>
      </c>
      <c r="C3060" t="s">
        <v>4444</v>
      </c>
      <c r="J3060" t="s">
        <v>272</v>
      </c>
      <c r="K3060">
        <v>0</v>
      </c>
      <c r="N3060" t="b">
        <v>1</v>
      </c>
      <c r="O3060" t="b">
        <v>0</v>
      </c>
      <c r="P3060" t="b">
        <v>0</v>
      </c>
      <c r="Q3060">
        <v>14</v>
      </c>
      <c r="R3060">
        <v>6</v>
      </c>
      <c r="S3060">
        <v>1</v>
      </c>
      <c r="T3060">
        <v>4</v>
      </c>
      <c r="U3060" t="b">
        <v>1</v>
      </c>
      <c r="V3060" t="s">
        <v>223</v>
      </c>
      <c r="W3060" t="s">
        <v>317</v>
      </c>
      <c r="X3060" t="s">
        <v>5860</v>
      </c>
      <c r="Y3060">
        <v>17</v>
      </c>
      <c r="Z3060">
        <v>17</v>
      </c>
      <c r="AA3060">
        <v>8</v>
      </c>
      <c r="AB3060">
        <v>8</v>
      </c>
      <c r="AC3060">
        <v>12</v>
      </c>
    </row>
    <row r="3061" spans="1:29" x14ac:dyDescent="0.35">
      <c r="A3061">
        <v>3066</v>
      </c>
      <c r="B3061" t="s">
        <v>1318</v>
      </c>
      <c r="C3061" t="s">
        <v>4445</v>
      </c>
      <c r="J3061" t="s">
        <v>272</v>
      </c>
      <c r="K3061">
        <v>0</v>
      </c>
      <c r="N3061" t="b">
        <v>1</v>
      </c>
      <c r="O3061" t="b">
        <v>0</v>
      </c>
      <c r="P3061" t="b">
        <v>0</v>
      </c>
      <c r="Q3061">
        <v>14</v>
      </c>
      <c r="R3061">
        <v>6</v>
      </c>
      <c r="S3061">
        <v>1</v>
      </c>
      <c r="T3061">
        <v>4</v>
      </c>
      <c r="U3061" t="b">
        <v>1</v>
      </c>
      <c r="V3061" t="s">
        <v>223</v>
      </c>
      <c r="W3061" t="s">
        <v>317</v>
      </c>
      <c r="X3061" t="s">
        <v>5967</v>
      </c>
      <c r="Y3061">
        <v>17</v>
      </c>
      <c r="Z3061">
        <v>17</v>
      </c>
      <c r="AA3061">
        <v>10</v>
      </c>
      <c r="AB3061">
        <v>10</v>
      </c>
      <c r="AC3061">
        <v>12</v>
      </c>
    </row>
    <row r="3062" spans="1:29" x14ac:dyDescent="0.35">
      <c r="A3062">
        <v>3067</v>
      </c>
      <c r="B3062" t="s">
        <v>1318</v>
      </c>
      <c r="C3062" t="s">
        <v>4446</v>
      </c>
      <c r="J3062" t="s">
        <v>272</v>
      </c>
      <c r="K3062">
        <v>0</v>
      </c>
      <c r="N3062" t="b">
        <v>1</v>
      </c>
      <c r="O3062" t="b">
        <v>0</v>
      </c>
      <c r="P3062" t="b">
        <v>0</v>
      </c>
      <c r="Q3062">
        <v>14</v>
      </c>
      <c r="R3062">
        <v>6</v>
      </c>
      <c r="S3062">
        <v>1</v>
      </c>
      <c r="T3062">
        <v>4</v>
      </c>
      <c r="U3062" t="b">
        <v>1</v>
      </c>
      <c r="V3062" t="s">
        <v>223</v>
      </c>
      <c r="W3062" t="s">
        <v>317</v>
      </c>
      <c r="X3062" t="s">
        <v>6020</v>
      </c>
      <c r="Y3062">
        <v>17</v>
      </c>
      <c r="Z3062">
        <v>17</v>
      </c>
      <c r="AA3062">
        <v>11</v>
      </c>
      <c r="AB3062">
        <v>11</v>
      </c>
      <c r="AC3062">
        <v>12</v>
      </c>
    </row>
    <row r="3063" spans="1:29" x14ac:dyDescent="0.35">
      <c r="A3063">
        <v>3068</v>
      </c>
      <c r="B3063" t="s">
        <v>1318</v>
      </c>
      <c r="C3063" t="s">
        <v>4447</v>
      </c>
      <c r="J3063" t="s">
        <v>272</v>
      </c>
      <c r="K3063">
        <v>0</v>
      </c>
      <c r="N3063" t="b">
        <v>0</v>
      </c>
      <c r="O3063" t="b">
        <v>1</v>
      </c>
      <c r="P3063" t="b">
        <v>0</v>
      </c>
      <c r="Q3063">
        <v>14</v>
      </c>
      <c r="R3063">
        <v>2</v>
      </c>
      <c r="S3063">
        <v>1</v>
      </c>
      <c r="T3063">
        <v>4</v>
      </c>
      <c r="U3063" t="b">
        <v>1</v>
      </c>
      <c r="V3063" t="s">
        <v>223</v>
      </c>
      <c r="W3063" t="s">
        <v>317</v>
      </c>
      <c r="X3063" t="s">
        <v>5811</v>
      </c>
      <c r="Y3063">
        <v>18</v>
      </c>
      <c r="Z3063">
        <v>18</v>
      </c>
      <c r="AA3063">
        <v>7</v>
      </c>
      <c r="AB3063">
        <v>7</v>
      </c>
      <c r="AC3063">
        <v>12</v>
      </c>
    </row>
    <row r="3064" spans="1:29" x14ac:dyDescent="0.35">
      <c r="A3064">
        <v>3069</v>
      </c>
      <c r="B3064" t="s">
        <v>1318</v>
      </c>
      <c r="C3064" t="s">
        <v>4448</v>
      </c>
      <c r="J3064" t="s">
        <v>272</v>
      </c>
      <c r="K3064">
        <v>0</v>
      </c>
      <c r="N3064" t="b">
        <v>0</v>
      </c>
      <c r="O3064" t="b">
        <v>1</v>
      </c>
      <c r="P3064" t="b">
        <v>0</v>
      </c>
      <c r="Q3064">
        <v>14</v>
      </c>
      <c r="R3064">
        <v>2</v>
      </c>
      <c r="S3064">
        <v>1</v>
      </c>
      <c r="T3064">
        <v>4</v>
      </c>
      <c r="U3064" t="b">
        <v>1</v>
      </c>
      <c r="V3064" t="s">
        <v>223</v>
      </c>
      <c r="W3064" t="s">
        <v>317</v>
      </c>
      <c r="X3064" t="s">
        <v>5861</v>
      </c>
      <c r="Y3064">
        <v>18</v>
      </c>
      <c r="Z3064">
        <v>18</v>
      </c>
      <c r="AA3064">
        <v>8</v>
      </c>
      <c r="AB3064">
        <v>8</v>
      </c>
      <c r="AC3064">
        <v>12</v>
      </c>
    </row>
    <row r="3065" spans="1:29" x14ac:dyDescent="0.35">
      <c r="A3065">
        <v>3070</v>
      </c>
      <c r="B3065" t="s">
        <v>1318</v>
      </c>
      <c r="C3065" t="s">
        <v>4449</v>
      </c>
      <c r="J3065" t="s">
        <v>272</v>
      </c>
      <c r="K3065">
        <v>0</v>
      </c>
      <c r="N3065" t="b">
        <v>0</v>
      </c>
      <c r="O3065" t="b">
        <v>1</v>
      </c>
      <c r="P3065" t="b">
        <v>0</v>
      </c>
      <c r="Q3065">
        <v>14</v>
      </c>
      <c r="R3065">
        <v>2</v>
      </c>
      <c r="S3065">
        <v>1</v>
      </c>
      <c r="T3065">
        <v>4</v>
      </c>
      <c r="U3065" t="b">
        <v>1</v>
      </c>
      <c r="V3065" t="s">
        <v>223</v>
      </c>
      <c r="W3065" t="s">
        <v>317</v>
      </c>
      <c r="X3065" t="s">
        <v>5968</v>
      </c>
      <c r="Y3065">
        <v>18</v>
      </c>
      <c r="Z3065">
        <v>18</v>
      </c>
      <c r="AA3065">
        <v>10</v>
      </c>
      <c r="AB3065">
        <v>10</v>
      </c>
      <c r="AC3065">
        <v>12</v>
      </c>
    </row>
    <row r="3066" spans="1:29" x14ac:dyDescent="0.35">
      <c r="A3066">
        <v>3071</v>
      </c>
      <c r="B3066" t="s">
        <v>1318</v>
      </c>
      <c r="C3066" t="s">
        <v>4450</v>
      </c>
      <c r="J3066" t="s">
        <v>272</v>
      </c>
      <c r="K3066">
        <v>0</v>
      </c>
      <c r="N3066" t="b">
        <v>0</v>
      </c>
      <c r="O3066" t="b">
        <v>1</v>
      </c>
      <c r="P3066" t="b">
        <v>0</v>
      </c>
      <c r="Q3066">
        <v>14</v>
      </c>
      <c r="R3066">
        <v>2</v>
      </c>
      <c r="S3066">
        <v>1</v>
      </c>
      <c r="T3066">
        <v>4</v>
      </c>
      <c r="U3066" t="b">
        <v>1</v>
      </c>
      <c r="V3066" t="s">
        <v>223</v>
      </c>
      <c r="W3066" t="s">
        <v>317</v>
      </c>
      <c r="X3066" t="s">
        <v>6021</v>
      </c>
      <c r="Y3066">
        <v>18</v>
      </c>
      <c r="Z3066">
        <v>18</v>
      </c>
      <c r="AA3066">
        <v>11</v>
      </c>
      <c r="AB3066">
        <v>11</v>
      </c>
      <c r="AC3066">
        <v>12</v>
      </c>
    </row>
    <row r="3067" spans="1:29" x14ac:dyDescent="0.35">
      <c r="A3067">
        <v>3072</v>
      </c>
      <c r="B3067" t="s">
        <v>1318</v>
      </c>
      <c r="C3067" t="s">
        <v>4451</v>
      </c>
      <c r="J3067" t="s">
        <v>272</v>
      </c>
      <c r="K3067">
        <v>0</v>
      </c>
      <c r="N3067" t="b">
        <v>0</v>
      </c>
      <c r="O3067" t="b">
        <v>1</v>
      </c>
      <c r="P3067" t="b">
        <v>0</v>
      </c>
      <c r="Q3067">
        <v>14</v>
      </c>
      <c r="R3067">
        <v>2</v>
      </c>
      <c r="S3067">
        <v>1</v>
      </c>
      <c r="T3067">
        <v>5</v>
      </c>
      <c r="U3067" t="b">
        <v>1</v>
      </c>
      <c r="V3067" t="s">
        <v>223</v>
      </c>
      <c r="W3067" t="s">
        <v>317</v>
      </c>
      <c r="X3067" t="s">
        <v>6077</v>
      </c>
      <c r="Y3067">
        <v>18</v>
      </c>
      <c r="Z3067">
        <v>18</v>
      </c>
      <c r="AA3067">
        <v>12</v>
      </c>
      <c r="AB3067">
        <v>12</v>
      </c>
      <c r="AC3067">
        <v>12</v>
      </c>
    </row>
    <row r="3068" spans="1:29" x14ac:dyDescent="0.35">
      <c r="A3068">
        <v>3073</v>
      </c>
      <c r="B3068" t="s">
        <v>1318</v>
      </c>
      <c r="C3068" t="s">
        <v>4452</v>
      </c>
      <c r="J3068" t="s">
        <v>272</v>
      </c>
      <c r="K3068">
        <v>0</v>
      </c>
      <c r="N3068" t="b">
        <v>0</v>
      </c>
      <c r="O3068" t="b">
        <v>1</v>
      </c>
      <c r="P3068" t="b">
        <v>0</v>
      </c>
      <c r="Q3068">
        <v>14</v>
      </c>
      <c r="R3068">
        <v>6</v>
      </c>
      <c r="S3068">
        <v>1</v>
      </c>
      <c r="T3068">
        <v>5</v>
      </c>
      <c r="U3068" t="b">
        <v>1</v>
      </c>
      <c r="V3068" t="s">
        <v>223</v>
      </c>
      <c r="W3068" t="s">
        <v>317</v>
      </c>
      <c r="X3068" t="s">
        <v>6071</v>
      </c>
      <c r="Y3068">
        <v>12</v>
      </c>
      <c r="Z3068">
        <v>12</v>
      </c>
      <c r="AA3068">
        <v>12</v>
      </c>
      <c r="AB3068">
        <v>12</v>
      </c>
      <c r="AC3068">
        <v>12</v>
      </c>
    </row>
    <row r="3069" spans="1:29" x14ac:dyDescent="0.35">
      <c r="A3069">
        <v>3074</v>
      </c>
      <c r="B3069" t="s">
        <v>1318</v>
      </c>
      <c r="C3069" t="s">
        <v>4453</v>
      </c>
      <c r="J3069" t="s">
        <v>272</v>
      </c>
      <c r="K3069">
        <v>0</v>
      </c>
      <c r="N3069" t="b">
        <v>0</v>
      </c>
      <c r="O3069" t="b">
        <v>1</v>
      </c>
      <c r="P3069" t="b">
        <v>0</v>
      </c>
      <c r="Q3069">
        <v>14</v>
      </c>
      <c r="R3069">
        <v>6</v>
      </c>
      <c r="S3069">
        <v>1</v>
      </c>
      <c r="T3069">
        <v>5</v>
      </c>
      <c r="U3069" t="b">
        <v>1</v>
      </c>
      <c r="V3069" t="s">
        <v>223</v>
      </c>
      <c r="W3069" t="s">
        <v>317</v>
      </c>
      <c r="X3069" t="s">
        <v>6072</v>
      </c>
      <c r="Y3069">
        <v>13</v>
      </c>
      <c r="Z3069">
        <v>13</v>
      </c>
      <c r="AA3069">
        <v>12</v>
      </c>
      <c r="AB3069">
        <v>12</v>
      </c>
      <c r="AC3069">
        <v>12</v>
      </c>
    </row>
    <row r="3070" spans="1:29" x14ac:dyDescent="0.35">
      <c r="A3070">
        <v>3075</v>
      </c>
      <c r="B3070" t="s">
        <v>1318</v>
      </c>
      <c r="C3070" t="s">
        <v>4454</v>
      </c>
      <c r="J3070" t="s">
        <v>272</v>
      </c>
      <c r="K3070">
        <v>0</v>
      </c>
      <c r="N3070" t="b">
        <v>0</v>
      </c>
      <c r="O3070" t="b">
        <v>1</v>
      </c>
      <c r="P3070" t="b">
        <v>0</v>
      </c>
      <c r="Q3070">
        <v>14</v>
      </c>
      <c r="R3070">
        <v>6</v>
      </c>
      <c r="S3070">
        <v>1</v>
      </c>
      <c r="T3070">
        <v>5</v>
      </c>
      <c r="U3070" t="b">
        <v>1</v>
      </c>
      <c r="V3070" t="s">
        <v>223</v>
      </c>
      <c r="W3070" t="s">
        <v>317</v>
      </c>
      <c r="X3070" t="s">
        <v>6073</v>
      </c>
      <c r="Y3070">
        <v>14</v>
      </c>
      <c r="Z3070">
        <v>14</v>
      </c>
      <c r="AA3070">
        <v>12</v>
      </c>
      <c r="AB3070">
        <v>12</v>
      </c>
      <c r="AC3070">
        <v>12</v>
      </c>
    </row>
    <row r="3071" spans="1:29" x14ac:dyDescent="0.35">
      <c r="A3071">
        <v>3076</v>
      </c>
      <c r="B3071" t="s">
        <v>1318</v>
      </c>
      <c r="C3071" t="s">
        <v>4455</v>
      </c>
      <c r="J3071" t="s">
        <v>272</v>
      </c>
      <c r="K3071">
        <v>0</v>
      </c>
      <c r="N3071" t="b">
        <v>0</v>
      </c>
      <c r="O3071" t="b">
        <v>1</v>
      </c>
      <c r="P3071" t="b">
        <v>0</v>
      </c>
      <c r="Q3071">
        <v>14</v>
      </c>
      <c r="R3071">
        <v>6</v>
      </c>
      <c r="S3071">
        <v>1</v>
      </c>
      <c r="T3071">
        <v>5</v>
      </c>
      <c r="U3071" t="b">
        <v>1</v>
      </c>
      <c r="V3071" t="s">
        <v>223</v>
      </c>
      <c r="W3071" t="s">
        <v>317</v>
      </c>
      <c r="X3071" t="s">
        <v>6074</v>
      </c>
      <c r="Y3071">
        <v>15</v>
      </c>
      <c r="Z3071">
        <v>15</v>
      </c>
      <c r="AA3071">
        <v>12</v>
      </c>
      <c r="AB3071">
        <v>12</v>
      </c>
      <c r="AC3071">
        <v>12</v>
      </c>
    </row>
    <row r="3072" spans="1:29" x14ac:dyDescent="0.35">
      <c r="A3072">
        <v>3077</v>
      </c>
      <c r="B3072" t="s">
        <v>1318</v>
      </c>
      <c r="C3072" t="s">
        <v>4456</v>
      </c>
      <c r="J3072" t="s">
        <v>272</v>
      </c>
      <c r="K3072">
        <v>0</v>
      </c>
      <c r="N3072" t="b">
        <v>0</v>
      </c>
      <c r="O3072" t="b">
        <v>1</v>
      </c>
      <c r="P3072" t="b">
        <v>0</v>
      </c>
      <c r="Q3072">
        <v>14</v>
      </c>
      <c r="R3072">
        <v>6</v>
      </c>
      <c r="S3072">
        <v>1</v>
      </c>
      <c r="T3072">
        <v>5</v>
      </c>
      <c r="U3072" t="b">
        <v>1</v>
      </c>
      <c r="V3072" t="s">
        <v>223</v>
      </c>
      <c r="W3072" t="s">
        <v>317</v>
      </c>
      <c r="X3072" t="s">
        <v>6075</v>
      </c>
      <c r="Y3072">
        <v>16</v>
      </c>
      <c r="Z3072">
        <v>16</v>
      </c>
      <c r="AA3072">
        <v>12</v>
      </c>
      <c r="AB3072">
        <v>12</v>
      </c>
      <c r="AC3072">
        <v>12</v>
      </c>
    </row>
    <row r="3073" spans="1:29" x14ac:dyDescent="0.35">
      <c r="A3073">
        <v>3078</v>
      </c>
      <c r="B3073" t="s">
        <v>1318</v>
      </c>
      <c r="C3073" t="s">
        <v>4457</v>
      </c>
      <c r="J3073" t="s">
        <v>272</v>
      </c>
      <c r="K3073">
        <v>0</v>
      </c>
      <c r="N3073" t="b">
        <v>0</v>
      </c>
      <c r="O3073" t="b">
        <v>1</v>
      </c>
      <c r="P3073" t="b">
        <v>0</v>
      </c>
      <c r="Q3073">
        <v>14</v>
      </c>
      <c r="R3073">
        <v>6</v>
      </c>
      <c r="S3073">
        <v>1</v>
      </c>
      <c r="T3073">
        <v>5</v>
      </c>
      <c r="U3073" t="b">
        <v>1</v>
      </c>
      <c r="V3073" t="s">
        <v>223</v>
      </c>
      <c r="W3073" t="s">
        <v>317</v>
      </c>
      <c r="X3073" t="s">
        <v>6076</v>
      </c>
      <c r="Y3073">
        <v>17</v>
      </c>
      <c r="Z3073">
        <v>17</v>
      </c>
      <c r="AA3073">
        <v>12</v>
      </c>
      <c r="AB3073">
        <v>12</v>
      </c>
      <c r="AC3073">
        <v>12</v>
      </c>
    </row>
    <row r="3074" spans="1:29" x14ac:dyDescent="0.35">
      <c r="A3074">
        <v>3079</v>
      </c>
      <c r="B3074" t="s">
        <v>1318</v>
      </c>
      <c r="C3074" t="s">
        <v>4458</v>
      </c>
      <c r="J3074" t="s">
        <v>272</v>
      </c>
      <c r="K3074">
        <v>0</v>
      </c>
      <c r="N3074" t="b">
        <v>1</v>
      </c>
      <c r="O3074" t="b">
        <v>0</v>
      </c>
      <c r="P3074" t="b">
        <v>0</v>
      </c>
      <c r="Q3074">
        <v>14</v>
      </c>
      <c r="R3074">
        <v>6</v>
      </c>
      <c r="S3074">
        <v>1</v>
      </c>
      <c r="T3074">
        <v>3</v>
      </c>
      <c r="U3074" t="b">
        <v>1</v>
      </c>
      <c r="V3074" t="s">
        <v>223</v>
      </c>
      <c r="W3074" t="s">
        <v>317</v>
      </c>
      <c r="X3074" t="s">
        <v>5815</v>
      </c>
      <c r="Y3074">
        <v>24</v>
      </c>
      <c r="Z3074">
        <v>24</v>
      </c>
      <c r="AA3074">
        <v>7</v>
      </c>
      <c r="AB3074">
        <v>7</v>
      </c>
      <c r="AC3074">
        <v>12</v>
      </c>
    </row>
    <row r="3075" spans="1:29" x14ac:dyDescent="0.35">
      <c r="A3075">
        <v>3080</v>
      </c>
      <c r="B3075" t="s">
        <v>1318</v>
      </c>
      <c r="C3075" t="s">
        <v>4459</v>
      </c>
      <c r="J3075" t="s">
        <v>272</v>
      </c>
      <c r="K3075">
        <v>0</v>
      </c>
      <c r="N3075" t="b">
        <v>1</v>
      </c>
      <c r="O3075" t="b">
        <v>0</v>
      </c>
      <c r="P3075" t="b">
        <v>0</v>
      </c>
      <c r="Q3075">
        <v>14</v>
      </c>
      <c r="R3075">
        <v>6</v>
      </c>
      <c r="S3075">
        <v>1</v>
      </c>
      <c r="T3075">
        <v>3</v>
      </c>
      <c r="U3075" t="b">
        <v>1</v>
      </c>
      <c r="V3075" t="s">
        <v>223</v>
      </c>
      <c r="W3075" t="s">
        <v>317</v>
      </c>
      <c r="X3075" t="s">
        <v>5866</v>
      </c>
      <c r="Y3075">
        <v>24</v>
      </c>
      <c r="Z3075">
        <v>24</v>
      </c>
      <c r="AA3075">
        <v>8</v>
      </c>
      <c r="AB3075">
        <v>8</v>
      </c>
      <c r="AC3075">
        <v>12</v>
      </c>
    </row>
    <row r="3076" spans="1:29" x14ac:dyDescent="0.35">
      <c r="A3076">
        <v>3081</v>
      </c>
      <c r="B3076" t="s">
        <v>1318</v>
      </c>
      <c r="C3076" t="s">
        <v>4460</v>
      </c>
      <c r="J3076" t="s">
        <v>272</v>
      </c>
      <c r="K3076">
        <v>0</v>
      </c>
      <c r="N3076" t="b">
        <v>1</v>
      </c>
      <c r="O3076" t="b">
        <v>0</v>
      </c>
      <c r="P3076" t="b">
        <v>0</v>
      </c>
      <c r="Q3076">
        <v>14</v>
      </c>
      <c r="R3076">
        <v>6</v>
      </c>
      <c r="S3076">
        <v>1</v>
      </c>
      <c r="T3076">
        <v>3</v>
      </c>
      <c r="U3076" t="b">
        <v>1</v>
      </c>
      <c r="V3076" t="s">
        <v>223</v>
      </c>
      <c r="W3076" t="s">
        <v>317</v>
      </c>
      <c r="X3076" t="s">
        <v>5973</v>
      </c>
      <c r="Y3076">
        <v>24</v>
      </c>
      <c r="Z3076">
        <v>24</v>
      </c>
      <c r="AA3076">
        <v>10</v>
      </c>
      <c r="AB3076">
        <v>10</v>
      </c>
      <c r="AC3076">
        <v>12</v>
      </c>
    </row>
    <row r="3077" spans="1:29" x14ac:dyDescent="0.35">
      <c r="A3077">
        <v>3082</v>
      </c>
      <c r="B3077" t="s">
        <v>1318</v>
      </c>
      <c r="C3077" t="s">
        <v>4461</v>
      </c>
      <c r="J3077" t="s">
        <v>272</v>
      </c>
      <c r="K3077">
        <v>0</v>
      </c>
      <c r="N3077" t="b">
        <v>1</v>
      </c>
      <c r="O3077" t="b">
        <v>0</v>
      </c>
      <c r="P3077" t="b">
        <v>0</v>
      </c>
      <c r="Q3077">
        <v>14</v>
      </c>
      <c r="R3077">
        <v>6</v>
      </c>
      <c r="S3077">
        <v>1</v>
      </c>
      <c r="T3077">
        <v>3</v>
      </c>
      <c r="U3077" t="b">
        <v>1</v>
      </c>
      <c r="V3077" t="s">
        <v>223</v>
      </c>
      <c r="W3077" t="s">
        <v>317</v>
      </c>
      <c r="X3077" t="s">
        <v>6026</v>
      </c>
      <c r="Y3077">
        <v>24</v>
      </c>
      <c r="Z3077">
        <v>24</v>
      </c>
      <c r="AA3077">
        <v>11</v>
      </c>
      <c r="AB3077">
        <v>11</v>
      </c>
      <c r="AC3077">
        <v>12</v>
      </c>
    </row>
    <row r="3078" spans="1:29" x14ac:dyDescent="0.35">
      <c r="A3078">
        <v>3083</v>
      </c>
      <c r="B3078" t="s">
        <v>1318</v>
      </c>
      <c r="C3078" t="s">
        <v>4462</v>
      </c>
      <c r="J3078" t="s">
        <v>272</v>
      </c>
      <c r="K3078">
        <v>0</v>
      </c>
      <c r="N3078" t="b">
        <v>1</v>
      </c>
      <c r="O3078" t="b">
        <v>0</v>
      </c>
      <c r="P3078" t="b">
        <v>0</v>
      </c>
      <c r="Q3078">
        <v>14</v>
      </c>
      <c r="R3078">
        <v>6</v>
      </c>
      <c r="S3078">
        <v>1</v>
      </c>
      <c r="T3078">
        <v>3</v>
      </c>
      <c r="U3078" t="b">
        <v>1</v>
      </c>
      <c r="V3078" t="s">
        <v>223</v>
      </c>
      <c r="W3078" t="s">
        <v>317</v>
      </c>
      <c r="X3078" t="s">
        <v>5387</v>
      </c>
      <c r="Y3078">
        <v>25</v>
      </c>
      <c r="Z3078">
        <v>25</v>
      </c>
      <c r="AA3078">
        <v>7</v>
      </c>
      <c r="AB3078">
        <v>7</v>
      </c>
      <c r="AC3078">
        <v>12</v>
      </c>
    </row>
    <row r="3079" spans="1:29" x14ac:dyDescent="0.35">
      <c r="A3079">
        <v>3084</v>
      </c>
      <c r="B3079" t="s">
        <v>1318</v>
      </c>
      <c r="C3079" t="s">
        <v>4463</v>
      </c>
      <c r="J3079" t="s">
        <v>272</v>
      </c>
      <c r="K3079">
        <v>0</v>
      </c>
      <c r="N3079" t="b">
        <v>1</v>
      </c>
      <c r="O3079" t="b">
        <v>0</v>
      </c>
      <c r="P3079" t="b">
        <v>0</v>
      </c>
      <c r="Q3079">
        <v>14</v>
      </c>
      <c r="R3079">
        <v>6</v>
      </c>
      <c r="S3079">
        <v>1</v>
      </c>
      <c r="T3079">
        <v>3</v>
      </c>
      <c r="U3079" t="b">
        <v>1</v>
      </c>
      <c r="V3079" t="s">
        <v>223</v>
      </c>
      <c r="W3079" t="s">
        <v>317</v>
      </c>
      <c r="X3079" t="s">
        <v>5867</v>
      </c>
      <c r="Y3079">
        <v>25</v>
      </c>
      <c r="Z3079">
        <v>25</v>
      </c>
      <c r="AA3079">
        <v>8</v>
      </c>
      <c r="AB3079">
        <v>8</v>
      </c>
      <c r="AC3079">
        <v>12</v>
      </c>
    </row>
    <row r="3080" spans="1:29" x14ac:dyDescent="0.35">
      <c r="A3080">
        <v>3085</v>
      </c>
      <c r="B3080" t="s">
        <v>1318</v>
      </c>
      <c r="C3080" t="s">
        <v>4464</v>
      </c>
      <c r="J3080" t="s">
        <v>272</v>
      </c>
      <c r="K3080">
        <v>0</v>
      </c>
      <c r="N3080" t="b">
        <v>1</v>
      </c>
      <c r="O3080" t="b">
        <v>0</v>
      </c>
      <c r="P3080" t="b">
        <v>0</v>
      </c>
      <c r="Q3080">
        <v>14</v>
      </c>
      <c r="R3080">
        <v>6</v>
      </c>
      <c r="S3080">
        <v>1</v>
      </c>
      <c r="T3080">
        <v>3</v>
      </c>
      <c r="U3080" t="b">
        <v>1</v>
      </c>
      <c r="V3080" t="s">
        <v>223</v>
      </c>
      <c r="W3080" t="s">
        <v>317</v>
      </c>
      <c r="X3080" t="s">
        <v>5974</v>
      </c>
      <c r="Y3080">
        <v>25</v>
      </c>
      <c r="Z3080">
        <v>25</v>
      </c>
      <c r="AA3080">
        <v>10</v>
      </c>
      <c r="AB3080">
        <v>10</v>
      </c>
      <c r="AC3080">
        <v>12</v>
      </c>
    </row>
    <row r="3081" spans="1:29" x14ac:dyDescent="0.35">
      <c r="A3081">
        <v>3086</v>
      </c>
      <c r="B3081" t="s">
        <v>1318</v>
      </c>
      <c r="C3081" t="s">
        <v>4465</v>
      </c>
      <c r="J3081" t="s">
        <v>272</v>
      </c>
      <c r="K3081">
        <v>0</v>
      </c>
      <c r="N3081" t="b">
        <v>1</v>
      </c>
      <c r="O3081" t="b">
        <v>0</v>
      </c>
      <c r="P3081" t="b">
        <v>0</v>
      </c>
      <c r="Q3081">
        <v>14</v>
      </c>
      <c r="R3081">
        <v>6</v>
      </c>
      <c r="S3081">
        <v>1</v>
      </c>
      <c r="T3081">
        <v>3</v>
      </c>
      <c r="U3081" t="b">
        <v>1</v>
      </c>
      <c r="V3081" t="s">
        <v>223</v>
      </c>
      <c r="W3081" t="s">
        <v>317</v>
      </c>
      <c r="X3081" t="s">
        <v>6027</v>
      </c>
      <c r="Y3081">
        <v>25</v>
      </c>
      <c r="Z3081">
        <v>25</v>
      </c>
      <c r="AA3081">
        <v>11</v>
      </c>
      <c r="AB3081">
        <v>11</v>
      </c>
      <c r="AC3081">
        <v>12</v>
      </c>
    </row>
    <row r="3082" spans="1:29" x14ac:dyDescent="0.35">
      <c r="A3082">
        <v>3087</v>
      </c>
      <c r="B3082" t="s">
        <v>1318</v>
      </c>
      <c r="C3082" t="s">
        <v>4466</v>
      </c>
      <c r="J3082" t="s">
        <v>272</v>
      </c>
      <c r="K3082">
        <v>0</v>
      </c>
      <c r="N3082" t="b">
        <v>1</v>
      </c>
      <c r="O3082" t="b">
        <v>0</v>
      </c>
      <c r="P3082" t="b">
        <v>0</v>
      </c>
      <c r="Q3082">
        <v>14</v>
      </c>
      <c r="R3082">
        <v>6</v>
      </c>
      <c r="S3082">
        <v>1</v>
      </c>
      <c r="T3082">
        <v>3</v>
      </c>
      <c r="U3082" t="b">
        <v>1</v>
      </c>
      <c r="V3082" t="s">
        <v>223</v>
      </c>
      <c r="W3082" t="s">
        <v>317</v>
      </c>
      <c r="X3082" t="s">
        <v>5816</v>
      </c>
      <c r="Y3082">
        <v>26</v>
      </c>
      <c r="Z3082">
        <v>26</v>
      </c>
      <c r="AA3082">
        <v>7</v>
      </c>
      <c r="AB3082">
        <v>7</v>
      </c>
      <c r="AC3082">
        <v>12</v>
      </c>
    </row>
    <row r="3083" spans="1:29" x14ac:dyDescent="0.35">
      <c r="A3083">
        <v>3088</v>
      </c>
      <c r="B3083" t="s">
        <v>1318</v>
      </c>
      <c r="C3083" t="s">
        <v>4467</v>
      </c>
      <c r="J3083" t="s">
        <v>272</v>
      </c>
      <c r="K3083">
        <v>0</v>
      </c>
      <c r="N3083" t="b">
        <v>1</v>
      </c>
      <c r="O3083" t="b">
        <v>0</v>
      </c>
      <c r="P3083" t="b">
        <v>0</v>
      </c>
      <c r="Q3083">
        <v>14</v>
      </c>
      <c r="R3083">
        <v>6</v>
      </c>
      <c r="S3083">
        <v>1</v>
      </c>
      <c r="T3083">
        <v>3</v>
      </c>
      <c r="U3083" t="b">
        <v>1</v>
      </c>
      <c r="V3083" t="s">
        <v>223</v>
      </c>
      <c r="W3083" t="s">
        <v>317</v>
      </c>
      <c r="X3083" t="s">
        <v>5868</v>
      </c>
      <c r="Y3083">
        <v>26</v>
      </c>
      <c r="Z3083">
        <v>26</v>
      </c>
      <c r="AA3083">
        <v>8</v>
      </c>
      <c r="AB3083">
        <v>8</v>
      </c>
      <c r="AC3083">
        <v>12</v>
      </c>
    </row>
    <row r="3084" spans="1:29" x14ac:dyDescent="0.35">
      <c r="A3084">
        <v>3089</v>
      </c>
      <c r="B3084" t="s">
        <v>1318</v>
      </c>
      <c r="C3084" t="s">
        <v>4468</v>
      </c>
      <c r="J3084" t="s">
        <v>272</v>
      </c>
      <c r="K3084">
        <v>0</v>
      </c>
      <c r="N3084" t="b">
        <v>1</v>
      </c>
      <c r="O3084" t="b">
        <v>0</v>
      </c>
      <c r="P3084" t="b">
        <v>0</v>
      </c>
      <c r="Q3084">
        <v>14</v>
      </c>
      <c r="R3084">
        <v>6</v>
      </c>
      <c r="S3084">
        <v>1</v>
      </c>
      <c r="T3084">
        <v>3</v>
      </c>
      <c r="U3084" t="b">
        <v>1</v>
      </c>
      <c r="V3084" t="s">
        <v>223</v>
      </c>
      <c r="W3084" t="s">
        <v>317</v>
      </c>
      <c r="X3084" t="s">
        <v>5975</v>
      </c>
      <c r="Y3084">
        <v>26</v>
      </c>
      <c r="Z3084">
        <v>26</v>
      </c>
      <c r="AA3084">
        <v>10</v>
      </c>
      <c r="AB3084">
        <v>10</v>
      </c>
      <c r="AC3084">
        <v>12</v>
      </c>
    </row>
    <row r="3085" spans="1:29" x14ac:dyDescent="0.35">
      <c r="A3085">
        <v>3090</v>
      </c>
      <c r="B3085" t="s">
        <v>1318</v>
      </c>
      <c r="C3085" t="s">
        <v>4469</v>
      </c>
      <c r="J3085" t="s">
        <v>272</v>
      </c>
      <c r="K3085">
        <v>0</v>
      </c>
      <c r="N3085" t="b">
        <v>1</v>
      </c>
      <c r="O3085" t="b">
        <v>0</v>
      </c>
      <c r="P3085" t="b">
        <v>0</v>
      </c>
      <c r="Q3085">
        <v>14</v>
      </c>
      <c r="R3085">
        <v>6</v>
      </c>
      <c r="S3085">
        <v>1</v>
      </c>
      <c r="T3085">
        <v>3</v>
      </c>
      <c r="U3085" t="b">
        <v>1</v>
      </c>
      <c r="V3085" t="s">
        <v>223</v>
      </c>
      <c r="W3085" t="s">
        <v>317</v>
      </c>
      <c r="X3085" t="s">
        <v>6028</v>
      </c>
      <c r="Y3085">
        <v>26</v>
      </c>
      <c r="Z3085">
        <v>26</v>
      </c>
      <c r="AA3085">
        <v>11</v>
      </c>
      <c r="AB3085">
        <v>11</v>
      </c>
      <c r="AC3085">
        <v>12</v>
      </c>
    </row>
    <row r="3086" spans="1:29" x14ac:dyDescent="0.35">
      <c r="A3086">
        <v>3091</v>
      </c>
      <c r="B3086" t="s">
        <v>1318</v>
      </c>
      <c r="C3086" t="s">
        <v>4470</v>
      </c>
      <c r="J3086" t="s">
        <v>272</v>
      </c>
      <c r="K3086">
        <v>0</v>
      </c>
      <c r="N3086" t="b">
        <v>1</v>
      </c>
      <c r="O3086" t="b">
        <v>0</v>
      </c>
      <c r="P3086" t="b">
        <v>0</v>
      </c>
      <c r="Q3086">
        <v>14</v>
      </c>
      <c r="R3086">
        <v>6</v>
      </c>
      <c r="S3086">
        <v>1</v>
      </c>
      <c r="T3086">
        <v>3</v>
      </c>
      <c r="U3086" t="b">
        <v>1</v>
      </c>
      <c r="V3086" t="s">
        <v>223</v>
      </c>
      <c r="W3086" t="s">
        <v>317</v>
      </c>
      <c r="X3086" t="s">
        <v>5817</v>
      </c>
      <c r="Y3086">
        <v>27</v>
      </c>
      <c r="Z3086">
        <v>27</v>
      </c>
      <c r="AA3086">
        <v>7</v>
      </c>
      <c r="AB3086">
        <v>7</v>
      </c>
      <c r="AC3086">
        <v>12</v>
      </c>
    </row>
    <row r="3087" spans="1:29" x14ac:dyDescent="0.35">
      <c r="A3087">
        <v>3092</v>
      </c>
      <c r="B3087" t="s">
        <v>1318</v>
      </c>
      <c r="C3087" t="s">
        <v>4471</v>
      </c>
      <c r="J3087" t="s">
        <v>272</v>
      </c>
      <c r="K3087">
        <v>0</v>
      </c>
      <c r="N3087" t="b">
        <v>1</v>
      </c>
      <c r="O3087" t="b">
        <v>0</v>
      </c>
      <c r="P3087" t="b">
        <v>0</v>
      </c>
      <c r="Q3087">
        <v>14</v>
      </c>
      <c r="R3087">
        <v>6</v>
      </c>
      <c r="S3087">
        <v>1</v>
      </c>
      <c r="T3087">
        <v>3</v>
      </c>
      <c r="U3087" t="b">
        <v>1</v>
      </c>
      <c r="V3087" t="s">
        <v>223</v>
      </c>
      <c r="W3087" t="s">
        <v>317</v>
      </c>
      <c r="X3087" t="s">
        <v>5869</v>
      </c>
      <c r="Y3087">
        <v>27</v>
      </c>
      <c r="Z3087">
        <v>27</v>
      </c>
      <c r="AA3087">
        <v>8</v>
      </c>
      <c r="AB3087">
        <v>8</v>
      </c>
      <c r="AC3087">
        <v>12</v>
      </c>
    </row>
    <row r="3088" spans="1:29" x14ac:dyDescent="0.35">
      <c r="A3088">
        <v>3093</v>
      </c>
      <c r="B3088" t="s">
        <v>1318</v>
      </c>
      <c r="C3088" t="s">
        <v>4472</v>
      </c>
      <c r="J3088" t="s">
        <v>272</v>
      </c>
      <c r="K3088">
        <v>0</v>
      </c>
      <c r="N3088" t="b">
        <v>1</v>
      </c>
      <c r="O3088" t="b">
        <v>0</v>
      </c>
      <c r="P3088" t="b">
        <v>0</v>
      </c>
      <c r="Q3088">
        <v>14</v>
      </c>
      <c r="R3088">
        <v>6</v>
      </c>
      <c r="S3088">
        <v>1</v>
      </c>
      <c r="T3088">
        <v>3</v>
      </c>
      <c r="U3088" t="b">
        <v>1</v>
      </c>
      <c r="V3088" t="s">
        <v>223</v>
      </c>
      <c r="W3088" t="s">
        <v>317</v>
      </c>
      <c r="X3088" t="s">
        <v>5976</v>
      </c>
      <c r="Y3088">
        <v>27</v>
      </c>
      <c r="Z3088">
        <v>27</v>
      </c>
      <c r="AA3088">
        <v>10</v>
      </c>
      <c r="AB3088">
        <v>10</v>
      </c>
      <c r="AC3088">
        <v>12</v>
      </c>
    </row>
    <row r="3089" spans="1:29" x14ac:dyDescent="0.35">
      <c r="A3089">
        <v>3094</v>
      </c>
      <c r="B3089" t="s">
        <v>1318</v>
      </c>
      <c r="C3089" t="s">
        <v>4473</v>
      </c>
      <c r="J3089" t="s">
        <v>272</v>
      </c>
      <c r="K3089">
        <v>0</v>
      </c>
      <c r="N3089" t="b">
        <v>1</v>
      </c>
      <c r="O3089" t="b">
        <v>0</v>
      </c>
      <c r="P3089" t="b">
        <v>0</v>
      </c>
      <c r="Q3089">
        <v>14</v>
      </c>
      <c r="R3089">
        <v>6</v>
      </c>
      <c r="S3089">
        <v>1</v>
      </c>
      <c r="T3089">
        <v>3</v>
      </c>
      <c r="U3089" t="b">
        <v>1</v>
      </c>
      <c r="V3089" t="s">
        <v>223</v>
      </c>
      <c r="W3089" t="s">
        <v>317</v>
      </c>
      <c r="X3089" t="s">
        <v>6029</v>
      </c>
      <c r="Y3089">
        <v>27</v>
      </c>
      <c r="Z3089">
        <v>27</v>
      </c>
      <c r="AA3089">
        <v>11</v>
      </c>
      <c r="AB3089">
        <v>11</v>
      </c>
      <c r="AC3089">
        <v>12</v>
      </c>
    </row>
    <row r="3090" spans="1:29" x14ac:dyDescent="0.35">
      <c r="A3090">
        <v>3095</v>
      </c>
      <c r="B3090" t="s">
        <v>1318</v>
      </c>
      <c r="C3090" t="s">
        <v>4474</v>
      </c>
      <c r="J3090" t="s">
        <v>272</v>
      </c>
      <c r="K3090">
        <v>0</v>
      </c>
      <c r="N3090" t="b">
        <v>1</v>
      </c>
      <c r="O3090" t="b">
        <v>0</v>
      </c>
      <c r="P3090" t="b">
        <v>0</v>
      </c>
      <c r="Q3090">
        <v>14</v>
      </c>
      <c r="R3090">
        <v>6</v>
      </c>
      <c r="S3090">
        <v>1</v>
      </c>
      <c r="T3090">
        <v>3</v>
      </c>
      <c r="U3090" t="b">
        <v>1</v>
      </c>
      <c r="V3090" t="s">
        <v>223</v>
      </c>
      <c r="W3090" t="s">
        <v>317</v>
      </c>
      <c r="X3090" t="s">
        <v>5389</v>
      </c>
      <c r="Y3090">
        <v>28</v>
      </c>
      <c r="Z3090">
        <v>28</v>
      </c>
      <c r="AA3090">
        <v>7</v>
      </c>
      <c r="AB3090">
        <v>7</v>
      </c>
      <c r="AC3090">
        <v>12</v>
      </c>
    </row>
    <row r="3091" spans="1:29" x14ac:dyDescent="0.35">
      <c r="A3091">
        <v>3096</v>
      </c>
      <c r="B3091" t="s">
        <v>1318</v>
      </c>
      <c r="C3091" t="s">
        <v>4475</v>
      </c>
      <c r="J3091" t="s">
        <v>272</v>
      </c>
      <c r="K3091">
        <v>0</v>
      </c>
      <c r="N3091" t="b">
        <v>1</v>
      </c>
      <c r="O3091" t="b">
        <v>0</v>
      </c>
      <c r="P3091" t="b">
        <v>0</v>
      </c>
      <c r="Q3091">
        <v>14</v>
      </c>
      <c r="R3091">
        <v>6</v>
      </c>
      <c r="S3091">
        <v>1</v>
      </c>
      <c r="T3091">
        <v>3</v>
      </c>
      <c r="U3091" t="b">
        <v>1</v>
      </c>
      <c r="V3091" t="s">
        <v>223</v>
      </c>
      <c r="W3091" t="s">
        <v>317</v>
      </c>
      <c r="X3091" t="s">
        <v>5870</v>
      </c>
      <c r="Y3091">
        <v>28</v>
      </c>
      <c r="Z3091">
        <v>28</v>
      </c>
      <c r="AA3091">
        <v>8</v>
      </c>
      <c r="AB3091">
        <v>8</v>
      </c>
      <c r="AC3091">
        <v>12</v>
      </c>
    </row>
    <row r="3092" spans="1:29" x14ac:dyDescent="0.35">
      <c r="A3092">
        <v>3097</v>
      </c>
      <c r="B3092" t="s">
        <v>1318</v>
      </c>
      <c r="C3092" t="s">
        <v>4476</v>
      </c>
      <c r="J3092" t="s">
        <v>272</v>
      </c>
      <c r="K3092">
        <v>0</v>
      </c>
      <c r="N3092" t="b">
        <v>1</v>
      </c>
      <c r="O3092" t="b">
        <v>0</v>
      </c>
      <c r="P3092" t="b">
        <v>0</v>
      </c>
      <c r="Q3092">
        <v>14</v>
      </c>
      <c r="R3092">
        <v>6</v>
      </c>
      <c r="S3092">
        <v>1</v>
      </c>
      <c r="T3092">
        <v>3</v>
      </c>
      <c r="U3092" t="b">
        <v>1</v>
      </c>
      <c r="V3092" t="s">
        <v>223</v>
      </c>
      <c r="W3092" t="s">
        <v>317</v>
      </c>
      <c r="X3092" t="s">
        <v>5977</v>
      </c>
      <c r="Y3092">
        <v>28</v>
      </c>
      <c r="Z3092">
        <v>28</v>
      </c>
      <c r="AA3092">
        <v>10</v>
      </c>
      <c r="AB3092">
        <v>10</v>
      </c>
      <c r="AC3092">
        <v>12</v>
      </c>
    </row>
    <row r="3093" spans="1:29" x14ac:dyDescent="0.35">
      <c r="A3093">
        <v>3098</v>
      </c>
      <c r="B3093" t="s">
        <v>1318</v>
      </c>
      <c r="C3093" t="s">
        <v>4477</v>
      </c>
      <c r="J3093" t="s">
        <v>272</v>
      </c>
      <c r="K3093">
        <v>0</v>
      </c>
      <c r="N3093" t="b">
        <v>1</v>
      </c>
      <c r="O3093" t="b">
        <v>0</v>
      </c>
      <c r="P3093" t="b">
        <v>0</v>
      </c>
      <c r="Q3093">
        <v>14</v>
      </c>
      <c r="R3093">
        <v>6</v>
      </c>
      <c r="S3093">
        <v>1</v>
      </c>
      <c r="T3093">
        <v>3</v>
      </c>
      <c r="U3093" t="b">
        <v>1</v>
      </c>
      <c r="V3093" t="s">
        <v>223</v>
      </c>
      <c r="W3093" t="s">
        <v>317</v>
      </c>
      <c r="X3093" t="s">
        <v>6030</v>
      </c>
      <c r="Y3093">
        <v>28</v>
      </c>
      <c r="Z3093">
        <v>28</v>
      </c>
      <c r="AA3093">
        <v>11</v>
      </c>
      <c r="AB3093">
        <v>11</v>
      </c>
      <c r="AC3093">
        <v>12</v>
      </c>
    </row>
    <row r="3094" spans="1:29" x14ac:dyDescent="0.35">
      <c r="A3094">
        <v>3099</v>
      </c>
      <c r="B3094" t="s">
        <v>1318</v>
      </c>
      <c r="C3094" t="s">
        <v>4478</v>
      </c>
      <c r="J3094" t="s">
        <v>272</v>
      </c>
      <c r="K3094">
        <v>0</v>
      </c>
      <c r="N3094" t="b">
        <v>1</v>
      </c>
      <c r="O3094" t="b">
        <v>0</v>
      </c>
      <c r="P3094" t="b">
        <v>0</v>
      </c>
      <c r="Q3094">
        <v>14</v>
      </c>
      <c r="R3094">
        <v>6</v>
      </c>
      <c r="S3094">
        <v>1</v>
      </c>
      <c r="T3094">
        <v>3</v>
      </c>
      <c r="U3094" t="b">
        <v>1</v>
      </c>
      <c r="V3094" t="s">
        <v>223</v>
      </c>
      <c r="W3094" t="s">
        <v>317</v>
      </c>
      <c r="X3094" t="s">
        <v>5818</v>
      </c>
      <c r="Y3094">
        <v>29</v>
      </c>
      <c r="Z3094">
        <v>29</v>
      </c>
      <c r="AA3094">
        <v>7</v>
      </c>
      <c r="AB3094">
        <v>7</v>
      </c>
      <c r="AC3094">
        <v>12</v>
      </c>
    </row>
    <row r="3095" spans="1:29" x14ac:dyDescent="0.35">
      <c r="A3095">
        <v>3100</v>
      </c>
      <c r="B3095" t="s">
        <v>1318</v>
      </c>
      <c r="C3095" t="s">
        <v>4479</v>
      </c>
      <c r="J3095" t="s">
        <v>272</v>
      </c>
      <c r="K3095">
        <v>0</v>
      </c>
      <c r="N3095" t="b">
        <v>1</v>
      </c>
      <c r="O3095" t="b">
        <v>0</v>
      </c>
      <c r="P3095" t="b">
        <v>0</v>
      </c>
      <c r="Q3095">
        <v>14</v>
      </c>
      <c r="R3095">
        <v>6</v>
      </c>
      <c r="S3095">
        <v>1</v>
      </c>
      <c r="T3095">
        <v>3</v>
      </c>
      <c r="U3095" t="b">
        <v>1</v>
      </c>
      <c r="V3095" t="s">
        <v>223</v>
      </c>
      <c r="W3095" t="s">
        <v>317</v>
      </c>
      <c r="X3095" t="s">
        <v>5871</v>
      </c>
      <c r="Y3095">
        <v>29</v>
      </c>
      <c r="Z3095">
        <v>29</v>
      </c>
      <c r="AA3095">
        <v>8</v>
      </c>
      <c r="AB3095">
        <v>8</v>
      </c>
      <c r="AC3095">
        <v>12</v>
      </c>
    </row>
    <row r="3096" spans="1:29" x14ac:dyDescent="0.35">
      <c r="A3096">
        <v>3101</v>
      </c>
      <c r="B3096" t="s">
        <v>1318</v>
      </c>
      <c r="C3096" t="s">
        <v>4480</v>
      </c>
      <c r="J3096" t="s">
        <v>272</v>
      </c>
      <c r="K3096">
        <v>0</v>
      </c>
      <c r="N3096" t="b">
        <v>1</v>
      </c>
      <c r="O3096" t="b">
        <v>0</v>
      </c>
      <c r="P3096" t="b">
        <v>0</v>
      </c>
      <c r="Q3096">
        <v>14</v>
      </c>
      <c r="R3096">
        <v>6</v>
      </c>
      <c r="S3096">
        <v>1</v>
      </c>
      <c r="T3096">
        <v>3</v>
      </c>
      <c r="U3096" t="b">
        <v>1</v>
      </c>
      <c r="V3096" t="s">
        <v>223</v>
      </c>
      <c r="W3096" t="s">
        <v>317</v>
      </c>
      <c r="X3096" t="s">
        <v>5978</v>
      </c>
      <c r="Y3096">
        <v>29</v>
      </c>
      <c r="Z3096">
        <v>29</v>
      </c>
      <c r="AA3096">
        <v>10</v>
      </c>
      <c r="AB3096">
        <v>10</v>
      </c>
      <c r="AC3096">
        <v>12</v>
      </c>
    </row>
    <row r="3097" spans="1:29" x14ac:dyDescent="0.35">
      <c r="A3097">
        <v>3102</v>
      </c>
      <c r="B3097" t="s">
        <v>1318</v>
      </c>
      <c r="C3097" t="s">
        <v>4481</v>
      </c>
      <c r="J3097" t="s">
        <v>272</v>
      </c>
      <c r="K3097">
        <v>0</v>
      </c>
      <c r="N3097" t="b">
        <v>1</v>
      </c>
      <c r="O3097" t="b">
        <v>0</v>
      </c>
      <c r="P3097" t="b">
        <v>0</v>
      </c>
      <c r="Q3097">
        <v>14</v>
      </c>
      <c r="R3097">
        <v>6</v>
      </c>
      <c r="S3097">
        <v>1</v>
      </c>
      <c r="T3097">
        <v>3</v>
      </c>
      <c r="U3097" t="b">
        <v>1</v>
      </c>
      <c r="V3097" t="s">
        <v>223</v>
      </c>
      <c r="W3097" t="s">
        <v>317</v>
      </c>
      <c r="X3097" t="s">
        <v>6031</v>
      </c>
      <c r="Y3097">
        <v>29</v>
      </c>
      <c r="Z3097">
        <v>29</v>
      </c>
      <c r="AA3097">
        <v>11</v>
      </c>
      <c r="AB3097">
        <v>11</v>
      </c>
      <c r="AC3097">
        <v>12</v>
      </c>
    </row>
    <row r="3098" spans="1:29" x14ac:dyDescent="0.35">
      <c r="A3098">
        <v>3103</v>
      </c>
      <c r="B3098" t="s">
        <v>1318</v>
      </c>
      <c r="C3098" t="s">
        <v>4482</v>
      </c>
      <c r="J3098" t="s">
        <v>272</v>
      </c>
      <c r="K3098">
        <v>0</v>
      </c>
      <c r="N3098" t="b">
        <v>0</v>
      </c>
      <c r="O3098" t="b">
        <v>1</v>
      </c>
      <c r="P3098" t="b">
        <v>0</v>
      </c>
      <c r="Q3098">
        <v>14</v>
      </c>
      <c r="R3098">
        <v>2</v>
      </c>
      <c r="S3098">
        <v>1</v>
      </c>
      <c r="T3098">
        <v>3</v>
      </c>
      <c r="U3098" t="b">
        <v>1</v>
      </c>
      <c r="V3098" t="s">
        <v>223</v>
      </c>
      <c r="W3098" t="s">
        <v>317</v>
      </c>
      <c r="X3098" t="s">
        <v>5819</v>
      </c>
      <c r="Y3098">
        <v>30</v>
      </c>
      <c r="Z3098">
        <v>30</v>
      </c>
      <c r="AA3098">
        <v>7</v>
      </c>
      <c r="AB3098">
        <v>7</v>
      </c>
      <c r="AC3098">
        <v>12</v>
      </c>
    </row>
    <row r="3099" spans="1:29" x14ac:dyDescent="0.35">
      <c r="A3099">
        <v>3104</v>
      </c>
      <c r="B3099" t="s">
        <v>1318</v>
      </c>
      <c r="C3099" t="s">
        <v>4483</v>
      </c>
      <c r="J3099" t="s">
        <v>272</v>
      </c>
      <c r="K3099">
        <v>0</v>
      </c>
      <c r="N3099" t="b">
        <v>0</v>
      </c>
      <c r="O3099" t="b">
        <v>1</v>
      </c>
      <c r="P3099" t="b">
        <v>0</v>
      </c>
      <c r="Q3099">
        <v>14</v>
      </c>
      <c r="R3099">
        <v>2</v>
      </c>
      <c r="S3099">
        <v>1</v>
      </c>
      <c r="T3099">
        <v>3</v>
      </c>
      <c r="U3099" t="b">
        <v>1</v>
      </c>
      <c r="V3099" t="s">
        <v>223</v>
      </c>
      <c r="W3099" t="s">
        <v>317</v>
      </c>
      <c r="X3099" t="s">
        <v>5872</v>
      </c>
      <c r="Y3099">
        <v>30</v>
      </c>
      <c r="Z3099">
        <v>30</v>
      </c>
      <c r="AA3099">
        <v>8</v>
      </c>
      <c r="AB3099">
        <v>8</v>
      </c>
      <c r="AC3099">
        <v>12</v>
      </c>
    </row>
    <row r="3100" spans="1:29" x14ac:dyDescent="0.35">
      <c r="A3100">
        <v>3105</v>
      </c>
      <c r="B3100" t="s">
        <v>1318</v>
      </c>
      <c r="C3100" t="s">
        <v>4484</v>
      </c>
      <c r="J3100" t="s">
        <v>272</v>
      </c>
      <c r="K3100">
        <v>0</v>
      </c>
      <c r="N3100" t="b">
        <v>0</v>
      </c>
      <c r="O3100" t="b">
        <v>1</v>
      </c>
      <c r="P3100" t="b">
        <v>0</v>
      </c>
      <c r="Q3100">
        <v>14</v>
      </c>
      <c r="R3100">
        <v>2</v>
      </c>
      <c r="S3100">
        <v>1</v>
      </c>
      <c r="T3100">
        <v>3</v>
      </c>
      <c r="U3100" t="b">
        <v>1</v>
      </c>
      <c r="V3100" t="s">
        <v>223</v>
      </c>
      <c r="W3100" t="s">
        <v>317</v>
      </c>
      <c r="X3100" t="s">
        <v>5979</v>
      </c>
      <c r="Y3100">
        <v>30</v>
      </c>
      <c r="Z3100">
        <v>30</v>
      </c>
      <c r="AA3100">
        <v>10</v>
      </c>
      <c r="AB3100">
        <v>10</v>
      </c>
      <c r="AC3100">
        <v>12</v>
      </c>
    </row>
    <row r="3101" spans="1:29" x14ac:dyDescent="0.35">
      <c r="A3101">
        <v>3106</v>
      </c>
      <c r="B3101" t="s">
        <v>1318</v>
      </c>
      <c r="C3101" t="s">
        <v>4485</v>
      </c>
      <c r="J3101" t="s">
        <v>272</v>
      </c>
      <c r="K3101">
        <v>0</v>
      </c>
      <c r="N3101" t="b">
        <v>0</v>
      </c>
      <c r="O3101" t="b">
        <v>1</v>
      </c>
      <c r="P3101" t="b">
        <v>0</v>
      </c>
      <c r="Q3101">
        <v>14</v>
      </c>
      <c r="R3101">
        <v>2</v>
      </c>
      <c r="S3101">
        <v>1</v>
      </c>
      <c r="T3101">
        <v>3</v>
      </c>
      <c r="U3101" t="b">
        <v>1</v>
      </c>
      <c r="V3101" t="s">
        <v>223</v>
      </c>
      <c r="W3101" t="s">
        <v>317</v>
      </c>
      <c r="X3101" t="s">
        <v>6032</v>
      </c>
      <c r="Y3101">
        <v>30</v>
      </c>
      <c r="Z3101">
        <v>30</v>
      </c>
      <c r="AA3101">
        <v>11</v>
      </c>
      <c r="AB3101">
        <v>11</v>
      </c>
      <c r="AC3101">
        <v>12</v>
      </c>
    </row>
    <row r="3102" spans="1:29" x14ac:dyDescent="0.35">
      <c r="A3102">
        <v>3107</v>
      </c>
      <c r="B3102" t="s">
        <v>1318</v>
      </c>
      <c r="C3102" t="s">
        <v>4486</v>
      </c>
      <c r="J3102" t="s">
        <v>272</v>
      </c>
      <c r="K3102">
        <v>0</v>
      </c>
      <c r="N3102" t="b">
        <v>0</v>
      </c>
      <c r="O3102" t="b">
        <v>1</v>
      </c>
      <c r="P3102" t="b">
        <v>0</v>
      </c>
      <c r="Q3102">
        <v>14</v>
      </c>
      <c r="R3102">
        <v>2</v>
      </c>
      <c r="S3102">
        <v>1</v>
      </c>
      <c r="T3102">
        <v>4</v>
      </c>
      <c r="U3102" t="b">
        <v>1</v>
      </c>
      <c r="V3102" t="s">
        <v>223</v>
      </c>
      <c r="W3102" t="s">
        <v>317</v>
      </c>
      <c r="X3102" t="s">
        <v>6089</v>
      </c>
      <c r="Y3102">
        <v>30</v>
      </c>
      <c r="Z3102">
        <v>30</v>
      </c>
      <c r="AA3102">
        <v>12</v>
      </c>
      <c r="AB3102">
        <v>12</v>
      </c>
      <c r="AC3102">
        <v>12</v>
      </c>
    </row>
    <row r="3103" spans="1:29" x14ac:dyDescent="0.35">
      <c r="A3103">
        <v>3108</v>
      </c>
      <c r="B3103" t="s">
        <v>1318</v>
      </c>
      <c r="C3103" t="s">
        <v>4487</v>
      </c>
      <c r="J3103" t="s">
        <v>272</v>
      </c>
      <c r="K3103">
        <v>0</v>
      </c>
      <c r="N3103" t="b">
        <v>0</v>
      </c>
      <c r="O3103" t="b">
        <v>1</v>
      </c>
      <c r="P3103" t="b">
        <v>0</v>
      </c>
      <c r="Q3103">
        <v>14</v>
      </c>
      <c r="R3103">
        <v>6</v>
      </c>
      <c r="S3103">
        <v>1</v>
      </c>
      <c r="T3103">
        <v>4</v>
      </c>
      <c r="U3103" t="b">
        <v>1</v>
      </c>
      <c r="V3103" t="s">
        <v>223</v>
      </c>
      <c r="W3103" t="s">
        <v>317</v>
      </c>
      <c r="X3103" t="s">
        <v>6083</v>
      </c>
      <c r="Y3103">
        <v>24</v>
      </c>
      <c r="Z3103">
        <v>24</v>
      </c>
      <c r="AA3103">
        <v>12</v>
      </c>
      <c r="AB3103">
        <v>12</v>
      </c>
      <c r="AC3103">
        <v>12</v>
      </c>
    </row>
    <row r="3104" spans="1:29" x14ac:dyDescent="0.35">
      <c r="A3104">
        <v>3109</v>
      </c>
      <c r="B3104" t="s">
        <v>1318</v>
      </c>
      <c r="C3104" t="s">
        <v>4488</v>
      </c>
      <c r="J3104" t="s">
        <v>272</v>
      </c>
      <c r="K3104">
        <v>0</v>
      </c>
      <c r="N3104" t="b">
        <v>0</v>
      </c>
      <c r="O3104" t="b">
        <v>1</v>
      </c>
      <c r="P3104" t="b">
        <v>0</v>
      </c>
      <c r="Q3104">
        <v>14</v>
      </c>
      <c r="R3104">
        <v>6</v>
      </c>
      <c r="S3104">
        <v>1</v>
      </c>
      <c r="T3104">
        <v>4</v>
      </c>
      <c r="U3104" t="b">
        <v>1</v>
      </c>
      <c r="V3104" t="s">
        <v>223</v>
      </c>
      <c r="W3104" t="s">
        <v>317</v>
      </c>
      <c r="X3104" t="s">
        <v>6084</v>
      </c>
      <c r="Y3104">
        <v>25</v>
      </c>
      <c r="Z3104">
        <v>25</v>
      </c>
      <c r="AA3104">
        <v>12</v>
      </c>
      <c r="AB3104">
        <v>12</v>
      </c>
      <c r="AC3104">
        <v>12</v>
      </c>
    </row>
    <row r="3105" spans="1:29" x14ac:dyDescent="0.35">
      <c r="A3105">
        <v>3110</v>
      </c>
      <c r="B3105" t="s">
        <v>1318</v>
      </c>
      <c r="C3105" t="s">
        <v>4489</v>
      </c>
      <c r="J3105" t="s">
        <v>272</v>
      </c>
      <c r="K3105">
        <v>0</v>
      </c>
      <c r="N3105" t="b">
        <v>0</v>
      </c>
      <c r="O3105" t="b">
        <v>1</v>
      </c>
      <c r="P3105" t="b">
        <v>0</v>
      </c>
      <c r="Q3105">
        <v>14</v>
      </c>
      <c r="R3105">
        <v>6</v>
      </c>
      <c r="S3105">
        <v>1</v>
      </c>
      <c r="T3105">
        <v>4</v>
      </c>
      <c r="U3105" t="b">
        <v>1</v>
      </c>
      <c r="V3105" t="s">
        <v>223</v>
      </c>
      <c r="W3105" t="s">
        <v>317</v>
      </c>
      <c r="X3105" t="s">
        <v>6085</v>
      </c>
      <c r="Y3105">
        <v>26</v>
      </c>
      <c r="Z3105">
        <v>26</v>
      </c>
      <c r="AA3105">
        <v>12</v>
      </c>
      <c r="AB3105">
        <v>12</v>
      </c>
      <c r="AC3105">
        <v>12</v>
      </c>
    </row>
    <row r="3106" spans="1:29" x14ac:dyDescent="0.35">
      <c r="A3106">
        <v>3111</v>
      </c>
      <c r="B3106" t="s">
        <v>1318</v>
      </c>
      <c r="C3106" t="s">
        <v>4490</v>
      </c>
      <c r="J3106" t="s">
        <v>272</v>
      </c>
      <c r="K3106">
        <v>0</v>
      </c>
      <c r="N3106" t="b">
        <v>0</v>
      </c>
      <c r="O3106" t="b">
        <v>1</v>
      </c>
      <c r="P3106" t="b">
        <v>0</v>
      </c>
      <c r="Q3106">
        <v>14</v>
      </c>
      <c r="R3106">
        <v>6</v>
      </c>
      <c r="S3106">
        <v>1</v>
      </c>
      <c r="T3106">
        <v>4</v>
      </c>
      <c r="U3106" t="b">
        <v>1</v>
      </c>
      <c r="V3106" t="s">
        <v>223</v>
      </c>
      <c r="W3106" t="s">
        <v>317</v>
      </c>
      <c r="X3106" t="s">
        <v>6086</v>
      </c>
      <c r="Y3106">
        <v>27</v>
      </c>
      <c r="Z3106">
        <v>27</v>
      </c>
      <c r="AA3106">
        <v>12</v>
      </c>
      <c r="AB3106">
        <v>12</v>
      </c>
      <c r="AC3106">
        <v>12</v>
      </c>
    </row>
    <row r="3107" spans="1:29" x14ac:dyDescent="0.35">
      <c r="A3107">
        <v>3112</v>
      </c>
      <c r="B3107" t="s">
        <v>1318</v>
      </c>
      <c r="C3107" t="s">
        <v>4491</v>
      </c>
      <c r="J3107" t="s">
        <v>272</v>
      </c>
      <c r="K3107">
        <v>0</v>
      </c>
      <c r="N3107" t="b">
        <v>0</v>
      </c>
      <c r="O3107" t="b">
        <v>1</v>
      </c>
      <c r="P3107" t="b">
        <v>0</v>
      </c>
      <c r="Q3107">
        <v>14</v>
      </c>
      <c r="R3107">
        <v>6</v>
      </c>
      <c r="S3107">
        <v>1</v>
      </c>
      <c r="T3107">
        <v>4</v>
      </c>
      <c r="U3107" t="b">
        <v>1</v>
      </c>
      <c r="V3107" t="s">
        <v>223</v>
      </c>
      <c r="W3107" t="s">
        <v>317</v>
      </c>
      <c r="X3107" t="s">
        <v>6087</v>
      </c>
      <c r="Y3107">
        <v>28</v>
      </c>
      <c r="Z3107">
        <v>28</v>
      </c>
      <c r="AA3107">
        <v>12</v>
      </c>
      <c r="AB3107">
        <v>12</v>
      </c>
      <c r="AC3107">
        <v>12</v>
      </c>
    </row>
    <row r="3108" spans="1:29" x14ac:dyDescent="0.35">
      <c r="A3108">
        <v>3113</v>
      </c>
      <c r="B3108" t="s">
        <v>1318</v>
      </c>
      <c r="C3108" t="s">
        <v>4492</v>
      </c>
      <c r="J3108" t="s">
        <v>272</v>
      </c>
      <c r="K3108">
        <v>0</v>
      </c>
      <c r="N3108" t="b">
        <v>0</v>
      </c>
      <c r="O3108" t="b">
        <v>1</v>
      </c>
      <c r="P3108" t="b">
        <v>0</v>
      </c>
      <c r="Q3108">
        <v>14</v>
      </c>
      <c r="R3108">
        <v>6</v>
      </c>
      <c r="S3108">
        <v>1</v>
      </c>
      <c r="T3108">
        <v>4</v>
      </c>
      <c r="U3108" t="b">
        <v>1</v>
      </c>
      <c r="V3108" t="s">
        <v>223</v>
      </c>
      <c r="W3108" t="s">
        <v>317</v>
      </c>
      <c r="X3108" t="s">
        <v>6088</v>
      </c>
      <c r="Y3108">
        <v>29</v>
      </c>
      <c r="Z3108">
        <v>29</v>
      </c>
      <c r="AA3108">
        <v>12</v>
      </c>
      <c r="AB3108">
        <v>12</v>
      </c>
      <c r="AC3108">
        <v>12</v>
      </c>
    </row>
    <row r="3109" spans="1:29" x14ac:dyDescent="0.35">
      <c r="A3109">
        <v>3114</v>
      </c>
      <c r="B3109" t="s">
        <v>1318</v>
      </c>
      <c r="C3109" t="s">
        <v>4493</v>
      </c>
      <c r="G3109" t="s">
        <v>1319</v>
      </c>
      <c r="J3109" t="s">
        <v>264</v>
      </c>
      <c r="K3109">
        <v>0</v>
      </c>
      <c r="N3109" t="b">
        <v>1</v>
      </c>
      <c r="O3109" t="b">
        <v>0</v>
      </c>
      <c r="P3109" t="b">
        <v>0</v>
      </c>
      <c r="Q3109">
        <v>14</v>
      </c>
      <c r="R3109">
        <v>0</v>
      </c>
      <c r="S3109">
        <v>1</v>
      </c>
      <c r="T3109">
        <v>3</v>
      </c>
      <c r="U3109" t="b">
        <v>1</v>
      </c>
      <c r="V3109" t="s">
        <v>223</v>
      </c>
      <c r="W3109" t="s">
        <v>317</v>
      </c>
      <c r="X3109" t="s">
        <v>5708</v>
      </c>
      <c r="Y3109">
        <v>35</v>
      </c>
      <c r="Z3109">
        <v>35</v>
      </c>
      <c r="AA3109">
        <v>2</v>
      </c>
      <c r="AB3109">
        <v>2</v>
      </c>
      <c r="AC3109">
        <v>12</v>
      </c>
    </row>
    <row r="3110" spans="1:29" x14ac:dyDescent="0.35">
      <c r="A3110">
        <v>3115</v>
      </c>
      <c r="B3110" t="s">
        <v>1318</v>
      </c>
      <c r="C3110" t="s">
        <v>4494</v>
      </c>
      <c r="G3110" t="s">
        <v>1319</v>
      </c>
      <c r="J3110" t="s">
        <v>264</v>
      </c>
      <c r="K3110">
        <v>0</v>
      </c>
      <c r="N3110" t="b">
        <v>1</v>
      </c>
      <c r="O3110" t="b">
        <v>0</v>
      </c>
      <c r="P3110" t="b">
        <v>0</v>
      </c>
      <c r="Q3110">
        <v>14</v>
      </c>
      <c r="R3110">
        <v>0</v>
      </c>
      <c r="S3110">
        <v>1</v>
      </c>
      <c r="T3110">
        <v>3</v>
      </c>
      <c r="U3110" t="b">
        <v>1</v>
      </c>
      <c r="V3110" t="s">
        <v>223</v>
      </c>
      <c r="W3110" t="s">
        <v>317</v>
      </c>
      <c r="X3110" t="s">
        <v>5709</v>
      </c>
      <c r="Y3110">
        <v>36</v>
      </c>
      <c r="Z3110">
        <v>36</v>
      </c>
      <c r="AA3110">
        <v>2</v>
      </c>
      <c r="AB3110">
        <v>2</v>
      </c>
      <c r="AC3110">
        <v>12</v>
      </c>
    </row>
    <row r="3111" spans="1:29" x14ac:dyDescent="0.35">
      <c r="A3111">
        <v>3116</v>
      </c>
      <c r="B3111" t="s">
        <v>1318</v>
      </c>
      <c r="C3111" t="s">
        <v>4495</v>
      </c>
      <c r="G3111" t="s">
        <v>1319</v>
      </c>
      <c r="J3111" t="s">
        <v>264</v>
      </c>
      <c r="K3111">
        <v>0</v>
      </c>
      <c r="N3111" t="b">
        <v>1</v>
      </c>
      <c r="O3111" t="b">
        <v>0</v>
      </c>
      <c r="P3111" t="b">
        <v>0</v>
      </c>
      <c r="Q3111">
        <v>14</v>
      </c>
      <c r="R3111">
        <v>0</v>
      </c>
      <c r="S3111">
        <v>1</v>
      </c>
      <c r="T3111">
        <v>3</v>
      </c>
      <c r="U3111" t="b">
        <v>1</v>
      </c>
      <c r="V3111" t="s">
        <v>223</v>
      </c>
      <c r="W3111" t="s">
        <v>317</v>
      </c>
      <c r="X3111" t="s">
        <v>5710</v>
      </c>
      <c r="Y3111">
        <v>37</v>
      </c>
      <c r="Z3111">
        <v>37</v>
      </c>
      <c r="AA3111">
        <v>2</v>
      </c>
      <c r="AB3111">
        <v>2</v>
      </c>
      <c r="AC3111">
        <v>12</v>
      </c>
    </row>
    <row r="3112" spans="1:29" x14ac:dyDescent="0.35">
      <c r="A3112">
        <v>3117</v>
      </c>
      <c r="B3112" t="s">
        <v>1318</v>
      </c>
      <c r="C3112" t="s">
        <v>4496</v>
      </c>
      <c r="G3112" t="s">
        <v>1319</v>
      </c>
      <c r="J3112" t="s">
        <v>264</v>
      </c>
      <c r="K3112">
        <v>0</v>
      </c>
      <c r="N3112" t="b">
        <v>1</v>
      </c>
      <c r="O3112" t="b">
        <v>0</v>
      </c>
      <c r="P3112" t="b">
        <v>0</v>
      </c>
      <c r="Q3112">
        <v>14</v>
      </c>
      <c r="R3112">
        <v>0</v>
      </c>
      <c r="S3112">
        <v>1</v>
      </c>
      <c r="T3112">
        <v>3</v>
      </c>
      <c r="U3112" t="b">
        <v>1</v>
      </c>
      <c r="V3112" t="s">
        <v>223</v>
      </c>
      <c r="W3112" t="s">
        <v>317</v>
      </c>
      <c r="X3112" t="s">
        <v>5711</v>
      </c>
      <c r="Y3112">
        <v>38</v>
      </c>
      <c r="Z3112">
        <v>38</v>
      </c>
      <c r="AA3112">
        <v>2</v>
      </c>
      <c r="AB3112">
        <v>2</v>
      </c>
      <c r="AC3112">
        <v>12</v>
      </c>
    </row>
    <row r="3113" spans="1:29" x14ac:dyDescent="0.35">
      <c r="A3113">
        <v>3118</v>
      </c>
      <c r="B3113" t="s">
        <v>1318</v>
      </c>
      <c r="C3113" t="s">
        <v>4497</v>
      </c>
      <c r="G3113" t="s">
        <v>1319</v>
      </c>
      <c r="J3113" t="s">
        <v>264</v>
      </c>
      <c r="K3113">
        <v>0</v>
      </c>
      <c r="N3113" t="b">
        <v>1</v>
      </c>
      <c r="O3113" t="b">
        <v>0</v>
      </c>
      <c r="P3113" t="b">
        <v>0</v>
      </c>
      <c r="Q3113">
        <v>14</v>
      </c>
      <c r="R3113">
        <v>0</v>
      </c>
      <c r="S3113">
        <v>1</v>
      </c>
      <c r="T3113">
        <v>3</v>
      </c>
      <c r="U3113" t="b">
        <v>1</v>
      </c>
      <c r="V3113" t="s">
        <v>223</v>
      </c>
      <c r="W3113" t="s">
        <v>317</v>
      </c>
      <c r="X3113" t="s">
        <v>5712</v>
      </c>
      <c r="Y3113">
        <v>39</v>
      </c>
      <c r="Z3113">
        <v>39</v>
      </c>
      <c r="AA3113">
        <v>2</v>
      </c>
      <c r="AB3113">
        <v>2</v>
      </c>
      <c r="AC3113">
        <v>12</v>
      </c>
    </row>
    <row r="3114" spans="1:29" x14ac:dyDescent="0.35">
      <c r="A3114">
        <v>3119</v>
      </c>
      <c r="B3114" t="s">
        <v>1318</v>
      </c>
      <c r="C3114" t="s">
        <v>4498</v>
      </c>
      <c r="G3114" t="s">
        <v>1319</v>
      </c>
      <c r="J3114" t="s">
        <v>264</v>
      </c>
      <c r="K3114">
        <v>0</v>
      </c>
      <c r="N3114" t="b">
        <v>1</v>
      </c>
      <c r="O3114" t="b">
        <v>0</v>
      </c>
      <c r="P3114" t="b">
        <v>0</v>
      </c>
      <c r="Q3114">
        <v>14</v>
      </c>
      <c r="R3114">
        <v>0</v>
      </c>
      <c r="S3114">
        <v>1</v>
      </c>
      <c r="T3114">
        <v>3</v>
      </c>
      <c r="U3114" t="b">
        <v>1</v>
      </c>
      <c r="V3114" t="s">
        <v>223</v>
      </c>
      <c r="W3114" t="s">
        <v>317</v>
      </c>
      <c r="X3114" t="s">
        <v>5713</v>
      </c>
      <c r="Y3114">
        <v>40</v>
      </c>
      <c r="Z3114">
        <v>40</v>
      </c>
      <c r="AA3114">
        <v>2</v>
      </c>
      <c r="AB3114">
        <v>2</v>
      </c>
      <c r="AC3114">
        <v>12</v>
      </c>
    </row>
    <row r="3115" spans="1:29" x14ac:dyDescent="0.35">
      <c r="A3115">
        <v>3120</v>
      </c>
      <c r="B3115" t="s">
        <v>1318</v>
      </c>
      <c r="C3115" t="s">
        <v>4499</v>
      </c>
      <c r="G3115" t="s">
        <v>1319</v>
      </c>
      <c r="J3115" t="s">
        <v>264</v>
      </c>
      <c r="K3115">
        <v>0</v>
      </c>
      <c r="N3115" t="b">
        <v>1</v>
      </c>
      <c r="O3115" t="b">
        <v>0</v>
      </c>
      <c r="P3115" t="b">
        <v>0</v>
      </c>
      <c r="Q3115">
        <v>14</v>
      </c>
      <c r="R3115">
        <v>0</v>
      </c>
      <c r="S3115">
        <v>1</v>
      </c>
      <c r="T3115">
        <v>3</v>
      </c>
      <c r="U3115" t="b">
        <v>1</v>
      </c>
      <c r="V3115" t="s">
        <v>223</v>
      </c>
      <c r="W3115" t="s">
        <v>317</v>
      </c>
      <c r="X3115" t="s">
        <v>5714</v>
      </c>
      <c r="Y3115">
        <v>41</v>
      </c>
      <c r="Z3115">
        <v>41</v>
      </c>
      <c r="AA3115">
        <v>2</v>
      </c>
      <c r="AB3115">
        <v>2</v>
      </c>
      <c r="AC3115">
        <v>12</v>
      </c>
    </row>
    <row r="3116" spans="1:29" x14ac:dyDescent="0.35">
      <c r="A3116">
        <v>3121</v>
      </c>
      <c r="B3116" t="s">
        <v>1318</v>
      </c>
      <c r="C3116" t="s">
        <v>4500</v>
      </c>
      <c r="G3116" t="s">
        <v>1319</v>
      </c>
      <c r="J3116" t="s">
        <v>264</v>
      </c>
      <c r="K3116">
        <v>0</v>
      </c>
      <c r="N3116" t="b">
        <v>1</v>
      </c>
      <c r="O3116" t="b">
        <v>0</v>
      </c>
      <c r="P3116" t="b">
        <v>0</v>
      </c>
      <c r="Q3116">
        <v>14</v>
      </c>
      <c r="R3116">
        <v>0</v>
      </c>
      <c r="S3116">
        <v>1</v>
      </c>
      <c r="T3116">
        <v>3</v>
      </c>
      <c r="U3116" t="b">
        <v>1</v>
      </c>
      <c r="V3116" t="s">
        <v>223</v>
      </c>
      <c r="W3116" t="s">
        <v>317</v>
      </c>
      <c r="X3116" t="s">
        <v>5493</v>
      </c>
      <c r="Y3116">
        <v>42</v>
      </c>
      <c r="Z3116">
        <v>42</v>
      </c>
      <c r="AA3116">
        <v>2</v>
      </c>
      <c r="AB3116">
        <v>2</v>
      </c>
      <c r="AC3116">
        <v>12</v>
      </c>
    </row>
    <row r="3117" spans="1:29" x14ac:dyDescent="0.35">
      <c r="A3117">
        <v>3122</v>
      </c>
      <c r="B3117" t="s">
        <v>1318</v>
      </c>
      <c r="C3117" t="s">
        <v>4501</v>
      </c>
      <c r="G3117" t="s">
        <v>1319</v>
      </c>
      <c r="J3117" t="s">
        <v>264</v>
      </c>
      <c r="K3117">
        <v>0</v>
      </c>
      <c r="N3117" t="b">
        <v>1</v>
      </c>
      <c r="O3117" t="b">
        <v>0</v>
      </c>
      <c r="P3117" t="b">
        <v>0</v>
      </c>
      <c r="Q3117">
        <v>14</v>
      </c>
      <c r="R3117">
        <v>0</v>
      </c>
      <c r="S3117">
        <v>1</v>
      </c>
      <c r="T3117">
        <v>3</v>
      </c>
      <c r="U3117" t="b">
        <v>1</v>
      </c>
      <c r="V3117" t="s">
        <v>223</v>
      </c>
      <c r="W3117" t="s">
        <v>317</v>
      </c>
      <c r="X3117" t="s">
        <v>5494</v>
      </c>
      <c r="Y3117">
        <v>43</v>
      </c>
      <c r="Z3117">
        <v>43</v>
      </c>
      <c r="AA3117">
        <v>2</v>
      </c>
      <c r="AB3117">
        <v>2</v>
      </c>
      <c r="AC3117">
        <v>12</v>
      </c>
    </row>
    <row r="3118" spans="1:29" x14ac:dyDescent="0.35">
      <c r="A3118">
        <v>3123</v>
      </c>
      <c r="B3118" t="s">
        <v>1318</v>
      </c>
      <c r="C3118" t="s">
        <v>4502</v>
      </c>
      <c r="G3118" t="s">
        <v>1319</v>
      </c>
      <c r="J3118" t="s">
        <v>264</v>
      </c>
      <c r="K3118">
        <v>0</v>
      </c>
      <c r="N3118" t="b">
        <v>1</v>
      </c>
      <c r="O3118" t="b">
        <v>0</v>
      </c>
      <c r="P3118" t="b">
        <v>0</v>
      </c>
      <c r="Q3118">
        <v>14</v>
      </c>
      <c r="R3118">
        <v>0</v>
      </c>
      <c r="S3118">
        <v>1</v>
      </c>
      <c r="T3118">
        <v>3</v>
      </c>
      <c r="U3118" t="b">
        <v>1</v>
      </c>
      <c r="V3118" t="s">
        <v>223</v>
      </c>
      <c r="W3118" t="s">
        <v>317</v>
      </c>
      <c r="X3118" t="s">
        <v>5495</v>
      </c>
      <c r="Y3118">
        <v>44</v>
      </c>
      <c r="Z3118">
        <v>44</v>
      </c>
      <c r="AA3118">
        <v>2</v>
      </c>
      <c r="AB3118">
        <v>2</v>
      </c>
      <c r="AC3118">
        <v>12</v>
      </c>
    </row>
    <row r="3119" spans="1:29" x14ac:dyDescent="0.35">
      <c r="A3119">
        <v>3124</v>
      </c>
      <c r="B3119" t="s">
        <v>1318</v>
      </c>
      <c r="C3119" t="s">
        <v>4503</v>
      </c>
      <c r="G3119" t="s">
        <v>1319</v>
      </c>
      <c r="J3119" t="s">
        <v>264</v>
      </c>
      <c r="K3119">
        <v>0</v>
      </c>
      <c r="N3119" t="b">
        <v>1</v>
      </c>
      <c r="O3119" t="b">
        <v>0</v>
      </c>
      <c r="P3119" t="b">
        <v>0</v>
      </c>
      <c r="Q3119">
        <v>14</v>
      </c>
      <c r="R3119">
        <v>0</v>
      </c>
      <c r="S3119">
        <v>1</v>
      </c>
      <c r="T3119">
        <v>3</v>
      </c>
      <c r="U3119" t="b">
        <v>1</v>
      </c>
      <c r="V3119" t="s">
        <v>223</v>
      </c>
      <c r="W3119" t="s">
        <v>317</v>
      </c>
      <c r="X3119" t="s">
        <v>5715</v>
      </c>
      <c r="Y3119">
        <v>45</v>
      </c>
      <c r="Z3119">
        <v>45</v>
      </c>
      <c r="AA3119">
        <v>2</v>
      </c>
      <c r="AB3119">
        <v>2</v>
      </c>
      <c r="AC3119">
        <v>12</v>
      </c>
    </row>
    <row r="3120" spans="1:29" x14ac:dyDescent="0.35">
      <c r="A3120">
        <v>3125</v>
      </c>
      <c r="B3120" t="s">
        <v>1318</v>
      </c>
      <c r="C3120" t="s">
        <v>4504</v>
      </c>
      <c r="G3120" t="s">
        <v>1319</v>
      </c>
      <c r="J3120" t="s">
        <v>264</v>
      </c>
      <c r="K3120">
        <v>0</v>
      </c>
      <c r="N3120" t="b">
        <v>1</v>
      </c>
      <c r="O3120" t="b">
        <v>0</v>
      </c>
      <c r="P3120" t="b">
        <v>0</v>
      </c>
      <c r="Q3120">
        <v>14</v>
      </c>
      <c r="R3120">
        <v>0</v>
      </c>
      <c r="S3120">
        <v>1</v>
      </c>
      <c r="T3120">
        <v>3</v>
      </c>
      <c r="U3120" t="b">
        <v>1</v>
      </c>
      <c r="V3120" t="s">
        <v>223</v>
      </c>
      <c r="W3120" t="s">
        <v>317</v>
      </c>
      <c r="X3120" t="s">
        <v>5716</v>
      </c>
      <c r="Y3120">
        <v>46</v>
      </c>
      <c r="Z3120">
        <v>46</v>
      </c>
      <c r="AA3120">
        <v>2</v>
      </c>
      <c r="AB3120">
        <v>2</v>
      </c>
      <c r="AC3120">
        <v>12</v>
      </c>
    </row>
    <row r="3121" spans="1:29" x14ac:dyDescent="0.35">
      <c r="A3121">
        <v>3126</v>
      </c>
      <c r="B3121" t="s">
        <v>1318</v>
      </c>
      <c r="C3121" t="s">
        <v>4505</v>
      </c>
      <c r="G3121" t="s">
        <v>1319</v>
      </c>
      <c r="J3121" t="s">
        <v>264</v>
      </c>
      <c r="K3121">
        <v>0</v>
      </c>
      <c r="N3121" t="b">
        <v>1</v>
      </c>
      <c r="O3121" t="b">
        <v>0</v>
      </c>
      <c r="P3121" t="b">
        <v>0</v>
      </c>
      <c r="Q3121">
        <v>14</v>
      </c>
      <c r="R3121">
        <v>0</v>
      </c>
      <c r="S3121">
        <v>1</v>
      </c>
      <c r="T3121">
        <v>3</v>
      </c>
      <c r="U3121" t="b">
        <v>1</v>
      </c>
      <c r="V3121" t="s">
        <v>223</v>
      </c>
      <c r="W3121" t="s">
        <v>317</v>
      </c>
      <c r="X3121" t="s">
        <v>5717</v>
      </c>
      <c r="Y3121">
        <v>47</v>
      </c>
      <c r="Z3121">
        <v>47</v>
      </c>
      <c r="AA3121">
        <v>2</v>
      </c>
      <c r="AB3121">
        <v>2</v>
      </c>
      <c r="AC3121">
        <v>12</v>
      </c>
    </row>
    <row r="3122" spans="1:29" x14ac:dyDescent="0.35">
      <c r="A3122">
        <v>3127</v>
      </c>
      <c r="B3122" t="s">
        <v>1318</v>
      </c>
      <c r="C3122" t="s">
        <v>4506</v>
      </c>
      <c r="G3122" t="s">
        <v>1319</v>
      </c>
      <c r="J3122" t="s">
        <v>264</v>
      </c>
      <c r="K3122">
        <v>0</v>
      </c>
      <c r="N3122" t="b">
        <v>1</v>
      </c>
      <c r="O3122" t="b">
        <v>0</v>
      </c>
      <c r="P3122" t="b">
        <v>0</v>
      </c>
      <c r="Q3122">
        <v>14</v>
      </c>
      <c r="R3122">
        <v>0</v>
      </c>
      <c r="S3122">
        <v>1</v>
      </c>
      <c r="T3122">
        <v>3</v>
      </c>
      <c r="U3122" t="b">
        <v>1</v>
      </c>
      <c r="V3122" t="s">
        <v>223</v>
      </c>
      <c r="W3122" t="s">
        <v>317</v>
      </c>
      <c r="X3122" t="s">
        <v>5718</v>
      </c>
      <c r="Y3122">
        <v>48</v>
      </c>
      <c r="Z3122">
        <v>48</v>
      </c>
      <c r="AA3122">
        <v>2</v>
      </c>
      <c r="AB3122">
        <v>2</v>
      </c>
      <c r="AC3122">
        <v>12</v>
      </c>
    </row>
    <row r="3123" spans="1:29" x14ac:dyDescent="0.35">
      <c r="A3123">
        <v>3128</v>
      </c>
      <c r="B3123" t="s">
        <v>1318</v>
      </c>
      <c r="C3123" t="s">
        <v>4507</v>
      </c>
      <c r="G3123" t="s">
        <v>1319</v>
      </c>
      <c r="J3123" t="s">
        <v>264</v>
      </c>
      <c r="K3123">
        <v>0</v>
      </c>
      <c r="N3123" t="b">
        <v>1</v>
      </c>
      <c r="O3123" t="b">
        <v>0</v>
      </c>
      <c r="P3123" t="b">
        <v>0</v>
      </c>
      <c r="Q3123">
        <v>14</v>
      </c>
      <c r="R3123">
        <v>0</v>
      </c>
      <c r="S3123">
        <v>1</v>
      </c>
      <c r="T3123">
        <v>3</v>
      </c>
      <c r="U3123" t="b">
        <v>1</v>
      </c>
      <c r="V3123" t="s">
        <v>223</v>
      </c>
      <c r="W3123" t="s">
        <v>317</v>
      </c>
      <c r="X3123" t="s">
        <v>5719</v>
      </c>
      <c r="Y3123">
        <v>49</v>
      </c>
      <c r="Z3123">
        <v>49</v>
      </c>
      <c r="AA3123">
        <v>2</v>
      </c>
      <c r="AB3123">
        <v>2</v>
      </c>
      <c r="AC3123">
        <v>12</v>
      </c>
    </row>
    <row r="3124" spans="1:29" x14ac:dyDescent="0.35">
      <c r="A3124">
        <v>3129</v>
      </c>
      <c r="B3124" t="s">
        <v>1318</v>
      </c>
      <c r="C3124" t="s">
        <v>4508</v>
      </c>
      <c r="G3124" t="s">
        <v>1319</v>
      </c>
      <c r="J3124" t="s">
        <v>264</v>
      </c>
      <c r="K3124">
        <v>0</v>
      </c>
      <c r="N3124" t="b">
        <v>1</v>
      </c>
      <c r="O3124" t="b">
        <v>0</v>
      </c>
      <c r="P3124" t="b">
        <v>0</v>
      </c>
      <c r="Q3124">
        <v>14</v>
      </c>
      <c r="R3124">
        <v>0</v>
      </c>
      <c r="S3124">
        <v>1</v>
      </c>
      <c r="T3124">
        <v>3</v>
      </c>
      <c r="U3124" t="b">
        <v>1</v>
      </c>
      <c r="V3124" t="s">
        <v>223</v>
      </c>
      <c r="W3124" t="s">
        <v>317</v>
      </c>
      <c r="X3124" t="s">
        <v>5720</v>
      </c>
      <c r="Y3124">
        <v>50</v>
      </c>
      <c r="Z3124">
        <v>50</v>
      </c>
      <c r="AA3124">
        <v>2</v>
      </c>
      <c r="AB3124">
        <v>2</v>
      </c>
      <c r="AC3124">
        <v>12</v>
      </c>
    </row>
    <row r="3125" spans="1:29" x14ac:dyDescent="0.35">
      <c r="A3125">
        <v>3130</v>
      </c>
      <c r="B3125" t="s">
        <v>1318</v>
      </c>
      <c r="C3125" t="s">
        <v>4509</v>
      </c>
      <c r="G3125" t="s">
        <v>1319</v>
      </c>
      <c r="J3125" t="s">
        <v>264</v>
      </c>
      <c r="K3125">
        <v>0</v>
      </c>
      <c r="N3125" t="b">
        <v>1</v>
      </c>
      <c r="O3125" t="b">
        <v>0</v>
      </c>
      <c r="P3125" t="b">
        <v>0</v>
      </c>
      <c r="Q3125">
        <v>14</v>
      </c>
      <c r="R3125">
        <v>0</v>
      </c>
      <c r="S3125">
        <v>1</v>
      </c>
      <c r="T3125">
        <v>3</v>
      </c>
      <c r="U3125" t="b">
        <v>1</v>
      </c>
      <c r="V3125" t="s">
        <v>223</v>
      </c>
      <c r="W3125" t="s">
        <v>317</v>
      </c>
      <c r="X3125" t="s">
        <v>5721</v>
      </c>
      <c r="Y3125">
        <v>51</v>
      </c>
      <c r="Z3125">
        <v>51</v>
      </c>
      <c r="AA3125">
        <v>2</v>
      </c>
      <c r="AB3125">
        <v>2</v>
      </c>
      <c r="AC3125">
        <v>12</v>
      </c>
    </row>
    <row r="3126" spans="1:29" x14ac:dyDescent="0.35">
      <c r="A3126">
        <v>3131</v>
      </c>
      <c r="B3126" t="s">
        <v>1318</v>
      </c>
      <c r="C3126" t="s">
        <v>4510</v>
      </c>
      <c r="G3126" t="s">
        <v>1319</v>
      </c>
      <c r="J3126" t="s">
        <v>264</v>
      </c>
      <c r="K3126">
        <v>0</v>
      </c>
      <c r="N3126" t="b">
        <v>1</v>
      </c>
      <c r="O3126" t="b">
        <v>0</v>
      </c>
      <c r="P3126" t="b">
        <v>0</v>
      </c>
      <c r="Q3126">
        <v>14</v>
      </c>
      <c r="R3126">
        <v>0</v>
      </c>
      <c r="S3126">
        <v>1</v>
      </c>
      <c r="T3126">
        <v>3</v>
      </c>
      <c r="U3126" t="b">
        <v>1</v>
      </c>
      <c r="V3126" t="s">
        <v>223</v>
      </c>
      <c r="W3126" t="s">
        <v>317</v>
      </c>
      <c r="X3126" t="s">
        <v>5722</v>
      </c>
      <c r="Y3126">
        <v>52</v>
      </c>
      <c r="Z3126">
        <v>52</v>
      </c>
      <c r="AA3126">
        <v>2</v>
      </c>
      <c r="AB3126">
        <v>2</v>
      </c>
      <c r="AC3126">
        <v>12</v>
      </c>
    </row>
    <row r="3127" spans="1:29" x14ac:dyDescent="0.35">
      <c r="A3127">
        <v>3132</v>
      </c>
      <c r="B3127" t="s">
        <v>1318</v>
      </c>
      <c r="C3127" t="s">
        <v>4511</v>
      </c>
      <c r="G3127" t="s">
        <v>1319</v>
      </c>
      <c r="J3127" t="s">
        <v>264</v>
      </c>
      <c r="K3127">
        <v>0</v>
      </c>
      <c r="N3127" t="b">
        <v>1</v>
      </c>
      <c r="O3127" t="b">
        <v>0</v>
      </c>
      <c r="P3127" t="b">
        <v>0</v>
      </c>
      <c r="Q3127">
        <v>14</v>
      </c>
      <c r="R3127">
        <v>0</v>
      </c>
      <c r="S3127">
        <v>1</v>
      </c>
      <c r="T3127">
        <v>3</v>
      </c>
      <c r="U3127" t="b">
        <v>1</v>
      </c>
      <c r="V3127" t="s">
        <v>223</v>
      </c>
      <c r="W3127" t="s">
        <v>317</v>
      </c>
      <c r="X3127" t="s">
        <v>5723</v>
      </c>
      <c r="Y3127">
        <v>53</v>
      </c>
      <c r="Z3127">
        <v>53</v>
      </c>
      <c r="AA3127">
        <v>2</v>
      </c>
      <c r="AB3127">
        <v>2</v>
      </c>
      <c r="AC3127">
        <v>12</v>
      </c>
    </row>
    <row r="3128" spans="1:29" x14ac:dyDescent="0.35">
      <c r="A3128">
        <v>3133</v>
      </c>
      <c r="B3128" t="s">
        <v>1318</v>
      </c>
      <c r="C3128" t="s">
        <v>4512</v>
      </c>
      <c r="G3128" t="s">
        <v>1319</v>
      </c>
      <c r="J3128" t="s">
        <v>264</v>
      </c>
      <c r="K3128">
        <v>0</v>
      </c>
      <c r="N3128" t="b">
        <v>1</v>
      </c>
      <c r="O3128" t="b">
        <v>0</v>
      </c>
      <c r="P3128" t="b">
        <v>0</v>
      </c>
      <c r="Q3128">
        <v>14</v>
      </c>
      <c r="R3128">
        <v>0</v>
      </c>
      <c r="S3128">
        <v>1</v>
      </c>
      <c r="T3128">
        <v>3</v>
      </c>
      <c r="U3128" t="b">
        <v>1</v>
      </c>
      <c r="V3128" t="s">
        <v>223</v>
      </c>
      <c r="W3128" t="s">
        <v>317</v>
      </c>
      <c r="X3128" t="s">
        <v>5724</v>
      </c>
      <c r="Y3128">
        <v>54</v>
      </c>
      <c r="Z3128">
        <v>54</v>
      </c>
      <c r="AA3128">
        <v>2</v>
      </c>
      <c r="AB3128">
        <v>2</v>
      </c>
      <c r="AC3128">
        <v>12</v>
      </c>
    </row>
    <row r="3129" spans="1:29" x14ac:dyDescent="0.35">
      <c r="A3129">
        <v>3134</v>
      </c>
      <c r="B3129" t="s">
        <v>1318</v>
      </c>
      <c r="C3129" t="s">
        <v>4513</v>
      </c>
      <c r="G3129" t="s">
        <v>1319</v>
      </c>
      <c r="J3129" t="s">
        <v>264</v>
      </c>
      <c r="K3129">
        <v>0</v>
      </c>
      <c r="N3129" t="b">
        <v>1</v>
      </c>
      <c r="O3129" t="b">
        <v>0</v>
      </c>
      <c r="P3129" t="b">
        <v>0</v>
      </c>
      <c r="Q3129">
        <v>14</v>
      </c>
      <c r="R3129">
        <v>0</v>
      </c>
      <c r="S3129">
        <v>1</v>
      </c>
      <c r="T3129">
        <v>3</v>
      </c>
      <c r="U3129" t="b">
        <v>1</v>
      </c>
      <c r="V3129" t="s">
        <v>223</v>
      </c>
      <c r="W3129" t="s">
        <v>317</v>
      </c>
      <c r="X3129" t="s">
        <v>5725</v>
      </c>
      <c r="Y3129">
        <v>55</v>
      </c>
      <c r="Z3129">
        <v>55</v>
      </c>
      <c r="AA3129">
        <v>2</v>
      </c>
      <c r="AB3129">
        <v>2</v>
      </c>
      <c r="AC3129">
        <v>12</v>
      </c>
    </row>
    <row r="3130" spans="1:29" x14ac:dyDescent="0.35">
      <c r="A3130">
        <v>3135</v>
      </c>
      <c r="B3130" t="s">
        <v>1318</v>
      </c>
      <c r="C3130" t="s">
        <v>4514</v>
      </c>
      <c r="G3130" t="s">
        <v>1319</v>
      </c>
      <c r="J3130" t="s">
        <v>264</v>
      </c>
      <c r="K3130">
        <v>0</v>
      </c>
      <c r="N3130" t="b">
        <v>1</v>
      </c>
      <c r="O3130" t="b">
        <v>0</v>
      </c>
      <c r="P3130" t="b">
        <v>0</v>
      </c>
      <c r="Q3130">
        <v>14</v>
      </c>
      <c r="R3130">
        <v>0</v>
      </c>
      <c r="S3130">
        <v>1</v>
      </c>
      <c r="T3130">
        <v>3</v>
      </c>
      <c r="U3130" t="b">
        <v>1</v>
      </c>
      <c r="V3130" t="s">
        <v>223</v>
      </c>
      <c r="W3130" t="s">
        <v>317</v>
      </c>
      <c r="X3130" t="s">
        <v>5726</v>
      </c>
      <c r="Y3130">
        <v>56</v>
      </c>
      <c r="Z3130">
        <v>56</v>
      </c>
      <c r="AA3130">
        <v>2</v>
      </c>
      <c r="AB3130">
        <v>2</v>
      </c>
      <c r="AC3130">
        <v>12</v>
      </c>
    </row>
    <row r="3131" spans="1:29" x14ac:dyDescent="0.35">
      <c r="A3131">
        <v>3136</v>
      </c>
      <c r="B3131" t="s">
        <v>1318</v>
      </c>
      <c r="C3131" t="s">
        <v>4515</v>
      </c>
      <c r="G3131" t="s">
        <v>1319</v>
      </c>
      <c r="J3131" t="s">
        <v>264</v>
      </c>
      <c r="K3131">
        <v>0</v>
      </c>
      <c r="N3131" t="b">
        <v>1</v>
      </c>
      <c r="O3131" t="b">
        <v>0</v>
      </c>
      <c r="P3131" t="b">
        <v>0</v>
      </c>
      <c r="Q3131">
        <v>14</v>
      </c>
      <c r="R3131">
        <v>0</v>
      </c>
      <c r="S3131">
        <v>1</v>
      </c>
      <c r="T3131">
        <v>3</v>
      </c>
      <c r="U3131" t="b">
        <v>1</v>
      </c>
      <c r="V3131" t="s">
        <v>223</v>
      </c>
      <c r="W3131" t="s">
        <v>317</v>
      </c>
      <c r="X3131" t="s">
        <v>5727</v>
      </c>
      <c r="Y3131">
        <v>57</v>
      </c>
      <c r="Z3131">
        <v>57</v>
      </c>
      <c r="AA3131">
        <v>2</v>
      </c>
      <c r="AB3131">
        <v>2</v>
      </c>
      <c r="AC3131">
        <v>12</v>
      </c>
    </row>
    <row r="3132" spans="1:29" x14ac:dyDescent="0.35">
      <c r="A3132">
        <v>3137</v>
      </c>
      <c r="B3132" t="s">
        <v>1318</v>
      </c>
      <c r="C3132" t="s">
        <v>4516</v>
      </c>
      <c r="G3132" t="s">
        <v>1319</v>
      </c>
      <c r="J3132" t="s">
        <v>264</v>
      </c>
      <c r="K3132">
        <v>0</v>
      </c>
      <c r="N3132" t="b">
        <v>1</v>
      </c>
      <c r="O3132" t="b">
        <v>0</v>
      </c>
      <c r="P3132" t="b">
        <v>0</v>
      </c>
      <c r="Q3132">
        <v>14</v>
      </c>
      <c r="R3132">
        <v>0</v>
      </c>
      <c r="S3132">
        <v>1</v>
      </c>
      <c r="T3132">
        <v>3</v>
      </c>
      <c r="U3132" t="b">
        <v>1</v>
      </c>
      <c r="V3132" t="s">
        <v>223</v>
      </c>
      <c r="W3132" t="s">
        <v>317</v>
      </c>
      <c r="X3132" t="s">
        <v>5728</v>
      </c>
      <c r="Y3132">
        <v>58</v>
      </c>
      <c r="Z3132">
        <v>58</v>
      </c>
      <c r="AA3132">
        <v>2</v>
      </c>
      <c r="AB3132">
        <v>2</v>
      </c>
      <c r="AC3132">
        <v>12</v>
      </c>
    </row>
    <row r="3133" spans="1:29" x14ac:dyDescent="0.35">
      <c r="A3133">
        <v>3138</v>
      </c>
      <c r="B3133" t="s">
        <v>1318</v>
      </c>
      <c r="C3133" t="s">
        <v>4517</v>
      </c>
      <c r="G3133" t="s">
        <v>1319</v>
      </c>
      <c r="J3133" t="s">
        <v>264</v>
      </c>
      <c r="K3133">
        <v>0</v>
      </c>
      <c r="N3133" t="b">
        <v>1</v>
      </c>
      <c r="O3133" t="b">
        <v>0</v>
      </c>
      <c r="P3133" t="b">
        <v>0</v>
      </c>
      <c r="Q3133">
        <v>14</v>
      </c>
      <c r="R3133">
        <v>0</v>
      </c>
      <c r="S3133">
        <v>1</v>
      </c>
      <c r="T3133">
        <v>3</v>
      </c>
      <c r="U3133" t="b">
        <v>1</v>
      </c>
      <c r="V3133" t="s">
        <v>223</v>
      </c>
      <c r="W3133" t="s">
        <v>317</v>
      </c>
      <c r="X3133" t="s">
        <v>5729</v>
      </c>
      <c r="Y3133">
        <v>59</v>
      </c>
      <c r="Z3133">
        <v>59</v>
      </c>
      <c r="AA3133">
        <v>2</v>
      </c>
      <c r="AB3133">
        <v>2</v>
      </c>
      <c r="AC3133">
        <v>12</v>
      </c>
    </row>
    <row r="3134" spans="1:29" x14ac:dyDescent="0.35">
      <c r="A3134">
        <v>3139</v>
      </c>
      <c r="B3134" t="s">
        <v>1318</v>
      </c>
      <c r="C3134" t="s">
        <v>4518</v>
      </c>
      <c r="G3134" t="s">
        <v>1319</v>
      </c>
      <c r="J3134" t="s">
        <v>264</v>
      </c>
      <c r="K3134">
        <v>0</v>
      </c>
      <c r="N3134" t="b">
        <v>1</v>
      </c>
      <c r="O3134" t="b">
        <v>0</v>
      </c>
      <c r="P3134" t="b">
        <v>0</v>
      </c>
      <c r="Q3134">
        <v>14</v>
      </c>
      <c r="R3134">
        <v>0</v>
      </c>
      <c r="S3134">
        <v>1</v>
      </c>
      <c r="T3134">
        <v>3</v>
      </c>
      <c r="U3134" t="b">
        <v>1</v>
      </c>
      <c r="V3134" t="s">
        <v>223</v>
      </c>
      <c r="W3134" t="s">
        <v>317</v>
      </c>
      <c r="X3134" t="s">
        <v>5730</v>
      </c>
      <c r="Y3134">
        <v>60</v>
      </c>
      <c r="Z3134">
        <v>60</v>
      </c>
      <c r="AA3134">
        <v>2</v>
      </c>
      <c r="AB3134">
        <v>2</v>
      </c>
      <c r="AC3134">
        <v>12</v>
      </c>
    </row>
    <row r="3135" spans="1:29" x14ac:dyDescent="0.35">
      <c r="A3135">
        <v>3140</v>
      </c>
      <c r="B3135" t="s">
        <v>1318</v>
      </c>
      <c r="C3135" t="s">
        <v>4519</v>
      </c>
      <c r="G3135" t="s">
        <v>1319</v>
      </c>
      <c r="J3135" t="s">
        <v>264</v>
      </c>
      <c r="K3135">
        <v>0</v>
      </c>
      <c r="N3135" t="b">
        <v>1</v>
      </c>
      <c r="O3135" t="b">
        <v>0</v>
      </c>
      <c r="P3135" t="b">
        <v>0</v>
      </c>
      <c r="Q3135">
        <v>14</v>
      </c>
      <c r="R3135">
        <v>0</v>
      </c>
      <c r="S3135">
        <v>1</v>
      </c>
      <c r="T3135">
        <v>3</v>
      </c>
      <c r="U3135" t="b">
        <v>1</v>
      </c>
      <c r="V3135" t="s">
        <v>223</v>
      </c>
      <c r="W3135" t="s">
        <v>317</v>
      </c>
      <c r="X3135" t="s">
        <v>5731</v>
      </c>
      <c r="Y3135">
        <v>61</v>
      </c>
      <c r="Z3135">
        <v>61</v>
      </c>
      <c r="AA3135">
        <v>2</v>
      </c>
      <c r="AB3135">
        <v>2</v>
      </c>
      <c r="AC3135">
        <v>12</v>
      </c>
    </row>
    <row r="3136" spans="1:29" x14ac:dyDescent="0.35">
      <c r="A3136">
        <v>3141</v>
      </c>
      <c r="B3136" t="s">
        <v>1318</v>
      </c>
      <c r="C3136" t="s">
        <v>4520</v>
      </c>
      <c r="G3136" t="s">
        <v>1319</v>
      </c>
      <c r="J3136" t="s">
        <v>264</v>
      </c>
      <c r="K3136">
        <v>0</v>
      </c>
      <c r="N3136" t="b">
        <v>1</v>
      </c>
      <c r="O3136" t="b">
        <v>0</v>
      </c>
      <c r="P3136" t="b">
        <v>0</v>
      </c>
      <c r="Q3136">
        <v>14</v>
      </c>
      <c r="R3136">
        <v>0</v>
      </c>
      <c r="S3136">
        <v>1</v>
      </c>
      <c r="T3136">
        <v>3</v>
      </c>
      <c r="U3136" t="b">
        <v>1</v>
      </c>
      <c r="V3136" t="s">
        <v>223</v>
      </c>
      <c r="W3136" t="s">
        <v>317</v>
      </c>
      <c r="X3136" t="s">
        <v>5732</v>
      </c>
      <c r="Y3136">
        <v>62</v>
      </c>
      <c r="Z3136">
        <v>62</v>
      </c>
      <c r="AA3136">
        <v>2</v>
      </c>
      <c r="AB3136">
        <v>2</v>
      </c>
      <c r="AC3136">
        <v>12</v>
      </c>
    </row>
    <row r="3137" spans="1:29" x14ac:dyDescent="0.35">
      <c r="A3137">
        <v>3142</v>
      </c>
      <c r="B3137" t="s">
        <v>1318</v>
      </c>
      <c r="C3137" t="s">
        <v>4521</v>
      </c>
      <c r="J3137" t="s">
        <v>272</v>
      </c>
      <c r="K3137">
        <v>0</v>
      </c>
      <c r="N3137" t="b">
        <v>1</v>
      </c>
      <c r="O3137" t="b">
        <v>0</v>
      </c>
      <c r="P3137" t="b">
        <v>0</v>
      </c>
      <c r="Q3137">
        <v>14</v>
      </c>
      <c r="R3137">
        <v>9</v>
      </c>
      <c r="S3137">
        <v>1</v>
      </c>
      <c r="T3137">
        <v>3</v>
      </c>
      <c r="U3137" t="b">
        <v>1</v>
      </c>
      <c r="V3137" t="s">
        <v>223</v>
      </c>
      <c r="W3137" t="s">
        <v>317</v>
      </c>
      <c r="X3137" t="s">
        <v>5983</v>
      </c>
      <c r="Y3137">
        <v>35</v>
      </c>
      <c r="Z3137">
        <v>35</v>
      </c>
      <c r="AA3137">
        <v>10</v>
      </c>
      <c r="AB3137">
        <v>10</v>
      </c>
      <c r="AC3137">
        <v>12</v>
      </c>
    </row>
    <row r="3138" spans="1:29" x14ac:dyDescent="0.35">
      <c r="A3138">
        <v>3143</v>
      </c>
      <c r="B3138" t="s">
        <v>1318</v>
      </c>
      <c r="C3138" t="s">
        <v>4522</v>
      </c>
      <c r="J3138" t="s">
        <v>272</v>
      </c>
      <c r="K3138">
        <v>0</v>
      </c>
      <c r="N3138" t="b">
        <v>1</v>
      </c>
      <c r="O3138" t="b">
        <v>0</v>
      </c>
      <c r="P3138" t="b">
        <v>0</v>
      </c>
      <c r="Q3138">
        <v>14</v>
      </c>
      <c r="R3138">
        <v>9</v>
      </c>
      <c r="S3138">
        <v>1</v>
      </c>
      <c r="T3138">
        <v>3</v>
      </c>
      <c r="U3138" t="b">
        <v>1</v>
      </c>
      <c r="V3138" t="s">
        <v>223</v>
      </c>
      <c r="W3138" t="s">
        <v>317</v>
      </c>
      <c r="X3138" t="s">
        <v>6037</v>
      </c>
      <c r="Y3138">
        <v>35</v>
      </c>
      <c r="Z3138">
        <v>35</v>
      </c>
      <c r="AA3138">
        <v>11</v>
      </c>
      <c r="AB3138">
        <v>11</v>
      </c>
      <c r="AC3138">
        <v>12</v>
      </c>
    </row>
    <row r="3139" spans="1:29" x14ac:dyDescent="0.35">
      <c r="A3139">
        <v>3144</v>
      </c>
      <c r="B3139" t="s">
        <v>1318</v>
      </c>
      <c r="C3139" t="s">
        <v>4523</v>
      </c>
      <c r="J3139" t="s">
        <v>272</v>
      </c>
      <c r="K3139">
        <v>0</v>
      </c>
      <c r="N3139" t="b">
        <v>1</v>
      </c>
      <c r="O3139" t="b">
        <v>0</v>
      </c>
      <c r="P3139" t="b">
        <v>0</v>
      </c>
      <c r="Q3139">
        <v>14</v>
      </c>
      <c r="R3139">
        <v>9</v>
      </c>
      <c r="S3139">
        <v>1</v>
      </c>
      <c r="T3139">
        <v>3</v>
      </c>
      <c r="U3139" t="b">
        <v>1</v>
      </c>
      <c r="V3139" t="s">
        <v>223</v>
      </c>
      <c r="W3139" t="s">
        <v>317</v>
      </c>
      <c r="X3139" t="s">
        <v>5984</v>
      </c>
      <c r="Y3139">
        <v>36</v>
      </c>
      <c r="Z3139">
        <v>36</v>
      </c>
      <c r="AA3139">
        <v>10</v>
      </c>
      <c r="AB3139">
        <v>10</v>
      </c>
      <c r="AC3139">
        <v>12</v>
      </c>
    </row>
    <row r="3140" spans="1:29" x14ac:dyDescent="0.35">
      <c r="A3140">
        <v>3145</v>
      </c>
      <c r="B3140" t="s">
        <v>1318</v>
      </c>
      <c r="C3140" t="s">
        <v>4524</v>
      </c>
      <c r="J3140" t="s">
        <v>272</v>
      </c>
      <c r="K3140">
        <v>0</v>
      </c>
      <c r="N3140" t="b">
        <v>1</v>
      </c>
      <c r="O3140" t="b">
        <v>0</v>
      </c>
      <c r="P3140" t="b">
        <v>0</v>
      </c>
      <c r="Q3140">
        <v>14</v>
      </c>
      <c r="R3140">
        <v>9</v>
      </c>
      <c r="S3140">
        <v>1</v>
      </c>
      <c r="T3140">
        <v>3</v>
      </c>
      <c r="U3140" t="b">
        <v>1</v>
      </c>
      <c r="V3140" t="s">
        <v>223</v>
      </c>
      <c r="W3140" t="s">
        <v>317</v>
      </c>
      <c r="X3140" t="s">
        <v>6038</v>
      </c>
      <c r="Y3140">
        <v>36</v>
      </c>
      <c r="Z3140">
        <v>36</v>
      </c>
      <c r="AA3140">
        <v>11</v>
      </c>
      <c r="AB3140">
        <v>11</v>
      </c>
      <c r="AC3140">
        <v>12</v>
      </c>
    </row>
    <row r="3141" spans="1:29" x14ac:dyDescent="0.35">
      <c r="A3141">
        <v>3146</v>
      </c>
      <c r="B3141" t="s">
        <v>1318</v>
      </c>
      <c r="C3141" t="s">
        <v>4525</v>
      </c>
      <c r="J3141" t="s">
        <v>272</v>
      </c>
      <c r="K3141">
        <v>0</v>
      </c>
      <c r="N3141" t="b">
        <v>1</v>
      </c>
      <c r="O3141" t="b">
        <v>0</v>
      </c>
      <c r="P3141" t="b">
        <v>0</v>
      </c>
      <c r="Q3141">
        <v>14</v>
      </c>
      <c r="R3141">
        <v>9</v>
      </c>
      <c r="S3141">
        <v>1</v>
      </c>
      <c r="T3141">
        <v>3</v>
      </c>
      <c r="U3141" t="b">
        <v>1</v>
      </c>
      <c r="V3141" t="s">
        <v>223</v>
      </c>
      <c r="W3141" t="s">
        <v>317</v>
      </c>
      <c r="X3141" t="s">
        <v>5985</v>
      </c>
      <c r="Y3141">
        <v>37</v>
      </c>
      <c r="Z3141">
        <v>37</v>
      </c>
      <c r="AA3141">
        <v>10</v>
      </c>
      <c r="AB3141">
        <v>10</v>
      </c>
      <c r="AC3141">
        <v>12</v>
      </c>
    </row>
    <row r="3142" spans="1:29" x14ac:dyDescent="0.35">
      <c r="A3142">
        <v>3147</v>
      </c>
      <c r="B3142" t="s">
        <v>1318</v>
      </c>
      <c r="C3142" t="s">
        <v>4526</v>
      </c>
      <c r="J3142" t="s">
        <v>272</v>
      </c>
      <c r="K3142">
        <v>0</v>
      </c>
      <c r="N3142" t="b">
        <v>1</v>
      </c>
      <c r="O3142" t="b">
        <v>0</v>
      </c>
      <c r="P3142" t="b">
        <v>0</v>
      </c>
      <c r="Q3142">
        <v>14</v>
      </c>
      <c r="R3142">
        <v>9</v>
      </c>
      <c r="S3142">
        <v>1</v>
      </c>
      <c r="T3142">
        <v>3</v>
      </c>
      <c r="U3142" t="b">
        <v>1</v>
      </c>
      <c r="V3142" t="s">
        <v>223</v>
      </c>
      <c r="W3142" t="s">
        <v>317</v>
      </c>
      <c r="X3142" t="s">
        <v>6039</v>
      </c>
      <c r="Y3142">
        <v>37</v>
      </c>
      <c r="Z3142">
        <v>37</v>
      </c>
      <c r="AA3142">
        <v>11</v>
      </c>
      <c r="AB3142">
        <v>11</v>
      </c>
      <c r="AC3142">
        <v>12</v>
      </c>
    </row>
    <row r="3143" spans="1:29" x14ac:dyDescent="0.35">
      <c r="A3143">
        <v>3148</v>
      </c>
      <c r="B3143" t="s">
        <v>1318</v>
      </c>
      <c r="C3143" t="s">
        <v>4527</v>
      </c>
      <c r="J3143" t="s">
        <v>272</v>
      </c>
      <c r="K3143">
        <v>0</v>
      </c>
      <c r="N3143" t="b">
        <v>1</v>
      </c>
      <c r="O3143" t="b">
        <v>0</v>
      </c>
      <c r="P3143" t="b">
        <v>0</v>
      </c>
      <c r="Q3143">
        <v>14</v>
      </c>
      <c r="R3143">
        <v>9</v>
      </c>
      <c r="S3143">
        <v>1</v>
      </c>
      <c r="T3143">
        <v>3</v>
      </c>
      <c r="U3143" t="b">
        <v>1</v>
      </c>
      <c r="V3143" t="s">
        <v>223</v>
      </c>
      <c r="W3143" t="s">
        <v>317</v>
      </c>
      <c r="X3143" t="s">
        <v>5986</v>
      </c>
      <c r="Y3143">
        <v>38</v>
      </c>
      <c r="Z3143">
        <v>38</v>
      </c>
      <c r="AA3143">
        <v>10</v>
      </c>
      <c r="AB3143">
        <v>10</v>
      </c>
      <c r="AC3143">
        <v>12</v>
      </c>
    </row>
    <row r="3144" spans="1:29" x14ac:dyDescent="0.35">
      <c r="A3144">
        <v>3149</v>
      </c>
      <c r="B3144" t="s">
        <v>1318</v>
      </c>
      <c r="C3144" t="s">
        <v>4528</v>
      </c>
      <c r="J3144" t="s">
        <v>272</v>
      </c>
      <c r="K3144">
        <v>0</v>
      </c>
      <c r="N3144" t="b">
        <v>1</v>
      </c>
      <c r="O3144" t="b">
        <v>0</v>
      </c>
      <c r="P3144" t="b">
        <v>0</v>
      </c>
      <c r="Q3144">
        <v>14</v>
      </c>
      <c r="R3144">
        <v>9</v>
      </c>
      <c r="S3144">
        <v>1</v>
      </c>
      <c r="T3144">
        <v>3</v>
      </c>
      <c r="U3144" t="b">
        <v>1</v>
      </c>
      <c r="V3144" t="s">
        <v>223</v>
      </c>
      <c r="W3144" t="s">
        <v>317</v>
      </c>
      <c r="X3144" t="s">
        <v>6040</v>
      </c>
      <c r="Y3144">
        <v>38</v>
      </c>
      <c r="Z3144">
        <v>38</v>
      </c>
      <c r="AA3144">
        <v>11</v>
      </c>
      <c r="AB3144">
        <v>11</v>
      </c>
      <c r="AC3144">
        <v>12</v>
      </c>
    </row>
    <row r="3145" spans="1:29" x14ac:dyDescent="0.35">
      <c r="A3145">
        <v>3150</v>
      </c>
      <c r="B3145" t="s">
        <v>1318</v>
      </c>
      <c r="C3145" t="s">
        <v>4529</v>
      </c>
      <c r="J3145" t="s">
        <v>272</v>
      </c>
      <c r="K3145">
        <v>0</v>
      </c>
      <c r="N3145" t="b">
        <v>1</v>
      </c>
      <c r="O3145" t="b">
        <v>0</v>
      </c>
      <c r="P3145" t="b">
        <v>0</v>
      </c>
      <c r="Q3145">
        <v>14</v>
      </c>
      <c r="R3145">
        <v>9</v>
      </c>
      <c r="S3145">
        <v>1</v>
      </c>
      <c r="T3145">
        <v>3</v>
      </c>
      <c r="U3145" t="b">
        <v>1</v>
      </c>
      <c r="V3145" t="s">
        <v>223</v>
      </c>
      <c r="W3145" t="s">
        <v>317</v>
      </c>
      <c r="X3145" t="s">
        <v>5987</v>
      </c>
      <c r="Y3145">
        <v>39</v>
      </c>
      <c r="Z3145">
        <v>39</v>
      </c>
      <c r="AA3145">
        <v>10</v>
      </c>
      <c r="AB3145">
        <v>10</v>
      </c>
      <c r="AC3145">
        <v>12</v>
      </c>
    </row>
    <row r="3146" spans="1:29" x14ac:dyDescent="0.35">
      <c r="A3146">
        <v>3151</v>
      </c>
      <c r="B3146" t="s">
        <v>1318</v>
      </c>
      <c r="C3146" t="s">
        <v>4530</v>
      </c>
      <c r="J3146" t="s">
        <v>272</v>
      </c>
      <c r="K3146">
        <v>0</v>
      </c>
      <c r="N3146" t="b">
        <v>1</v>
      </c>
      <c r="O3146" t="b">
        <v>0</v>
      </c>
      <c r="P3146" t="b">
        <v>0</v>
      </c>
      <c r="Q3146">
        <v>14</v>
      </c>
      <c r="R3146">
        <v>9</v>
      </c>
      <c r="S3146">
        <v>1</v>
      </c>
      <c r="T3146">
        <v>3</v>
      </c>
      <c r="U3146" t="b">
        <v>1</v>
      </c>
      <c r="V3146" t="s">
        <v>223</v>
      </c>
      <c r="W3146" t="s">
        <v>317</v>
      </c>
      <c r="X3146" t="s">
        <v>6041</v>
      </c>
      <c r="Y3146">
        <v>39</v>
      </c>
      <c r="Z3146">
        <v>39</v>
      </c>
      <c r="AA3146">
        <v>11</v>
      </c>
      <c r="AB3146">
        <v>11</v>
      </c>
      <c r="AC3146">
        <v>12</v>
      </c>
    </row>
    <row r="3147" spans="1:29" x14ac:dyDescent="0.35">
      <c r="A3147">
        <v>3152</v>
      </c>
      <c r="B3147" t="s">
        <v>1318</v>
      </c>
      <c r="C3147" t="s">
        <v>4531</v>
      </c>
      <c r="J3147" t="s">
        <v>272</v>
      </c>
      <c r="K3147">
        <v>0</v>
      </c>
      <c r="N3147" t="b">
        <v>1</v>
      </c>
      <c r="O3147" t="b">
        <v>0</v>
      </c>
      <c r="P3147" t="b">
        <v>0</v>
      </c>
      <c r="Q3147">
        <v>14</v>
      </c>
      <c r="R3147">
        <v>9</v>
      </c>
      <c r="S3147">
        <v>1</v>
      </c>
      <c r="T3147">
        <v>3</v>
      </c>
      <c r="U3147" t="b">
        <v>1</v>
      </c>
      <c r="V3147" t="s">
        <v>223</v>
      </c>
      <c r="W3147" t="s">
        <v>317</v>
      </c>
      <c r="X3147" t="s">
        <v>5989</v>
      </c>
      <c r="Y3147">
        <v>41</v>
      </c>
      <c r="Z3147">
        <v>41</v>
      </c>
      <c r="AA3147">
        <v>10</v>
      </c>
      <c r="AB3147">
        <v>10</v>
      </c>
      <c r="AC3147">
        <v>12</v>
      </c>
    </row>
    <row r="3148" spans="1:29" x14ac:dyDescent="0.35">
      <c r="A3148">
        <v>3153</v>
      </c>
      <c r="B3148" t="s">
        <v>1318</v>
      </c>
      <c r="C3148" t="s">
        <v>4532</v>
      </c>
      <c r="J3148" t="s">
        <v>272</v>
      </c>
      <c r="K3148">
        <v>0</v>
      </c>
      <c r="N3148" t="b">
        <v>1</v>
      </c>
      <c r="O3148" t="b">
        <v>0</v>
      </c>
      <c r="P3148" t="b">
        <v>0</v>
      </c>
      <c r="Q3148">
        <v>14</v>
      </c>
      <c r="R3148">
        <v>9</v>
      </c>
      <c r="S3148">
        <v>1</v>
      </c>
      <c r="T3148">
        <v>3</v>
      </c>
      <c r="U3148" t="b">
        <v>1</v>
      </c>
      <c r="V3148" t="s">
        <v>223</v>
      </c>
      <c r="W3148" t="s">
        <v>317</v>
      </c>
      <c r="X3148" t="s">
        <v>6042</v>
      </c>
      <c r="Y3148">
        <v>40</v>
      </c>
      <c r="Z3148">
        <v>40</v>
      </c>
      <c r="AA3148">
        <v>11</v>
      </c>
      <c r="AB3148">
        <v>11</v>
      </c>
      <c r="AC3148">
        <v>12</v>
      </c>
    </row>
    <row r="3149" spans="1:29" x14ac:dyDescent="0.35">
      <c r="A3149">
        <v>3154</v>
      </c>
      <c r="B3149" t="s">
        <v>1318</v>
      </c>
      <c r="C3149" t="s">
        <v>4533</v>
      </c>
      <c r="J3149" t="s">
        <v>272</v>
      </c>
      <c r="K3149">
        <v>0</v>
      </c>
      <c r="N3149" t="b">
        <v>1</v>
      </c>
      <c r="O3149" t="b">
        <v>0</v>
      </c>
      <c r="P3149" t="b">
        <v>0</v>
      </c>
      <c r="Q3149">
        <v>14</v>
      </c>
      <c r="R3149">
        <v>9</v>
      </c>
      <c r="S3149">
        <v>1</v>
      </c>
      <c r="T3149">
        <v>3</v>
      </c>
      <c r="U3149" t="b">
        <v>1</v>
      </c>
      <c r="V3149" t="s">
        <v>223</v>
      </c>
      <c r="W3149" t="s">
        <v>317</v>
      </c>
      <c r="X3149" t="s">
        <v>5989</v>
      </c>
      <c r="Y3149">
        <v>41</v>
      </c>
      <c r="Z3149">
        <v>41</v>
      </c>
      <c r="AA3149">
        <v>10</v>
      </c>
      <c r="AB3149">
        <v>10</v>
      </c>
      <c r="AC3149">
        <v>12</v>
      </c>
    </row>
    <row r="3150" spans="1:29" x14ac:dyDescent="0.35">
      <c r="A3150">
        <v>3155</v>
      </c>
      <c r="B3150" t="s">
        <v>1318</v>
      </c>
      <c r="C3150" t="s">
        <v>4534</v>
      </c>
      <c r="J3150" t="s">
        <v>272</v>
      </c>
      <c r="K3150">
        <v>0</v>
      </c>
      <c r="N3150" t="b">
        <v>1</v>
      </c>
      <c r="O3150" t="b">
        <v>0</v>
      </c>
      <c r="P3150" t="b">
        <v>0</v>
      </c>
      <c r="Q3150">
        <v>14</v>
      </c>
      <c r="R3150">
        <v>9</v>
      </c>
      <c r="S3150">
        <v>1</v>
      </c>
      <c r="T3150">
        <v>3</v>
      </c>
      <c r="U3150" t="b">
        <v>1</v>
      </c>
      <c r="V3150" t="s">
        <v>223</v>
      </c>
      <c r="W3150" t="s">
        <v>317</v>
      </c>
      <c r="X3150" t="s">
        <v>6043</v>
      </c>
      <c r="Y3150">
        <v>41</v>
      </c>
      <c r="Z3150">
        <v>41</v>
      </c>
      <c r="AA3150">
        <v>11</v>
      </c>
      <c r="AB3150">
        <v>11</v>
      </c>
      <c r="AC3150">
        <v>12</v>
      </c>
    </row>
    <row r="3151" spans="1:29" x14ac:dyDescent="0.35">
      <c r="A3151">
        <v>3156</v>
      </c>
      <c r="B3151" t="s">
        <v>1318</v>
      </c>
      <c r="C3151" t="s">
        <v>4535</v>
      </c>
      <c r="J3151" t="s">
        <v>272</v>
      </c>
      <c r="K3151">
        <v>0</v>
      </c>
      <c r="N3151" t="b">
        <v>1</v>
      </c>
      <c r="O3151" t="b">
        <v>0</v>
      </c>
      <c r="P3151" t="b">
        <v>0</v>
      </c>
      <c r="Q3151">
        <v>14</v>
      </c>
      <c r="R3151">
        <v>9</v>
      </c>
      <c r="S3151">
        <v>1</v>
      </c>
      <c r="T3151">
        <v>3</v>
      </c>
      <c r="U3151" t="b">
        <v>1</v>
      </c>
      <c r="V3151" t="s">
        <v>223</v>
      </c>
      <c r="W3151" t="s">
        <v>317</v>
      </c>
      <c r="X3151" t="s">
        <v>5990</v>
      </c>
      <c r="Y3151">
        <v>42</v>
      </c>
      <c r="Z3151">
        <v>42</v>
      </c>
      <c r="AA3151">
        <v>10</v>
      </c>
      <c r="AB3151">
        <v>10</v>
      </c>
      <c r="AC3151">
        <v>12</v>
      </c>
    </row>
    <row r="3152" spans="1:29" x14ac:dyDescent="0.35">
      <c r="A3152">
        <v>3157</v>
      </c>
      <c r="B3152" t="s">
        <v>1318</v>
      </c>
      <c r="C3152" t="s">
        <v>4536</v>
      </c>
      <c r="J3152" t="s">
        <v>272</v>
      </c>
      <c r="K3152">
        <v>0</v>
      </c>
      <c r="N3152" t="b">
        <v>1</v>
      </c>
      <c r="O3152" t="b">
        <v>0</v>
      </c>
      <c r="P3152" t="b">
        <v>0</v>
      </c>
      <c r="Q3152">
        <v>14</v>
      </c>
      <c r="R3152">
        <v>9</v>
      </c>
      <c r="S3152">
        <v>1</v>
      </c>
      <c r="T3152">
        <v>3</v>
      </c>
      <c r="U3152" t="b">
        <v>1</v>
      </c>
      <c r="V3152" t="s">
        <v>223</v>
      </c>
      <c r="W3152" t="s">
        <v>317</v>
      </c>
      <c r="X3152" t="s">
        <v>6044</v>
      </c>
      <c r="Y3152">
        <v>42</v>
      </c>
      <c r="Z3152">
        <v>42</v>
      </c>
      <c r="AA3152">
        <v>11</v>
      </c>
      <c r="AB3152">
        <v>11</v>
      </c>
      <c r="AC3152">
        <v>12</v>
      </c>
    </row>
    <row r="3153" spans="1:29" x14ac:dyDescent="0.35">
      <c r="A3153">
        <v>3158</v>
      </c>
      <c r="B3153" t="s">
        <v>1318</v>
      </c>
      <c r="C3153" t="s">
        <v>4537</v>
      </c>
      <c r="J3153" t="s">
        <v>272</v>
      </c>
      <c r="K3153">
        <v>0</v>
      </c>
      <c r="N3153" t="b">
        <v>1</v>
      </c>
      <c r="O3153" t="b">
        <v>0</v>
      </c>
      <c r="P3153" t="b">
        <v>0</v>
      </c>
      <c r="Q3153">
        <v>14</v>
      </c>
      <c r="R3153">
        <v>9</v>
      </c>
      <c r="S3153">
        <v>1</v>
      </c>
      <c r="T3153">
        <v>3</v>
      </c>
      <c r="U3153" t="b">
        <v>1</v>
      </c>
      <c r="V3153" t="s">
        <v>223</v>
      </c>
      <c r="W3153" t="s">
        <v>317</v>
      </c>
      <c r="X3153" t="s">
        <v>5991</v>
      </c>
      <c r="Y3153">
        <v>43</v>
      </c>
      <c r="Z3153">
        <v>43</v>
      </c>
      <c r="AA3153">
        <v>10</v>
      </c>
      <c r="AB3153">
        <v>10</v>
      </c>
      <c r="AC3153">
        <v>12</v>
      </c>
    </row>
    <row r="3154" spans="1:29" x14ac:dyDescent="0.35">
      <c r="A3154">
        <v>3159</v>
      </c>
      <c r="B3154" t="s">
        <v>1318</v>
      </c>
      <c r="C3154" t="s">
        <v>4538</v>
      </c>
      <c r="J3154" t="s">
        <v>272</v>
      </c>
      <c r="K3154">
        <v>0</v>
      </c>
      <c r="N3154" t="b">
        <v>1</v>
      </c>
      <c r="O3154" t="b">
        <v>0</v>
      </c>
      <c r="P3154" t="b">
        <v>0</v>
      </c>
      <c r="Q3154">
        <v>14</v>
      </c>
      <c r="R3154">
        <v>9</v>
      </c>
      <c r="S3154">
        <v>1</v>
      </c>
      <c r="T3154">
        <v>3</v>
      </c>
      <c r="U3154" t="b">
        <v>1</v>
      </c>
      <c r="V3154" t="s">
        <v>223</v>
      </c>
      <c r="W3154" t="s">
        <v>317</v>
      </c>
      <c r="X3154" t="s">
        <v>6045</v>
      </c>
      <c r="Y3154">
        <v>43</v>
      </c>
      <c r="Z3154">
        <v>43</v>
      </c>
      <c r="AA3154">
        <v>11</v>
      </c>
      <c r="AB3154">
        <v>11</v>
      </c>
      <c r="AC3154">
        <v>12</v>
      </c>
    </row>
    <row r="3155" spans="1:29" x14ac:dyDescent="0.35">
      <c r="A3155">
        <v>3160</v>
      </c>
      <c r="B3155" t="s">
        <v>1318</v>
      </c>
      <c r="C3155" t="s">
        <v>4539</v>
      </c>
      <c r="J3155" t="s">
        <v>272</v>
      </c>
      <c r="K3155">
        <v>0</v>
      </c>
      <c r="N3155" t="b">
        <v>1</v>
      </c>
      <c r="O3155" t="b">
        <v>0</v>
      </c>
      <c r="P3155" t="b">
        <v>0</v>
      </c>
      <c r="Q3155">
        <v>14</v>
      </c>
      <c r="R3155">
        <v>9</v>
      </c>
      <c r="S3155">
        <v>1</v>
      </c>
      <c r="T3155">
        <v>3</v>
      </c>
      <c r="U3155" t="b">
        <v>1</v>
      </c>
      <c r="V3155" t="s">
        <v>223</v>
      </c>
      <c r="W3155" t="s">
        <v>317</v>
      </c>
      <c r="X3155" t="s">
        <v>5992</v>
      </c>
      <c r="Y3155">
        <v>44</v>
      </c>
      <c r="Z3155">
        <v>44</v>
      </c>
      <c r="AA3155">
        <v>10</v>
      </c>
      <c r="AB3155">
        <v>10</v>
      </c>
      <c r="AC3155">
        <v>12</v>
      </c>
    </row>
    <row r="3156" spans="1:29" x14ac:dyDescent="0.35">
      <c r="A3156">
        <v>3161</v>
      </c>
      <c r="B3156" t="s">
        <v>1318</v>
      </c>
      <c r="C3156" t="s">
        <v>4540</v>
      </c>
      <c r="J3156" t="s">
        <v>272</v>
      </c>
      <c r="K3156">
        <v>0</v>
      </c>
      <c r="N3156" t="b">
        <v>1</v>
      </c>
      <c r="O3156" t="b">
        <v>0</v>
      </c>
      <c r="P3156" t="b">
        <v>0</v>
      </c>
      <c r="Q3156">
        <v>14</v>
      </c>
      <c r="R3156">
        <v>9</v>
      </c>
      <c r="S3156">
        <v>1</v>
      </c>
      <c r="T3156">
        <v>3</v>
      </c>
      <c r="U3156" t="b">
        <v>1</v>
      </c>
      <c r="V3156" t="s">
        <v>223</v>
      </c>
      <c r="W3156" t="s">
        <v>317</v>
      </c>
      <c r="X3156" t="s">
        <v>6046</v>
      </c>
      <c r="Y3156">
        <v>44</v>
      </c>
      <c r="Z3156">
        <v>44</v>
      </c>
      <c r="AA3156">
        <v>11</v>
      </c>
      <c r="AB3156">
        <v>11</v>
      </c>
      <c r="AC3156">
        <v>12</v>
      </c>
    </row>
    <row r="3157" spans="1:29" x14ac:dyDescent="0.35">
      <c r="A3157">
        <v>3162</v>
      </c>
      <c r="B3157" t="s">
        <v>1318</v>
      </c>
      <c r="C3157" t="s">
        <v>4541</v>
      </c>
      <c r="J3157" t="s">
        <v>272</v>
      </c>
      <c r="K3157">
        <v>0</v>
      </c>
      <c r="N3157" t="b">
        <v>1</v>
      </c>
      <c r="O3157" t="b">
        <v>0</v>
      </c>
      <c r="P3157" t="b">
        <v>0</v>
      </c>
      <c r="Q3157">
        <v>14</v>
      </c>
      <c r="R3157">
        <v>9</v>
      </c>
      <c r="S3157">
        <v>1</v>
      </c>
      <c r="T3157">
        <v>3</v>
      </c>
      <c r="U3157" t="b">
        <v>1</v>
      </c>
      <c r="V3157" t="s">
        <v>223</v>
      </c>
      <c r="W3157" t="s">
        <v>317</v>
      </c>
      <c r="X3157" t="s">
        <v>5564</v>
      </c>
      <c r="Y3157">
        <v>45</v>
      </c>
      <c r="Z3157">
        <v>45</v>
      </c>
      <c r="AA3157">
        <v>10</v>
      </c>
      <c r="AB3157">
        <v>10</v>
      </c>
      <c r="AC3157">
        <v>12</v>
      </c>
    </row>
    <row r="3158" spans="1:29" x14ac:dyDescent="0.35">
      <c r="A3158">
        <v>3163</v>
      </c>
      <c r="B3158" t="s">
        <v>1318</v>
      </c>
      <c r="C3158" t="s">
        <v>4542</v>
      </c>
      <c r="J3158" t="s">
        <v>272</v>
      </c>
      <c r="K3158">
        <v>0</v>
      </c>
      <c r="N3158" t="b">
        <v>1</v>
      </c>
      <c r="O3158" t="b">
        <v>0</v>
      </c>
      <c r="P3158" t="b">
        <v>0</v>
      </c>
      <c r="Q3158">
        <v>14</v>
      </c>
      <c r="R3158">
        <v>9</v>
      </c>
      <c r="S3158">
        <v>1</v>
      </c>
      <c r="T3158">
        <v>3</v>
      </c>
      <c r="U3158" t="b">
        <v>1</v>
      </c>
      <c r="V3158" t="s">
        <v>223</v>
      </c>
      <c r="W3158" t="s">
        <v>317</v>
      </c>
      <c r="X3158" t="s">
        <v>6047</v>
      </c>
      <c r="Y3158">
        <v>45</v>
      </c>
      <c r="Z3158">
        <v>45</v>
      </c>
      <c r="AA3158">
        <v>11</v>
      </c>
      <c r="AB3158">
        <v>11</v>
      </c>
      <c r="AC3158">
        <v>12</v>
      </c>
    </row>
    <row r="3159" spans="1:29" x14ac:dyDescent="0.35">
      <c r="A3159">
        <v>3164</v>
      </c>
      <c r="B3159" t="s">
        <v>1318</v>
      </c>
      <c r="C3159" t="s">
        <v>4543</v>
      </c>
      <c r="J3159" t="s">
        <v>272</v>
      </c>
      <c r="K3159">
        <v>0</v>
      </c>
      <c r="N3159" t="b">
        <v>1</v>
      </c>
      <c r="O3159" t="b">
        <v>0</v>
      </c>
      <c r="P3159" t="b">
        <v>0</v>
      </c>
      <c r="Q3159">
        <v>14</v>
      </c>
      <c r="R3159">
        <v>9</v>
      </c>
      <c r="S3159">
        <v>1</v>
      </c>
      <c r="T3159">
        <v>3</v>
      </c>
      <c r="U3159" t="b">
        <v>1</v>
      </c>
      <c r="V3159" t="s">
        <v>223</v>
      </c>
      <c r="W3159" t="s">
        <v>317</v>
      </c>
      <c r="X3159" t="s">
        <v>5568</v>
      </c>
      <c r="Y3159">
        <v>46</v>
      </c>
      <c r="Z3159">
        <v>46</v>
      </c>
      <c r="AA3159">
        <v>10</v>
      </c>
      <c r="AB3159">
        <v>10</v>
      </c>
      <c r="AC3159">
        <v>12</v>
      </c>
    </row>
    <row r="3160" spans="1:29" x14ac:dyDescent="0.35">
      <c r="A3160">
        <v>3165</v>
      </c>
      <c r="B3160" t="s">
        <v>1318</v>
      </c>
      <c r="C3160" t="s">
        <v>4544</v>
      </c>
      <c r="J3160" t="s">
        <v>272</v>
      </c>
      <c r="K3160">
        <v>0</v>
      </c>
      <c r="N3160" t="b">
        <v>1</v>
      </c>
      <c r="O3160" t="b">
        <v>0</v>
      </c>
      <c r="P3160" t="b">
        <v>0</v>
      </c>
      <c r="Q3160">
        <v>14</v>
      </c>
      <c r="R3160">
        <v>9</v>
      </c>
      <c r="S3160">
        <v>1</v>
      </c>
      <c r="T3160">
        <v>3</v>
      </c>
      <c r="U3160" t="b">
        <v>1</v>
      </c>
      <c r="V3160" t="s">
        <v>223</v>
      </c>
      <c r="W3160" t="s">
        <v>317</v>
      </c>
      <c r="X3160" t="s">
        <v>5643</v>
      </c>
      <c r="Y3160">
        <v>46</v>
      </c>
      <c r="Z3160">
        <v>46</v>
      </c>
      <c r="AA3160">
        <v>11</v>
      </c>
      <c r="AB3160">
        <v>11</v>
      </c>
      <c r="AC3160">
        <v>12</v>
      </c>
    </row>
    <row r="3161" spans="1:29" x14ac:dyDescent="0.35">
      <c r="A3161">
        <v>3166</v>
      </c>
      <c r="B3161" t="s">
        <v>1318</v>
      </c>
      <c r="C3161" t="s">
        <v>4545</v>
      </c>
      <c r="J3161" t="s">
        <v>272</v>
      </c>
      <c r="K3161">
        <v>0</v>
      </c>
      <c r="N3161" t="b">
        <v>1</v>
      </c>
      <c r="O3161" t="b">
        <v>0</v>
      </c>
      <c r="P3161" t="b">
        <v>0</v>
      </c>
      <c r="Q3161">
        <v>14</v>
      </c>
      <c r="R3161">
        <v>9</v>
      </c>
      <c r="S3161">
        <v>1</v>
      </c>
      <c r="T3161">
        <v>3</v>
      </c>
      <c r="U3161" t="b">
        <v>1</v>
      </c>
      <c r="V3161" t="s">
        <v>223</v>
      </c>
      <c r="W3161" t="s">
        <v>317</v>
      </c>
      <c r="X3161" t="s">
        <v>5993</v>
      </c>
      <c r="Y3161">
        <v>47</v>
      </c>
      <c r="Z3161">
        <v>47</v>
      </c>
      <c r="AA3161">
        <v>10</v>
      </c>
      <c r="AB3161">
        <v>10</v>
      </c>
      <c r="AC3161">
        <v>12</v>
      </c>
    </row>
    <row r="3162" spans="1:29" x14ac:dyDescent="0.35">
      <c r="A3162">
        <v>3167</v>
      </c>
      <c r="B3162" t="s">
        <v>1318</v>
      </c>
      <c r="C3162" t="s">
        <v>4546</v>
      </c>
      <c r="J3162" t="s">
        <v>272</v>
      </c>
      <c r="K3162">
        <v>0</v>
      </c>
      <c r="N3162" t="b">
        <v>1</v>
      </c>
      <c r="O3162" t="b">
        <v>0</v>
      </c>
      <c r="P3162" t="b">
        <v>0</v>
      </c>
      <c r="Q3162">
        <v>14</v>
      </c>
      <c r="R3162">
        <v>9</v>
      </c>
      <c r="S3162">
        <v>1</v>
      </c>
      <c r="T3162">
        <v>3</v>
      </c>
      <c r="U3162" t="b">
        <v>1</v>
      </c>
      <c r="V3162" t="s">
        <v>223</v>
      </c>
      <c r="W3162" t="s">
        <v>317</v>
      </c>
      <c r="X3162" t="s">
        <v>6048</v>
      </c>
      <c r="Y3162">
        <v>47</v>
      </c>
      <c r="Z3162">
        <v>47</v>
      </c>
      <c r="AA3162">
        <v>11</v>
      </c>
      <c r="AB3162">
        <v>11</v>
      </c>
      <c r="AC3162">
        <v>12</v>
      </c>
    </row>
    <row r="3163" spans="1:29" x14ac:dyDescent="0.35">
      <c r="A3163">
        <v>3168</v>
      </c>
      <c r="B3163" t="s">
        <v>1318</v>
      </c>
      <c r="C3163" t="s">
        <v>4547</v>
      </c>
      <c r="J3163" t="s">
        <v>272</v>
      </c>
      <c r="K3163">
        <v>0</v>
      </c>
      <c r="N3163" t="b">
        <v>1</v>
      </c>
      <c r="O3163" t="b">
        <v>0</v>
      </c>
      <c r="P3163" t="b">
        <v>0</v>
      </c>
      <c r="Q3163">
        <v>14</v>
      </c>
      <c r="R3163">
        <v>9</v>
      </c>
      <c r="S3163">
        <v>1</v>
      </c>
      <c r="T3163">
        <v>3</v>
      </c>
      <c r="U3163" t="b">
        <v>1</v>
      </c>
      <c r="V3163" t="s">
        <v>223</v>
      </c>
      <c r="W3163" t="s">
        <v>317</v>
      </c>
      <c r="X3163" t="s">
        <v>5572</v>
      </c>
      <c r="Y3163">
        <v>48</v>
      </c>
      <c r="Z3163">
        <v>48</v>
      </c>
      <c r="AA3163">
        <v>10</v>
      </c>
      <c r="AB3163">
        <v>10</v>
      </c>
      <c r="AC3163">
        <v>12</v>
      </c>
    </row>
    <row r="3164" spans="1:29" x14ac:dyDescent="0.35">
      <c r="A3164">
        <v>3169</v>
      </c>
      <c r="B3164" t="s">
        <v>1318</v>
      </c>
      <c r="C3164" t="s">
        <v>4548</v>
      </c>
      <c r="J3164" t="s">
        <v>272</v>
      </c>
      <c r="K3164">
        <v>0</v>
      </c>
      <c r="N3164" t="b">
        <v>1</v>
      </c>
      <c r="O3164" t="b">
        <v>0</v>
      </c>
      <c r="P3164" t="b">
        <v>0</v>
      </c>
      <c r="Q3164">
        <v>14</v>
      </c>
      <c r="R3164">
        <v>9</v>
      </c>
      <c r="S3164">
        <v>1</v>
      </c>
      <c r="T3164">
        <v>3</v>
      </c>
      <c r="U3164" t="b">
        <v>1</v>
      </c>
      <c r="V3164" t="s">
        <v>223</v>
      </c>
      <c r="W3164" t="s">
        <v>317</v>
      </c>
      <c r="X3164" t="s">
        <v>6049</v>
      </c>
      <c r="Y3164">
        <v>48</v>
      </c>
      <c r="Z3164">
        <v>48</v>
      </c>
      <c r="AA3164">
        <v>11</v>
      </c>
      <c r="AB3164">
        <v>11</v>
      </c>
      <c r="AC3164">
        <v>12</v>
      </c>
    </row>
    <row r="3165" spans="1:29" x14ac:dyDescent="0.35">
      <c r="A3165">
        <v>3170</v>
      </c>
      <c r="B3165" t="s">
        <v>1318</v>
      </c>
      <c r="C3165" t="s">
        <v>4549</v>
      </c>
      <c r="J3165" t="s">
        <v>272</v>
      </c>
      <c r="K3165">
        <v>0</v>
      </c>
      <c r="N3165" t="b">
        <v>1</v>
      </c>
      <c r="O3165" t="b">
        <v>0</v>
      </c>
      <c r="P3165" t="b">
        <v>0</v>
      </c>
      <c r="Q3165">
        <v>14</v>
      </c>
      <c r="R3165">
        <v>9</v>
      </c>
      <c r="S3165">
        <v>1</v>
      </c>
      <c r="T3165">
        <v>3</v>
      </c>
      <c r="U3165" t="b">
        <v>1</v>
      </c>
      <c r="V3165" t="s">
        <v>223</v>
      </c>
      <c r="W3165" t="s">
        <v>317</v>
      </c>
      <c r="X3165" t="s">
        <v>5994</v>
      </c>
      <c r="Y3165">
        <v>49</v>
      </c>
      <c r="Z3165">
        <v>49</v>
      </c>
      <c r="AA3165">
        <v>10</v>
      </c>
      <c r="AB3165">
        <v>10</v>
      </c>
      <c r="AC3165">
        <v>12</v>
      </c>
    </row>
    <row r="3166" spans="1:29" x14ac:dyDescent="0.35">
      <c r="A3166">
        <v>3171</v>
      </c>
      <c r="B3166" t="s">
        <v>1318</v>
      </c>
      <c r="C3166" t="s">
        <v>4550</v>
      </c>
      <c r="J3166" t="s">
        <v>272</v>
      </c>
      <c r="K3166">
        <v>0</v>
      </c>
      <c r="N3166" t="b">
        <v>1</v>
      </c>
      <c r="O3166" t="b">
        <v>0</v>
      </c>
      <c r="P3166" t="b">
        <v>0</v>
      </c>
      <c r="Q3166">
        <v>14</v>
      </c>
      <c r="R3166">
        <v>9</v>
      </c>
      <c r="S3166">
        <v>1</v>
      </c>
      <c r="T3166">
        <v>3</v>
      </c>
      <c r="U3166" t="b">
        <v>1</v>
      </c>
      <c r="V3166" t="s">
        <v>223</v>
      </c>
      <c r="W3166" t="s">
        <v>317</v>
      </c>
      <c r="X3166" t="s">
        <v>6050</v>
      </c>
      <c r="Y3166">
        <v>49</v>
      </c>
      <c r="Z3166">
        <v>49</v>
      </c>
      <c r="AA3166">
        <v>11</v>
      </c>
      <c r="AB3166">
        <v>11</v>
      </c>
      <c r="AC3166">
        <v>12</v>
      </c>
    </row>
    <row r="3167" spans="1:29" x14ac:dyDescent="0.35">
      <c r="A3167">
        <v>3172</v>
      </c>
      <c r="B3167" t="s">
        <v>1318</v>
      </c>
      <c r="C3167" t="s">
        <v>4551</v>
      </c>
      <c r="J3167" t="s">
        <v>272</v>
      </c>
      <c r="K3167">
        <v>0</v>
      </c>
      <c r="N3167" t="b">
        <v>1</v>
      </c>
      <c r="O3167" t="b">
        <v>0</v>
      </c>
      <c r="P3167" t="b">
        <v>0</v>
      </c>
      <c r="Q3167">
        <v>14</v>
      </c>
      <c r="R3167">
        <v>9</v>
      </c>
      <c r="S3167">
        <v>1</v>
      </c>
      <c r="T3167">
        <v>3</v>
      </c>
      <c r="U3167" t="b">
        <v>1</v>
      </c>
      <c r="V3167" t="s">
        <v>223</v>
      </c>
      <c r="W3167" t="s">
        <v>317</v>
      </c>
      <c r="X3167" t="s">
        <v>5995</v>
      </c>
      <c r="Y3167">
        <v>50</v>
      </c>
      <c r="Z3167">
        <v>50</v>
      </c>
      <c r="AA3167">
        <v>10</v>
      </c>
      <c r="AB3167">
        <v>10</v>
      </c>
      <c r="AC3167">
        <v>12</v>
      </c>
    </row>
    <row r="3168" spans="1:29" x14ac:dyDescent="0.35">
      <c r="A3168">
        <v>3173</v>
      </c>
      <c r="B3168" t="s">
        <v>1318</v>
      </c>
      <c r="C3168" t="s">
        <v>4552</v>
      </c>
      <c r="J3168" t="s">
        <v>272</v>
      </c>
      <c r="K3168">
        <v>0</v>
      </c>
      <c r="N3168" t="b">
        <v>1</v>
      </c>
      <c r="O3168" t="b">
        <v>0</v>
      </c>
      <c r="P3168" t="b">
        <v>0</v>
      </c>
      <c r="Q3168">
        <v>14</v>
      </c>
      <c r="R3168">
        <v>9</v>
      </c>
      <c r="S3168">
        <v>1</v>
      </c>
      <c r="T3168">
        <v>3</v>
      </c>
      <c r="U3168" t="b">
        <v>1</v>
      </c>
      <c r="V3168" t="s">
        <v>223</v>
      </c>
      <c r="W3168" t="s">
        <v>317</v>
      </c>
      <c r="X3168" t="s">
        <v>6051</v>
      </c>
      <c r="Y3168">
        <v>50</v>
      </c>
      <c r="Z3168">
        <v>50</v>
      </c>
      <c r="AA3168">
        <v>11</v>
      </c>
      <c r="AB3168">
        <v>11</v>
      </c>
      <c r="AC3168">
        <v>12</v>
      </c>
    </row>
    <row r="3169" spans="1:29" x14ac:dyDescent="0.35">
      <c r="A3169">
        <v>3174</v>
      </c>
      <c r="B3169" t="s">
        <v>1318</v>
      </c>
      <c r="C3169" t="s">
        <v>4553</v>
      </c>
      <c r="J3169" t="s">
        <v>272</v>
      </c>
      <c r="K3169">
        <v>0</v>
      </c>
      <c r="N3169" t="b">
        <v>1</v>
      </c>
      <c r="O3169" t="b">
        <v>0</v>
      </c>
      <c r="P3169" t="b">
        <v>0</v>
      </c>
      <c r="Q3169">
        <v>14</v>
      </c>
      <c r="R3169">
        <v>9</v>
      </c>
      <c r="S3169">
        <v>1</v>
      </c>
      <c r="T3169">
        <v>3</v>
      </c>
      <c r="U3169" t="b">
        <v>1</v>
      </c>
      <c r="V3169" t="s">
        <v>223</v>
      </c>
      <c r="W3169" t="s">
        <v>317</v>
      </c>
      <c r="X3169" t="s">
        <v>5996</v>
      </c>
      <c r="Y3169">
        <v>51</v>
      </c>
      <c r="Z3169">
        <v>51</v>
      </c>
      <c r="AA3169">
        <v>10</v>
      </c>
      <c r="AB3169">
        <v>10</v>
      </c>
      <c r="AC3169">
        <v>12</v>
      </c>
    </row>
    <row r="3170" spans="1:29" x14ac:dyDescent="0.35">
      <c r="A3170">
        <v>3175</v>
      </c>
      <c r="B3170" t="s">
        <v>1318</v>
      </c>
      <c r="C3170" t="s">
        <v>4554</v>
      </c>
      <c r="J3170" t="s">
        <v>272</v>
      </c>
      <c r="K3170">
        <v>0</v>
      </c>
      <c r="N3170" t="b">
        <v>1</v>
      </c>
      <c r="O3170" t="b">
        <v>0</v>
      </c>
      <c r="P3170" t="b">
        <v>0</v>
      </c>
      <c r="Q3170">
        <v>14</v>
      </c>
      <c r="R3170">
        <v>9</v>
      </c>
      <c r="S3170">
        <v>1</v>
      </c>
      <c r="T3170">
        <v>3</v>
      </c>
      <c r="U3170" t="b">
        <v>1</v>
      </c>
      <c r="V3170" t="s">
        <v>223</v>
      </c>
      <c r="W3170" t="s">
        <v>317</v>
      </c>
      <c r="X3170" t="s">
        <v>6052</v>
      </c>
      <c r="Y3170">
        <v>51</v>
      </c>
      <c r="Z3170">
        <v>51</v>
      </c>
      <c r="AA3170">
        <v>11</v>
      </c>
      <c r="AB3170">
        <v>11</v>
      </c>
      <c r="AC3170">
        <v>12</v>
      </c>
    </row>
    <row r="3171" spans="1:29" x14ac:dyDescent="0.35">
      <c r="A3171">
        <v>3176</v>
      </c>
      <c r="B3171" t="s">
        <v>1318</v>
      </c>
      <c r="C3171" t="s">
        <v>4555</v>
      </c>
      <c r="J3171" t="s">
        <v>272</v>
      </c>
      <c r="K3171">
        <v>0</v>
      </c>
      <c r="N3171" t="b">
        <v>1</v>
      </c>
      <c r="O3171" t="b">
        <v>0</v>
      </c>
      <c r="P3171" t="b">
        <v>0</v>
      </c>
      <c r="Q3171">
        <v>14</v>
      </c>
      <c r="R3171">
        <v>9</v>
      </c>
      <c r="S3171">
        <v>1</v>
      </c>
      <c r="T3171">
        <v>3</v>
      </c>
      <c r="U3171" t="b">
        <v>1</v>
      </c>
      <c r="V3171" t="s">
        <v>223</v>
      </c>
      <c r="W3171" t="s">
        <v>317</v>
      </c>
      <c r="X3171" t="s">
        <v>5997</v>
      </c>
      <c r="Y3171">
        <v>52</v>
      </c>
      <c r="Z3171">
        <v>52</v>
      </c>
      <c r="AA3171">
        <v>10</v>
      </c>
      <c r="AB3171">
        <v>10</v>
      </c>
      <c r="AC3171">
        <v>12</v>
      </c>
    </row>
    <row r="3172" spans="1:29" x14ac:dyDescent="0.35">
      <c r="A3172">
        <v>3177</v>
      </c>
      <c r="B3172" t="s">
        <v>1318</v>
      </c>
      <c r="C3172" t="s">
        <v>4556</v>
      </c>
      <c r="J3172" t="s">
        <v>272</v>
      </c>
      <c r="K3172">
        <v>0</v>
      </c>
      <c r="N3172" t="b">
        <v>1</v>
      </c>
      <c r="O3172" t="b">
        <v>0</v>
      </c>
      <c r="P3172" t="b">
        <v>0</v>
      </c>
      <c r="Q3172">
        <v>14</v>
      </c>
      <c r="R3172">
        <v>9</v>
      </c>
      <c r="S3172">
        <v>1</v>
      </c>
      <c r="T3172">
        <v>3</v>
      </c>
      <c r="U3172" t="b">
        <v>1</v>
      </c>
      <c r="V3172" t="s">
        <v>223</v>
      </c>
      <c r="W3172" t="s">
        <v>317</v>
      </c>
      <c r="X3172" t="s">
        <v>6053</v>
      </c>
      <c r="Y3172">
        <v>52</v>
      </c>
      <c r="Z3172">
        <v>52</v>
      </c>
      <c r="AA3172">
        <v>11</v>
      </c>
      <c r="AB3172">
        <v>11</v>
      </c>
      <c r="AC3172">
        <v>12</v>
      </c>
    </row>
    <row r="3173" spans="1:29" x14ac:dyDescent="0.35">
      <c r="A3173">
        <v>3178</v>
      </c>
      <c r="B3173" t="s">
        <v>1318</v>
      </c>
      <c r="C3173" t="s">
        <v>4557</v>
      </c>
      <c r="J3173" t="s">
        <v>272</v>
      </c>
      <c r="K3173">
        <v>0</v>
      </c>
      <c r="N3173" t="b">
        <v>1</v>
      </c>
      <c r="O3173" t="b">
        <v>0</v>
      </c>
      <c r="P3173" t="b">
        <v>0</v>
      </c>
      <c r="Q3173">
        <v>14</v>
      </c>
      <c r="R3173">
        <v>9</v>
      </c>
      <c r="S3173">
        <v>1</v>
      </c>
      <c r="T3173">
        <v>3</v>
      </c>
      <c r="U3173" t="b">
        <v>1</v>
      </c>
      <c r="V3173" t="s">
        <v>223</v>
      </c>
      <c r="W3173" t="s">
        <v>317</v>
      </c>
      <c r="X3173" t="s">
        <v>5998</v>
      </c>
      <c r="Y3173">
        <v>53</v>
      </c>
      <c r="Z3173">
        <v>53</v>
      </c>
      <c r="AA3173">
        <v>10</v>
      </c>
      <c r="AB3173">
        <v>10</v>
      </c>
      <c r="AC3173">
        <v>12</v>
      </c>
    </row>
    <row r="3174" spans="1:29" x14ac:dyDescent="0.35">
      <c r="A3174">
        <v>3179</v>
      </c>
      <c r="B3174" t="s">
        <v>1318</v>
      </c>
      <c r="C3174" t="s">
        <v>4558</v>
      </c>
      <c r="J3174" t="s">
        <v>272</v>
      </c>
      <c r="K3174">
        <v>0</v>
      </c>
      <c r="N3174" t="b">
        <v>1</v>
      </c>
      <c r="O3174" t="b">
        <v>0</v>
      </c>
      <c r="P3174" t="b">
        <v>0</v>
      </c>
      <c r="Q3174">
        <v>14</v>
      </c>
      <c r="R3174">
        <v>9</v>
      </c>
      <c r="S3174">
        <v>1</v>
      </c>
      <c r="T3174">
        <v>3</v>
      </c>
      <c r="U3174" t="b">
        <v>1</v>
      </c>
      <c r="V3174" t="s">
        <v>223</v>
      </c>
      <c r="W3174" t="s">
        <v>317</v>
      </c>
      <c r="X3174" t="s">
        <v>6054</v>
      </c>
      <c r="Y3174">
        <v>53</v>
      </c>
      <c r="Z3174">
        <v>53</v>
      </c>
      <c r="AA3174">
        <v>11</v>
      </c>
      <c r="AB3174">
        <v>11</v>
      </c>
      <c r="AC3174">
        <v>12</v>
      </c>
    </row>
    <row r="3175" spans="1:29" x14ac:dyDescent="0.35">
      <c r="A3175">
        <v>3180</v>
      </c>
      <c r="B3175" t="s">
        <v>1318</v>
      </c>
      <c r="C3175" t="s">
        <v>4559</v>
      </c>
      <c r="J3175" t="s">
        <v>272</v>
      </c>
      <c r="K3175">
        <v>0</v>
      </c>
      <c r="N3175" t="b">
        <v>1</v>
      </c>
      <c r="O3175" t="b">
        <v>0</v>
      </c>
      <c r="P3175" t="b">
        <v>0</v>
      </c>
      <c r="Q3175">
        <v>14</v>
      </c>
      <c r="R3175">
        <v>9</v>
      </c>
      <c r="S3175">
        <v>1</v>
      </c>
      <c r="T3175">
        <v>3</v>
      </c>
      <c r="U3175" t="b">
        <v>1</v>
      </c>
      <c r="V3175" t="s">
        <v>223</v>
      </c>
      <c r="W3175" t="s">
        <v>317</v>
      </c>
      <c r="X3175" t="s">
        <v>5999</v>
      </c>
      <c r="Y3175">
        <v>54</v>
      </c>
      <c r="Z3175">
        <v>54</v>
      </c>
      <c r="AA3175">
        <v>10</v>
      </c>
      <c r="AB3175">
        <v>10</v>
      </c>
      <c r="AC3175">
        <v>12</v>
      </c>
    </row>
    <row r="3176" spans="1:29" x14ac:dyDescent="0.35">
      <c r="A3176">
        <v>3181</v>
      </c>
      <c r="B3176" t="s">
        <v>1318</v>
      </c>
      <c r="C3176" t="s">
        <v>4560</v>
      </c>
      <c r="J3176" t="s">
        <v>272</v>
      </c>
      <c r="K3176">
        <v>0</v>
      </c>
      <c r="N3176" t="b">
        <v>1</v>
      </c>
      <c r="O3176" t="b">
        <v>0</v>
      </c>
      <c r="P3176" t="b">
        <v>0</v>
      </c>
      <c r="Q3176">
        <v>14</v>
      </c>
      <c r="R3176">
        <v>9</v>
      </c>
      <c r="S3176">
        <v>1</v>
      </c>
      <c r="T3176">
        <v>3</v>
      </c>
      <c r="U3176" t="b">
        <v>1</v>
      </c>
      <c r="V3176" t="s">
        <v>223</v>
      </c>
      <c r="W3176" t="s">
        <v>317</v>
      </c>
      <c r="X3176" t="s">
        <v>6055</v>
      </c>
      <c r="Y3176">
        <v>54</v>
      </c>
      <c r="Z3176">
        <v>54</v>
      </c>
      <c r="AA3176">
        <v>11</v>
      </c>
      <c r="AB3176">
        <v>11</v>
      </c>
      <c r="AC3176">
        <v>12</v>
      </c>
    </row>
    <row r="3177" spans="1:29" x14ac:dyDescent="0.35">
      <c r="A3177">
        <v>3182</v>
      </c>
      <c r="B3177" t="s">
        <v>1318</v>
      </c>
      <c r="C3177" t="s">
        <v>4561</v>
      </c>
      <c r="J3177" t="s">
        <v>272</v>
      </c>
      <c r="K3177">
        <v>0</v>
      </c>
      <c r="N3177" t="b">
        <v>1</v>
      </c>
      <c r="O3177" t="b">
        <v>0</v>
      </c>
      <c r="P3177" t="b">
        <v>0</v>
      </c>
      <c r="Q3177">
        <v>14</v>
      </c>
      <c r="R3177">
        <v>9</v>
      </c>
      <c r="S3177">
        <v>1</v>
      </c>
      <c r="T3177">
        <v>3</v>
      </c>
      <c r="U3177" t="b">
        <v>1</v>
      </c>
      <c r="V3177" t="s">
        <v>223</v>
      </c>
      <c r="W3177" t="s">
        <v>317</v>
      </c>
      <c r="X3177" t="s">
        <v>6000</v>
      </c>
      <c r="Y3177">
        <v>55</v>
      </c>
      <c r="Z3177">
        <v>55</v>
      </c>
      <c r="AA3177">
        <v>10</v>
      </c>
      <c r="AB3177">
        <v>10</v>
      </c>
      <c r="AC3177">
        <v>12</v>
      </c>
    </row>
    <row r="3178" spans="1:29" x14ac:dyDescent="0.35">
      <c r="A3178">
        <v>3183</v>
      </c>
      <c r="B3178" t="s">
        <v>1318</v>
      </c>
      <c r="C3178" t="s">
        <v>4562</v>
      </c>
      <c r="J3178" t="s">
        <v>272</v>
      </c>
      <c r="K3178">
        <v>0</v>
      </c>
      <c r="N3178" t="b">
        <v>1</v>
      </c>
      <c r="O3178" t="b">
        <v>0</v>
      </c>
      <c r="P3178" t="b">
        <v>0</v>
      </c>
      <c r="Q3178">
        <v>14</v>
      </c>
      <c r="R3178">
        <v>9</v>
      </c>
      <c r="S3178">
        <v>1</v>
      </c>
      <c r="T3178">
        <v>3</v>
      </c>
      <c r="U3178" t="b">
        <v>1</v>
      </c>
      <c r="V3178" t="s">
        <v>223</v>
      </c>
      <c r="W3178" t="s">
        <v>317</v>
      </c>
      <c r="X3178" t="s">
        <v>6056</v>
      </c>
      <c r="Y3178">
        <v>55</v>
      </c>
      <c r="Z3178">
        <v>55</v>
      </c>
      <c r="AA3178">
        <v>11</v>
      </c>
      <c r="AB3178">
        <v>11</v>
      </c>
      <c r="AC3178">
        <v>12</v>
      </c>
    </row>
    <row r="3179" spans="1:29" x14ac:dyDescent="0.35">
      <c r="A3179">
        <v>3184</v>
      </c>
      <c r="B3179" t="s">
        <v>1318</v>
      </c>
      <c r="C3179" t="s">
        <v>4563</v>
      </c>
      <c r="J3179" t="s">
        <v>272</v>
      </c>
      <c r="K3179">
        <v>0</v>
      </c>
      <c r="N3179" t="b">
        <v>1</v>
      </c>
      <c r="O3179" t="b">
        <v>0</v>
      </c>
      <c r="P3179" t="b">
        <v>0</v>
      </c>
      <c r="Q3179">
        <v>14</v>
      </c>
      <c r="R3179">
        <v>9</v>
      </c>
      <c r="S3179">
        <v>1</v>
      </c>
      <c r="T3179">
        <v>3</v>
      </c>
      <c r="U3179" t="b">
        <v>1</v>
      </c>
      <c r="V3179" t="s">
        <v>223</v>
      </c>
      <c r="W3179" t="s">
        <v>317</v>
      </c>
      <c r="X3179" t="s">
        <v>6001</v>
      </c>
      <c r="Y3179">
        <v>56</v>
      </c>
      <c r="Z3179">
        <v>56</v>
      </c>
      <c r="AA3179">
        <v>10</v>
      </c>
      <c r="AB3179">
        <v>10</v>
      </c>
      <c r="AC3179">
        <v>12</v>
      </c>
    </row>
    <row r="3180" spans="1:29" x14ac:dyDescent="0.35">
      <c r="A3180">
        <v>3185</v>
      </c>
      <c r="B3180" t="s">
        <v>1318</v>
      </c>
      <c r="C3180" t="s">
        <v>4564</v>
      </c>
      <c r="J3180" t="s">
        <v>272</v>
      </c>
      <c r="K3180">
        <v>0</v>
      </c>
      <c r="N3180" t="b">
        <v>1</v>
      </c>
      <c r="O3180" t="b">
        <v>0</v>
      </c>
      <c r="P3180" t="b">
        <v>0</v>
      </c>
      <c r="Q3180">
        <v>14</v>
      </c>
      <c r="R3180">
        <v>9</v>
      </c>
      <c r="S3180">
        <v>1</v>
      </c>
      <c r="T3180">
        <v>3</v>
      </c>
      <c r="U3180" t="b">
        <v>1</v>
      </c>
      <c r="V3180" t="s">
        <v>223</v>
      </c>
      <c r="W3180" t="s">
        <v>317</v>
      </c>
      <c r="X3180" t="s">
        <v>6057</v>
      </c>
      <c r="Y3180">
        <v>56</v>
      </c>
      <c r="Z3180">
        <v>56</v>
      </c>
      <c r="AA3180">
        <v>11</v>
      </c>
      <c r="AB3180">
        <v>11</v>
      </c>
      <c r="AC3180">
        <v>12</v>
      </c>
    </row>
    <row r="3181" spans="1:29" x14ac:dyDescent="0.35">
      <c r="A3181">
        <v>3186</v>
      </c>
      <c r="B3181" t="s">
        <v>1318</v>
      </c>
      <c r="C3181" t="s">
        <v>4565</v>
      </c>
      <c r="J3181" t="s">
        <v>272</v>
      </c>
      <c r="K3181">
        <v>0</v>
      </c>
      <c r="N3181" t="b">
        <v>1</v>
      </c>
      <c r="O3181" t="b">
        <v>0</v>
      </c>
      <c r="P3181" t="b">
        <v>0</v>
      </c>
      <c r="Q3181">
        <v>14</v>
      </c>
      <c r="R3181">
        <v>9</v>
      </c>
      <c r="S3181">
        <v>1</v>
      </c>
      <c r="T3181">
        <v>3</v>
      </c>
      <c r="U3181" t="b">
        <v>1</v>
      </c>
      <c r="V3181" t="s">
        <v>223</v>
      </c>
      <c r="W3181" t="s">
        <v>317</v>
      </c>
      <c r="X3181" t="s">
        <v>6002</v>
      </c>
      <c r="Y3181">
        <v>57</v>
      </c>
      <c r="Z3181">
        <v>57</v>
      </c>
      <c r="AA3181">
        <v>10</v>
      </c>
      <c r="AB3181">
        <v>10</v>
      </c>
      <c r="AC3181">
        <v>12</v>
      </c>
    </row>
    <row r="3182" spans="1:29" x14ac:dyDescent="0.35">
      <c r="A3182">
        <v>3187</v>
      </c>
      <c r="B3182" t="s">
        <v>1318</v>
      </c>
      <c r="C3182" t="s">
        <v>4566</v>
      </c>
      <c r="J3182" t="s">
        <v>272</v>
      </c>
      <c r="K3182">
        <v>0</v>
      </c>
      <c r="N3182" t="b">
        <v>1</v>
      </c>
      <c r="O3182" t="b">
        <v>0</v>
      </c>
      <c r="P3182" t="b">
        <v>0</v>
      </c>
      <c r="Q3182">
        <v>14</v>
      </c>
      <c r="R3182">
        <v>9</v>
      </c>
      <c r="S3182">
        <v>1</v>
      </c>
      <c r="T3182">
        <v>3</v>
      </c>
      <c r="U3182" t="b">
        <v>1</v>
      </c>
      <c r="V3182" t="s">
        <v>223</v>
      </c>
      <c r="W3182" t="s">
        <v>317</v>
      </c>
      <c r="X3182" t="s">
        <v>6058</v>
      </c>
      <c r="Y3182">
        <v>57</v>
      </c>
      <c r="Z3182">
        <v>57</v>
      </c>
      <c r="AA3182">
        <v>11</v>
      </c>
      <c r="AB3182">
        <v>11</v>
      </c>
      <c r="AC3182">
        <v>12</v>
      </c>
    </row>
    <row r="3183" spans="1:29" x14ac:dyDescent="0.35">
      <c r="A3183">
        <v>3188</v>
      </c>
      <c r="B3183" t="s">
        <v>1318</v>
      </c>
      <c r="C3183" t="s">
        <v>4567</v>
      </c>
      <c r="J3183" t="s">
        <v>272</v>
      </c>
      <c r="K3183">
        <v>0</v>
      </c>
      <c r="N3183" t="b">
        <v>1</v>
      </c>
      <c r="O3183" t="b">
        <v>0</v>
      </c>
      <c r="P3183" t="b">
        <v>0</v>
      </c>
      <c r="Q3183">
        <v>14</v>
      </c>
      <c r="R3183">
        <v>9</v>
      </c>
      <c r="S3183">
        <v>1</v>
      </c>
      <c r="T3183">
        <v>3</v>
      </c>
      <c r="U3183" t="b">
        <v>1</v>
      </c>
      <c r="V3183" t="s">
        <v>223</v>
      </c>
      <c r="W3183" t="s">
        <v>317</v>
      </c>
      <c r="X3183" t="s">
        <v>5651</v>
      </c>
      <c r="Y3183">
        <v>58</v>
      </c>
      <c r="Z3183">
        <v>58</v>
      </c>
      <c r="AA3183">
        <v>10</v>
      </c>
      <c r="AB3183">
        <v>10</v>
      </c>
      <c r="AC3183">
        <v>12</v>
      </c>
    </row>
    <row r="3184" spans="1:29" x14ac:dyDescent="0.35">
      <c r="A3184">
        <v>3189</v>
      </c>
      <c r="B3184" t="s">
        <v>1318</v>
      </c>
      <c r="C3184" t="s">
        <v>4568</v>
      </c>
      <c r="J3184" t="s">
        <v>272</v>
      </c>
      <c r="K3184">
        <v>0</v>
      </c>
      <c r="N3184" t="b">
        <v>1</v>
      </c>
      <c r="O3184" t="b">
        <v>0</v>
      </c>
      <c r="P3184" t="b">
        <v>0</v>
      </c>
      <c r="Q3184">
        <v>14</v>
      </c>
      <c r="R3184">
        <v>9</v>
      </c>
      <c r="S3184">
        <v>1</v>
      </c>
      <c r="T3184">
        <v>3</v>
      </c>
      <c r="U3184" t="b">
        <v>1</v>
      </c>
      <c r="V3184" t="s">
        <v>223</v>
      </c>
      <c r="W3184" t="s">
        <v>317</v>
      </c>
      <c r="X3184" t="s">
        <v>5652</v>
      </c>
      <c r="Y3184">
        <v>58</v>
      </c>
      <c r="Z3184">
        <v>58</v>
      </c>
      <c r="AA3184">
        <v>11</v>
      </c>
      <c r="AB3184">
        <v>11</v>
      </c>
      <c r="AC3184">
        <v>12</v>
      </c>
    </row>
    <row r="3185" spans="1:29" x14ac:dyDescent="0.35">
      <c r="A3185">
        <v>3190</v>
      </c>
      <c r="B3185" t="s">
        <v>1318</v>
      </c>
      <c r="C3185" t="s">
        <v>4569</v>
      </c>
      <c r="J3185" t="s">
        <v>272</v>
      </c>
      <c r="K3185">
        <v>0</v>
      </c>
      <c r="N3185" t="b">
        <v>1</v>
      </c>
      <c r="O3185" t="b">
        <v>0</v>
      </c>
      <c r="P3185" t="b">
        <v>0</v>
      </c>
      <c r="Q3185">
        <v>14</v>
      </c>
      <c r="R3185">
        <v>9</v>
      </c>
      <c r="S3185">
        <v>1</v>
      </c>
      <c r="T3185">
        <v>3</v>
      </c>
      <c r="U3185" t="b">
        <v>1</v>
      </c>
      <c r="V3185" t="s">
        <v>223</v>
      </c>
      <c r="W3185" t="s">
        <v>317</v>
      </c>
      <c r="X3185" t="s">
        <v>5656</v>
      </c>
      <c r="Y3185">
        <v>59</v>
      </c>
      <c r="Z3185">
        <v>59</v>
      </c>
      <c r="AA3185">
        <v>10</v>
      </c>
      <c r="AB3185">
        <v>10</v>
      </c>
      <c r="AC3185">
        <v>12</v>
      </c>
    </row>
    <row r="3186" spans="1:29" x14ac:dyDescent="0.35">
      <c r="A3186">
        <v>3191</v>
      </c>
      <c r="B3186" t="s">
        <v>1318</v>
      </c>
      <c r="C3186" t="s">
        <v>4570</v>
      </c>
      <c r="J3186" t="s">
        <v>272</v>
      </c>
      <c r="K3186">
        <v>0</v>
      </c>
      <c r="N3186" t="b">
        <v>1</v>
      </c>
      <c r="O3186" t="b">
        <v>0</v>
      </c>
      <c r="P3186" t="b">
        <v>0</v>
      </c>
      <c r="Q3186">
        <v>14</v>
      </c>
      <c r="R3186">
        <v>9</v>
      </c>
      <c r="S3186">
        <v>1</v>
      </c>
      <c r="T3186">
        <v>3</v>
      </c>
      <c r="U3186" t="b">
        <v>1</v>
      </c>
      <c r="V3186" t="s">
        <v>223</v>
      </c>
      <c r="W3186" t="s">
        <v>317</v>
      </c>
      <c r="X3186" t="s">
        <v>5657</v>
      </c>
      <c r="Y3186">
        <v>59</v>
      </c>
      <c r="Z3186">
        <v>59</v>
      </c>
      <c r="AA3186">
        <v>11</v>
      </c>
      <c r="AB3186">
        <v>11</v>
      </c>
      <c r="AC3186">
        <v>12</v>
      </c>
    </row>
    <row r="3187" spans="1:29" x14ac:dyDescent="0.35">
      <c r="A3187">
        <v>3192</v>
      </c>
      <c r="B3187" t="s">
        <v>1318</v>
      </c>
      <c r="C3187" t="s">
        <v>4571</v>
      </c>
      <c r="J3187" t="s">
        <v>272</v>
      </c>
      <c r="K3187">
        <v>0</v>
      </c>
      <c r="N3187" t="b">
        <v>1</v>
      </c>
      <c r="O3187" t="b">
        <v>0</v>
      </c>
      <c r="P3187" t="b">
        <v>0</v>
      </c>
      <c r="Q3187">
        <v>14</v>
      </c>
      <c r="R3187">
        <v>9</v>
      </c>
      <c r="S3187">
        <v>1</v>
      </c>
      <c r="T3187">
        <v>3</v>
      </c>
      <c r="U3187" t="b">
        <v>1</v>
      </c>
      <c r="V3187" t="s">
        <v>223</v>
      </c>
      <c r="W3187" t="s">
        <v>317</v>
      </c>
      <c r="X3187" t="s">
        <v>6003</v>
      </c>
      <c r="Y3187">
        <v>60</v>
      </c>
      <c r="Z3187">
        <v>60</v>
      </c>
      <c r="AA3187">
        <v>10</v>
      </c>
      <c r="AB3187">
        <v>10</v>
      </c>
      <c r="AC3187">
        <v>12</v>
      </c>
    </row>
    <row r="3188" spans="1:29" x14ac:dyDescent="0.35">
      <c r="A3188">
        <v>3193</v>
      </c>
      <c r="B3188" t="s">
        <v>1318</v>
      </c>
      <c r="C3188" t="s">
        <v>4572</v>
      </c>
      <c r="J3188" t="s">
        <v>272</v>
      </c>
      <c r="K3188">
        <v>0</v>
      </c>
      <c r="N3188" t="b">
        <v>1</v>
      </c>
      <c r="O3188" t="b">
        <v>0</v>
      </c>
      <c r="P3188" t="b">
        <v>0</v>
      </c>
      <c r="Q3188">
        <v>14</v>
      </c>
      <c r="R3188">
        <v>9</v>
      </c>
      <c r="S3188">
        <v>1</v>
      </c>
      <c r="T3188">
        <v>3</v>
      </c>
      <c r="U3188" t="b">
        <v>1</v>
      </c>
      <c r="V3188" t="s">
        <v>223</v>
      </c>
      <c r="W3188" t="s">
        <v>317</v>
      </c>
      <c r="X3188" t="s">
        <v>6059</v>
      </c>
      <c r="Y3188">
        <v>60</v>
      </c>
      <c r="Z3188">
        <v>60</v>
      </c>
      <c r="AA3188">
        <v>11</v>
      </c>
      <c r="AB3188">
        <v>11</v>
      </c>
      <c r="AC3188">
        <v>12</v>
      </c>
    </row>
    <row r="3189" spans="1:29" x14ac:dyDescent="0.35">
      <c r="A3189">
        <v>3194</v>
      </c>
      <c r="B3189" t="s">
        <v>1318</v>
      </c>
      <c r="C3189" t="s">
        <v>4573</v>
      </c>
      <c r="J3189" t="s">
        <v>272</v>
      </c>
      <c r="K3189">
        <v>0</v>
      </c>
      <c r="N3189" t="b">
        <v>1</v>
      </c>
      <c r="O3189" t="b">
        <v>0</v>
      </c>
      <c r="P3189" t="b">
        <v>0</v>
      </c>
      <c r="Q3189">
        <v>14</v>
      </c>
      <c r="R3189">
        <v>9</v>
      </c>
      <c r="S3189">
        <v>1</v>
      </c>
      <c r="T3189">
        <v>3</v>
      </c>
      <c r="U3189" t="b">
        <v>1</v>
      </c>
      <c r="V3189" t="s">
        <v>223</v>
      </c>
      <c r="W3189" t="s">
        <v>317</v>
      </c>
      <c r="X3189" t="s">
        <v>6004</v>
      </c>
      <c r="Y3189">
        <v>61</v>
      </c>
      <c r="Z3189">
        <v>61</v>
      </c>
      <c r="AA3189">
        <v>10</v>
      </c>
      <c r="AB3189">
        <v>10</v>
      </c>
      <c r="AC3189">
        <v>12</v>
      </c>
    </row>
    <row r="3190" spans="1:29" x14ac:dyDescent="0.35">
      <c r="A3190">
        <v>3195</v>
      </c>
      <c r="B3190" t="s">
        <v>1318</v>
      </c>
      <c r="C3190" t="s">
        <v>4574</v>
      </c>
      <c r="J3190" t="s">
        <v>272</v>
      </c>
      <c r="K3190">
        <v>0</v>
      </c>
      <c r="N3190" t="b">
        <v>1</v>
      </c>
      <c r="O3190" t="b">
        <v>0</v>
      </c>
      <c r="P3190" t="b">
        <v>0</v>
      </c>
      <c r="Q3190">
        <v>14</v>
      </c>
      <c r="R3190">
        <v>9</v>
      </c>
      <c r="S3190">
        <v>1</v>
      </c>
      <c r="T3190">
        <v>3</v>
      </c>
      <c r="U3190" t="b">
        <v>1</v>
      </c>
      <c r="V3190" t="s">
        <v>223</v>
      </c>
      <c r="W3190" t="s">
        <v>317</v>
      </c>
      <c r="X3190" t="s">
        <v>6060</v>
      </c>
      <c r="Y3190">
        <v>61</v>
      </c>
      <c r="Z3190">
        <v>61</v>
      </c>
      <c r="AA3190">
        <v>11</v>
      </c>
      <c r="AB3190">
        <v>11</v>
      </c>
      <c r="AC3190">
        <v>12</v>
      </c>
    </row>
    <row r="3191" spans="1:29" x14ac:dyDescent="0.35">
      <c r="A3191">
        <v>3196</v>
      </c>
      <c r="B3191" t="s">
        <v>1318</v>
      </c>
      <c r="C3191" t="s">
        <v>4575</v>
      </c>
      <c r="J3191" t="s">
        <v>272</v>
      </c>
      <c r="K3191">
        <v>0</v>
      </c>
      <c r="N3191" t="b">
        <v>1</v>
      </c>
      <c r="O3191" t="b">
        <v>0</v>
      </c>
      <c r="P3191" t="b">
        <v>0</v>
      </c>
      <c r="Q3191">
        <v>14</v>
      </c>
      <c r="R3191">
        <v>9</v>
      </c>
      <c r="S3191">
        <v>1</v>
      </c>
      <c r="T3191">
        <v>3</v>
      </c>
      <c r="U3191" t="b">
        <v>1</v>
      </c>
      <c r="V3191" t="s">
        <v>223</v>
      </c>
      <c r="W3191" t="s">
        <v>317</v>
      </c>
      <c r="X3191" t="s">
        <v>6005</v>
      </c>
      <c r="Y3191">
        <v>62</v>
      </c>
      <c r="Z3191">
        <v>62</v>
      </c>
      <c r="AA3191">
        <v>10</v>
      </c>
      <c r="AB3191">
        <v>10</v>
      </c>
      <c r="AC3191">
        <v>12</v>
      </c>
    </row>
    <row r="3192" spans="1:29" x14ac:dyDescent="0.35">
      <c r="A3192">
        <v>3197</v>
      </c>
      <c r="B3192" t="s">
        <v>1318</v>
      </c>
      <c r="C3192" t="s">
        <v>4576</v>
      </c>
      <c r="J3192" t="s">
        <v>272</v>
      </c>
      <c r="K3192">
        <v>0</v>
      </c>
      <c r="N3192" t="b">
        <v>1</v>
      </c>
      <c r="O3192" t="b">
        <v>0</v>
      </c>
      <c r="P3192" t="b">
        <v>0</v>
      </c>
      <c r="Q3192">
        <v>14</v>
      </c>
      <c r="R3192">
        <v>9</v>
      </c>
      <c r="S3192">
        <v>1</v>
      </c>
      <c r="T3192">
        <v>3</v>
      </c>
      <c r="U3192" t="b">
        <v>1</v>
      </c>
      <c r="V3192" t="s">
        <v>223</v>
      </c>
      <c r="W3192" t="s">
        <v>317</v>
      </c>
      <c r="X3192" t="s">
        <v>6061</v>
      </c>
      <c r="Y3192">
        <v>62</v>
      </c>
      <c r="Z3192">
        <v>62</v>
      </c>
      <c r="AA3192">
        <v>11</v>
      </c>
      <c r="AB3192">
        <v>11</v>
      </c>
      <c r="AC3192">
        <v>12</v>
      </c>
    </row>
    <row r="3193" spans="1:29" x14ac:dyDescent="0.35">
      <c r="A3193">
        <v>3198</v>
      </c>
      <c r="B3193" t="s">
        <v>1318</v>
      </c>
      <c r="C3193" t="s">
        <v>4577</v>
      </c>
      <c r="J3193" t="s">
        <v>272</v>
      </c>
      <c r="K3193">
        <v>0</v>
      </c>
      <c r="N3193" t="b">
        <v>0</v>
      </c>
      <c r="O3193" t="b">
        <v>1</v>
      </c>
      <c r="P3193" t="b">
        <v>0</v>
      </c>
      <c r="Q3193">
        <v>14</v>
      </c>
      <c r="R3193">
        <v>2</v>
      </c>
      <c r="S3193">
        <v>1</v>
      </c>
      <c r="T3193">
        <v>3</v>
      </c>
      <c r="U3193" t="b">
        <v>1</v>
      </c>
      <c r="V3193" t="s">
        <v>223</v>
      </c>
      <c r="W3193" t="s">
        <v>317</v>
      </c>
      <c r="X3193" t="s">
        <v>6006</v>
      </c>
      <c r="Y3193">
        <v>63</v>
      </c>
      <c r="Z3193">
        <v>63</v>
      </c>
      <c r="AA3193">
        <v>10</v>
      </c>
      <c r="AB3193">
        <v>10</v>
      </c>
      <c r="AC3193">
        <v>12</v>
      </c>
    </row>
    <row r="3194" spans="1:29" x14ac:dyDescent="0.35">
      <c r="A3194">
        <v>3199</v>
      </c>
      <c r="B3194" t="s">
        <v>1318</v>
      </c>
      <c r="C3194" t="s">
        <v>4578</v>
      </c>
      <c r="J3194" t="s">
        <v>272</v>
      </c>
      <c r="K3194">
        <v>0</v>
      </c>
      <c r="N3194" t="b">
        <v>0</v>
      </c>
      <c r="O3194" t="b">
        <v>1</v>
      </c>
      <c r="P3194" t="b">
        <v>0</v>
      </c>
      <c r="Q3194">
        <v>14</v>
      </c>
      <c r="R3194">
        <v>2</v>
      </c>
      <c r="S3194">
        <v>1</v>
      </c>
      <c r="T3194">
        <v>3</v>
      </c>
      <c r="U3194" t="b">
        <v>1</v>
      </c>
      <c r="V3194" t="s">
        <v>223</v>
      </c>
      <c r="W3194" t="s">
        <v>317</v>
      </c>
      <c r="X3194" t="s">
        <v>6062</v>
      </c>
      <c r="Y3194">
        <v>63</v>
      </c>
      <c r="Z3194">
        <v>63</v>
      </c>
      <c r="AA3194">
        <v>11</v>
      </c>
      <c r="AB3194">
        <v>11</v>
      </c>
      <c r="AC3194">
        <v>12</v>
      </c>
    </row>
    <row r="3195" spans="1:29" x14ac:dyDescent="0.35">
      <c r="A3195">
        <v>3200</v>
      </c>
      <c r="B3195" t="s">
        <v>1318</v>
      </c>
      <c r="C3195" t="s">
        <v>4579</v>
      </c>
      <c r="J3195" t="s">
        <v>272</v>
      </c>
      <c r="K3195">
        <v>0</v>
      </c>
      <c r="N3195" t="b">
        <v>0</v>
      </c>
      <c r="O3195" t="b">
        <v>1</v>
      </c>
      <c r="P3195" t="b">
        <v>0</v>
      </c>
      <c r="Q3195">
        <v>14</v>
      </c>
      <c r="R3195">
        <v>9</v>
      </c>
      <c r="S3195">
        <v>1</v>
      </c>
      <c r="T3195">
        <v>3</v>
      </c>
      <c r="U3195" t="b">
        <v>1</v>
      </c>
      <c r="V3195" t="s">
        <v>223</v>
      </c>
      <c r="W3195" t="s">
        <v>317</v>
      </c>
      <c r="X3195" t="s">
        <v>6094</v>
      </c>
      <c r="Y3195">
        <v>35</v>
      </c>
      <c r="Z3195">
        <v>35</v>
      </c>
      <c r="AA3195">
        <v>12</v>
      </c>
      <c r="AB3195">
        <v>12</v>
      </c>
      <c r="AC3195">
        <v>12</v>
      </c>
    </row>
    <row r="3196" spans="1:29" x14ac:dyDescent="0.35">
      <c r="A3196">
        <v>3201</v>
      </c>
      <c r="B3196" t="s">
        <v>1318</v>
      </c>
      <c r="C3196" t="s">
        <v>4580</v>
      </c>
      <c r="J3196" t="s">
        <v>272</v>
      </c>
      <c r="K3196">
        <v>0</v>
      </c>
      <c r="N3196" t="b">
        <v>0</v>
      </c>
      <c r="O3196" t="b">
        <v>1</v>
      </c>
      <c r="P3196" t="b">
        <v>0</v>
      </c>
      <c r="Q3196">
        <v>14</v>
      </c>
      <c r="R3196">
        <v>9</v>
      </c>
      <c r="S3196">
        <v>1</v>
      </c>
      <c r="T3196">
        <v>3</v>
      </c>
      <c r="U3196" t="b">
        <v>1</v>
      </c>
      <c r="V3196" t="s">
        <v>223</v>
      </c>
      <c r="W3196" t="s">
        <v>317</v>
      </c>
      <c r="X3196" t="s">
        <v>6095</v>
      </c>
      <c r="Y3196">
        <v>36</v>
      </c>
      <c r="Z3196">
        <v>36</v>
      </c>
      <c r="AA3196">
        <v>12</v>
      </c>
      <c r="AB3196">
        <v>12</v>
      </c>
      <c r="AC3196">
        <v>12</v>
      </c>
    </row>
    <row r="3197" spans="1:29" x14ac:dyDescent="0.35">
      <c r="A3197">
        <v>3202</v>
      </c>
      <c r="B3197" t="s">
        <v>1318</v>
      </c>
      <c r="C3197" t="s">
        <v>4581</v>
      </c>
      <c r="J3197" t="s">
        <v>272</v>
      </c>
      <c r="K3197">
        <v>0</v>
      </c>
      <c r="N3197" t="b">
        <v>0</v>
      </c>
      <c r="O3197" t="b">
        <v>1</v>
      </c>
      <c r="P3197" t="b">
        <v>0</v>
      </c>
      <c r="Q3197">
        <v>14</v>
      </c>
      <c r="R3197">
        <v>9</v>
      </c>
      <c r="S3197">
        <v>1</v>
      </c>
      <c r="T3197">
        <v>3</v>
      </c>
      <c r="U3197" t="b">
        <v>1</v>
      </c>
      <c r="V3197" t="s">
        <v>223</v>
      </c>
      <c r="W3197" t="s">
        <v>317</v>
      </c>
      <c r="X3197" t="s">
        <v>6096</v>
      </c>
      <c r="Y3197">
        <v>37</v>
      </c>
      <c r="Z3197">
        <v>37</v>
      </c>
      <c r="AA3197">
        <v>12</v>
      </c>
      <c r="AB3197">
        <v>12</v>
      </c>
      <c r="AC3197">
        <v>12</v>
      </c>
    </row>
    <row r="3198" spans="1:29" x14ac:dyDescent="0.35">
      <c r="A3198">
        <v>3203</v>
      </c>
      <c r="B3198" t="s">
        <v>1318</v>
      </c>
      <c r="C3198" t="s">
        <v>4582</v>
      </c>
      <c r="J3198" t="s">
        <v>272</v>
      </c>
      <c r="K3198">
        <v>0</v>
      </c>
      <c r="N3198" t="b">
        <v>0</v>
      </c>
      <c r="O3198" t="b">
        <v>1</v>
      </c>
      <c r="P3198" t="b">
        <v>0</v>
      </c>
      <c r="Q3198">
        <v>14</v>
      </c>
      <c r="R3198">
        <v>9</v>
      </c>
      <c r="S3198">
        <v>1</v>
      </c>
      <c r="T3198">
        <v>3</v>
      </c>
      <c r="U3198" t="b">
        <v>1</v>
      </c>
      <c r="V3198" t="s">
        <v>223</v>
      </c>
      <c r="W3198" t="s">
        <v>317</v>
      </c>
      <c r="X3198" t="s">
        <v>6097</v>
      </c>
      <c r="Y3198">
        <v>38</v>
      </c>
      <c r="Z3198">
        <v>38</v>
      </c>
      <c r="AA3198">
        <v>12</v>
      </c>
      <c r="AB3198">
        <v>12</v>
      </c>
      <c r="AC3198">
        <v>12</v>
      </c>
    </row>
    <row r="3199" spans="1:29" x14ac:dyDescent="0.35">
      <c r="A3199">
        <v>3204</v>
      </c>
      <c r="B3199" t="s">
        <v>1318</v>
      </c>
      <c r="C3199" t="s">
        <v>4583</v>
      </c>
      <c r="J3199" t="s">
        <v>272</v>
      </c>
      <c r="K3199">
        <v>0</v>
      </c>
      <c r="N3199" t="b">
        <v>0</v>
      </c>
      <c r="O3199" t="b">
        <v>1</v>
      </c>
      <c r="P3199" t="b">
        <v>0</v>
      </c>
      <c r="Q3199">
        <v>14</v>
      </c>
      <c r="R3199">
        <v>9</v>
      </c>
      <c r="S3199">
        <v>1</v>
      </c>
      <c r="T3199">
        <v>3</v>
      </c>
      <c r="U3199" t="b">
        <v>1</v>
      </c>
      <c r="V3199" t="s">
        <v>223</v>
      </c>
      <c r="W3199" t="s">
        <v>317</v>
      </c>
      <c r="X3199" t="s">
        <v>6098</v>
      </c>
      <c r="Y3199">
        <v>39</v>
      </c>
      <c r="Z3199">
        <v>39</v>
      </c>
      <c r="AA3199">
        <v>12</v>
      </c>
      <c r="AB3199">
        <v>12</v>
      </c>
      <c r="AC3199">
        <v>12</v>
      </c>
    </row>
    <row r="3200" spans="1:29" x14ac:dyDescent="0.35">
      <c r="A3200">
        <v>3205</v>
      </c>
      <c r="B3200" t="s">
        <v>1318</v>
      </c>
      <c r="C3200" t="s">
        <v>4584</v>
      </c>
      <c r="J3200" t="s">
        <v>272</v>
      </c>
      <c r="K3200">
        <v>0</v>
      </c>
      <c r="N3200" t="b">
        <v>0</v>
      </c>
      <c r="O3200" t="b">
        <v>1</v>
      </c>
      <c r="P3200" t="b">
        <v>0</v>
      </c>
      <c r="Q3200">
        <v>14</v>
      </c>
      <c r="R3200">
        <v>9</v>
      </c>
      <c r="S3200">
        <v>1</v>
      </c>
      <c r="T3200">
        <v>3</v>
      </c>
      <c r="U3200" t="b">
        <v>1</v>
      </c>
      <c r="V3200" t="s">
        <v>223</v>
      </c>
      <c r="W3200" t="s">
        <v>317</v>
      </c>
      <c r="X3200" t="s">
        <v>6099</v>
      </c>
      <c r="Y3200">
        <v>40</v>
      </c>
      <c r="Z3200">
        <v>40</v>
      </c>
      <c r="AA3200">
        <v>12</v>
      </c>
      <c r="AB3200">
        <v>12</v>
      </c>
      <c r="AC3200">
        <v>12</v>
      </c>
    </row>
    <row r="3201" spans="1:29" x14ac:dyDescent="0.35">
      <c r="A3201">
        <v>3206</v>
      </c>
      <c r="B3201" t="s">
        <v>1318</v>
      </c>
      <c r="C3201" t="s">
        <v>4585</v>
      </c>
      <c r="J3201" t="s">
        <v>272</v>
      </c>
      <c r="K3201">
        <v>0</v>
      </c>
      <c r="N3201" t="b">
        <v>0</v>
      </c>
      <c r="O3201" t="b">
        <v>1</v>
      </c>
      <c r="P3201" t="b">
        <v>0</v>
      </c>
      <c r="Q3201">
        <v>14</v>
      </c>
      <c r="R3201">
        <v>9</v>
      </c>
      <c r="S3201">
        <v>1</v>
      </c>
      <c r="T3201">
        <v>3</v>
      </c>
      <c r="U3201" t="b">
        <v>1</v>
      </c>
      <c r="V3201" t="s">
        <v>223</v>
      </c>
      <c r="W3201" t="s">
        <v>317</v>
      </c>
      <c r="X3201" t="s">
        <v>6100</v>
      </c>
      <c r="Y3201">
        <v>41</v>
      </c>
      <c r="Z3201">
        <v>41</v>
      </c>
      <c r="AA3201">
        <v>12</v>
      </c>
      <c r="AB3201">
        <v>12</v>
      </c>
      <c r="AC3201">
        <v>12</v>
      </c>
    </row>
    <row r="3202" spans="1:29" x14ac:dyDescent="0.35">
      <c r="A3202">
        <v>3207</v>
      </c>
      <c r="B3202" t="s">
        <v>1318</v>
      </c>
      <c r="C3202" t="s">
        <v>4586</v>
      </c>
      <c r="J3202" t="s">
        <v>272</v>
      </c>
      <c r="K3202">
        <v>0</v>
      </c>
      <c r="N3202" t="b">
        <v>0</v>
      </c>
      <c r="O3202" t="b">
        <v>1</v>
      </c>
      <c r="P3202" t="b">
        <v>0</v>
      </c>
      <c r="Q3202">
        <v>14</v>
      </c>
      <c r="R3202">
        <v>9</v>
      </c>
      <c r="S3202">
        <v>1</v>
      </c>
      <c r="T3202">
        <v>3</v>
      </c>
      <c r="U3202" t="b">
        <v>1</v>
      </c>
      <c r="V3202" t="s">
        <v>223</v>
      </c>
      <c r="W3202" t="s">
        <v>317</v>
      </c>
      <c r="X3202" t="s">
        <v>6101</v>
      </c>
      <c r="Y3202">
        <v>42</v>
      </c>
      <c r="Z3202">
        <v>42</v>
      </c>
      <c r="AA3202">
        <v>12</v>
      </c>
      <c r="AB3202">
        <v>12</v>
      </c>
      <c r="AC3202">
        <v>12</v>
      </c>
    </row>
    <row r="3203" spans="1:29" x14ac:dyDescent="0.35">
      <c r="A3203">
        <v>3208</v>
      </c>
      <c r="B3203" t="s">
        <v>1318</v>
      </c>
      <c r="C3203" t="s">
        <v>4587</v>
      </c>
      <c r="J3203" t="s">
        <v>272</v>
      </c>
      <c r="K3203">
        <v>0</v>
      </c>
      <c r="N3203" t="b">
        <v>0</v>
      </c>
      <c r="O3203" t="b">
        <v>1</v>
      </c>
      <c r="P3203" t="b">
        <v>0</v>
      </c>
      <c r="Q3203">
        <v>14</v>
      </c>
      <c r="R3203">
        <v>9</v>
      </c>
      <c r="S3203">
        <v>1</v>
      </c>
      <c r="T3203">
        <v>3</v>
      </c>
      <c r="U3203" t="b">
        <v>1</v>
      </c>
      <c r="V3203" t="s">
        <v>223</v>
      </c>
      <c r="W3203" t="s">
        <v>317</v>
      </c>
      <c r="X3203" t="s">
        <v>6102</v>
      </c>
      <c r="Y3203">
        <v>43</v>
      </c>
      <c r="Z3203">
        <v>43</v>
      </c>
      <c r="AA3203">
        <v>12</v>
      </c>
      <c r="AB3203">
        <v>12</v>
      </c>
      <c r="AC3203">
        <v>12</v>
      </c>
    </row>
    <row r="3204" spans="1:29" x14ac:dyDescent="0.35">
      <c r="A3204">
        <v>3209</v>
      </c>
      <c r="B3204" t="s">
        <v>1318</v>
      </c>
      <c r="C3204" t="s">
        <v>4588</v>
      </c>
      <c r="J3204" t="s">
        <v>272</v>
      </c>
      <c r="K3204">
        <v>0</v>
      </c>
      <c r="N3204" t="b">
        <v>0</v>
      </c>
      <c r="O3204" t="b">
        <v>1</v>
      </c>
      <c r="P3204" t="b">
        <v>0</v>
      </c>
      <c r="Q3204">
        <v>14</v>
      </c>
      <c r="R3204">
        <v>9</v>
      </c>
      <c r="S3204">
        <v>1</v>
      </c>
      <c r="T3204">
        <v>3</v>
      </c>
      <c r="U3204" t="b">
        <v>1</v>
      </c>
      <c r="V3204" t="s">
        <v>223</v>
      </c>
      <c r="W3204" t="s">
        <v>317</v>
      </c>
      <c r="X3204" t="s">
        <v>6103</v>
      </c>
      <c r="Y3204">
        <v>44</v>
      </c>
      <c r="Z3204">
        <v>44</v>
      </c>
      <c r="AA3204">
        <v>12</v>
      </c>
      <c r="AB3204">
        <v>12</v>
      </c>
      <c r="AC3204">
        <v>12</v>
      </c>
    </row>
    <row r="3205" spans="1:29" x14ac:dyDescent="0.35">
      <c r="A3205">
        <v>3210</v>
      </c>
      <c r="B3205" t="s">
        <v>1318</v>
      </c>
      <c r="C3205" t="s">
        <v>4589</v>
      </c>
      <c r="J3205" t="s">
        <v>272</v>
      </c>
      <c r="K3205">
        <v>0</v>
      </c>
      <c r="N3205" t="b">
        <v>0</v>
      </c>
      <c r="O3205" t="b">
        <v>1</v>
      </c>
      <c r="P3205" t="b">
        <v>0</v>
      </c>
      <c r="Q3205">
        <v>14</v>
      </c>
      <c r="R3205">
        <v>9</v>
      </c>
      <c r="S3205">
        <v>1</v>
      </c>
      <c r="T3205">
        <v>3</v>
      </c>
      <c r="U3205" t="b">
        <v>1</v>
      </c>
      <c r="V3205" t="s">
        <v>223</v>
      </c>
      <c r="W3205" t="s">
        <v>317</v>
      </c>
      <c r="X3205" t="s">
        <v>6104</v>
      </c>
      <c r="Y3205">
        <v>45</v>
      </c>
      <c r="Z3205">
        <v>45</v>
      </c>
      <c r="AA3205">
        <v>12</v>
      </c>
      <c r="AB3205">
        <v>12</v>
      </c>
      <c r="AC3205">
        <v>12</v>
      </c>
    </row>
    <row r="3206" spans="1:29" x14ac:dyDescent="0.35">
      <c r="A3206">
        <v>3211</v>
      </c>
      <c r="B3206" t="s">
        <v>1318</v>
      </c>
      <c r="C3206" t="s">
        <v>4590</v>
      </c>
      <c r="J3206" t="s">
        <v>272</v>
      </c>
      <c r="K3206">
        <v>0</v>
      </c>
      <c r="N3206" t="b">
        <v>0</v>
      </c>
      <c r="O3206" t="b">
        <v>1</v>
      </c>
      <c r="P3206" t="b">
        <v>0</v>
      </c>
      <c r="Q3206">
        <v>14</v>
      </c>
      <c r="R3206">
        <v>9</v>
      </c>
      <c r="S3206">
        <v>1</v>
      </c>
      <c r="T3206">
        <v>3</v>
      </c>
      <c r="U3206" t="b">
        <v>1</v>
      </c>
      <c r="V3206" t="s">
        <v>223</v>
      </c>
      <c r="W3206" t="s">
        <v>317</v>
      </c>
      <c r="X3206" t="s">
        <v>6105</v>
      </c>
      <c r="Y3206">
        <v>46</v>
      </c>
      <c r="Z3206">
        <v>46</v>
      </c>
      <c r="AA3206">
        <v>12</v>
      </c>
      <c r="AB3206">
        <v>12</v>
      </c>
      <c r="AC3206">
        <v>12</v>
      </c>
    </row>
    <row r="3207" spans="1:29" x14ac:dyDescent="0.35">
      <c r="A3207">
        <v>3212</v>
      </c>
      <c r="B3207" t="s">
        <v>1318</v>
      </c>
      <c r="C3207" t="s">
        <v>4591</v>
      </c>
      <c r="J3207" t="s">
        <v>272</v>
      </c>
      <c r="K3207">
        <v>0</v>
      </c>
      <c r="N3207" t="b">
        <v>0</v>
      </c>
      <c r="O3207" t="b">
        <v>1</v>
      </c>
      <c r="P3207" t="b">
        <v>0</v>
      </c>
      <c r="Q3207">
        <v>14</v>
      </c>
      <c r="R3207">
        <v>9</v>
      </c>
      <c r="S3207">
        <v>1</v>
      </c>
      <c r="T3207">
        <v>3</v>
      </c>
      <c r="U3207" t="b">
        <v>1</v>
      </c>
      <c r="V3207" t="s">
        <v>223</v>
      </c>
      <c r="W3207" t="s">
        <v>317</v>
      </c>
      <c r="X3207" t="s">
        <v>6106</v>
      </c>
      <c r="Y3207">
        <v>47</v>
      </c>
      <c r="Z3207">
        <v>47</v>
      </c>
      <c r="AA3207">
        <v>12</v>
      </c>
      <c r="AB3207">
        <v>12</v>
      </c>
      <c r="AC3207">
        <v>12</v>
      </c>
    </row>
    <row r="3208" spans="1:29" x14ac:dyDescent="0.35">
      <c r="A3208">
        <v>3213</v>
      </c>
      <c r="B3208" t="s">
        <v>1318</v>
      </c>
      <c r="C3208" t="s">
        <v>4592</v>
      </c>
      <c r="J3208" t="s">
        <v>272</v>
      </c>
      <c r="K3208">
        <v>0</v>
      </c>
      <c r="N3208" t="b">
        <v>0</v>
      </c>
      <c r="O3208" t="b">
        <v>1</v>
      </c>
      <c r="P3208" t="b">
        <v>0</v>
      </c>
      <c r="Q3208">
        <v>14</v>
      </c>
      <c r="R3208">
        <v>9</v>
      </c>
      <c r="S3208">
        <v>1</v>
      </c>
      <c r="T3208">
        <v>3</v>
      </c>
      <c r="U3208" t="b">
        <v>1</v>
      </c>
      <c r="V3208" t="s">
        <v>223</v>
      </c>
      <c r="W3208" t="s">
        <v>317</v>
      </c>
      <c r="X3208" t="s">
        <v>6107</v>
      </c>
      <c r="Y3208">
        <v>48</v>
      </c>
      <c r="Z3208">
        <v>48</v>
      </c>
      <c r="AA3208">
        <v>12</v>
      </c>
      <c r="AB3208">
        <v>12</v>
      </c>
      <c r="AC3208">
        <v>12</v>
      </c>
    </row>
    <row r="3209" spans="1:29" x14ac:dyDescent="0.35">
      <c r="A3209">
        <v>3214</v>
      </c>
      <c r="B3209" t="s">
        <v>1318</v>
      </c>
      <c r="C3209" t="s">
        <v>4593</v>
      </c>
      <c r="J3209" t="s">
        <v>272</v>
      </c>
      <c r="K3209">
        <v>0</v>
      </c>
      <c r="N3209" t="b">
        <v>0</v>
      </c>
      <c r="O3209" t="b">
        <v>1</v>
      </c>
      <c r="P3209" t="b">
        <v>0</v>
      </c>
      <c r="Q3209">
        <v>14</v>
      </c>
      <c r="R3209">
        <v>9</v>
      </c>
      <c r="S3209">
        <v>1</v>
      </c>
      <c r="T3209">
        <v>3</v>
      </c>
      <c r="U3209" t="b">
        <v>1</v>
      </c>
      <c r="V3209" t="s">
        <v>223</v>
      </c>
      <c r="W3209" t="s">
        <v>317</v>
      </c>
      <c r="X3209" t="s">
        <v>6108</v>
      </c>
      <c r="Y3209">
        <v>49</v>
      </c>
      <c r="Z3209">
        <v>49</v>
      </c>
      <c r="AA3209">
        <v>12</v>
      </c>
      <c r="AB3209">
        <v>12</v>
      </c>
      <c r="AC3209">
        <v>12</v>
      </c>
    </row>
    <row r="3210" spans="1:29" x14ac:dyDescent="0.35">
      <c r="A3210">
        <v>3215</v>
      </c>
      <c r="B3210" t="s">
        <v>1318</v>
      </c>
      <c r="C3210" t="s">
        <v>4594</v>
      </c>
      <c r="J3210" t="s">
        <v>272</v>
      </c>
      <c r="K3210">
        <v>0</v>
      </c>
      <c r="N3210" t="b">
        <v>0</v>
      </c>
      <c r="O3210" t="b">
        <v>1</v>
      </c>
      <c r="P3210" t="b">
        <v>0</v>
      </c>
      <c r="Q3210">
        <v>14</v>
      </c>
      <c r="R3210">
        <v>9</v>
      </c>
      <c r="S3210">
        <v>1</v>
      </c>
      <c r="T3210">
        <v>3</v>
      </c>
      <c r="U3210" t="b">
        <v>1</v>
      </c>
      <c r="V3210" t="s">
        <v>223</v>
      </c>
      <c r="W3210" t="s">
        <v>317</v>
      </c>
      <c r="X3210" t="s">
        <v>6109</v>
      </c>
      <c r="Y3210">
        <v>50</v>
      </c>
      <c r="Z3210">
        <v>50</v>
      </c>
      <c r="AA3210">
        <v>12</v>
      </c>
      <c r="AB3210">
        <v>12</v>
      </c>
      <c r="AC3210">
        <v>12</v>
      </c>
    </row>
    <row r="3211" spans="1:29" x14ac:dyDescent="0.35">
      <c r="A3211">
        <v>3216</v>
      </c>
      <c r="B3211" t="s">
        <v>1318</v>
      </c>
      <c r="C3211" t="s">
        <v>4595</v>
      </c>
      <c r="J3211" t="s">
        <v>272</v>
      </c>
      <c r="K3211">
        <v>0</v>
      </c>
      <c r="N3211" t="b">
        <v>0</v>
      </c>
      <c r="O3211" t="b">
        <v>1</v>
      </c>
      <c r="P3211" t="b">
        <v>0</v>
      </c>
      <c r="Q3211">
        <v>14</v>
      </c>
      <c r="R3211">
        <v>9</v>
      </c>
      <c r="S3211">
        <v>1</v>
      </c>
      <c r="T3211">
        <v>3</v>
      </c>
      <c r="U3211" t="b">
        <v>1</v>
      </c>
      <c r="V3211" t="s">
        <v>223</v>
      </c>
      <c r="W3211" t="s">
        <v>317</v>
      </c>
      <c r="X3211" t="s">
        <v>6110</v>
      </c>
      <c r="Y3211">
        <v>51</v>
      </c>
      <c r="Z3211">
        <v>51</v>
      </c>
      <c r="AA3211">
        <v>12</v>
      </c>
      <c r="AB3211">
        <v>12</v>
      </c>
      <c r="AC3211">
        <v>12</v>
      </c>
    </row>
    <row r="3212" spans="1:29" x14ac:dyDescent="0.35">
      <c r="A3212">
        <v>3217</v>
      </c>
      <c r="B3212" t="s">
        <v>1318</v>
      </c>
      <c r="C3212" t="s">
        <v>4596</v>
      </c>
      <c r="J3212" t="s">
        <v>272</v>
      </c>
      <c r="K3212">
        <v>0</v>
      </c>
      <c r="N3212" t="b">
        <v>0</v>
      </c>
      <c r="O3212" t="b">
        <v>1</v>
      </c>
      <c r="P3212" t="b">
        <v>0</v>
      </c>
      <c r="Q3212">
        <v>14</v>
      </c>
      <c r="R3212">
        <v>9</v>
      </c>
      <c r="S3212">
        <v>1</v>
      </c>
      <c r="T3212">
        <v>3</v>
      </c>
      <c r="U3212" t="b">
        <v>1</v>
      </c>
      <c r="V3212" t="s">
        <v>223</v>
      </c>
      <c r="W3212" t="s">
        <v>317</v>
      </c>
      <c r="X3212" t="s">
        <v>6111</v>
      </c>
      <c r="Y3212">
        <v>52</v>
      </c>
      <c r="Z3212">
        <v>52</v>
      </c>
      <c r="AA3212">
        <v>12</v>
      </c>
      <c r="AB3212">
        <v>12</v>
      </c>
      <c r="AC3212">
        <v>12</v>
      </c>
    </row>
    <row r="3213" spans="1:29" x14ac:dyDescent="0.35">
      <c r="A3213">
        <v>3218</v>
      </c>
      <c r="B3213" t="s">
        <v>1318</v>
      </c>
      <c r="C3213" t="s">
        <v>4597</v>
      </c>
      <c r="J3213" t="s">
        <v>272</v>
      </c>
      <c r="K3213">
        <v>0</v>
      </c>
      <c r="N3213" t="b">
        <v>0</v>
      </c>
      <c r="O3213" t="b">
        <v>1</v>
      </c>
      <c r="P3213" t="b">
        <v>0</v>
      </c>
      <c r="Q3213">
        <v>14</v>
      </c>
      <c r="R3213">
        <v>9</v>
      </c>
      <c r="S3213">
        <v>1</v>
      </c>
      <c r="T3213">
        <v>3</v>
      </c>
      <c r="U3213" t="b">
        <v>1</v>
      </c>
      <c r="V3213" t="s">
        <v>223</v>
      </c>
      <c r="W3213" t="s">
        <v>317</v>
      </c>
      <c r="X3213" t="s">
        <v>6112</v>
      </c>
      <c r="Y3213">
        <v>53</v>
      </c>
      <c r="Z3213">
        <v>53</v>
      </c>
      <c r="AA3213">
        <v>12</v>
      </c>
      <c r="AB3213">
        <v>12</v>
      </c>
      <c r="AC3213">
        <v>12</v>
      </c>
    </row>
    <row r="3214" spans="1:29" x14ac:dyDescent="0.35">
      <c r="A3214">
        <v>3219</v>
      </c>
      <c r="B3214" t="s">
        <v>1318</v>
      </c>
      <c r="C3214" t="s">
        <v>4598</v>
      </c>
      <c r="J3214" t="s">
        <v>272</v>
      </c>
      <c r="K3214">
        <v>0</v>
      </c>
      <c r="N3214" t="b">
        <v>0</v>
      </c>
      <c r="O3214" t="b">
        <v>1</v>
      </c>
      <c r="P3214" t="b">
        <v>0</v>
      </c>
      <c r="Q3214">
        <v>14</v>
      </c>
      <c r="R3214">
        <v>9</v>
      </c>
      <c r="S3214">
        <v>1</v>
      </c>
      <c r="T3214">
        <v>3</v>
      </c>
      <c r="U3214" t="b">
        <v>1</v>
      </c>
      <c r="V3214" t="s">
        <v>223</v>
      </c>
      <c r="W3214" t="s">
        <v>317</v>
      </c>
      <c r="X3214" t="s">
        <v>6113</v>
      </c>
      <c r="Y3214">
        <v>54</v>
      </c>
      <c r="Z3214">
        <v>54</v>
      </c>
      <c r="AA3214">
        <v>12</v>
      </c>
      <c r="AB3214">
        <v>12</v>
      </c>
      <c r="AC3214">
        <v>12</v>
      </c>
    </row>
    <row r="3215" spans="1:29" x14ac:dyDescent="0.35">
      <c r="A3215">
        <v>3220</v>
      </c>
      <c r="B3215" t="s">
        <v>1318</v>
      </c>
      <c r="C3215" t="s">
        <v>4599</v>
      </c>
      <c r="J3215" t="s">
        <v>272</v>
      </c>
      <c r="K3215">
        <v>0</v>
      </c>
      <c r="N3215" t="b">
        <v>0</v>
      </c>
      <c r="O3215" t="b">
        <v>1</v>
      </c>
      <c r="P3215" t="b">
        <v>0</v>
      </c>
      <c r="Q3215">
        <v>14</v>
      </c>
      <c r="R3215">
        <v>9</v>
      </c>
      <c r="S3215">
        <v>1</v>
      </c>
      <c r="T3215">
        <v>3</v>
      </c>
      <c r="U3215" t="b">
        <v>1</v>
      </c>
      <c r="V3215" t="s">
        <v>223</v>
      </c>
      <c r="W3215" t="s">
        <v>317</v>
      </c>
      <c r="X3215" t="s">
        <v>6114</v>
      </c>
      <c r="Y3215">
        <v>55</v>
      </c>
      <c r="Z3215">
        <v>55</v>
      </c>
      <c r="AA3215">
        <v>12</v>
      </c>
      <c r="AB3215">
        <v>12</v>
      </c>
      <c r="AC3215">
        <v>12</v>
      </c>
    </row>
    <row r="3216" spans="1:29" x14ac:dyDescent="0.35">
      <c r="A3216">
        <v>3221</v>
      </c>
      <c r="B3216" t="s">
        <v>1318</v>
      </c>
      <c r="C3216" t="s">
        <v>4600</v>
      </c>
      <c r="J3216" t="s">
        <v>272</v>
      </c>
      <c r="K3216">
        <v>0</v>
      </c>
      <c r="N3216" t="b">
        <v>0</v>
      </c>
      <c r="O3216" t="b">
        <v>1</v>
      </c>
      <c r="P3216" t="b">
        <v>0</v>
      </c>
      <c r="Q3216">
        <v>14</v>
      </c>
      <c r="R3216">
        <v>9</v>
      </c>
      <c r="S3216">
        <v>1</v>
      </c>
      <c r="T3216">
        <v>3</v>
      </c>
      <c r="U3216" t="b">
        <v>1</v>
      </c>
      <c r="V3216" t="s">
        <v>223</v>
      </c>
      <c r="W3216" t="s">
        <v>317</v>
      </c>
      <c r="X3216" t="s">
        <v>6115</v>
      </c>
      <c r="Y3216">
        <v>56</v>
      </c>
      <c r="Z3216">
        <v>56</v>
      </c>
      <c r="AA3216">
        <v>12</v>
      </c>
      <c r="AB3216">
        <v>12</v>
      </c>
      <c r="AC3216">
        <v>12</v>
      </c>
    </row>
    <row r="3217" spans="1:29" x14ac:dyDescent="0.35">
      <c r="A3217">
        <v>3222</v>
      </c>
      <c r="B3217" t="s">
        <v>1318</v>
      </c>
      <c r="C3217" t="s">
        <v>4601</v>
      </c>
      <c r="J3217" t="s">
        <v>272</v>
      </c>
      <c r="K3217">
        <v>0</v>
      </c>
      <c r="N3217" t="b">
        <v>0</v>
      </c>
      <c r="O3217" t="b">
        <v>1</v>
      </c>
      <c r="P3217" t="b">
        <v>0</v>
      </c>
      <c r="Q3217">
        <v>14</v>
      </c>
      <c r="R3217">
        <v>9</v>
      </c>
      <c r="S3217">
        <v>1</v>
      </c>
      <c r="T3217">
        <v>3</v>
      </c>
      <c r="U3217" t="b">
        <v>1</v>
      </c>
      <c r="V3217" t="s">
        <v>223</v>
      </c>
      <c r="W3217" t="s">
        <v>317</v>
      </c>
      <c r="X3217" t="s">
        <v>6116</v>
      </c>
      <c r="Y3217">
        <v>57</v>
      </c>
      <c r="Z3217">
        <v>57</v>
      </c>
      <c r="AA3217">
        <v>12</v>
      </c>
      <c r="AB3217">
        <v>12</v>
      </c>
      <c r="AC3217">
        <v>12</v>
      </c>
    </row>
    <row r="3218" spans="1:29" x14ac:dyDescent="0.35">
      <c r="A3218">
        <v>3223</v>
      </c>
      <c r="B3218" t="s">
        <v>1318</v>
      </c>
      <c r="C3218" t="s">
        <v>4602</v>
      </c>
      <c r="J3218" t="s">
        <v>272</v>
      </c>
      <c r="K3218">
        <v>0</v>
      </c>
      <c r="N3218" t="b">
        <v>0</v>
      </c>
      <c r="O3218" t="b">
        <v>1</v>
      </c>
      <c r="P3218" t="b">
        <v>0</v>
      </c>
      <c r="Q3218">
        <v>14</v>
      </c>
      <c r="R3218">
        <v>9</v>
      </c>
      <c r="S3218">
        <v>1</v>
      </c>
      <c r="T3218">
        <v>3</v>
      </c>
      <c r="U3218" t="b">
        <v>1</v>
      </c>
      <c r="V3218" t="s">
        <v>223</v>
      </c>
      <c r="W3218" t="s">
        <v>317</v>
      </c>
      <c r="X3218" t="s">
        <v>6117</v>
      </c>
      <c r="Y3218">
        <v>58</v>
      </c>
      <c r="Z3218">
        <v>58</v>
      </c>
      <c r="AA3218">
        <v>12</v>
      </c>
      <c r="AB3218">
        <v>12</v>
      </c>
      <c r="AC3218">
        <v>12</v>
      </c>
    </row>
    <row r="3219" spans="1:29" x14ac:dyDescent="0.35">
      <c r="A3219">
        <v>3224</v>
      </c>
      <c r="B3219" t="s">
        <v>1318</v>
      </c>
      <c r="C3219" t="s">
        <v>4603</v>
      </c>
      <c r="J3219" t="s">
        <v>272</v>
      </c>
      <c r="K3219">
        <v>0</v>
      </c>
      <c r="N3219" t="b">
        <v>0</v>
      </c>
      <c r="O3219" t="b">
        <v>1</v>
      </c>
      <c r="P3219" t="b">
        <v>0</v>
      </c>
      <c r="Q3219">
        <v>14</v>
      </c>
      <c r="R3219">
        <v>9</v>
      </c>
      <c r="S3219">
        <v>1</v>
      </c>
      <c r="T3219">
        <v>3</v>
      </c>
      <c r="U3219" t="b">
        <v>1</v>
      </c>
      <c r="V3219" t="s">
        <v>223</v>
      </c>
      <c r="W3219" t="s">
        <v>317</v>
      </c>
      <c r="X3219" t="s">
        <v>6118</v>
      </c>
      <c r="Y3219">
        <v>59</v>
      </c>
      <c r="Z3219">
        <v>59</v>
      </c>
      <c r="AA3219">
        <v>12</v>
      </c>
      <c r="AB3219">
        <v>12</v>
      </c>
      <c r="AC3219">
        <v>12</v>
      </c>
    </row>
    <row r="3220" spans="1:29" x14ac:dyDescent="0.35">
      <c r="A3220">
        <v>3225</v>
      </c>
      <c r="B3220" t="s">
        <v>1318</v>
      </c>
      <c r="C3220" t="s">
        <v>4604</v>
      </c>
      <c r="J3220" t="s">
        <v>272</v>
      </c>
      <c r="K3220">
        <v>0</v>
      </c>
      <c r="N3220" t="b">
        <v>0</v>
      </c>
      <c r="O3220" t="b">
        <v>1</v>
      </c>
      <c r="P3220" t="b">
        <v>0</v>
      </c>
      <c r="Q3220">
        <v>14</v>
      </c>
      <c r="R3220">
        <v>9</v>
      </c>
      <c r="S3220">
        <v>1</v>
      </c>
      <c r="T3220">
        <v>3</v>
      </c>
      <c r="U3220" t="b">
        <v>1</v>
      </c>
      <c r="V3220" t="s">
        <v>223</v>
      </c>
      <c r="W3220" t="s">
        <v>317</v>
      </c>
      <c r="X3220" t="s">
        <v>6119</v>
      </c>
      <c r="Y3220">
        <v>60</v>
      </c>
      <c r="Z3220">
        <v>60</v>
      </c>
      <c r="AA3220">
        <v>12</v>
      </c>
      <c r="AB3220">
        <v>12</v>
      </c>
      <c r="AC3220">
        <v>12</v>
      </c>
    </row>
    <row r="3221" spans="1:29" x14ac:dyDescent="0.35">
      <c r="A3221">
        <v>3226</v>
      </c>
      <c r="B3221" t="s">
        <v>1318</v>
      </c>
      <c r="C3221" t="s">
        <v>4605</v>
      </c>
      <c r="J3221" t="s">
        <v>272</v>
      </c>
      <c r="K3221">
        <v>0</v>
      </c>
      <c r="N3221" t="b">
        <v>0</v>
      </c>
      <c r="O3221" t="b">
        <v>1</v>
      </c>
      <c r="P3221" t="b">
        <v>0</v>
      </c>
      <c r="Q3221">
        <v>14</v>
      </c>
      <c r="R3221">
        <v>9</v>
      </c>
      <c r="S3221">
        <v>1</v>
      </c>
      <c r="T3221">
        <v>3</v>
      </c>
      <c r="U3221" t="b">
        <v>1</v>
      </c>
      <c r="V3221" t="s">
        <v>223</v>
      </c>
      <c r="W3221" t="s">
        <v>317</v>
      </c>
      <c r="X3221" t="s">
        <v>6120</v>
      </c>
      <c r="Y3221">
        <v>61</v>
      </c>
      <c r="Z3221">
        <v>61</v>
      </c>
      <c r="AA3221">
        <v>12</v>
      </c>
      <c r="AB3221">
        <v>12</v>
      </c>
      <c r="AC3221">
        <v>12</v>
      </c>
    </row>
    <row r="3222" spans="1:29" x14ac:dyDescent="0.35">
      <c r="A3222">
        <v>3227</v>
      </c>
      <c r="B3222" t="s">
        <v>1318</v>
      </c>
      <c r="C3222" t="s">
        <v>4606</v>
      </c>
      <c r="J3222" t="s">
        <v>272</v>
      </c>
      <c r="K3222">
        <v>0</v>
      </c>
      <c r="N3222" t="b">
        <v>0</v>
      </c>
      <c r="O3222" t="b">
        <v>1</v>
      </c>
      <c r="P3222" t="b">
        <v>0</v>
      </c>
      <c r="Q3222">
        <v>14</v>
      </c>
      <c r="R3222">
        <v>9</v>
      </c>
      <c r="S3222">
        <v>1</v>
      </c>
      <c r="T3222">
        <v>3</v>
      </c>
      <c r="U3222" t="b">
        <v>1</v>
      </c>
      <c r="V3222" t="s">
        <v>223</v>
      </c>
      <c r="W3222" t="s">
        <v>317</v>
      </c>
      <c r="X3222" t="s">
        <v>6121</v>
      </c>
      <c r="Y3222">
        <v>62</v>
      </c>
      <c r="Z3222">
        <v>62</v>
      </c>
      <c r="AA3222">
        <v>12</v>
      </c>
      <c r="AB3222">
        <v>12</v>
      </c>
      <c r="AC3222">
        <v>12</v>
      </c>
    </row>
    <row r="3223" spans="1:29" x14ac:dyDescent="0.35">
      <c r="A3223">
        <v>3228</v>
      </c>
      <c r="B3223" t="s">
        <v>1318</v>
      </c>
      <c r="C3223" t="s">
        <v>4607</v>
      </c>
      <c r="J3223" t="s">
        <v>272</v>
      </c>
      <c r="K3223">
        <v>0</v>
      </c>
      <c r="N3223" t="b">
        <v>0</v>
      </c>
      <c r="O3223" t="b">
        <v>1</v>
      </c>
      <c r="P3223" t="b">
        <v>0</v>
      </c>
      <c r="Q3223">
        <v>14</v>
      </c>
      <c r="R3223">
        <v>2</v>
      </c>
      <c r="S3223">
        <v>1</v>
      </c>
      <c r="T3223">
        <v>3</v>
      </c>
      <c r="U3223" t="b">
        <v>1</v>
      </c>
      <c r="V3223" t="s">
        <v>223</v>
      </c>
      <c r="W3223" t="s">
        <v>317</v>
      </c>
      <c r="X3223" t="s">
        <v>6122</v>
      </c>
      <c r="Y3223">
        <v>63</v>
      </c>
      <c r="Z3223">
        <v>63</v>
      </c>
      <c r="AA3223">
        <v>12</v>
      </c>
      <c r="AB3223">
        <v>12</v>
      </c>
      <c r="AC3223">
        <v>12</v>
      </c>
    </row>
    <row r="3224" spans="1:29" x14ac:dyDescent="0.35">
      <c r="A3224">
        <v>3229</v>
      </c>
      <c r="B3224" t="s">
        <v>1318</v>
      </c>
      <c r="C3224" t="s">
        <v>4608</v>
      </c>
      <c r="J3224" t="s">
        <v>272</v>
      </c>
      <c r="K3224">
        <v>0</v>
      </c>
      <c r="N3224" t="b">
        <v>0</v>
      </c>
      <c r="O3224" t="b">
        <v>1</v>
      </c>
      <c r="P3224" t="b">
        <v>0</v>
      </c>
      <c r="Q3224">
        <v>14</v>
      </c>
      <c r="R3224">
        <v>2</v>
      </c>
      <c r="S3224">
        <v>1</v>
      </c>
      <c r="T3224">
        <v>3</v>
      </c>
      <c r="U3224" t="b">
        <v>1</v>
      </c>
      <c r="V3224" t="s">
        <v>223</v>
      </c>
      <c r="W3224" t="s">
        <v>317</v>
      </c>
      <c r="X3224" t="s">
        <v>6123</v>
      </c>
      <c r="Y3224">
        <v>64</v>
      </c>
      <c r="Z3224">
        <v>64</v>
      </c>
      <c r="AA3224">
        <v>12</v>
      </c>
      <c r="AB3224">
        <v>12</v>
      </c>
      <c r="AC3224">
        <v>12</v>
      </c>
    </row>
    <row r="3225" spans="1:29" x14ac:dyDescent="0.35">
      <c r="A3225">
        <v>3230</v>
      </c>
      <c r="B3225" t="s">
        <v>1287</v>
      </c>
      <c r="C3225" t="s">
        <v>4609</v>
      </c>
      <c r="D3225" t="s">
        <v>4610</v>
      </c>
      <c r="E3225" t="s">
        <v>4616</v>
      </c>
      <c r="U3225" t="b">
        <v>1</v>
      </c>
      <c r="V3225" t="s">
        <v>336</v>
      </c>
      <c r="W3225" t="s">
        <v>337</v>
      </c>
      <c r="X3225" t="s">
        <v>6149</v>
      </c>
      <c r="Y3225">
        <v>1</v>
      </c>
      <c r="Z3225">
        <v>18</v>
      </c>
      <c r="AA3225">
        <v>1</v>
      </c>
      <c r="AB3225">
        <v>14</v>
      </c>
      <c r="AC3225">
        <v>23</v>
      </c>
    </row>
    <row r="3226" spans="1:29" x14ac:dyDescent="0.35">
      <c r="A3226">
        <v>3231</v>
      </c>
      <c r="B3226" t="s">
        <v>1287</v>
      </c>
      <c r="C3226" t="s">
        <v>4611</v>
      </c>
      <c r="D3226" t="s">
        <v>4612</v>
      </c>
      <c r="E3226" t="s">
        <v>4613</v>
      </c>
      <c r="U3226" t="b">
        <v>1</v>
      </c>
      <c r="V3226" t="s">
        <v>336</v>
      </c>
      <c r="W3226" t="s">
        <v>337</v>
      </c>
      <c r="X3226" t="s">
        <v>6156</v>
      </c>
      <c r="Y3226">
        <v>19</v>
      </c>
      <c r="Z3226">
        <v>30</v>
      </c>
      <c r="AA3226">
        <v>1</v>
      </c>
      <c r="AB3226">
        <v>14</v>
      </c>
      <c r="AC3226">
        <v>23</v>
      </c>
    </row>
    <row r="3227" spans="1:29" x14ac:dyDescent="0.35">
      <c r="A3227">
        <v>3232</v>
      </c>
      <c r="B3227" t="s">
        <v>1287</v>
      </c>
      <c r="C3227" t="s">
        <v>4614</v>
      </c>
      <c r="D3227" t="s">
        <v>4615</v>
      </c>
      <c r="E3227" t="s">
        <v>4617</v>
      </c>
      <c r="U3227" t="b">
        <v>1</v>
      </c>
      <c r="V3227" t="s">
        <v>336</v>
      </c>
      <c r="W3227" t="s">
        <v>337</v>
      </c>
      <c r="X3227" t="s">
        <v>6163</v>
      </c>
      <c r="Y3227">
        <v>31</v>
      </c>
      <c r="Z3227">
        <v>64</v>
      </c>
      <c r="AA3227">
        <v>1</v>
      </c>
      <c r="AB3227">
        <v>14</v>
      </c>
      <c r="AC3227">
        <v>23</v>
      </c>
    </row>
    <row r="3228" spans="1:29" x14ac:dyDescent="0.35">
      <c r="A3228">
        <v>3233</v>
      </c>
      <c r="B3228" t="s">
        <v>1290</v>
      </c>
      <c r="C3228" t="s">
        <v>4618</v>
      </c>
      <c r="U3228" t="b">
        <v>1</v>
      </c>
      <c r="V3228" t="s">
        <v>336</v>
      </c>
      <c r="W3228" t="s">
        <v>337</v>
      </c>
      <c r="X3228" t="s">
        <v>6150</v>
      </c>
      <c r="Y3228">
        <v>6</v>
      </c>
      <c r="Z3228">
        <v>18</v>
      </c>
      <c r="AA3228">
        <v>1</v>
      </c>
      <c r="AB3228">
        <v>14</v>
      </c>
      <c r="AC3228">
        <v>23</v>
      </c>
    </row>
    <row r="3229" spans="1:29" x14ac:dyDescent="0.35">
      <c r="A3229">
        <v>3234</v>
      </c>
      <c r="B3229" t="s">
        <v>1290</v>
      </c>
      <c r="C3229" t="s">
        <v>4619</v>
      </c>
      <c r="U3229" t="b">
        <v>1</v>
      </c>
      <c r="V3229" t="s">
        <v>336</v>
      </c>
      <c r="W3229" t="s">
        <v>337</v>
      </c>
      <c r="X3229" t="s">
        <v>6157</v>
      </c>
      <c r="Y3229">
        <v>20</v>
      </c>
      <c r="Z3229">
        <v>30</v>
      </c>
      <c r="AA3229">
        <v>1</v>
      </c>
      <c r="AB3229">
        <v>14</v>
      </c>
      <c r="AC3229">
        <v>23</v>
      </c>
    </row>
    <row r="3230" spans="1:29" x14ac:dyDescent="0.35">
      <c r="A3230">
        <v>3235</v>
      </c>
      <c r="B3230" t="s">
        <v>1290</v>
      </c>
      <c r="C3230" t="s">
        <v>4620</v>
      </c>
      <c r="U3230" t="b">
        <v>1</v>
      </c>
      <c r="V3230" t="s">
        <v>336</v>
      </c>
      <c r="W3230" t="s">
        <v>337</v>
      </c>
      <c r="X3230" t="s">
        <v>6164</v>
      </c>
      <c r="Y3230">
        <v>32</v>
      </c>
      <c r="Z3230">
        <v>64</v>
      </c>
      <c r="AA3230">
        <v>1</v>
      </c>
      <c r="AB3230">
        <v>14</v>
      </c>
      <c r="AC3230">
        <v>23</v>
      </c>
    </row>
    <row r="3231" spans="1:29" x14ac:dyDescent="0.35">
      <c r="A3231">
        <v>3237</v>
      </c>
      <c r="B3231" t="s">
        <v>147</v>
      </c>
      <c r="C3231" t="s">
        <v>4621</v>
      </c>
      <c r="U3231" t="b">
        <v>1</v>
      </c>
      <c r="V3231" t="s">
        <v>336</v>
      </c>
      <c r="W3231" t="s">
        <v>337</v>
      </c>
      <c r="X3231" t="s">
        <v>6152</v>
      </c>
      <c r="Y3231">
        <v>6</v>
      </c>
      <c r="Z3231">
        <v>18</v>
      </c>
      <c r="AA3231">
        <v>8</v>
      </c>
      <c r="AB3231">
        <v>8</v>
      </c>
      <c r="AC3231">
        <v>23</v>
      </c>
    </row>
    <row r="3232" spans="1:29" x14ac:dyDescent="0.35">
      <c r="A3232">
        <v>3238</v>
      </c>
      <c r="B3232" t="s">
        <v>147</v>
      </c>
      <c r="C3232" t="s">
        <v>4622</v>
      </c>
      <c r="U3232" t="b">
        <v>1</v>
      </c>
      <c r="V3232" t="s">
        <v>336</v>
      </c>
      <c r="W3232" t="s">
        <v>337</v>
      </c>
      <c r="X3232" t="s">
        <v>6153</v>
      </c>
      <c r="Y3232">
        <v>6</v>
      </c>
      <c r="Z3232">
        <v>18</v>
      </c>
      <c r="AA3232">
        <v>10</v>
      </c>
      <c r="AB3232">
        <v>10</v>
      </c>
      <c r="AC3232">
        <v>23</v>
      </c>
    </row>
    <row r="3233" spans="1:29" x14ac:dyDescent="0.35">
      <c r="A3233">
        <v>3239</v>
      </c>
      <c r="B3233" t="s">
        <v>147</v>
      </c>
      <c r="C3233" t="s">
        <v>4623</v>
      </c>
      <c r="U3233" t="b">
        <v>1</v>
      </c>
      <c r="V3233" t="s">
        <v>336</v>
      </c>
      <c r="W3233" t="s">
        <v>337</v>
      </c>
      <c r="X3233" t="s">
        <v>6154</v>
      </c>
      <c r="Y3233">
        <v>6</v>
      </c>
      <c r="Z3233">
        <v>18</v>
      </c>
      <c r="AA3233">
        <v>11</v>
      </c>
      <c r="AB3233">
        <v>11</v>
      </c>
      <c r="AC3233">
        <v>23</v>
      </c>
    </row>
    <row r="3234" spans="1:29" x14ac:dyDescent="0.35">
      <c r="A3234">
        <v>3240</v>
      </c>
      <c r="B3234" t="s">
        <v>147</v>
      </c>
      <c r="C3234" t="s">
        <v>4624</v>
      </c>
      <c r="U3234" t="b">
        <v>1</v>
      </c>
      <c r="V3234" t="s">
        <v>336</v>
      </c>
      <c r="W3234" t="s">
        <v>337</v>
      </c>
      <c r="X3234" t="s">
        <v>6155</v>
      </c>
      <c r="Y3234">
        <v>6</v>
      </c>
      <c r="Z3234">
        <v>18</v>
      </c>
      <c r="AA3234">
        <v>12</v>
      </c>
      <c r="AB3234">
        <v>12</v>
      </c>
      <c r="AC3234">
        <v>23</v>
      </c>
    </row>
    <row r="3235" spans="1:29" x14ac:dyDescent="0.35">
      <c r="A3235">
        <v>3241</v>
      </c>
      <c r="B3235" t="s">
        <v>147</v>
      </c>
      <c r="C3235" t="s">
        <v>4625</v>
      </c>
      <c r="U3235" t="b">
        <v>1</v>
      </c>
      <c r="V3235" t="s">
        <v>336</v>
      </c>
      <c r="W3235" t="s">
        <v>337</v>
      </c>
      <c r="X3235" t="s">
        <v>6158</v>
      </c>
      <c r="Y3235">
        <v>20</v>
      </c>
      <c r="Z3235">
        <v>30</v>
      </c>
      <c r="AA3235">
        <v>7</v>
      </c>
      <c r="AB3235">
        <v>7</v>
      </c>
      <c r="AC3235">
        <v>23</v>
      </c>
    </row>
    <row r="3236" spans="1:29" x14ac:dyDescent="0.35">
      <c r="A3236">
        <v>3242</v>
      </c>
      <c r="B3236" t="s">
        <v>147</v>
      </c>
      <c r="C3236" t="s">
        <v>4626</v>
      </c>
      <c r="U3236" t="b">
        <v>1</v>
      </c>
      <c r="V3236" t="s">
        <v>336</v>
      </c>
      <c r="W3236" t="s">
        <v>337</v>
      </c>
      <c r="X3236" t="s">
        <v>6159</v>
      </c>
      <c r="Y3236">
        <v>20</v>
      </c>
      <c r="Z3236">
        <v>30</v>
      </c>
      <c r="AA3236">
        <v>8</v>
      </c>
      <c r="AB3236">
        <v>8</v>
      </c>
      <c r="AC3236">
        <v>23</v>
      </c>
    </row>
    <row r="3237" spans="1:29" x14ac:dyDescent="0.35">
      <c r="A3237">
        <v>3243</v>
      </c>
      <c r="B3237" t="s">
        <v>147</v>
      </c>
      <c r="C3237" t="s">
        <v>4627</v>
      </c>
      <c r="U3237" t="b">
        <v>1</v>
      </c>
      <c r="V3237" t="s">
        <v>336</v>
      </c>
      <c r="W3237" t="s">
        <v>337</v>
      </c>
      <c r="X3237" t="s">
        <v>6160</v>
      </c>
      <c r="Y3237">
        <v>20</v>
      </c>
      <c r="Z3237">
        <v>30</v>
      </c>
      <c r="AA3237">
        <v>10</v>
      </c>
      <c r="AB3237">
        <v>10</v>
      </c>
      <c r="AC3237">
        <v>23</v>
      </c>
    </row>
    <row r="3238" spans="1:29" x14ac:dyDescent="0.35">
      <c r="A3238">
        <v>3244</v>
      </c>
      <c r="B3238" t="s">
        <v>147</v>
      </c>
      <c r="C3238" t="s">
        <v>4628</v>
      </c>
      <c r="U3238" t="b">
        <v>1</v>
      </c>
      <c r="V3238" t="s">
        <v>336</v>
      </c>
      <c r="W3238" t="s">
        <v>337</v>
      </c>
      <c r="X3238" t="s">
        <v>6161</v>
      </c>
      <c r="Y3238">
        <v>20</v>
      </c>
      <c r="Z3238">
        <v>30</v>
      </c>
      <c r="AA3238">
        <v>11</v>
      </c>
      <c r="AB3238">
        <v>11</v>
      </c>
      <c r="AC3238">
        <v>23</v>
      </c>
    </row>
    <row r="3239" spans="1:29" x14ac:dyDescent="0.35">
      <c r="A3239">
        <v>3245</v>
      </c>
      <c r="B3239" t="s">
        <v>147</v>
      </c>
      <c r="C3239" t="s">
        <v>4629</v>
      </c>
      <c r="U3239" t="b">
        <v>1</v>
      </c>
      <c r="V3239" t="s">
        <v>336</v>
      </c>
      <c r="W3239" t="s">
        <v>337</v>
      </c>
      <c r="X3239" t="s">
        <v>6162</v>
      </c>
      <c r="Y3239">
        <v>20</v>
      </c>
      <c r="Z3239">
        <v>30</v>
      </c>
      <c r="AA3239">
        <v>12</v>
      </c>
      <c r="AB3239">
        <v>12</v>
      </c>
      <c r="AC3239">
        <v>23</v>
      </c>
    </row>
    <row r="3240" spans="1:29" x14ac:dyDescent="0.35">
      <c r="A3240">
        <v>3246</v>
      </c>
      <c r="B3240" t="s">
        <v>147</v>
      </c>
      <c r="C3240" t="s">
        <v>4630</v>
      </c>
      <c r="U3240" t="b">
        <v>1</v>
      </c>
      <c r="V3240" t="s">
        <v>336</v>
      </c>
      <c r="W3240" t="s">
        <v>337</v>
      </c>
      <c r="X3240" t="s">
        <v>6165</v>
      </c>
      <c r="Y3240">
        <v>32</v>
      </c>
      <c r="Z3240">
        <v>62</v>
      </c>
      <c r="AA3240">
        <v>2</v>
      </c>
      <c r="AB3240">
        <v>8</v>
      </c>
      <c r="AC3240">
        <v>23</v>
      </c>
    </row>
    <row r="3241" spans="1:29" x14ac:dyDescent="0.35">
      <c r="A3241">
        <v>3247</v>
      </c>
      <c r="B3241" t="s">
        <v>147</v>
      </c>
      <c r="C3241" t="s">
        <v>4631</v>
      </c>
      <c r="U3241" t="b">
        <v>1</v>
      </c>
      <c r="V3241" t="s">
        <v>336</v>
      </c>
      <c r="W3241" t="s">
        <v>337</v>
      </c>
      <c r="X3241" t="s">
        <v>6166</v>
      </c>
      <c r="Y3241">
        <v>32</v>
      </c>
      <c r="Z3241">
        <v>63</v>
      </c>
      <c r="AA3241">
        <v>10</v>
      </c>
      <c r="AB3241">
        <v>10</v>
      </c>
      <c r="AC3241">
        <v>23</v>
      </c>
    </row>
    <row r="3242" spans="1:29" x14ac:dyDescent="0.35">
      <c r="A3242">
        <v>3248</v>
      </c>
      <c r="B3242" t="s">
        <v>147</v>
      </c>
      <c r="C3242" t="s">
        <v>4632</v>
      </c>
      <c r="U3242" t="b">
        <v>1</v>
      </c>
      <c r="V3242" t="s">
        <v>336</v>
      </c>
      <c r="W3242" t="s">
        <v>337</v>
      </c>
      <c r="X3242" t="s">
        <v>6167</v>
      </c>
      <c r="Y3242">
        <v>32</v>
      </c>
      <c r="Z3242">
        <v>63</v>
      </c>
      <c r="AA3242">
        <v>11</v>
      </c>
      <c r="AB3242">
        <v>11</v>
      </c>
      <c r="AC3242">
        <v>23</v>
      </c>
    </row>
    <row r="3243" spans="1:29" x14ac:dyDescent="0.35">
      <c r="A3243">
        <v>3249</v>
      </c>
      <c r="B3243" t="s">
        <v>147</v>
      </c>
      <c r="C3243" t="s">
        <v>4633</v>
      </c>
      <c r="U3243" t="b">
        <v>1</v>
      </c>
      <c r="V3243" t="s">
        <v>336</v>
      </c>
      <c r="W3243" t="s">
        <v>337</v>
      </c>
      <c r="X3243" t="s">
        <v>6168</v>
      </c>
      <c r="Y3243">
        <v>32</v>
      </c>
      <c r="Z3243">
        <v>64</v>
      </c>
      <c r="AA3243">
        <v>12</v>
      </c>
      <c r="AB3243">
        <v>12</v>
      </c>
      <c r="AC3243">
        <v>23</v>
      </c>
    </row>
    <row r="3244" spans="1:29" x14ac:dyDescent="0.35">
      <c r="A3244">
        <v>3250</v>
      </c>
      <c r="B3244" t="s">
        <v>1318</v>
      </c>
      <c r="C3244" t="s">
        <v>4634</v>
      </c>
      <c r="J3244" t="s">
        <v>272</v>
      </c>
      <c r="K3244">
        <v>0</v>
      </c>
      <c r="N3244" t="b">
        <v>1</v>
      </c>
      <c r="O3244" t="b">
        <v>1</v>
      </c>
      <c r="P3244" t="b">
        <v>0</v>
      </c>
      <c r="Q3244">
        <v>14</v>
      </c>
      <c r="R3244">
        <v>6</v>
      </c>
      <c r="S3244">
        <v>1</v>
      </c>
      <c r="T3244">
        <v>4</v>
      </c>
      <c r="U3244" t="b">
        <v>1</v>
      </c>
      <c r="V3244" t="s">
        <v>336</v>
      </c>
      <c r="W3244" t="s">
        <v>337</v>
      </c>
      <c r="X3244" t="s">
        <v>5805</v>
      </c>
      <c r="Y3244">
        <v>12</v>
      </c>
      <c r="Z3244">
        <v>12</v>
      </c>
      <c r="AA3244">
        <v>7</v>
      </c>
      <c r="AB3244">
        <v>7</v>
      </c>
      <c r="AC3244">
        <v>23</v>
      </c>
    </row>
    <row r="3245" spans="1:29" x14ac:dyDescent="0.35">
      <c r="A3245">
        <v>3251</v>
      </c>
      <c r="B3245" t="s">
        <v>1318</v>
      </c>
      <c r="C3245" t="s">
        <v>4635</v>
      </c>
      <c r="J3245" t="s">
        <v>272</v>
      </c>
      <c r="K3245">
        <v>0</v>
      </c>
      <c r="N3245" t="b">
        <v>1</v>
      </c>
      <c r="O3245" t="b">
        <v>1</v>
      </c>
      <c r="P3245" t="b">
        <v>0</v>
      </c>
      <c r="Q3245">
        <v>14</v>
      </c>
      <c r="R3245">
        <v>6</v>
      </c>
      <c r="S3245">
        <v>1</v>
      </c>
      <c r="T3245">
        <v>4</v>
      </c>
      <c r="U3245" t="b">
        <v>1</v>
      </c>
      <c r="V3245" t="s">
        <v>336</v>
      </c>
      <c r="W3245" t="s">
        <v>337</v>
      </c>
      <c r="X3245" t="s">
        <v>5855</v>
      </c>
      <c r="Y3245">
        <v>12</v>
      </c>
      <c r="Z3245">
        <v>12</v>
      </c>
      <c r="AA3245">
        <v>8</v>
      </c>
      <c r="AB3245">
        <v>8</v>
      </c>
      <c r="AC3245">
        <v>23</v>
      </c>
    </row>
    <row r="3246" spans="1:29" x14ac:dyDescent="0.35">
      <c r="A3246">
        <v>3252</v>
      </c>
      <c r="B3246" t="s">
        <v>1318</v>
      </c>
      <c r="C3246" t="s">
        <v>4636</v>
      </c>
      <c r="J3246" t="s">
        <v>272</v>
      </c>
      <c r="K3246">
        <v>0</v>
      </c>
      <c r="N3246" t="b">
        <v>1</v>
      </c>
      <c r="O3246" t="b">
        <v>1</v>
      </c>
      <c r="P3246" t="b">
        <v>0</v>
      </c>
      <c r="Q3246">
        <v>14</v>
      </c>
      <c r="R3246">
        <v>6</v>
      </c>
      <c r="S3246">
        <v>1</v>
      </c>
      <c r="T3246">
        <v>4</v>
      </c>
      <c r="U3246" t="b">
        <v>1</v>
      </c>
      <c r="V3246" t="s">
        <v>336</v>
      </c>
      <c r="W3246" t="s">
        <v>337</v>
      </c>
      <c r="X3246" t="s">
        <v>5806</v>
      </c>
      <c r="Y3246">
        <v>13</v>
      </c>
      <c r="Z3246">
        <v>13</v>
      </c>
      <c r="AA3246">
        <v>7</v>
      </c>
      <c r="AB3246">
        <v>7</v>
      </c>
      <c r="AC3246">
        <v>23</v>
      </c>
    </row>
    <row r="3247" spans="1:29" x14ac:dyDescent="0.35">
      <c r="A3247">
        <v>3253</v>
      </c>
      <c r="B3247" t="s">
        <v>1318</v>
      </c>
      <c r="C3247" t="s">
        <v>4637</v>
      </c>
      <c r="D3247" t="s">
        <v>4610</v>
      </c>
      <c r="E3247" t="s">
        <v>4616</v>
      </c>
      <c r="J3247" t="s">
        <v>272</v>
      </c>
      <c r="K3247">
        <v>0</v>
      </c>
      <c r="N3247" t="b">
        <v>1</v>
      </c>
      <c r="O3247" t="b">
        <v>1</v>
      </c>
      <c r="P3247" t="b">
        <v>0</v>
      </c>
      <c r="Q3247">
        <v>14</v>
      </c>
      <c r="R3247">
        <v>6</v>
      </c>
      <c r="S3247">
        <v>1</v>
      </c>
      <c r="T3247">
        <v>4</v>
      </c>
      <c r="U3247" t="b">
        <v>1</v>
      </c>
      <c r="V3247" t="s">
        <v>336</v>
      </c>
      <c r="W3247" t="s">
        <v>337</v>
      </c>
      <c r="X3247" t="s">
        <v>5856</v>
      </c>
      <c r="Y3247">
        <v>13</v>
      </c>
      <c r="Z3247">
        <v>13</v>
      </c>
      <c r="AA3247">
        <v>8</v>
      </c>
      <c r="AB3247">
        <v>8</v>
      </c>
      <c r="AC3247">
        <v>23</v>
      </c>
    </row>
    <row r="3248" spans="1:29" x14ac:dyDescent="0.35">
      <c r="A3248">
        <v>3254</v>
      </c>
      <c r="B3248" t="s">
        <v>1318</v>
      </c>
      <c r="C3248" t="s">
        <v>4638</v>
      </c>
      <c r="J3248" t="s">
        <v>272</v>
      </c>
      <c r="K3248">
        <v>0</v>
      </c>
      <c r="N3248" t="b">
        <v>1</v>
      </c>
      <c r="O3248" t="b">
        <v>1</v>
      </c>
      <c r="P3248" t="b">
        <v>0</v>
      </c>
      <c r="Q3248">
        <v>14</v>
      </c>
      <c r="R3248">
        <v>6</v>
      </c>
      <c r="S3248">
        <v>1</v>
      </c>
      <c r="T3248">
        <v>4</v>
      </c>
      <c r="U3248" t="b">
        <v>1</v>
      </c>
      <c r="V3248" t="s">
        <v>336</v>
      </c>
      <c r="W3248" t="s">
        <v>337</v>
      </c>
      <c r="X3248" t="s">
        <v>5807</v>
      </c>
      <c r="Y3248">
        <v>14</v>
      </c>
      <c r="Z3248">
        <v>14</v>
      </c>
      <c r="AA3248">
        <v>7</v>
      </c>
      <c r="AB3248">
        <v>7</v>
      </c>
      <c r="AC3248">
        <v>23</v>
      </c>
    </row>
    <row r="3249" spans="1:29" x14ac:dyDescent="0.35">
      <c r="A3249">
        <v>3255</v>
      </c>
      <c r="B3249" t="s">
        <v>1318</v>
      </c>
      <c r="C3249" t="s">
        <v>4639</v>
      </c>
      <c r="D3249" t="s">
        <v>4610</v>
      </c>
      <c r="E3249" t="s">
        <v>4616</v>
      </c>
      <c r="J3249" t="s">
        <v>272</v>
      </c>
      <c r="K3249">
        <v>0</v>
      </c>
      <c r="N3249" t="b">
        <v>1</v>
      </c>
      <c r="O3249" t="b">
        <v>1</v>
      </c>
      <c r="P3249" t="b">
        <v>0</v>
      </c>
      <c r="Q3249">
        <v>14</v>
      </c>
      <c r="R3249">
        <v>6</v>
      </c>
      <c r="S3249">
        <v>1</v>
      </c>
      <c r="T3249">
        <v>4</v>
      </c>
      <c r="U3249" t="b">
        <v>1</v>
      </c>
      <c r="V3249" t="s">
        <v>336</v>
      </c>
      <c r="W3249" t="s">
        <v>337</v>
      </c>
      <c r="X3249" t="s">
        <v>5857</v>
      </c>
      <c r="Y3249">
        <v>14</v>
      </c>
      <c r="Z3249">
        <v>14</v>
      </c>
      <c r="AA3249">
        <v>8</v>
      </c>
      <c r="AB3249">
        <v>8</v>
      </c>
      <c r="AC3249">
        <v>23</v>
      </c>
    </row>
    <row r="3250" spans="1:29" x14ac:dyDescent="0.35">
      <c r="A3250">
        <v>3256</v>
      </c>
      <c r="B3250" t="s">
        <v>1318</v>
      </c>
      <c r="C3250" t="s">
        <v>4640</v>
      </c>
      <c r="J3250" t="s">
        <v>272</v>
      </c>
      <c r="K3250">
        <v>0</v>
      </c>
      <c r="N3250" t="b">
        <v>1</v>
      </c>
      <c r="O3250" t="b">
        <v>1</v>
      </c>
      <c r="P3250" t="b">
        <v>0</v>
      </c>
      <c r="Q3250">
        <v>14</v>
      </c>
      <c r="R3250">
        <v>6</v>
      </c>
      <c r="S3250">
        <v>1</v>
      </c>
      <c r="T3250">
        <v>4</v>
      </c>
      <c r="U3250" t="b">
        <v>1</v>
      </c>
      <c r="V3250" t="s">
        <v>336</v>
      </c>
      <c r="W3250" t="s">
        <v>337</v>
      </c>
      <c r="X3250" t="s">
        <v>5808</v>
      </c>
      <c r="Y3250">
        <v>15</v>
      </c>
      <c r="Z3250">
        <v>15</v>
      </c>
      <c r="AA3250">
        <v>7</v>
      </c>
      <c r="AB3250">
        <v>7</v>
      </c>
      <c r="AC3250">
        <v>23</v>
      </c>
    </row>
    <row r="3251" spans="1:29" x14ac:dyDescent="0.35">
      <c r="A3251">
        <v>3257</v>
      </c>
      <c r="B3251" t="s">
        <v>1318</v>
      </c>
      <c r="C3251" t="s">
        <v>4641</v>
      </c>
      <c r="J3251" t="s">
        <v>272</v>
      </c>
      <c r="K3251">
        <v>0</v>
      </c>
      <c r="N3251" t="b">
        <v>1</v>
      </c>
      <c r="O3251" t="b">
        <v>1</v>
      </c>
      <c r="P3251" t="b">
        <v>0</v>
      </c>
      <c r="Q3251">
        <v>14</v>
      </c>
      <c r="R3251">
        <v>6</v>
      </c>
      <c r="S3251">
        <v>1</v>
      </c>
      <c r="T3251">
        <v>4</v>
      </c>
      <c r="U3251" t="b">
        <v>1</v>
      </c>
      <c r="V3251" t="s">
        <v>336</v>
      </c>
      <c r="W3251" t="s">
        <v>337</v>
      </c>
      <c r="X3251" t="s">
        <v>5858</v>
      </c>
      <c r="Y3251">
        <v>15</v>
      </c>
      <c r="Z3251">
        <v>15</v>
      </c>
      <c r="AA3251">
        <v>8</v>
      </c>
      <c r="AB3251">
        <v>8</v>
      </c>
      <c r="AC3251">
        <v>23</v>
      </c>
    </row>
    <row r="3252" spans="1:29" x14ac:dyDescent="0.35">
      <c r="A3252">
        <v>3258</v>
      </c>
      <c r="B3252" t="s">
        <v>1318</v>
      </c>
      <c r="C3252" t="s">
        <v>4642</v>
      </c>
      <c r="J3252" t="s">
        <v>272</v>
      </c>
      <c r="K3252">
        <v>0</v>
      </c>
      <c r="N3252" t="b">
        <v>1</v>
      </c>
      <c r="O3252" t="b">
        <v>1</v>
      </c>
      <c r="P3252" t="b">
        <v>0</v>
      </c>
      <c r="Q3252">
        <v>14</v>
      </c>
      <c r="R3252">
        <v>6</v>
      </c>
      <c r="S3252">
        <v>1</v>
      </c>
      <c r="T3252">
        <v>4</v>
      </c>
      <c r="U3252" t="b">
        <v>1</v>
      </c>
      <c r="V3252" t="s">
        <v>336</v>
      </c>
      <c r="W3252" t="s">
        <v>337</v>
      </c>
      <c r="X3252" t="s">
        <v>5809</v>
      </c>
      <c r="Y3252">
        <v>16</v>
      </c>
      <c r="Z3252">
        <v>16</v>
      </c>
      <c r="AA3252">
        <v>7</v>
      </c>
      <c r="AB3252">
        <v>7</v>
      </c>
      <c r="AC3252">
        <v>23</v>
      </c>
    </row>
    <row r="3253" spans="1:29" x14ac:dyDescent="0.35">
      <c r="A3253">
        <v>3259</v>
      </c>
      <c r="B3253" t="s">
        <v>1318</v>
      </c>
      <c r="C3253" t="s">
        <v>4643</v>
      </c>
      <c r="J3253" t="s">
        <v>272</v>
      </c>
      <c r="K3253">
        <v>0</v>
      </c>
      <c r="N3253" t="b">
        <v>1</v>
      </c>
      <c r="O3253" t="b">
        <v>1</v>
      </c>
      <c r="P3253" t="b">
        <v>0</v>
      </c>
      <c r="Q3253">
        <v>14</v>
      </c>
      <c r="R3253">
        <v>6</v>
      </c>
      <c r="S3253">
        <v>1</v>
      </c>
      <c r="T3253">
        <v>4</v>
      </c>
      <c r="U3253" t="b">
        <v>1</v>
      </c>
      <c r="V3253" t="s">
        <v>336</v>
      </c>
      <c r="W3253" t="s">
        <v>337</v>
      </c>
      <c r="X3253" t="s">
        <v>5859</v>
      </c>
      <c r="Y3253">
        <v>16</v>
      </c>
      <c r="Z3253">
        <v>16</v>
      </c>
      <c r="AA3253">
        <v>8</v>
      </c>
      <c r="AB3253">
        <v>8</v>
      </c>
      <c r="AC3253">
        <v>23</v>
      </c>
    </row>
    <row r="3254" spans="1:29" x14ac:dyDescent="0.35">
      <c r="A3254">
        <v>3260</v>
      </c>
      <c r="B3254" t="s">
        <v>1318</v>
      </c>
      <c r="C3254" t="s">
        <v>4644</v>
      </c>
      <c r="J3254" t="s">
        <v>272</v>
      </c>
      <c r="K3254">
        <v>0</v>
      </c>
      <c r="N3254" t="b">
        <v>1</v>
      </c>
      <c r="O3254" t="b">
        <v>1</v>
      </c>
      <c r="P3254" t="b">
        <v>0</v>
      </c>
      <c r="Q3254">
        <v>14</v>
      </c>
      <c r="R3254">
        <v>6</v>
      </c>
      <c r="S3254">
        <v>1</v>
      </c>
      <c r="T3254">
        <v>4</v>
      </c>
      <c r="U3254" t="b">
        <v>1</v>
      </c>
      <c r="V3254" t="s">
        <v>336</v>
      </c>
      <c r="W3254" t="s">
        <v>337</v>
      </c>
      <c r="X3254" t="s">
        <v>5810</v>
      </c>
      <c r="Y3254">
        <v>17</v>
      </c>
      <c r="Z3254">
        <v>17</v>
      </c>
      <c r="AA3254">
        <v>7</v>
      </c>
      <c r="AB3254">
        <v>7</v>
      </c>
      <c r="AC3254">
        <v>23</v>
      </c>
    </row>
    <row r="3255" spans="1:29" x14ac:dyDescent="0.35">
      <c r="A3255">
        <v>3261</v>
      </c>
      <c r="B3255" t="s">
        <v>1318</v>
      </c>
      <c r="C3255" t="s">
        <v>4645</v>
      </c>
      <c r="J3255" t="s">
        <v>272</v>
      </c>
      <c r="K3255">
        <v>0</v>
      </c>
      <c r="N3255" t="b">
        <v>1</v>
      </c>
      <c r="O3255" t="b">
        <v>1</v>
      </c>
      <c r="P3255" t="b">
        <v>0</v>
      </c>
      <c r="Q3255">
        <v>14</v>
      </c>
      <c r="R3255">
        <v>6</v>
      </c>
      <c r="S3255">
        <v>1</v>
      </c>
      <c r="T3255">
        <v>4</v>
      </c>
      <c r="U3255" t="b">
        <v>1</v>
      </c>
      <c r="V3255" t="s">
        <v>336</v>
      </c>
      <c r="W3255" t="s">
        <v>337</v>
      </c>
      <c r="X3255" t="s">
        <v>5860</v>
      </c>
      <c r="Y3255">
        <v>17</v>
      </c>
      <c r="Z3255">
        <v>17</v>
      </c>
      <c r="AA3255">
        <v>8</v>
      </c>
      <c r="AB3255">
        <v>8</v>
      </c>
      <c r="AC3255">
        <v>23</v>
      </c>
    </row>
    <row r="3256" spans="1:29" x14ac:dyDescent="0.35">
      <c r="A3256">
        <v>3262</v>
      </c>
      <c r="B3256" t="s">
        <v>1318</v>
      </c>
      <c r="C3256" t="s">
        <v>4646</v>
      </c>
      <c r="J3256" t="s">
        <v>272</v>
      </c>
      <c r="K3256">
        <v>0</v>
      </c>
      <c r="N3256" t="b">
        <v>1</v>
      </c>
      <c r="O3256" t="b">
        <v>1</v>
      </c>
      <c r="P3256" t="b">
        <v>0</v>
      </c>
      <c r="Q3256">
        <v>14</v>
      </c>
      <c r="R3256">
        <v>6</v>
      </c>
      <c r="S3256">
        <v>1</v>
      </c>
      <c r="T3256">
        <v>4</v>
      </c>
      <c r="U3256" t="b">
        <v>1</v>
      </c>
      <c r="V3256" t="s">
        <v>336</v>
      </c>
      <c r="W3256" t="s">
        <v>337</v>
      </c>
      <c r="X3256" t="s">
        <v>5962</v>
      </c>
      <c r="Y3256">
        <v>12</v>
      </c>
      <c r="Z3256">
        <v>12</v>
      </c>
      <c r="AA3256">
        <v>10</v>
      </c>
      <c r="AB3256">
        <v>10</v>
      </c>
      <c r="AC3256">
        <v>23</v>
      </c>
    </row>
    <row r="3257" spans="1:29" x14ac:dyDescent="0.35">
      <c r="A3257">
        <v>3263</v>
      </c>
      <c r="B3257" t="s">
        <v>1318</v>
      </c>
      <c r="C3257" t="s">
        <v>4647</v>
      </c>
      <c r="J3257" t="s">
        <v>272</v>
      </c>
      <c r="K3257">
        <v>0</v>
      </c>
      <c r="N3257" t="b">
        <v>1</v>
      </c>
      <c r="O3257" t="b">
        <v>1</v>
      </c>
      <c r="P3257" t="b">
        <v>0</v>
      </c>
      <c r="Q3257">
        <v>14</v>
      </c>
      <c r="R3257">
        <v>6</v>
      </c>
      <c r="S3257">
        <v>1</v>
      </c>
      <c r="T3257">
        <v>4</v>
      </c>
      <c r="U3257" t="b">
        <v>1</v>
      </c>
      <c r="V3257" t="s">
        <v>336</v>
      </c>
      <c r="W3257" t="s">
        <v>337</v>
      </c>
      <c r="X3257" t="s">
        <v>6015</v>
      </c>
      <c r="Y3257">
        <v>12</v>
      </c>
      <c r="Z3257">
        <v>12</v>
      </c>
      <c r="AA3257">
        <v>11</v>
      </c>
      <c r="AB3257">
        <v>11</v>
      </c>
      <c r="AC3257">
        <v>23</v>
      </c>
    </row>
    <row r="3258" spans="1:29" x14ac:dyDescent="0.35">
      <c r="A3258">
        <v>3264</v>
      </c>
      <c r="B3258" t="s">
        <v>1318</v>
      </c>
      <c r="C3258" t="s">
        <v>4648</v>
      </c>
      <c r="J3258" t="s">
        <v>272</v>
      </c>
      <c r="K3258">
        <v>0</v>
      </c>
      <c r="N3258" t="b">
        <v>1</v>
      </c>
      <c r="O3258" t="b">
        <v>1</v>
      </c>
      <c r="P3258" t="b">
        <v>0</v>
      </c>
      <c r="Q3258">
        <v>14</v>
      </c>
      <c r="R3258">
        <v>6</v>
      </c>
      <c r="S3258">
        <v>1</v>
      </c>
      <c r="T3258">
        <v>5</v>
      </c>
      <c r="U3258" t="b">
        <v>1</v>
      </c>
      <c r="V3258" t="s">
        <v>336</v>
      </c>
      <c r="W3258" t="s">
        <v>337</v>
      </c>
      <c r="X3258" t="s">
        <v>6071</v>
      </c>
      <c r="Y3258">
        <v>12</v>
      </c>
      <c r="Z3258">
        <v>12</v>
      </c>
      <c r="AA3258">
        <v>12</v>
      </c>
      <c r="AB3258">
        <v>12</v>
      </c>
      <c r="AC3258">
        <v>23</v>
      </c>
    </row>
    <row r="3259" spans="1:29" x14ac:dyDescent="0.35">
      <c r="A3259">
        <v>3265</v>
      </c>
      <c r="B3259" t="s">
        <v>1318</v>
      </c>
      <c r="C3259" t="s">
        <v>4649</v>
      </c>
      <c r="J3259" t="s">
        <v>272</v>
      </c>
      <c r="K3259">
        <v>0</v>
      </c>
      <c r="N3259" t="b">
        <v>1</v>
      </c>
      <c r="O3259" t="b">
        <v>1</v>
      </c>
      <c r="P3259" t="b">
        <v>0</v>
      </c>
      <c r="Q3259">
        <v>14</v>
      </c>
      <c r="R3259">
        <v>6</v>
      </c>
      <c r="S3259">
        <v>1</v>
      </c>
      <c r="T3259">
        <v>4</v>
      </c>
      <c r="U3259" t="b">
        <v>1</v>
      </c>
      <c r="V3259" t="s">
        <v>336</v>
      </c>
      <c r="W3259" t="s">
        <v>337</v>
      </c>
      <c r="X3259" t="s">
        <v>5963</v>
      </c>
      <c r="Y3259">
        <v>13</v>
      </c>
      <c r="Z3259">
        <v>13</v>
      </c>
      <c r="AA3259">
        <v>10</v>
      </c>
      <c r="AB3259">
        <v>10</v>
      </c>
      <c r="AC3259">
        <v>23</v>
      </c>
    </row>
    <row r="3260" spans="1:29" x14ac:dyDescent="0.35">
      <c r="A3260">
        <v>3266</v>
      </c>
      <c r="B3260" t="s">
        <v>1318</v>
      </c>
      <c r="C3260" t="s">
        <v>4650</v>
      </c>
      <c r="J3260" t="s">
        <v>272</v>
      </c>
      <c r="K3260">
        <v>0</v>
      </c>
      <c r="N3260" t="b">
        <v>1</v>
      </c>
      <c r="O3260" t="b">
        <v>1</v>
      </c>
      <c r="P3260" t="b">
        <v>0</v>
      </c>
      <c r="Q3260">
        <v>14</v>
      </c>
      <c r="R3260">
        <v>6</v>
      </c>
      <c r="S3260">
        <v>1</v>
      </c>
      <c r="T3260">
        <v>4</v>
      </c>
      <c r="U3260" t="b">
        <v>1</v>
      </c>
      <c r="V3260" t="s">
        <v>336</v>
      </c>
      <c r="W3260" t="s">
        <v>337</v>
      </c>
      <c r="X3260" t="s">
        <v>6016</v>
      </c>
      <c r="Y3260">
        <v>13</v>
      </c>
      <c r="Z3260">
        <v>13</v>
      </c>
      <c r="AA3260">
        <v>11</v>
      </c>
      <c r="AB3260">
        <v>11</v>
      </c>
      <c r="AC3260">
        <v>23</v>
      </c>
    </row>
    <row r="3261" spans="1:29" x14ac:dyDescent="0.35">
      <c r="A3261">
        <v>3267</v>
      </c>
      <c r="B3261" t="s">
        <v>1318</v>
      </c>
      <c r="C3261" t="s">
        <v>4651</v>
      </c>
      <c r="J3261" t="s">
        <v>272</v>
      </c>
      <c r="K3261">
        <v>0</v>
      </c>
      <c r="N3261" t="b">
        <v>1</v>
      </c>
      <c r="O3261" t="b">
        <v>1</v>
      </c>
      <c r="P3261" t="b">
        <v>0</v>
      </c>
      <c r="Q3261">
        <v>14</v>
      </c>
      <c r="R3261">
        <v>6</v>
      </c>
      <c r="S3261">
        <v>1</v>
      </c>
      <c r="T3261">
        <v>5</v>
      </c>
      <c r="U3261" t="b">
        <v>1</v>
      </c>
      <c r="V3261" t="s">
        <v>336</v>
      </c>
      <c r="W3261" t="s">
        <v>337</v>
      </c>
      <c r="X3261" t="s">
        <v>6072</v>
      </c>
      <c r="Y3261">
        <v>13</v>
      </c>
      <c r="Z3261">
        <v>13</v>
      </c>
      <c r="AA3261">
        <v>12</v>
      </c>
      <c r="AB3261">
        <v>12</v>
      </c>
      <c r="AC3261">
        <v>23</v>
      </c>
    </row>
    <row r="3262" spans="1:29" x14ac:dyDescent="0.35">
      <c r="A3262">
        <v>3268</v>
      </c>
      <c r="B3262" t="s">
        <v>1318</v>
      </c>
      <c r="C3262" t="s">
        <v>4652</v>
      </c>
      <c r="J3262" t="s">
        <v>272</v>
      </c>
      <c r="K3262">
        <v>0</v>
      </c>
      <c r="N3262" t="b">
        <v>1</v>
      </c>
      <c r="O3262" t="b">
        <v>1</v>
      </c>
      <c r="P3262" t="b">
        <v>0</v>
      </c>
      <c r="Q3262">
        <v>14</v>
      </c>
      <c r="R3262">
        <v>6</v>
      </c>
      <c r="S3262">
        <v>1</v>
      </c>
      <c r="T3262">
        <v>4</v>
      </c>
      <c r="U3262" t="b">
        <v>1</v>
      </c>
      <c r="V3262" t="s">
        <v>336</v>
      </c>
      <c r="W3262" t="s">
        <v>337</v>
      </c>
      <c r="X3262" t="s">
        <v>5964</v>
      </c>
      <c r="Y3262">
        <v>14</v>
      </c>
      <c r="Z3262">
        <v>14</v>
      </c>
      <c r="AA3262">
        <v>10</v>
      </c>
      <c r="AB3262">
        <v>10</v>
      </c>
      <c r="AC3262">
        <v>23</v>
      </c>
    </row>
    <row r="3263" spans="1:29" x14ac:dyDescent="0.35">
      <c r="A3263">
        <v>3269</v>
      </c>
      <c r="B3263" t="s">
        <v>1318</v>
      </c>
      <c r="C3263" t="s">
        <v>4653</v>
      </c>
      <c r="J3263" t="s">
        <v>272</v>
      </c>
      <c r="K3263">
        <v>0</v>
      </c>
      <c r="N3263" t="b">
        <v>1</v>
      </c>
      <c r="O3263" t="b">
        <v>1</v>
      </c>
      <c r="P3263" t="b">
        <v>0</v>
      </c>
      <c r="Q3263">
        <v>14</v>
      </c>
      <c r="R3263">
        <v>6</v>
      </c>
      <c r="S3263">
        <v>1</v>
      </c>
      <c r="T3263">
        <v>4</v>
      </c>
      <c r="U3263" t="b">
        <v>1</v>
      </c>
      <c r="V3263" t="s">
        <v>336</v>
      </c>
      <c r="W3263" t="s">
        <v>337</v>
      </c>
      <c r="X3263" t="s">
        <v>6017</v>
      </c>
      <c r="Y3263">
        <v>14</v>
      </c>
      <c r="Z3263">
        <v>14</v>
      </c>
      <c r="AA3263">
        <v>11</v>
      </c>
      <c r="AB3263">
        <v>11</v>
      </c>
      <c r="AC3263">
        <v>23</v>
      </c>
    </row>
    <row r="3264" spans="1:29" x14ac:dyDescent="0.35">
      <c r="A3264">
        <v>3270</v>
      </c>
      <c r="B3264" t="s">
        <v>1318</v>
      </c>
      <c r="C3264" t="s">
        <v>4654</v>
      </c>
      <c r="J3264" t="s">
        <v>272</v>
      </c>
      <c r="K3264">
        <v>0</v>
      </c>
      <c r="N3264" t="b">
        <v>1</v>
      </c>
      <c r="O3264" t="b">
        <v>1</v>
      </c>
      <c r="P3264" t="b">
        <v>0</v>
      </c>
      <c r="Q3264">
        <v>14</v>
      </c>
      <c r="R3264">
        <v>6</v>
      </c>
      <c r="S3264">
        <v>1</v>
      </c>
      <c r="T3264">
        <v>5</v>
      </c>
      <c r="U3264" t="b">
        <v>1</v>
      </c>
      <c r="V3264" t="s">
        <v>336</v>
      </c>
      <c r="W3264" t="s">
        <v>337</v>
      </c>
      <c r="X3264" t="s">
        <v>6073</v>
      </c>
      <c r="Y3264">
        <v>14</v>
      </c>
      <c r="Z3264">
        <v>14</v>
      </c>
      <c r="AA3264">
        <v>12</v>
      </c>
      <c r="AB3264">
        <v>12</v>
      </c>
      <c r="AC3264">
        <v>23</v>
      </c>
    </row>
    <row r="3265" spans="1:29" x14ac:dyDescent="0.35">
      <c r="A3265">
        <v>3271</v>
      </c>
      <c r="B3265" t="s">
        <v>1318</v>
      </c>
      <c r="C3265" t="s">
        <v>4655</v>
      </c>
      <c r="J3265" t="s">
        <v>272</v>
      </c>
      <c r="K3265">
        <v>0</v>
      </c>
      <c r="N3265" t="b">
        <v>1</v>
      </c>
      <c r="O3265" t="b">
        <v>1</v>
      </c>
      <c r="P3265" t="b">
        <v>0</v>
      </c>
      <c r="Q3265">
        <v>14</v>
      </c>
      <c r="R3265">
        <v>6</v>
      </c>
      <c r="S3265">
        <v>1</v>
      </c>
      <c r="T3265">
        <v>4</v>
      </c>
      <c r="U3265" t="b">
        <v>1</v>
      </c>
      <c r="V3265" t="s">
        <v>336</v>
      </c>
      <c r="W3265" t="s">
        <v>337</v>
      </c>
      <c r="X3265" t="s">
        <v>5965</v>
      </c>
      <c r="Y3265">
        <v>15</v>
      </c>
      <c r="Z3265">
        <v>15</v>
      </c>
      <c r="AA3265">
        <v>10</v>
      </c>
      <c r="AB3265">
        <v>10</v>
      </c>
      <c r="AC3265">
        <v>23</v>
      </c>
    </row>
    <row r="3266" spans="1:29" x14ac:dyDescent="0.35">
      <c r="A3266">
        <v>3272</v>
      </c>
      <c r="B3266" t="s">
        <v>1318</v>
      </c>
      <c r="C3266" t="s">
        <v>4656</v>
      </c>
      <c r="J3266" t="s">
        <v>272</v>
      </c>
      <c r="K3266">
        <v>0</v>
      </c>
      <c r="N3266" t="b">
        <v>1</v>
      </c>
      <c r="O3266" t="b">
        <v>1</v>
      </c>
      <c r="P3266" t="b">
        <v>0</v>
      </c>
      <c r="Q3266">
        <v>14</v>
      </c>
      <c r="R3266">
        <v>6</v>
      </c>
      <c r="S3266">
        <v>1</v>
      </c>
      <c r="T3266">
        <v>4</v>
      </c>
      <c r="U3266" t="b">
        <v>1</v>
      </c>
      <c r="V3266" t="s">
        <v>336</v>
      </c>
      <c r="W3266" t="s">
        <v>337</v>
      </c>
      <c r="X3266" t="s">
        <v>6018</v>
      </c>
      <c r="Y3266">
        <v>15</v>
      </c>
      <c r="Z3266">
        <v>15</v>
      </c>
      <c r="AA3266">
        <v>11</v>
      </c>
      <c r="AB3266">
        <v>11</v>
      </c>
      <c r="AC3266">
        <v>23</v>
      </c>
    </row>
    <row r="3267" spans="1:29" x14ac:dyDescent="0.35">
      <c r="A3267">
        <v>3273</v>
      </c>
      <c r="B3267" t="s">
        <v>1318</v>
      </c>
      <c r="C3267" t="s">
        <v>4657</v>
      </c>
      <c r="J3267" t="s">
        <v>272</v>
      </c>
      <c r="K3267">
        <v>0</v>
      </c>
      <c r="N3267" t="b">
        <v>1</v>
      </c>
      <c r="O3267" t="b">
        <v>1</v>
      </c>
      <c r="P3267" t="b">
        <v>0</v>
      </c>
      <c r="Q3267">
        <v>14</v>
      </c>
      <c r="R3267">
        <v>6</v>
      </c>
      <c r="S3267">
        <v>1</v>
      </c>
      <c r="T3267">
        <v>5</v>
      </c>
      <c r="U3267" t="b">
        <v>1</v>
      </c>
      <c r="V3267" t="s">
        <v>336</v>
      </c>
      <c r="W3267" t="s">
        <v>337</v>
      </c>
      <c r="X3267" t="s">
        <v>6074</v>
      </c>
      <c r="Y3267">
        <v>15</v>
      </c>
      <c r="Z3267">
        <v>15</v>
      </c>
      <c r="AA3267">
        <v>12</v>
      </c>
      <c r="AB3267">
        <v>12</v>
      </c>
      <c r="AC3267">
        <v>23</v>
      </c>
    </row>
    <row r="3268" spans="1:29" x14ac:dyDescent="0.35">
      <c r="A3268">
        <v>3274</v>
      </c>
      <c r="B3268" t="s">
        <v>1318</v>
      </c>
      <c r="C3268" t="s">
        <v>4658</v>
      </c>
      <c r="J3268" t="s">
        <v>272</v>
      </c>
      <c r="K3268">
        <v>0</v>
      </c>
      <c r="N3268" t="b">
        <v>1</v>
      </c>
      <c r="O3268" t="b">
        <v>1</v>
      </c>
      <c r="P3268" t="b">
        <v>0</v>
      </c>
      <c r="Q3268">
        <v>14</v>
      </c>
      <c r="R3268">
        <v>6</v>
      </c>
      <c r="S3268">
        <v>1</v>
      </c>
      <c r="T3268">
        <v>4</v>
      </c>
      <c r="U3268" t="b">
        <v>1</v>
      </c>
      <c r="V3268" t="s">
        <v>336</v>
      </c>
      <c r="W3268" t="s">
        <v>337</v>
      </c>
      <c r="X3268" t="s">
        <v>5966</v>
      </c>
      <c r="Y3268">
        <v>16</v>
      </c>
      <c r="Z3268">
        <v>16</v>
      </c>
      <c r="AA3268">
        <v>10</v>
      </c>
      <c r="AB3268">
        <v>10</v>
      </c>
      <c r="AC3268">
        <v>23</v>
      </c>
    </row>
    <row r="3269" spans="1:29" x14ac:dyDescent="0.35">
      <c r="A3269">
        <v>3275</v>
      </c>
      <c r="B3269" t="s">
        <v>1318</v>
      </c>
      <c r="C3269" t="s">
        <v>4659</v>
      </c>
      <c r="J3269" t="s">
        <v>272</v>
      </c>
      <c r="K3269">
        <v>0</v>
      </c>
      <c r="N3269" t="b">
        <v>1</v>
      </c>
      <c r="O3269" t="b">
        <v>1</v>
      </c>
      <c r="P3269" t="b">
        <v>0</v>
      </c>
      <c r="Q3269">
        <v>14</v>
      </c>
      <c r="R3269">
        <v>6</v>
      </c>
      <c r="S3269">
        <v>1</v>
      </c>
      <c r="T3269">
        <v>4</v>
      </c>
      <c r="U3269" t="b">
        <v>1</v>
      </c>
      <c r="V3269" t="s">
        <v>336</v>
      </c>
      <c r="W3269" t="s">
        <v>337</v>
      </c>
      <c r="X3269" t="s">
        <v>6019</v>
      </c>
      <c r="Y3269">
        <v>16</v>
      </c>
      <c r="Z3269">
        <v>16</v>
      </c>
      <c r="AA3269">
        <v>11</v>
      </c>
      <c r="AB3269">
        <v>11</v>
      </c>
      <c r="AC3269">
        <v>23</v>
      </c>
    </row>
    <row r="3270" spans="1:29" x14ac:dyDescent="0.35">
      <c r="A3270">
        <v>3276</v>
      </c>
      <c r="B3270" t="s">
        <v>1318</v>
      </c>
      <c r="C3270" t="s">
        <v>4660</v>
      </c>
      <c r="J3270" t="s">
        <v>272</v>
      </c>
      <c r="K3270">
        <v>0</v>
      </c>
      <c r="N3270" t="b">
        <v>1</v>
      </c>
      <c r="O3270" t="b">
        <v>1</v>
      </c>
      <c r="P3270" t="b">
        <v>0</v>
      </c>
      <c r="Q3270">
        <v>14</v>
      </c>
      <c r="R3270">
        <v>6</v>
      </c>
      <c r="S3270">
        <v>1</v>
      </c>
      <c r="T3270">
        <v>5</v>
      </c>
      <c r="U3270" t="b">
        <v>1</v>
      </c>
      <c r="V3270" t="s">
        <v>336</v>
      </c>
      <c r="W3270" t="s">
        <v>337</v>
      </c>
      <c r="X3270" t="s">
        <v>6075</v>
      </c>
      <c r="Y3270">
        <v>16</v>
      </c>
      <c r="Z3270">
        <v>16</v>
      </c>
      <c r="AA3270">
        <v>12</v>
      </c>
      <c r="AB3270">
        <v>12</v>
      </c>
      <c r="AC3270">
        <v>23</v>
      </c>
    </row>
    <row r="3271" spans="1:29" x14ac:dyDescent="0.35">
      <c r="A3271">
        <v>3277</v>
      </c>
      <c r="B3271" t="s">
        <v>1318</v>
      </c>
      <c r="C3271" t="s">
        <v>4661</v>
      </c>
      <c r="J3271" t="s">
        <v>272</v>
      </c>
      <c r="K3271">
        <v>0</v>
      </c>
      <c r="N3271" t="b">
        <v>1</v>
      </c>
      <c r="O3271" t="b">
        <v>1</v>
      </c>
      <c r="P3271" t="b">
        <v>0</v>
      </c>
      <c r="Q3271">
        <v>14</v>
      </c>
      <c r="R3271">
        <v>6</v>
      </c>
      <c r="S3271">
        <v>1</v>
      </c>
      <c r="T3271">
        <v>4</v>
      </c>
      <c r="U3271" t="b">
        <v>1</v>
      </c>
      <c r="V3271" t="s">
        <v>336</v>
      </c>
      <c r="W3271" t="s">
        <v>337</v>
      </c>
      <c r="X3271" t="s">
        <v>5967</v>
      </c>
      <c r="Y3271">
        <v>17</v>
      </c>
      <c r="Z3271">
        <v>17</v>
      </c>
      <c r="AA3271">
        <v>10</v>
      </c>
      <c r="AB3271">
        <v>10</v>
      </c>
      <c r="AC3271">
        <v>23</v>
      </c>
    </row>
    <row r="3272" spans="1:29" x14ac:dyDescent="0.35">
      <c r="A3272">
        <v>3278</v>
      </c>
      <c r="B3272" t="s">
        <v>1318</v>
      </c>
      <c r="C3272" t="s">
        <v>4662</v>
      </c>
      <c r="J3272" t="s">
        <v>272</v>
      </c>
      <c r="K3272">
        <v>0</v>
      </c>
      <c r="N3272" t="b">
        <v>1</v>
      </c>
      <c r="O3272" t="b">
        <v>1</v>
      </c>
      <c r="P3272" t="b">
        <v>0</v>
      </c>
      <c r="Q3272">
        <v>14</v>
      </c>
      <c r="R3272">
        <v>6</v>
      </c>
      <c r="S3272">
        <v>1</v>
      </c>
      <c r="T3272">
        <v>4</v>
      </c>
      <c r="U3272" t="b">
        <v>1</v>
      </c>
      <c r="V3272" t="s">
        <v>336</v>
      </c>
      <c r="W3272" t="s">
        <v>337</v>
      </c>
      <c r="X3272" t="s">
        <v>6020</v>
      </c>
      <c r="Y3272">
        <v>17</v>
      </c>
      <c r="Z3272">
        <v>17</v>
      </c>
      <c r="AA3272">
        <v>11</v>
      </c>
      <c r="AB3272">
        <v>11</v>
      </c>
      <c r="AC3272">
        <v>23</v>
      </c>
    </row>
    <row r="3273" spans="1:29" x14ac:dyDescent="0.35">
      <c r="A3273">
        <v>3279</v>
      </c>
      <c r="B3273" t="s">
        <v>1318</v>
      </c>
      <c r="C3273" t="s">
        <v>4663</v>
      </c>
      <c r="J3273" t="s">
        <v>272</v>
      </c>
      <c r="K3273">
        <v>0</v>
      </c>
      <c r="N3273" t="b">
        <v>1</v>
      </c>
      <c r="O3273" t="b">
        <v>1</v>
      </c>
      <c r="P3273" t="b">
        <v>0</v>
      </c>
      <c r="Q3273">
        <v>14</v>
      </c>
      <c r="R3273">
        <v>6</v>
      </c>
      <c r="S3273">
        <v>1</v>
      </c>
      <c r="T3273">
        <v>5</v>
      </c>
      <c r="U3273" t="b">
        <v>1</v>
      </c>
      <c r="V3273" t="s">
        <v>336</v>
      </c>
      <c r="W3273" t="s">
        <v>337</v>
      </c>
      <c r="X3273" t="s">
        <v>6076</v>
      </c>
      <c r="Y3273">
        <v>17</v>
      </c>
      <c r="Z3273">
        <v>17</v>
      </c>
      <c r="AA3273">
        <v>12</v>
      </c>
      <c r="AB3273">
        <v>12</v>
      </c>
      <c r="AC3273">
        <v>23</v>
      </c>
    </row>
    <row r="3274" spans="1:29" x14ac:dyDescent="0.35">
      <c r="A3274">
        <v>3280</v>
      </c>
      <c r="B3274" t="s">
        <v>147</v>
      </c>
      <c r="C3274" t="s">
        <v>4664</v>
      </c>
      <c r="U3274" t="b">
        <v>1</v>
      </c>
      <c r="V3274" t="s">
        <v>336</v>
      </c>
      <c r="W3274" t="s">
        <v>337</v>
      </c>
      <c r="X3274" t="s">
        <v>6151</v>
      </c>
      <c r="Y3274">
        <v>6</v>
      </c>
      <c r="Z3274">
        <v>18</v>
      </c>
      <c r="AA3274">
        <v>7</v>
      </c>
      <c r="AB3274">
        <v>7</v>
      </c>
      <c r="AC3274">
        <v>23</v>
      </c>
    </row>
    <row r="3275" spans="1:29" x14ac:dyDescent="0.35">
      <c r="A3275">
        <v>3281</v>
      </c>
      <c r="B3275" t="s">
        <v>1318</v>
      </c>
      <c r="C3275" t="s">
        <v>4665</v>
      </c>
      <c r="J3275" t="s">
        <v>272</v>
      </c>
      <c r="K3275">
        <v>0</v>
      </c>
      <c r="N3275" t="b">
        <v>1</v>
      </c>
      <c r="O3275" t="b">
        <v>1</v>
      </c>
      <c r="P3275" t="b">
        <v>0</v>
      </c>
      <c r="Q3275">
        <v>14</v>
      </c>
      <c r="R3275">
        <v>2</v>
      </c>
      <c r="S3275">
        <v>1</v>
      </c>
      <c r="T3275">
        <v>4</v>
      </c>
      <c r="U3275" t="b">
        <v>1</v>
      </c>
      <c r="V3275" t="s">
        <v>336</v>
      </c>
      <c r="W3275" t="s">
        <v>337</v>
      </c>
      <c r="X3275" t="s">
        <v>5811</v>
      </c>
      <c r="Y3275">
        <v>18</v>
      </c>
      <c r="Z3275">
        <v>18</v>
      </c>
      <c r="AA3275">
        <v>7</v>
      </c>
      <c r="AB3275">
        <v>7</v>
      </c>
      <c r="AC3275">
        <v>23</v>
      </c>
    </row>
    <row r="3276" spans="1:29" x14ac:dyDescent="0.35">
      <c r="A3276">
        <v>3282</v>
      </c>
      <c r="B3276" t="s">
        <v>1318</v>
      </c>
      <c r="C3276" t="s">
        <v>4666</v>
      </c>
      <c r="J3276" t="s">
        <v>272</v>
      </c>
      <c r="K3276">
        <v>0</v>
      </c>
      <c r="N3276" t="b">
        <v>1</v>
      </c>
      <c r="O3276" t="b">
        <v>1</v>
      </c>
      <c r="P3276" t="b">
        <v>0</v>
      </c>
      <c r="Q3276">
        <v>14</v>
      </c>
      <c r="R3276">
        <v>2</v>
      </c>
      <c r="S3276">
        <v>1</v>
      </c>
      <c r="T3276">
        <v>4</v>
      </c>
      <c r="U3276" t="b">
        <v>1</v>
      </c>
      <c r="V3276" t="s">
        <v>336</v>
      </c>
      <c r="W3276" t="s">
        <v>337</v>
      </c>
      <c r="X3276" t="s">
        <v>5861</v>
      </c>
      <c r="Y3276">
        <v>18</v>
      </c>
      <c r="Z3276">
        <v>18</v>
      </c>
      <c r="AA3276">
        <v>8</v>
      </c>
      <c r="AB3276">
        <v>8</v>
      </c>
      <c r="AC3276">
        <v>23</v>
      </c>
    </row>
    <row r="3277" spans="1:29" x14ac:dyDescent="0.35">
      <c r="A3277">
        <v>3283</v>
      </c>
      <c r="B3277" t="s">
        <v>1318</v>
      </c>
      <c r="C3277" t="s">
        <v>4667</v>
      </c>
      <c r="J3277" t="s">
        <v>272</v>
      </c>
      <c r="K3277">
        <v>0</v>
      </c>
      <c r="N3277" t="b">
        <v>1</v>
      </c>
      <c r="O3277" t="b">
        <v>1</v>
      </c>
      <c r="P3277" t="b">
        <v>0</v>
      </c>
      <c r="Q3277">
        <v>14</v>
      </c>
      <c r="R3277">
        <v>2</v>
      </c>
      <c r="S3277">
        <v>1</v>
      </c>
      <c r="T3277">
        <v>4</v>
      </c>
      <c r="U3277" t="b">
        <v>1</v>
      </c>
      <c r="V3277" t="s">
        <v>336</v>
      </c>
      <c r="W3277" t="s">
        <v>337</v>
      </c>
      <c r="X3277" t="s">
        <v>5968</v>
      </c>
      <c r="Y3277">
        <v>18</v>
      </c>
      <c r="Z3277">
        <v>18</v>
      </c>
      <c r="AA3277">
        <v>10</v>
      </c>
      <c r="AB3277">
        <v>10</v>
      </c>
      <c r="AC3277">
        <v>23</v>
      </c>
    </row>
    <row r="3278" spans="1:29" x14ac:dyDescent="0.35">
      <c r="A3278">
        <v>3284</v>
      </c>
      <c r="B3278" t="s">
        <v>1318</v>
      </c>
      <c r="C3278" t="s">
        <v>4668</v>
      </c>
      <c r="J3278" t="s">
        <v>272</v>
      </c>
      <c r="K3278">
        <v>0</v>
      </c>
      <c r="N3278" t="b">
        <v>1</v>
      </c>
      <c r="O3278" t="b">
        <v>1</v>
      </c>
      <c r="P3278" t="b">
        <v>0</v>
      </c>
      <c r="Q3278">
        <v>14</v>
      </c>
      <c r="R3278">
        <v>2</v>
      </c>
      <c r="S3278">
        <v>1</v>
      </c>
      <c r="T3278">
        <v>4</v>
      </c>
      <c r="U3278" t="b">
        <v>1</v>
      </c>
      <c r="V3278" t="s">
        <v>336</v>
      </c>
      <c r="W3278" t="s">
        <v>337</v>
      </c>
      <c r="X3278" t="s">
        <v>6021</v>
      </c>
      <c r="Y3278">
        <v>18</v>
      </c>
      <c r="Z3278">
        <v>18</v>
      </c>
      <c r="AA3278">
        <v>11</v>
      </c>
      <c r="AB3278">
        <v>11</v>
      </c>
      <c r="AC3278">
        <v>23</v>
      </c>
    </row>
    <row r="3279" spans="1:29" x14ac:dyDescent="0.35">
      <c r="A3279">
        <v>3285</v>
      </c>
      <c r="B3279" t="s">
        <v>1318</v>
      </c>
      <c r="C3279" t="s">
        <v>4669</v>
      </c>
      <c r="J3279" t="s">
        <v>272</v>
      </c>
      <c r="K3279">
        <v>0</v>
      </c>
      <c r="N3279" t="b">
        <v>1</v>
      </c>
      <c r="O3279" t="b">
        <v>1</v>
      </c>
      <c r="P3279" t="b">
        <v>0</v>
      </c>
      <c r="Q3279">
        <v>14</v>
      </c>
      <c r="R3279">
        <v>2</v>
      </c>
      <c r="S3279">
        <v>1</v>
      </c>
      <c r="T3279">
        <v>5</v>
      </c>
      <c r="U3279" t="b">
        <v>1</v>
      </c>
      <c r="V3279" t="s">
        <v>336</v>
      </c>
      <c r="W3279" t="s">
        <v>337</v>
      </c>
      <c r="X3279" t="s">
        <v>6077</v>
      </c>
      <c r="Y3279">
        <v>18</v>
      </c>
      <c r="Z3279">
        <v>18</v>
      </c>
      <c r="AA3279">
        <v>12</v>
      </c>
      <c r="AB3279">
        <v>12</v>
      </c>
      <c r="AC3279">
        <v>23</v>
      </c>
    </row>
    <row r="3280" spans="1:29" x14ac:dyDescent="0.35">
      <c r="A3280">
        <v>3286</v>
      </c>
      <c r="B3280" t="s">
        <v>1318</v>
      </c>
      <c r="C3280" t="s">
        <v>4670</v>
      </c>
      <c r="J3280" t="s">
        <v>272</v>
      </c>
      <c r="K3280">
        <v>0</v>
      </c>
      <c r="N3280" t="b">
        <v>1</v>
      </c>
      <c r="O3280" t="b">
        <v>1</v>
      </c>
      <c r="P3280" t="b">
        <v>0</v>
      </c>
      <c r="Q3280">
        <v>14</v>
      </c>
      <c r="R3280">
        <v>6</v>
      </c>
      <c r="S3280">
        <v>1</v>
      </c>
      <c r="T3280">
        <v>3</v>
      </c>
      <c r="U3280" t="b">
        <v>1</v>
      </c>
      <c r="V3280" t="s">
        <v>336</v>
      </c>
      <c r="W3280" t="s">
        <v>337</v>
      </c>
      <c r="X3280" t="s">
        <v>5815</v>
      </c>
      <c r="Y3280">
        <v>24</v>
      </c>
      <c r="Z3280">
        <v>24</v>
      </c>
      <c r="AA3280">
        <v>7</v>
      </c>
      <c r="AB3280">
        <v>7</v>
      </c>
      <c r="AC3280">
        <v>23</v>
      </c>
    </row>
    <row r="3281" spans="1:29" x14ac:dyDescent="0.35">
      <c r="A3281">
        <v>3287</v>
      </c>
      <c r="B3281" t="s">
        <v>1318</v>
      </c>
      <c r="C3281" t="s">
        <v>4671</v>
      </c>
      <c r="J3281" t="s">
        <v>272</v>
      </c>
      <c r="K3281">
        <v>0</v>
      </c>
      <c r="N3281" t="b">
        <v>1</v>
      </c>
      <c r="O3281" t="b">
        <v>1</v>
      </c>
      <c r="P3281" t="b">
        <v>0</v>
      </c>
      <c r="Q3281">
        <v>14</v>
      </c>
      <c r="R3281">
        <v>6</v>
      </c>
      <c r="S3281">
        <v>1</v>
      </c>
      <c r="T3281">
        <v>3</v>
      </c>
      <c r="U3281" t="b">
        <v>1</v>
      </c>
      <c r="V3281" t="s">
        <v>336</v>
      </c>
      <c r="W3281" t="s">
        <v>337</v>
      </c>
      <c r="X3281" t="s">
        <v>5866</v>
      </c>
      <c r="Y3281">
        <v>24</v>
      </c>
      <c r="Z3281">
        <v>24</v>
      </c>
      <c r="AA3281">
        <v>8</v>
      </c>
      <c r="AB3281">
        <v>8</v>
      </c>
      <c r="AC3281">
        <v>23</v>
      </c>
    </row>
    <row r="3282" spans="1:29" x14ac:dyDescent="0.35">
      <c r="A3282">
        <v>3288</v>
      </c>
      <c r="B3282" t="s">
        <v>1318</v>
      </c>
      <c r="C3282" t="s">
        <v>4672</v>
      </c>
      <c r="J3282" t="s">
        <v>272</v>
      </c>
      <c r="K3282">
        <v>0</v>
      </c>
      <c r="N3282" t="b">
        <v>1</v>
      </c>
      <c r="O3282" t="b">
        <v>1</v>
      </c>
      <c r="P3282" t="b">
        <v>0</v>
      </c>
      <c r="Q3282">
        <v>14</v>
      </c>
      <c r="R3282">
        <v>6</v>
      </c>
      <c r="S3282">
        <v>1</v>
      </c>
      <c r="T3282">
        <v>3</v>
      </c>
      <c r="U3282" t="b">
        <v>1</v>
      </c>
      <c r="V3282" t="s">
        <v>336</v>
      </c>
      <c r="W3282" t="s">
        <v>337</v>
      </c>
      <c r="X3282" t="s">
        <v>5387</v>
      </c>
      <c r="Y3282">
        <v>25</v>
      </c>
      <c r="Z3282">
        <v>25</v>
      </c>
      <c r="AA3282">
        <v>7</v>
      </c>
      <c r="AB3282">
        <v>7</v>
      </c>
      <c r="AC3282">
        <v>23</v>
      </c>
    </row>
    <row r="3283" spans="1:29" x14ac:dyDescent="0.35">
      <c r="A3283">
        <v>3289</v>
      </c>
      <c r="B3283" t="s">
        <v>1318</v>
      </c>
      <c r="C3283" t="s">
        <v>4673</v>
      </c>
      <c r="J3283" t="s">
        <v>272</v>
      </c>
      <c r="K3283">
        <v>0</v>
      </c>
      <c r="N3283" t="b">
        <v>1</v>
      </c>
      <c r="O3283" t="b">
        <v>1</v>
      </c>
      <c r="P3283" t="b">
        <v>0</v>
      </c>
      <c r="Q3283">
        <v>14</v>
      </c>
      <c r="R3283">
        <v>6</v>
      </c>
      <c r="S3283">
        <v>1</v>
      </c>
      <c r="T3283">
        <v>3</v>
      </c>
      <c r="U3283" t="b">
        <v>1</v>
      </c>
      <c r="V3283" t="s">
        <v>336</v>
      </c>
      <c r="W3283" t="s">
        <v>337</v>
      </c>
      <c r="X3283" t="s">
        <v>5867</v>
      </c>
      <c r="Y3283">
        <v>25</v>
      </c>
      <c r="Z3283">
        <v>25</v>
      </c>
      <c r="AA3283">
        <v>8</v>
      </c>
      <c r="AB3283">
        <v>8</v>
      </c>
      <c r="AC3283">
        <v>23</v>
      </c>
    </row>
    <row r="3284" spans="1:29" x14ac:dyDescent="0.35">
      <c r="A3284">
        <v>3290</v>
      </c>
      <c r="B3284" t="s">
        <v>1318</v>
      </c>
      <c r="C3284" t="s">
        <v>4674</v>
      </c>
      <c r="J3284" t="s">
        <v>272</v>
      </c>
      <c r="K3284">
        <v>0</v>
      </c>
      <c r="N3284" t="b">
        <v>1</v>
      </c>
      <c r="O3284" t="b">
        <v>1</v>
      </c>
      <c r="P3284" t="b">
        <v>0</v>
      </c>
      <c r="Q3284">
        <v>14</v>
      </c>
      <c r="R3284">
        <v>6</v>
      </c>
      <c r="S3284">
        <v>1</v>
      </c>
      <c r="T3284">
        <v>3</v>
      </c>
      <c r="U3284" t="b">
        <v>1</v>
      </c>
      <c r="V3284" t="s">
        <v>336</v>
      </c>
      <c r="W3284" t="s">
        <v>337</v>
      </c>
      <c r="X3284" t="s">
        <v>5816</v>
      </c>
      <c r="Y3284">
        <v>26</v>
      </c>
      <c r="Z3284">
        <v>26</v>
      </c>
      <c r="AA3284">
        <v>7</v>
      </c>
      <c r="AB3284">
        <v>7</v>
      </c>
      <c r="AC3284">
        <v>23</v>
      </c>
    </row>
    <row r="3285" spans="1:29" x14ac:dyDescent="0.35">
      <c r="A3285">
        <v>3291</v>
      </c>
      <c r="B3285" t="s">
        <v>1318</v>
      </c>
      <c r="C3285" t="s">
        <v>4675</v>
      </c>
      <c r="J3285" t="s">
        <v>272</v>
      </c>
      <c r="K3285">
        <v>0</v>
      </c>
      <c r="N3285" t="b">
        <v>1</v>
      </c>
      <c r="O3285" t="b">
        <v>1</v>
      </c>
      <c r="P3285" t="b">
        <v>0</v>
      </c>
      <c r="Q3285">
        <v>14</v>
      </c>
      <c r="R3285">
        <v>6</v>
      </c>
      <c r="S3285">
        <v>1</v>
      </c>
      <c r="T3285">
        <v>3</v>
      </c>
      <c r="U3285" t="b">
        <v>1</v>
      </c>
      <c r="V3285" t="s">
        <v>336</v>
      </c>
      <c r="W3285" t="s">
        <v>337</v>
      </c>
      <c r="X3285" t="s">
        <v>5868</v>
      </c>
      <c r="Y3285">
        <v>26</v>
      </c>
      <c r="Z3285">
        <v>26</v>
      </c>
      <c r="AA3285">
        <v>8</v>
      </c>
      <c r="AB3285">
        <v>8</v>
      </c>
      <c r="AC3285">
        <v>23</v>
      </c>
    </row>
    <row r="3286" spans="1:29" x14ac:dyDescent="0.35">
      <c r="A3286">
        <v>3292</v>
      </c>
      <c r="B3286" t="s">
        <v>1318</v>
      </c>
      <c r="C3286" t="s">
        <v>4676</v>
      </c>
      <c r="J3286" t="s">
        <v>272</v>
      </c>
      <c r="K3286">
        <v>0</v>
      </c>
      <c r="N3286" t="b">
        <v>1</v>
      </c>
      <c r="O3286" t="b">
        <v>1</v>
      </c>
      <c r="P3286" t="b">
        <v>0</v>
      </c>
      <c r="Q3286">
        <v>14</v>
      </c>
      <c r="R3286">
        <v>6</v>
      </c>
      <c r="S3286">
        <v>1</v>
      </c>
      <c r="T3286">
        <v>3</v>
      </c>
      <c r="U3286" t="b">
        <v>1</v>
      </c>
      <c r="V3286" t="s">
        <v>336</v>
      </c>
      <c r="W3286" t="s">
        <v>337</v>
      </c>
      <c r="X3286" t="s">
        <v>5817</v>
      </c>
      <c r="Y3286">
        <v>27</v>
      </c>
      <c r="Z3286">
        <v>27</v>
      </c>
      <c r="AA3286">
        <v>7</v>
      </c>
      <c r="AB3286">
        <v>7</v>
      </c>
      <c r="AC3286">
        <v>23</v>
      </c>
    </row>
    <row r="3287" spans="1:29" x14ac:dyDescent="0.35">
      <c r="A3287">
        <v>3293</v>
      </c>
      <c r="B3287" t="s">
        <v>1318</v>
      </c>
      <c r="C3287" t="s">
        <v>4677</v>
      </c>
      <c r="J3287" t="s">
        <v>272</v>
      </c>
      <c r="K3287">
        <v>0</v>
      </c>
      <c r="N3287" t="b">
        <v>1</v>
      </c>
      <c r="O3287" t="b">
        <v>1</v>
      </c>
      <c r="P3287" t="b">
        <v>0</v>
      </c>
      <c r="Q3287">
        <v>14</v>
      </c>
      <c r="R3287">
        <v>6</v>
      </c>
      <c r="S3287">
        <v>1</v>
      </c>
      <c r="T3287">
        <v>3</v>
      </c>
      <c r="U3287" t="b">
        <v>1</v>
      </c>
      <c r="V3287" t="s">
        <v>336</v>
      </c>
      <c r="W3287" t="s">
        <v>337</v>
      </c>
      <c r="X3287" t="s">
        <v>5869</v>
      </c>
      <c r="Y3287">
        <v>27</v>
      </c>
      <c r="Z3287">
        <v>27</v>
      </c>
      <c r="AA3287">
        <v>8</v>
      </c>
      <c r="AB3287">
        <v>8</v>
      </c>
      <c r="AC3287">
        <v>23</v>
      </c>
    </row>
    <row r="3288" spans="1:29" x14ac:dyDescent="0.35">
      <c r="A3288">
        <v>3294</v>
      </c>
      <c r="B3288" t="s">
        <v>1318</v>
      </c>
      <c r="C3288" t="s">
        <v>4678</v>
      </c>
      <c r="J3288" t="s">
        <v>272</v>
      </c>
      <c r="K3288">
        <v>0</v>
      </c>
      <c r="N3288" t="b">
        <v>1</v>
      </c>
      <c r="O3288" t="b">
        <v>1</v>
      </c>
      <c r="P3288" t="b">
        <v>0</v>
      </c>
      <c r="Q3288">
        <v>14</v>
      </c>
      <c r="R3288">
        <v>6</v>
      </c>
      <c r="S3288">
        <v>1</v>
      </c>
      <c r="T3288">
        <v>3</v>
      </c>
      <c r="U3288" t="b">
        <v>1</v>
      </c>
      <c r="V3288" t="s">
        <v>336</v>
      </c>
      <c r="W3288" t="s">
        <v>337</v>
      </c>
      <c r="X3288" t="s">
        <v>5389</v>
      </c>
      <c r="Y3288">
        <v>28</v>
      </c>
      <c r="Z3288">
        <v>28</v>
      </c>
      <c r="AA3288">
        <v>7</v>
      </c>
      <c r="AB3288">
        <v>7</v>
      </c>
      <c r="AC3288">
        <v>23</v>
      </c>
    </row>
    <row r="3289" spans="1:29" x14ac:dyDescent="0.35">
      <c r="A3289">
        <v>3295</v>
      </c>
      <c r="B3289" t="s">
        <v>1318</v>
      </c>
      <c r="C3289" t="s">
        <v>4679</v>
      </c>
      <c r="J3289" t="s">
        <v>272</v>
      </c>
      <c r="K3289">
        <v>0</v>
      </c>
      <c r="N3289" t="b">
        <v>1</v>
      </c>
      <c r="O3289" t="b">
        <v>1</v>
      </c>
      <c r="P3289" t="b">
        <v>0</v>
      </c>
      <c r="Q3289">
        <v>14</v>
      </c>
      <c r="R3289">
        <v>6</v>
      </c>
      <c r="S3289">
        <v>1</v>
      </c>
      <c r="T3289">
        <v>3</v>
      </c>
      <c r="U3289" t="b">
        <v>1</v>
      </c>
      <c r="V3289" t="s">
        <v>336</v>
      </c>
      <c r="W3289" t="s">
        <v>337</v>
      </c>
      <c r="X3289" t="s">
        <v>5870</v>
      </c>
      <c r="Y3289">
        <v>28</v>
      </c>
      <c r="Z3289">
        <v>28</v>
      </c>
      <c r="AA3289">
        <v>8</v>
      </c>
      <c r="AB3289">
        <v>8</v>
      </c>
      <c r="AC3289">
        <v>23</v>
      </c>
    </row>
    <row r="3290" spans="1:29" x14ac:dyDescent="0.35">
      <c r="A3290">
        <v>3296</v>
      </c>
      <c r="B3290" t="s">
        <v>1318</v>
      </c>
      <c r="C3290" t="s">
        <v>4680</v>
      </c>
      <c r="J3290" t="s">
        <v>272</v>
      </c>
      <c r="K3290">
        <v>0</v>
      </c>
      <c r="N3290" t="b">
        <v>1</v>
      </c>
      <c r="O3290" t="b">
        <v>1</v>
      </c>
      <c r="P3290" t="b">
        <v>0</v>
      </c>
      <c r="Q3290">
        <v>14</v>
      </c>
      <c r="R3290">
        <v>6</v>
      </c>
      <c r="S3290">
        <v>1</v>
      </c>
      <c r="T3290">
        <v>3</v>
      </c>
      <c r="U3290" t="b">
        <v>1</v>
      </c>
      <c r="V3290" t="s">
        <v>336</v>
      </c>
      <c r="W3290" t="s">
        <v>337</v>
      </c>
      <c r="X3290" t="s">
        <v>5818</v>
      </c>
      <c r="Y3290">
        <v>29</v>
      </c>
      <c r="Z3290">
        <v>29</v>
      </c>
      <c r="AA3290">
        <v>7</v>
      </c>
      <c r="AB3290">
        <v>7</v>
      </c>
      <c r="AC3290">
        <v>23</v>
      </c>
    </row>
    <row r="3291" spans="1:29" x14ac:dyDescent="0.35">
      <c r="A3291">
        <v>3297</v>
      </c>
      <c r="B3291" t="s">
        <v>1318</v>
      </c>
      <c r="C3291" t="s">
        <v>4681</v>
      </c>
      <c r="J3291" t="s">
        <v>272</v>
      </c>
      <c r="K3291">
        <v>0</v>
      </c>
      <c r="N3291" t="b">
        <v>1</v>
      </c>
      <c r="O3291" t="b">
        <v>1</v>
      </c>
      <c r="P3291" t="b">
        <v>0</v>
      </c>
      <c r="Q3291">
        <v>14</v>
      </c>
      <c r="R3291">
        <v>6</v>
      </c>
      <c r="S3291">
        <v>1</v>
      </c>
      <c r="T3291">
        <v>3</v>
      </c>
      <c r="U3291" t="b">
        <v>1</v>
      </c>
      <c r="V3291" t="s">
        <v>336</v>
      </c>
      <c r="W3291" t="s">
        <v>337</v>
      </c>
      <c r="X3291" t="s">
        <v>5871</v>
      </c>
      <c r="Y3291">
        <v>29</v>
      </c>
      <c r="Z3291">
        <v>29</v>
      </c>
      <c r="AA3291">
        <v>8</v>
      </c>
      <c r="AB3291">
        <v>8</v>
      </c>
      <c r="AC3291">
        <v>23</v>
      </c>
    </row>
    <row r="3292" spans="1:29" x14ac:dyDescent="0.35">
      <c r="A3292">
        <v>3298</v>
      </c>
      <c r="B3292" t="s">
        <v>1318</v>
      </c>
      <c r="C3292" t="s">
        <v>4682</v>
      </c>
      <c r="J3292" t="s">
        <v>272</v>
      </c>
      <c r="K3292">
        <v>0</v>
      </c>
      <c r="N3292" t="b">
        <v>1</v>
      </c>
      <c r="O3292" t="b">
        <v>1</v>
      </c>
      <c r="P3292" t="b">
        <v>0</v>
      </c>
      <c r="Q3292">
        <v>14</v>
      </c>
      <c r="R3292">
        <v>6</v>
      </c>
      <c r="S3292">
        <v>1</v>
      </c>
      <c r="T3292">
        <v>3</v>
      </c>
      <c r="U3292" t="b">
        <v>1</v>
      </c>
      <c r="V3292" t="s">
        <v>336</v>
      </c>
      <c r="W3292" t="s">
        <v>337</v>
      </c>
      <c r="X3292" t="s">
        <v>5973</v>
      </c>
      <c r="Y3292">
        <v>24</v>
      </c>
      <c r="Z3292">
        <v>24</v>
      </c>
      <c r="AA3292">
        <v>10</v>
      </c>
      <c r="AB3292">
        <v>10</v>
      </c>
      <c r="AC3292">
        <v>23</v>
      </c>
    </row>
    <row r="3293" spans="1:29" x14ac:dyDescent="0.35">
      <c r="A3293">
        <v>3299</v>
      </c>
      <c r="B3293" t="s">
        <v>1318</v>
      </c>
      <c r="C3293" t="s">
        <v>4683</v>
      </c>
      <c r="J3293" t="s">
        <v>272</v>
      </c>
      <c r="K3293">
        <v>0</v>
      </c>
      <c r="N3293" t="b">
        <v>1</v>
      </c>
      <c r="O3293" t="b">
        <v>1</v>
      </c>
      <c r="P3293" t="b">
        <v>0</v>
      </c>
      <c r="Q3293">
        <v>14</v>
      </c>
      <c r="R3293">
        <v>6</v>
      </c>
      <c r="S3293">
        <v>1</v>
      </c>
      <c r="T3293">
        <v>3</v>
      </c>
      <c r="U3293" t="b">
        <v>1</v>
      </c>
      <c r="V3293" t="s">
        <v>336</v>
      </c>
      <c r="W3293" t="s">
        <v>337</v>
      </c>
      <c r="X3293" t="s">
        <v>6026</v>
      </c>
      <c r="Y3293">
        <v>24</v>
      </c>
      <c r="Z3293">
        <v>24</v>
      </c>
      <c r="AA3293">
        <v>11</v>
      </c>
      <c r="AB3293">
        <v>11</v>
      </c>
      <c r="AC3293">
        <v>23</v>
      </c>
    </row>
    <row r="3294" spans="1:29" x14ac:dyDescent="0.35">
      <c r="A3294">
        <v>3300</v>
      </c>
      <c r="B3294" t="s">
        <v>1318</v>
      </c>
      <c r="C3294" t="s">
        <v>4684</v>
      </c>
      <c r="J3294" t="s">
        <v>272</v>
      </c>
      <c r="K3294">
        <v>0</v>
      </c>
      <c r="N3294" t="b">
        <v>1</v>
      </c>
      <c r="O3294" t="b">
        <v>1</v>
      </c>
      <c r="P3294" t="b">
        <v>0</v>
      </c>
      <c r="Q3294">
        <v>14</v>
      </c>
      <c r="R3294">
        <v>6</v>
      </c>
      <c r="S3294">
        <v>1</v>
      </c>
      <c r="T3294">
        <v>3</v>
      </c>
      <c r="U3294" t="b">
        <v>1</v>
      </c>
      <c r="V3294" t="s">
        <v>336</v>
      </c>
      <c r="W3294" t="s">
        <v>337</v>
      </c>
      <c r="X3294" t="s">
        <v>5974</v>
      </c>
      <c r="Y3294">
        <v>25</v>
      </c>
      <c r="Z3294">
        <v>25</v>
      </c>
      <c r="AA3294">
        <v>10</v>
      </c>
      <c r="AB3294">
        <v>10</v>
      </c>
      <c r="AC3294">
        <v>23</v>
      </c>
    </row>
    <row r="3295" spans="1:29" x14ac:dyDescent="0.35">
      <c r="A3295">
        <v>3301</v>
      </c>
      <c r="B3295" t="s">
        <v>1318</v>
      </c>
      <c r="C3295" t="s">
        <v>4685</v>
      </c>
      <c r="J3295" t="s">
        <v>272</v>
      </c>
      <c r="K3295">
        <v>0</v>
      </c>
      <c r="N3295" t="b">
        <v>1</v>
      </c>
      <c r="O3295" t="b">
        <v>1</v>
      </c>
      <c r="P3295" t="b">
        <v>0</v>
      </c>
      <c r="Q3295">
        <v>14</v>
      </c>
      <c r="R3295">
        <v>6</v>
      </c>
      <c r="S3295">
        <v>1</v>
      </c>
      <c r="T3295">
        <v>3</v>
      </c>
      <c r="U3295" t="b">
        <v>1</v>
      </c>
      <c r="V3295" t="s">
        <v>336</v>
      </c>
      <c r="W3295" t="s">
        <v>337</v>
      </c>
      <c r="X3295" t="s">
        <v>6027</v>
      </c>
      <c r="Y3295">
        <v>25</v>
      </c>
      <c r="Z3295">
        <v>25</v>
      </c>
      <c r="AA3295">
        <v>11</v>
      </c>
      <c r="AB3295">
        <v>11</v>
      </c>
      <c r="AC3295">
        <v>23</v>
      </c>
    </row>
    <row r="3296" spans="1:29" x14ac:dyDescent="0.35">
      <c r="A3296">
        <v>3302</v>
      </c>
      <c r="B3296" t="s">
        <v>1318</v>
      </c>
      <c r="C3296" t="s">
        <v>4686</v>
      </c>
      <c r="J3296" t="s">
        <v>272</v>
      </c>
      <c r="K3296">
        <v>0</v>
      </c>
      <c r="N3296" t="b">
        <v>1</v>
      </c>
      <c r="O3296" t="b">
        <v>1</v>
      </c>
      <c r="P3296" t="b">
        <v>0</v>
      </c>
      <c r="Q3296">
        <v>14</v>
      </c>
      <c r="R3296">
        <v>6</v>
      </c>
      <c r="S3296">
        <v>1</v>
      </c>
      <c r="T3296">
        <v>3</v>
      </c>
      <c r="U3296" t="b">
        <v>1</v>
      </c>
      <c r="V3296" t="s">
        <v>336</v>
      </c>
      <c r="W3296" t="s">
        <v>337</v>
      </c>
      <c r="X3296" t="s">
        <v>5975</v>
      </c>
      <c r="Y3296">
        <v>26</v>
      </c>
      <c r="Z3296">
        <v>26</v>
      </c>
      <c r="AA3296">
        <v>10</v>
      </c>
      <c r="AB3296">
        <v>10</v>
      </c>
      <c r="AC3296">
        <v>23</v>
      </c>
    </row>
    <row r="3297" spans="1:29" x14ac:dyDescent="0.35">
      <c r="A3297">
        <v>3303</v>
      </c>
      <c r="B3297" t="s">
        <v>1318</v>
      </c>
      <c r="C3297" t="s">
        <v>4687</v>
      </c>
      <c r="J3297" t="s">
        <v>272</v>
      </c>
      <c r="K3297">
        <v>0</v>
      </c>
      <c r="N3297" t="b">
        <v>1</v>
      </c>
      <c r="O3297" t="b">
        <v>1</v>
      </c>
      <c r="P3297" t="b">
        <v>0</v>
      </c>
      <c r="Q3297">
        <v>14</v>
      </c>
      <c r="R3297">
        <v>6</v>
      </c>
      <c r="S3297">
        <v>1</v>
      </c>
      <c r="T3297">
        <v>3</v>
      </c>
      <c r="U3297" t="b">
        <v>1</v>
      </c>
      <c r="V3297" t="s">
        <v>336</v>
      </c>
      <c r="W3297" t="s">
        <v>337</v>
      </c>
      <c r="X3297" t="s">
        <v>6028</v>
      </c>
      <c r="Y3297">
        <v>26</v>
      </c>
      <c r="Z3297">
        <v>26</v>
      </c>
      <c r="AA3297">
        <v>11</v>
      </c>
      <c r="AB3297">
        <v>11</v>
      </c>
      <c r="AC3297">
        <v>23</v>
      </c>
    </row>
    <row r="3298" spans="1:29" x14ac:dyDescent="0.35">
      <c r="A3298">
        <v>3304</v>
      </c>
      <c r="B3298" t="s">
        <v>1318</v>
      </c>
      <c r="C3298" t="s">
        <v>4688</v>
      </c>
      <c r="J3298" t="s">
        <v>272</v>
      </c>
      <c r="K3298">
        <v>0</v>
      </c>
      <c r="N3298" t="b">
        <v>1</v>
      </c>
      <c r="O3298" t="b">
        <v>1</v>
      </c>
      <c r="P3298" t="b">
        <v>0</v>
      </c>
      <c r="Q3298">
        <v>14</v>
      </c>
      <c r="R3298">
        <v>6</v>
      </c>
      <c r="S3298">
        <v>1</v>
      </c>
      <c r="T3298">
        <v>3</v>
      </c>
      <c r="U3298" t="b">
        <v>1</v>
      </c>
      <c r="V3298" t="s">
        <v>336</v>
      </c>
      <c r="W3298" t="s">
        <v>337</v>
      </c>
      <c r="X3298" t="s">
        <v>5976</v>
      </c>
      <c r="Y3298">
        <v>27</v>
      </c>
      <c r="Z3298">
        <v>27</v>
      </c>
      <c r="AA3298">
        <v>10</v>
      </c>
      <c r="AB3298">
        <v>10</v>
      </c>
      <c r="AC3298">
        <v>23</v>
      </c>
    </row>
    <row r="3299" spans="1:29" x14ac:dyDescent="0.35">
      <c r="A3299">
        <v>3305</v>
      </c>
      <c r="B3299" t="s">
        <v>1318</v>
      </c>
      <c r="C3299" t="s">
        <v>4689</v>
      </c>
      <c r="J3299" t="s">
        <v>272</v>
      </c>
      <c r="K3299">
        <v>0</v>
      </c>
      <c r="N3299" t="b">
        <v>1</v>
      </c>
      <c r="O3299" t="b">
        <v>1</v>
      </c>
      <c r="P3299" t="b">
        <v>0</v>
      </c>
      <c r="Q3299">
        <v>14</v>
      </c>
      <c r="R3299">
        <v>6</v>
      </c>
      <c r="S3299">
        <v>1</v>
      </c>
      <c r="T3299">
        <v>3</v>
      </c>
      <c r="U3299" t="b">
        <v>1</v>
      </c>
      <c r="V3299" t="s">
        <v>336</v>
      </c>
      <c r="W3299" t="s">
        <v>337</v>
      </c>
      <c r="X3299" t="s">
        <v>6029</v>
      </c>
      <c r="Y3299">
        <v>27</v>
      </c>
      <c r="Z3299">
        <v>27</v>
      </c>
      <c r="AA3299">
        <v>11</v>
      </c>
      <c r="AB3299">
        <v>11</v>
      </c>
      <c r="AC3299">
        <v>23</v>
      </c>
    </row>
    <row r="3300" spans="1:29" x14ac:dyDescent="0.35">
      <c r="A3300">
        <v>3306</v>
      </c>
      <c r="B3300" t="s">
        <v>1318</v>
      </c>
      <c r="C3300" t="s">
        <v>4690</v>
      </c>
      <c r="J3300" t="s">
        <v>272</v>
      </c>
      <c r="K3300">
        <v>0</v>
      </c>
      <c r="N3300" t="b">
        <v>1</v>
      </c>
      <c r="O3300" t="b">
        <v>1</v>
      </c>
      <c r="P3300" t="b">
        <v>0</v>
      </c>
      <c r="Q3300">
        <v>14</v>
      </c>
      <c r="R3300">
        <v>6</v>
      </c>
      <c r="S3300">
        <v>1</v>
      </c>
      <c r="T3300">
        <v>3</v>
      </c>
      <c r="U3300" t="b">
        <v>1</v>
      </c>
      <c r="V3300" t="s">
        <v>336</v>
      </c>
      <c r="W3300" t="s">
        <v>337</v>
      </c>
      <c r="X3300" t="s">
        <v>5977</v>
      </c>
      <c r="Y3300">
        <v>28</v>
      </c>
      <c r="Z3300">
        <v>28</v>
      </c>
      <c r="AA3300">
        <v>10</v>
      </c>
      <c r="AB3300">
        <v>10</v>
      </c>
      <c r="AC3300">
        <v>23</v>
      </c>
    </row>
    <row r="3301" spans="1:29" x14ac:dyDescent="0.35">
      <c r="A3301">
        <v>3307</v>
      </c>
      <c r="B3301" t="s">
        <v>1318</v>
      </c>
      <c r="C3301" t="s">
        <v>4691</v>
      </c>
      <c r="J3301" t="s">
        <v>272</v>
      </c>
      <c r="K3301">
        <v>0</v>
      </c>
      <c r="N3301" t="b">
        <v>1</v>
      </c>
      <c r="O3301" t="b">
        <v>1</v>
      </c>
      <c r="P3301" t="b">
        <v>0</v>
      </c>
      <c r="Q3301">
        <v>14</v>
      </c>
      <c r="R3301">
        <v>6</v>
      </c>
      <c r="S3301">
        <v>1</v>
      </c>
      <c r="T3301">
        <v>3</v>
      </c>
      <c r="U3301" t="b">
        <v>1</v>
      </c>
      <c r="V3301" t="s">
        <v>336</v>
      </c>
      <c r="W3301" t="s">
        <v>337</v>
      </c>
      <c r="X3301" t="s">
        <v>6030</v>
      </c>
      <c r="Y3301">
        <v>28</v>
      </c>
      <c r="Z3301">
        <v>28</v>
      </c>
      <c r="AA3301">
        <v>11</v>
      </c>
      <c r="AB3301">
        <v>11</v>
      </c>
      <c r="AC3301">
        <v>23</v>
      </c>
    </row>
    <row r="3302" spans="1:29" x14ac:dyDescent="0.35">
      <c r="A3302">
        <v>3308</v>
      </c>
      <c r="B3302" t="s">
        <v>1318</v>
      </c>
      <c r="C3302" t="s">
        <v>4692</v>
      </c>
      <c r="J3302" t="s">
        <v>272</v>
      </c>
      <c r="K3302">
        <v>0</v>
      </c>
      <c r="N3302" t="b">
        <v>1</v>
      </c>
      <c r="O3302" t="b">
        <v>1</v>
      </c>
      <c r="P3302" t="b">
        <v>0</v>
      </c>
      <c r="Q3302">
        <v>14</v>
      </c>
      <c r="R3302">
        <v>6</v>
      </c>
      <c r="S3302">
        <v>1</v>
      </c>
      <c r="T3302">
        <v>3</v>
      </c>
      <c r="U3302" t="b">
        <v>1</v>
      </c>
      <c r="V3302" t="s">
        <v>336</v>
      </c>
      <c r="W3302" t="s">
        <v>337</v>
      </c>
      <c r="X3302" t="s">
        <v>5978</v>
      </c>
      <c r="Y3302">
        <v>29</v>
      </c>
      <c r="Z3302">
        <v>29</v>
      </c>
      <c r="AA3302">
        <v>10</v>
      </c>
      <c r="AB3302">
        <v>10</v>
      </c>
      <c r="AC3302">
        <v>23</v>
      </c>
    </row>
    <row r="3303" spans="1:29" x14ac:dyDescent="0.35">
      <c r="A3303">
        <v>3309</v>
      </c>
      <c r="B3303" t="s">
        <v>1318</v>
      </c>
      <c r="C3303" t="s">
        <v>4693</v>
      </c>
      <c r="J3303" t="s">
        <v>272</v>
      </c>
      <c r="K3303">
        <v>0</v>
      </c>
      <c r="N3303" t="b">
        <v>1</v>
      </c>
      <c r="O3303" t="b">
        <v>1</v>
      </c>
      <c r="P3303" t="b">
        <v>0</v>
      </c>
      <c r="Q3303">
        <v>14</v>
      </c>
      <c r="R3303">
        <v>6</v>
      </c>
      <c r="S3303">
        <v>1</v>
      </c>
      <c r="T3303">
        <v>3</v>
      </c>
      <c r="U3303" t="b">
        <v>1</v>
      </c>
      <c r="V3303" t="s">
        <v>336</v>
      </c>
      <c r="W3303" t="s">
        <v>337</v>
      </c>
      <c r="X3303" t="s">
        <v>6031</v>
      </c>
      <c r="Y3303">
        <v>29</v>
      </c>
      <c r="Z3303">
        <v>29</v>
      </c>
      <c r="AA3303">
        <v>11</v>
      </c>
      <c r="AB3303">
        <v>11</v>
      </c>
      <c r="AC3303">
        <v>23</v>
      </c>
    </row>
    <row r="3304" spans="1:29" x14ac:dyDescent="0.35">
      <c r="A3304">
        <v>3310</v>
      </c>
      <c r="B3304" t="s">
        <v>1318</v>
      </c>
      <c r="C3304" t="s">
        <v>4694</v>
      </c>
      <c r="J3304" t="s">
        <v>272</v>
      </c>
      <c r="K3304">
        <v>0</v>
      </c>
      <c r="N3304" t="b">
        <v>1</v>
      </c>
      <c r="O3304" t="b">
        <v>1</v>
      </c>
      <c r="P3304" t="b">
        <v>0</v>
      </c>
      <c r="Q3304">
        <v>14</v>
      </c>
      <c r="R3304">
        <v>6</v>
      </c>
      <c r="S3304">
        <v>1</v>
      </c>
      <c r="T3304">
        <v>4</v>
      </c>
      <c r="U3304" t="b">
        <v>1</v>
      </c>
      <c r="V3304" t="s">
        <v>336</v>
      </c>
      <c r="W3304" t="s">
        <v>337</v>
      </c>
      <c r="X3304" t="s">
        <v>6083</v>
      </c>
      <c r="Y3304">
        <v>24</v>
      </c>
      <c r="Z3304">
        <v>24</v>
      </c>
      <c r="AA3304">
        <v>12</v>
      </c>
      <c r="AB3304">
        <v>12</v>
      </c>
      <c r="AC3304">
        <v>23</v>
      </c>
    </row>
    <row r="3305" spans="1:29" x14ac:dyDescent="0.35">
      <c r="A3305">
        <v>3311</v>
      </c>
      <c r="B3305" t="s">
        <v>1318</v>
      </c>
      <c r="C3305" t="s">
        <v>4695</v>
      </c>
      <c r="J3305" t="s">
        <v>272</v>
      </c>
      <c r="K3305">
        <v>0</v>
      </c>
      <c r="N3305" t="b">
        <v>1</v>
      </c>
      <c r="O3305" t="b">
        <v>1</v>
      </c>
      <c r="P3305" t="b">
        <v>0</v>
      </c>
      <c r="Q3305">
        <v>14</v>
      </c>
      <c r="R3305">
        <v>6</v>
      </c>
      <c r="S3305">
        <v>1</v>
      </c>
      <c r="T3305">
        <v>4</v>
      </c>
      <c r="U3305" t="b">
        <v>1</v>
      </c>
      <c r="V3305" t="s">
        <v>336</v>
      </c>
      <c r="W3305" t="s">
        <v>337</v>
      </c>
      <c r="X3305" t="s">
        <v>6084</v>
      </c>
      <c r="Y3305">
        <v>25</v>
      </c>
      <c r="Z3305">
        <v>25</v>
      </c>
      <c r="AA3305">
        <v>12</v>
      </c>
      <c r="AB3305">
        <v>12</v>
      </c>
      <c r="AC3305">
        <v>23</v>
      </c>
    </row>
    <row r="3306" spans="1:29" x14ac:dyDescent="0.35">
      <c r="A3306">
        <v>3312</v>
      </c>
      <c r="B3306" t="s">
        <v>1318</v>
      </c>
      <c r="C3306" t="s">
        <v>4696</v>
      </c>
      <c r="J3306" t="s">
        <v>272</v>
      </c>
      <c r="K3306">
        <v>0</v>
      </c>
      <c r="N3306" t="b">
        <v>1</v>
      </c>
      <c r="O3306" t="b">
        <v>1</v>
      </c>
      <c r="P3306" t="b">
        <v>0</v>
      </c>
      <c r="Q3306">
        <v>14</v>
      </c>
      <c r="R3306">
        <v>6</v>
      </c>
      <c r="S3306">
        <v>1</v>
      </c>
      <c r="T3306">
        <v>4</v>
      </c>
      <c r="U3306" t="b">
        <v>1</v>
      </c>
      <c r="V3306" t="s">
        <v>336</v>
      </c>
      <c r="W3306" t="s">
        <v>337</v>
      </c>
      <c r="X3306" t="s">
        <v>6085</v>
      </c>
      <c r="Y3306">
        <v>26</v>
      </c>
      <c r="Z3306">
        <v>26</v>
      </c>
      <c r="AA3306">
        <v>12</v>
      </c>
      <c r="AB3306">
        <v>12</v>
      </c>
      <c r="AC3306">
        <v>23</v>
      </c>
    </row>
    <row r="3307" spans="1:29" x14ac:dyDescent="0.35">
      <c r="A3307">
        <v>3313</v>
      </c>
      <c r="B3307" t="s">
        <v>1318</v>
      </c>
      <c r="C3307" t="s">
        <v>4697</v>
      </c>
      <c r="J3307" t="s">
        <v>272</v>
      </c>
      <c r="K3307">
        <v>0</v>
      </c>
      <c r="N3307" t="b">
        <v>1</v>
      </c>
      <c r="O3307" t="b">
        <v>1</v>
      </c>
      <c r="P3307" t="b">
        <v>0</v>
      </c>
      <c r="Q3307">
        <v>14</v>
      </c>
      <c r="R3307">
        <v>6</v>
      </c>
      <c r="S3307">
        <v>1</v>
      </c>
      <c r="T3307">
        <v>4</v>
      </c>
      <c r="U3307" t="b">
        <v>1</v>
      </c>
      <c r="V3307" t="s">
        <v>336</v>
      </c>
      <c r="W3307" t="s">
        <v>337</v>
      </c>
      <c r="X3307" t="s">
        <v>6086</v>
      </c>
      <c r="Y3307">
        <v>27</v>
      </c>
      <c r="Z3307">
        <v>27</v>
      </c>
      <c r="AA3307">
        <v>12</v>
      </c>
      <c r="AB3307">
        <v>12</v>
      </c>
      <c r="AC3307">
        <v>23</v>
      </c>
    </row>
    <row r="3308" spans="1:29" x14ac:dyDescent="0.35">
      <c r="A3308">
        <v>3314</v>
      </c>
      <c r="B3308" t="s">
        <v>1318</v>
      </c>
      <c r="C3308" t="s">
        <v>4698</v>
      </c>
      <c r="J3308" t="s">
        <v>272</v>
      </c>
      <c r="K3308">
        <v>0</v>
      </c>
      <c r="N3308" t="b">
        <v>1</v>
      </c>
      <c r="O3308" t="b">
        <v>1</v>
      </c>
      <c r="P3308" t="b">
        <v>0</v>
      </c>
      <c r="Q3308">
        <v>14</v>
      </c>
      <c r="R3308">
        <v>6</v>
      </c>
      <c r="S3308">
        <v>1</v>
      </c>
      <c r="T3308">
        <v>4</v>
      </c>
      <c r="U3308" t="b">
        <v>1</v>
      </c>
      <c r="V3308" t="s">
        <v>336</v>
      </c>
      <c r="W3308" t="s">
        <v>337</v>
      </c>
      <c r="X3308" t="s">
        <v>6087</v>
      </c>
      <c r="Y3308">
        <v>28</v>
      </c>
      <c r="Z3308">
        <v>28</v>
      </c>
      <c r="AA3308">
        <v>12</v>
      </c>
      <c r="AB3308">
        <v>12</v>
      </c>
      <c r="AC3308">
        <v>23</v>
      </c>
    </row>
    <row r="3309" spans="1:29" x14ac:dyDescent="0.35">
      <c r="A3309">
        <v>3315</v>
      </c>
      <c r="B3309" t="s">
        <v>1318</v>
      </c>
      <c r="C3309" t="s">
        <v>4699</v>
      </c>
      <c r="J3309" t="s">
        <v>272</v>
      </c>
      <c r="K3309">
        <v>0</v>
      </c>
      <c r="N3309" t="b">
        <v>1</v>
      </c>
      <c r="O3309" t="b">
        <v>1</v>
      </c>
      <c r="P3309" t="b">
        <v>0</v>
      </c>
      <c r="Q3309">
        <v>14</v>
      </c>
      <c r="R3309">
        <v>6</v>
      </c>
      <c r="S3309">
        <v>1</v>
      </c>
      <c r="T3309">
        <v>4</v>
      </c>
      <c r="U3309" t="b">
        <v>1</v>
      </c>
      <c r="V3309" t="s">
        <v>336</v>
      </c>
      <c r="W3309" t="s">
        <v>337</v>
      </c>
      <c r="X3309" t="s">
        <v>6088</v>
      </c>
      <c r="Y3309">
        <v>29</v>
      </c>
      <c r="Z3309">
        <v>29</v>
      </c>
      <c r="AA3309">
        <v>12</v>
      </c>
      <c r="AB3309">
        <v>12</v>
      </c>
      <c r="AC3309">
        <v>23</v>
      </c>
    </row>
    <row r="3310" spans="1:29" x14ac:dyDescent="0.35">
      <c r="A3310">
        <v>3316</v>
      </c>
      <c r="B3310" t="s">
        <v>1318</v>
      </c>
      <c r="C3310" t="s">
        <v>4700</v>
      </c>
      <c r="J3310" t="s">
        <v>272</v>
      </c>
      <c r="K3310">
        <v>0</v>
      </c>
      <c r="N3310" t="b">
        <v>1</v>
      </c>
      <c r="O3310" t="b">
        <v>1</v>
      </c>
      <c r="P3310" t="b">
        <v>0</v>
      </c>
      <c r="Q3310">
        <v>14</v>
      </c>
      <c r="R3310">
        <v>2</v>
      </c>
      <c r="S3310">
        <v>1</v>
      </c>
      <c r="T3310">
        <v>3</v>
      </c>
      <c r="U3310" t="b">
        <v>1</v>
      </c>
      <c r="V3310" t="s">
        <v>336</v>
      </c>
      <c r="W3310" t="s">
        <v>337</v>
      </c>
      <c r="X3310" t="s">
        <v>5819</v>
      </c>
      <c r="Y3310">
        <v>30</v>
      </c>
      <c r="Z3310">
        <v>30</v>
      </c>
      <c r="AA3310">
        <v>7</v>
      </c>
      <c r="AB3310">
        <v>7</v>
      </c>
      <c r="AC3310">
        <v>23</v>
      </c>
    </row>
    <row r="3311" spans="1:29" x14ac:dyDescent="0.35">
      <c r="A3311">
        <v>3317</v>
      </c>
      <c r="B3311" t="s">
        <v>1318</v>
      </c>
      <c r="C3311" t="s">
        <v>4701</v>
      </c>
      <c r="J3311" t="s">
        <v>272</v>
      </c>
      <c r="K3311">
        <v>0</v>
      </c>
      <c r="N3311" t="b">
        <v>1</v>
      </c>
      <c r="O3311" t="b">
        <v>1</v>
      </c>
      <c r="P3311" t="b">
        <v>0</v>
      </c>
      <c r="Q3311">
        <v>14</v>
      </c>
      <c r="R3311">
        <v>2</v>
      </c>
      <c r="S3311">
        <v>1</v>
      </c>
      <c r="T3311">
        <v>3</v>
      </c>
      <c r="U3311" t="b">
        <v>1</v>
      </c>
      <c r="V3311" t="s">
        <v>336</v>
      </c>
      <c r="W3311" t="s">
        <v>337</v>
      </c>
      <c r="X3311" t="s">
        <v>5872</v>
      </c>
      <c r="Y3311">
        <v>30</v>
      </c>
      <c r="Z3311">
        <v>30</v>
      </c>
      <c r="AA3311">
        <v>8</v>
      </c>
      <c r="AB3311">
        <v>8</v>
      </c>
      <c r="AC3311">
        <v>23</v>
      </c>
    </row>
    <row r="3312" spans="1:29" x14ac:dyDescent="0.35">
      <c r="A3312">
        <v>3318</v>
      </c>
      <c r="B3312" t="s">
        <v>1318</v>
      </c>
      <c r="C3312" t="s">
        <v>4702</v>
      </c>
      <c r="J3312" t="s">
        <v>272</v>
      </c>
      <c r="K3312">
        <v>0</v>
      </c>
      <c r="N3312" t="b">
        <v>1</v>
      </c>
      <c r="O3312" t="b">
        <v>1</v>
      </c>
      <c r="P3312" t="b">
        <v>0</v>
      </c>
      <c r="Q3312">
        <v>14</v>
      </c>
      <c r="R3312">
        <v>2</v>
      </c>
      <c r="S3312">
        <v>1</v>
      </c>
      <c r="T3312">
        <v>3</v>
      </c>
      <c r="U3312" t="b">
        <v>1</v>
      </c>
      <c r="V3312" t="s">
        <v>336</v>
      </c>
      <c r="W3312" t="s">
        <v>337</v>
      </c>
      <c r="X3312" t="s">
        <v>5979</v>
      </c>
      <c r="Y3312">
        <v>30</v>
      </c>
      <c r="Z3312">
        <v>30</v>
      </c>
      <c r="AA3312">
        <v>10</v>
      </c>
      <c r="AB3312">
        <v>10</v>
      </c>
      <c r="AC3312">
        <v>23</v>
      </c>
    </row>
    <row r="3313" spans="1:29" x14ac:dyDescent="0.35">
      <c r="A3313">
        <v>3319</v>
      </c>
      <c r="B3313" t="s">
        <v>1318</v>
      </c>
      <c r="C3313" t="s">
        <v>4703</v>
      </c>
      <c r="J3313" t="s">
        <v>272</v>
      </c>
      <c r="K3313">
        <v>0</v>
      </c>
      <c r="N3313" t="b">
        <v>1</v>
      </c>
      <c r="O3313" t="b">
        <v>1</v>
      </c>
      <c r="P3313" t="b">
        <v>0</v>
      </c>
      <c r="Q3313">
        <v>14</v>
      </c>
      <c r="R3313">
        <v>2</v>
      </c>
      <c r="S3313">
        <v>1</v>
      </c>
      <c r="T3313">
        <v>3</v>
      </c>
      <c r="U3313" t="b">
        <v>1</v>
      </c>
      <c r="V3313" t="s">
        <v>336</v>
      </c>
      <c r="W3313" t="s">
        <v>337</v>
      </c>
      <c r="X3313" t="s">
        <v>6032</v>
      </c>
      <c r="Y3313">
        <v>30</v>
      </c>
      <c r="Z3313">
        <v>30</v>
      </c>
      <c r="AA3313">
        <v>11</v>
      </c>
      <c r="AB3313">
        <v>11</v>
      </c>
      <c r="AC3313">
        <v>23</v>
      </c>
    </row>
    <row r="3314" spans="1:29" x14ac:dyDescent="0.35">
      <c r="A3314">
        <v>3320</v>
      </c>
      <c r="B3314" t="s">
        <v>1318</v>
      </c>
      <c r="C3314" t="s">
        <v>4704</v>
      </c>
      <c r="J3314" t="s">
        <v>272</v>
      </c>
      <c r="K3314">
        <v>0</v>
      </c>
      <c r="N3314" t="b">
        <v>1</v>
      </c>
      <c r="O3314" t="b">
        <v>1</v>
      </c>
      <c r="P3314" t="b">
        <v>0</v>
      </c>
      <c r="Q3314">
        <v>14</v>
      </c>
      <c r="R3314">
        <v>2</v>
      </c>
      <c r="S3314">
        <v>1</v>
      </c>
      <c r="T3314">
        <v>4</v>
      </c>
      <c r="U3314" t="b">
        <v>1</v>
      </c>
      <c r="V3314" t="s">
        <v>336</v>
      </c>
      <c r="W3314" t="s">
        <v>337</v>
      </c>
      <c r="X3314" t="s">
        <v>6089</v>
      </c>
      <c r="Y3314">
        <v>30</v>
      </c>
      <c r="Z3314">
        <v>30</v>
      </c>
      <c r="AA3314">
        <v>12</v>
      </c>
      <c r="AB3314">
        <v>12</v>
      </c>
      <c r="AC3314">
        <v>23</v>
      </c>
    </row>
    <row r="3315" spans="1:29" x14ac:dyDescent="0.35">
      <c r="A3315">
        <v>3321</v>
      </c>
      <c r="B3315" t="s">
        <v>1318</v>
      </c>
      <c r="C3315" t="s">
        <v>4705</v>
      </c>
      <c r="G3315" t="s">
        <v>1319</v>
      </c>
      <c r="J3315" t="s">
        <v>264</v>
      </c>
      <c r="K3315">
        <v>0</v>
      </c>
      <c r="N3315" t="b">
        <v>1</v>
      </c>
      <c r="O3315" t="b">
        <v>1</v>
      </c>
      <c r="P3315" t="b">
        <v>0</v>
      </c>
      <c r="Q3315">
        <v>14</v>
      </c>
      <c r="R3315">
        <v>0</v>
      </c>
      <c r="S3315">
        <v>1</v>
      </c>
      <c r="T3315">
        <v>3</v>
      </c>
      <c r="U3315" t="b">
        <v>1</v>
      </c>
      <c r="V3315" t="s">
        <v>336</v>
      </c>
      <c r="W3315" t="s">
        <v>337</v>
      </c>
      <c r="X3315" t="s">
        <v>5708</v>
      </c>
      <c r="Y3315">
        <v>35</v>
      </c>
      <c r="Z3315">
        <v>35</v>
      </c>
      <c r="AA3315">
        <v>2</v>
      </c>
      <c r="AB3315">
        <v>2</v>
      </c>
      <c r="AC3315">
        <v>23</v>
      </c>
    </row>
    <row r="3316" spans="1:29" x14ac:dyDescent="0.35">
      <c r="A3316">
        <v>3322</v>
      </c>
      <c r="B3316" t="s">
        <v>1318</v>
      </c>
      <c r="C3316" t="s">
        <v>4706</v>
      </c>
      <c r="G3316" t="s">
        <v>1319</v>
      </c>
      <c r="J3316" t="s">
        <v>264</v>
      </c>
      <c r="K3316">
        <v>0</v>
      </c>
      <c r="N3316" t="b">
        <v>1</v>
      </c>
      <c r="O3316" t="b">
        <v>1</v>
      </c>
      <c r="P3316" t="b">
        <v>0</v>
      </c>
      <c r="Q3316">
        <v>14</v>
      </c>
      <c r="R3316">
        <v>0</v>
      </c>
      <c r="S3316">
        <v>1</v>
      </c>
      <c r="T3316">
        <v>3</v>
      </c>
      <c r="U3316" t="b">
        <v>1</v>
      </c>
      <c r="V3316" t="s">
        <v>336</v>
      </c>
      <c r="W3316" t="s">
        <v>337</v>
      </c>
      <c r="X3316" t="s">
        <v>5709</v>
      </c>
      <c r="Y3316">
        <v>36</v>
      </c>
      <c r="Z3316">
        <v>36</v>
      </c>
      <c r="AA3316">
        <v>2</v>
      </c>
      <c r="AB3316">
        <v>2</v>
      </c>
      <c r="AC3316">
        <v>23</v>
      </c>
    </row>
    <row r="3317" spans="1:29" x14ac:dyDescent="0.35">
      <c r="A3317">
        <v>3323</v>
      </c>
      <c r="B3317" t="s">
        <v>1318</v>
      </c>
      <c r="C3317" t="s">
        <v>4707</v>
      </c>
      <c r="G3317" t="s">
        <v>1319</v>
      </c>
      <c r="J3317" t="s">
        <v>264</v>
      </c>
      <c r="K3317">
        <v>0</v>
      </c>
      <c r="N3317" t="b">
        <v>1</v>
      </c>
      <c r="O3317" t="b">
        <v>1</v>
      </c>
      <c r="P3317" t="b">
        <v>0</v>
      </c>
      <c r="Q3317">
        <v>14</v>
      </c>
      <c r="R3317">
        <v>0</v>
      </c>
      <c r="S3317">
        <v>1</v>
      </c>
      <c r="T3317">
        <v>3</v>
      </c>
      <c r="U3317" t="b">
        <v>1</v>
      </c>
      <c r="V3317" t="s">
        <v>336</v>
      </c>
      <c r="W3317" t="s">
        <v>337</v>
      </c>
      <c r="X3317" t="s">
        <v>5710</v>
      </c>
      <c r="Y3317">
        <v>37</v>
      </c>
      <c r="Z3317">
        <v>37</v>
      </c>
      <c r="AA3317">
        <v>2</v>
      </c>
      <c r="AB3317">
        <v>2</v>
      </c>
      <c r="AC3317">
        <v>23</v>
      </c>
    </row>
    <row r="3318" spans="1:29" x14ac:dyDescent="0.35">
      <c r="A3318">
        <v>3324</v>
      </c>
      <c r="B3318" t="s">
        <v>1318</v>
      </c>
      <c r="C3318" t="s">
        <v>4708</v>
      </c>
      <c r="G3318" t="s">
        <v>1319</v>
      </c>
      <c r="J3318" t="s">
        <v>264</v>
      </c>
      <c r="K3318">
        <v>0</v>
      </c>
      <c r="N3318" t="b">
        <v>1</v>
      </c>
      <c r="O3318" t="b">
        <v>1</v>
      </c>
      <c r="P3318" t="b">
        <v>0</v>
      </c>
      <c r="Q3318">
        <v>14</v>
      </c>
      <c r="R3318">
        <v>0</v>
      </c>
      <c r="S3318">
        <v>1</v>
      </c>
      <c r="T3318">
        <v>3</v>
      </c>
      <c r="U3318" t="b">
        <v>1</v>
      </c>
      <c r="V3318" t="s">
        <v>336</v>
      </c>
      <c r="W3318" t="s">
        <v>337</v>
      </c>
      <c r="X3318" t="s">
        <v>5711</v>
      </c>
      <c r="Y3318">
        <v>38</v>
      </c>
      <c r="Z3318">
        <v>38</v>
      </c>
      <c r="AA3318">
        <v>2</v>
      </c>
      <c r="AB3318">
        <v>2</v>
      </c>
      <c r="AC3318">
        <v>23</v>
      </c>
    </row>
    <row r="3319" spans="1:29" x14ac:dyDescent="0.35">
      <c r="A3319">
        <v>3325</v>
      </c>
      <c r="B3319" t="s">
        <v>1318</v>
      </c>
      <c r="C3319" t="s">
        <v>4709</v>
      </c>
      <c r="G3319" t="s">
        <v>1319</v>
      </c>
      <c r="J3319" t="s">
        <v>264</v>
      </c>
      <c r="K3319">
        <v>0</v>
      </c>
      <c r="N3319" t="b">
        <v>1</v>
      </c>
      <c r="O3319" t="b">
        <v>1</v>
      </c>
      <c r="P3319" t="b">
        <v>0</v>
      </c>
      <c r="Q3319">
        <v>14</v>
      </c>
      <c r="R3319">
        <v>0</v>
      </c>
      <c r="S3319">
        <v>1</v>
      </c>
      <c r="T3319">
        <v>3</v>
      </c>
      <c r="U3319" t="b">
        <v>1</v>
      </c>
      <c r="V3319" t="s">
        <v>336</v>
      </c>
      <c r="W3319" t="s">
        <v>337</v>
      </c>
      <c r="X3319" t="s">
        <v>5712</v>
      </c>
      <c r="Y3319">
        <v>39</v>
      </c>
      <c r="Z3319">
        <v>39</v>
      </c>
      <c r="AA3319">
        <v>2</v>
      </c>
      <c r="AB3319">
        <v>2</v>
      </c>
      <c r="AC3319">
        <v>23</v>
      </c>
    </row>
    <row r="3320" spans="1:29" x14ac:dyDescent="0.35">
      <c r="A3320">
        <v>3326</v>
      </c>
      <c r="B3320" t="s">
        <v>1318</v>
      </c>
      <c r="C3320" t="s">
        <v>4710</v>
      </c>
      <c r="G3320" t="s">
        <v>1319</v>
      </c>
      <c r="J3320" t="s">
        <v>264</v>
      </c>
      <c r="K3320">
        <v>0</v>
      </c>
      <c r="N3320" t="b">
        <v>1</v>
      </c>
      <c r="O3320" t="b">
        <v>1</v>
      </c>
      <c r="P3320" t="b">
        <v>0</v>
      </c>
      <c r="Q3320">
        <v>14</v>
      </c>
      <c r="R3320">
        <v>0</v>
      </c>
      <c r="S3320">
        <v>1</v>
      </c>
      <c r="T3320">
        <v>3</v>
      </c>
      <c r="U3320" t="b">
        <v>1</v>
      </c>
      <c r="V3320" t="s">
        <v>336</v>
      </c>
      <c r="W3320" t="s">
        <v>337</v>
      </c>
      <c r="X3320" t="s">
        <v>5713</v>
      </c>
      <c r="Y3320">
        <v>40</v>
      </c>
      <c r="Z3320">
        <v>40</v>
      </c>
      <c r="AA3320">
        <v>2</v>
      </c>
      <c r="AB3320">
        <v>2</v>
      </c>
      <c r="AC3320">
        <v>23</v>
      </c>
    </row>
    <row r="3321" spans="1:29" x14ac:dyDescent="0.35">
      <c r="A3321">
        <v>3327</v>
      </c>
      <c r="B3321" t="s">
        <v>1318</v>
      </c>
      <c r="C3321" t="s">
        <v>4711</v>
      </c>
      <c r="G3321" t="s">
        <v>1319</v>
      </c>
      <c r="J3321" t="s">
        <v>264</v>
      </c>
      <c r="K3321">
        <v>0</v>
      </c>
      <c r="N3321" t="b">
        <v>1</v>
      </c>
      <c r="O3321" t="b">
        <v>1</v>
      </c>
      <c r="P3321" t="b">
        <v>0</v>
      </c>
      <c r="Q3321">
        <v>14</v>
      </c>
      <c r="R3321">
        <v>0</v>
      </c>
      <c r="S3321">
        <v>1</v>
      </c>
      <c r="T3321">
        <v>3</v>
      </c>
      <c r="U3321" t="b">
        <v>1</v>
      </c>
      <c r="V3321" t="s">
        <v>336</v>
      </c>
      <c r="W3321" t="s">
        <v>337</v>
      </c>
      <c r="X3321" t="s">
        <v>5714</v>
      </c>
      <c r="Y3321">
        <v>41</v>
      </c>
      <c r="Z3321">
        <v>41</v>
      </c>
      <c r="AA3321">
        <v>2</v>
      </c>
      <c r="AB3321">
        <v>2</v>
      </c>
      <c r="AC3321">
        <v>23</v>
      </c>
    </row>
    <row r="3322" spans="1:29" x14ac:dyDescent="0.35">
      <c r="A3322">
        <v>3328</v>
      </c>
      <c r="B3322" t="s">
        <v>1318</v>
      </c>
      <c r="C3322" t="s">
        <v>4712</v>
      </c>
      <c r="G3322" t="s">
        <v>1319</v>
      </c>
      <c r="J3322" t="s">
        <v>264</v>
      </c>
      <c r="K3322">
        <v>0</v>
      </c>
      <c r="N3322" t="b">
        <v>1</v>
      </c>
      <c r="O3322" t="b">
        <v>1</v>
      </c>
      <c r="P3322" t="b">
        <v>0</v>
      </c>
      <c r="Q3322">
        <v>14</v>
      </c>
      <c r="R3322">
        <v>0</v>
      </c>
      <c r="S3322">
        <v>1</v>
      </c>
      <c r="T3322">
        <v>3</v>
      </c>
      <c r="U3322" t="b">
        <v>1</v>
      </c>
      <c r="V3322" t="s">
        <v>336</v>
      </c>
      <c r="W3322" t="s">
        <v>337</v>
      </c>
      <c r="X3322" t="s">
        <v>5493</v>
      </c>
      <c r="Y3322">
        <v>42</v>
      </c>
      <c r="Z3322">
        <v>42</v>
      </c>
      <c r="AA3322">
        <v>2</v>
      </c>
      <c r="AB3322">
        <v>2</v>
      </c>
      <c r="AC3322">
        <v>23</v>
      </c>
    </row>
    <row r="3323" spans="1:29" x14ac:dyDescent="0.35">
      <c r="A3323">
        <v>3329</v>
      </c>
      <c r="B3323" t="s">
        <v>1318</v>
      </c>
      <c r="C3323" t="s">
        <v>4713</v>
      </c>
      <c r="G3323" t="s">
        <v>1319</v>
      </c>
      <c r="J3323" t="s">
        <v>264</v>
      </c>
      <c r="K3323">
        <v>0</v>
      </c>
      <c r="N3323" t="b">
        <v>1</v>
      </c>
      <c r="O3323" t="b">
        <v>1</v>
      </c>
      <c r="P3323" t="b">
        <v>0</v>
      </c>
      <c r="Q3323">
        <v>14</v>
      </c>
      <c r="R3323">
        <v>0</v>
      </c>
      <c r="S3323">
        <v>1</v>
      </c>
      <c r="T3323">
        <v>3</v>
      </c>
      <c r="U3323" t="b">
        <v>1</v>
      </c>
      <c r="V3323" t="s">
        <v>336</v>
      </c>
      <c r="W3323" t="s">
        <v>337</v>
      </c>
      <c r="X3323" t="s">
        <v>5494</v>
      </c>
      <c r="Y3323">
        <v>43</v>
      </c>
      <c r="Z3323">
        <v>43</v>
      </c>
      <c r="AA3323">
        <v>2</v>
      </c>
      <c r="AB3323">
        <v>2</v>
      </c>
      <c r="AC3323">
        <v>23</v>
      </c>
    </row>
    <row r="3324" spans="1:29" x14ac:dyDescent="0.35">
      <c r="A3324">
        <v>3330</v>
      </c>
      <c r="B3324" t="s">
        <v>1318</v>
      </c>
      <c r="C3324" t="s">
        <v>4714</v>
      </c>
      <c r="G3324" t="s">
        <v>1319</v>
      </c>
      <c r="J3324" t="s">
        <v>264</v>
      </c>
      <c r="K3324">
        <v>0</v>
      </c>
      <c r="N3324" t="b">
        <v>1</v>
      </c>
      <c r="O3324" t="b">
        <v>1</v>
      </c>
      <c r="P3324" t="b">
        <v>0</v>
      </c>
      <c r="Q3324">
        <v>14</v>
      </c>
      <c r="R3324">
        <v>0</v>
      </c>
      <c r="S3324">
        <v>1</v>
      </c>
      <c r="T3324">
        <v>3</v>
      </c>
      <c r="U3324" t="b">
        <v>1</v>
      </c>
      <c r="V3324" t="s">
        <v>336</v>
      </c>
      <c r="W3324" t="s">
        <v>337</v>
      </c>
      <c r="X3324" t="s">
        <v>5495</v>
      </c>
      <c r="Y3324">
        <v>44</v>
      </c>
      <c r="Z3324">
        <v>44</v>
      </c>
      <c r="AA3324">
        <v>2</v>
      </c>
      <c r="AB3324">
        <v>2</v>
      </c>
      <c r="AC3324">
        <v>23</v>
      </c>
    </row>
    <row r="3325" spans="1:29" x14ac:dyDescent="0.35">
      <c r="A3325">
        <v>3331</v>
      </c>
      <c r="B3325" t="s">
        <v>1318</v>
      </c>
      <c r="C3325" t="s">
        <v>4715</v>
      </c>
      <c r="G3325" t="s">
        <v>1319</v>
      </c>
      <c r="J3325" t="s">
        <v>264</v>
      </c>
      <c r="K3325">
        <v>0</v>
      </c>
      <c r="N3325" t="b">
        <v>1</v>
      </c>
      <c r="O3325" t="b">
        <v>1</v>
      </c>
      <c r="P3325" t="b">
        <v>0</v>
      </c>
      <c r="Q3325">
        <v>14</v>
      </c>
      <c r="R3325">
        <v>0</v>
      </c>
      <c r="S3325">
        <v>1</v>
      </c>
      <c r="T3325">
        <v>3</v>
      </c>
      <c r="U3325" t="b">
        <v>1</v>
      </c>
      <c r="V3325" t="s">
        <v>336</v>
      </c>
      <c r="W3325" t="s">
        <v>337</v>
      </c>
      <c r="X3325" t="s">
        <v>5715</v>
      </c>
      <c r="Y3325">
        <v>45</v>
      </c>
      <c r="Z3325">
        <v>45</v>
      </c>
      <c r="AA3325">
        <v>2</v>
      </c>
      <c r="AB3325">
        <v>2</v>
      </c>
      <c r="AC3325">
        <v>23</v>
      </c>
    </row>
    <row r="3326" spans="1:29" x14ac:dyDescent="0.35">
      <c r="A3326">
        <v>3332</v>
      </c>
      <c r="B3326" t="s">
        <v>1318</v>
      </c>
      <c r="C3326" t="s">
        <v>4716</v>
      </c>
      <c r="G3326" t="s">
        <v>1319</v>
      </c>
      <c r="J3326" t="s">
        <v>264</v>
      </c>
      <c r="K3326">
        <v>0</v>
      </c>
      <c r="N3326" t="b">
        <v>1</v>
      </c>
      <c r="O3326" t="b">
        <v>1</v>
      </c>
      <c r="P3326" t="b">
        <v>0</v>
      </c>
      <c r="Q3326">
        <v>14</v>
      </c>
      <c r="R3326">
        <v>0</v>
      </c>
      <c r="S3326">
        <v>1</v>
      </c>
      <c r="T3326">
        <v>3</v>
      </c>
      <c r="U3326" t="b">
        <v>1</v>
      </c>
      <c r="V3326" t="s">
        <v>336</v>
      </c>
      <c r="W3326" t="s">
        <v>337</v>
      </c>
      <c r="X3326" t="s">
        <v>5716</v>
      </c>
      <c r="Y3326">
        <v>46</v>
      </c>
      <c r="Z3326">
        <v>46</v>
      </c>
      <c r="AA3326">
        <v>2</v>
      </c>
      <c r="AB3326">
        <v>2</v>
      </c>
      <c r="AC3326">
        <v>23</v>
      </c>
    </row>
    <row r="3327" spans="1:29" x14ac:dyDescent="0.35">
      <c r="A3327">
        <v>3333</v>
      </c>
      <c r="B3327" t="s">
        <v>1318</v>
      </c>
      <c r="C3327" t="s">
        <v>4717</v>
      </c>
      <c r="G3327" t="s">
        <v>1319</v>
      </c>
      <c r="J3327" t="s">
        <v>264</v>
      </c>
      <c r="K3327">
        <v>0</v>
      </c>
      <c r="N3327" t="b">
        <v>1</v>
      </c>
      <c r="O3327" t="b">
        <v>1</v>
      </c>
      <c r="P3327" t="b">
        <v>0</v>
      </c>
      <c r="Q3327">
        <v>14</v>
      </c>
      <c r="R3327">
        <v>0</v>
      </c>
      <c r="S3327">
        <v>1</v>
      </c>
      <c r="T3327">
        <v>3</v>
      </c>
      <c r="U3327" t="b">
        <v>1</v>
      </c>
      <c r="V3327" t="s">
        <v>336</v>
      </c>
      <c r="W3327" t="s">
        <v>337</v>
      </c>
      <c r="X3327" t="s">
        <v>5717</v>
      </c>
      <c r="Y3327">
        <v>47</v>
      </c>
      <c r="Z3327">
        <v>47</v>
      </c>
      <c r="AA3327">
        <v>2</v>
      </c>
      <c r="AB3327">
        <v>2</v>
      </c>
      <c r="AC3327">
        <v>23</v>
      </c>
    </row>
    <row r="3328" spans="1:29" x14ac:dyDescent="0.35">
      <c r="A3328">
        <v>3334</v>
      </c>
      <c r="B3328" t="s">
        <v>1318</v>
      </c>
      <c r="C3328" t="s">
        <v>4718</v>
      </c>
      <c r="G3328" t="s">
        <v>1319</v>
      </c>
      <c r="J3328" t="s">
        <v>264</v>
      </c>
      <c r="K3328">
        <v>0</v>
      </c>
      <c r="N3328" t="b">
        <v>1</v>
      </c>
      <c r="O3328" t="b">
        <v>1</v>
      </c>
      <c r="P3328" t="b">
        <v>0</v>
      </c>
      <c r="Q3328">
        <v>14</v>
      </c>
      <c r="R3328">
        <v>0</v>
      </c>
      <c r="S3328">
        <v>1</v>
      </c>
      <c r="T3328">
        <v>3</v>
      </c>
      <c r="U3328" t="b">
        <v>1</v>
      </c>
      <c r="V3328" t="s">
        <v>336</v>
      </c>
      <c r="W3328" t="s">
        <v>337</v>
      </c>
      <c r="X3328" t="s">
        <v>5718</v>
      </c>
      <c r="Y3328">
        <v>48</v>
      </c>
      <c r="Z3328">
        <v>48</v>
      </c>
      <c r="AA3328">
        <v>2</v>
      </c>
      <c r="AB3328">
        <v>2</v>
      </c>
      <c r="AC3328">
        <v>23</v>
      </c>
    </row>
    <row r="3329" spans="1:29" x14ac:dyDescent="0.35">
      <c r="A3329">
        <v>3335</v>
      </c>
      <c r="B3329" t="s">
        <v>1318</v>
      </c>
      <c r="C3329" t="s">
        <v>4719</v>
      </c>
      <c r="G3329" t="s">
        <v>1319</v>
      </c>
      <c r="J3329" t="s">
        <v>264</v>
      </c>
      <c r="K3329">
        <v>0</v>
      </c>
      <c r="N3329" t="b">
        <v>1</v>
      </c>
      <c r="O3329" t="b">
        <v>1</v>
      </c>
      <c r="P3329" t="b">
        <v>0</v>
      </c>
      <c r="Q3329">
        <v>14</v>
      </c>
      <c r="R3329">
        <v>0</v>
      </c>
      <c r="S3329">
        <v>1</v>
      </c>
      <c r="T3329">
        <v>3</v>
      </c>
      <c r="U3329" t="b">
        <v>1</v>
      </c>
      <c r="V3329" t="s">
        <v>336</v>
      </c>
      <c r="W3329" t="s">
        <v>337</v>
      </c>
      <c r="X3329" t="s">
        <v>5719</v>
      </c>
      <c r="Y3329">
        <v>49</v>
      </c>
      <c r="Z3329">
        <v>49</v>
      </c>
      <c r="AA3329">
        <v>2</v>
      </c>
      <c r="AB3329">
        <v>2</v>
      </c>
      <c r="AC3329">
        <v>23</v>
      </c>
    </row>
    <row r="3330" spans="1:29" x14ac:dyDescent="0.35">
      <c r="A3330">
        <v>3336</v>
      </c>
      <c r="B3330" t="s">
        <v>1318</v>
      </c>
      <c r="C3330" t="s">
        <v>4720</v>
      </c>
      <c r="G3330" t="s">
        <v>1319</v>
      </c>
      <c r="J3330" t="s">
        <v>264</v>
      </c>
      <c r="K3330">
        <v>0</v>
      </c>
      <c r="N3330" t="b">
        <v>1</v>
      </c>
      <c r="O3330" t="b">
        <v>1</v>
      </c>
      <c r="P3330" t="b">
        <v>0</v>
      </c>
      <c r="Q3330">
        <v>14</v>
      </c>
      <c r="R3330">
        <v>0</v>
      </c>
      <c r="S3330">
        <v>1</v>
      </c>
      <c r="T3330">
        <v>3</v>
      </c>
      <c r="U3330" t="b">
        <v>1</v>
      </c>
      <c r="V3330" t="s">
        <v>336</v>
      </c>
      <c r="W3330" t="s">
        <v>337</v>
      </c>
      <c r="X3330" t="s">
        <v>5720</v>
      </c>
      <c r="Y3330">
        <v>50</v>
      </c>
      <c r="Z3330">
        <v>50</v>
      </c>
      <c r="AA3330">
        <v>2</v>
      </c>
      <c r="AB3330">
        <v>2</v>
      </c>
      <c r="AC3330">
        <v>23</v>
      </c>
    </row>
    <row r="3331" spans="1:29" x14ac:dyDescent="0.35">
      <c r="A3331">
        <v>3337</v>
      </c>
      <c r="B3331" t="s">
        <v>1318</v>
      </c>
      <c r="C3331" t="s">
        <v>4721</v>
      </c>
      <c r="G3331" t="s">
        <v>1319</v>
      </c>
      <c r="J3331" t="s">
        <v>264</v>
      </c>
      <c r="K3331">
        <v>0</v>
      </c>
      <c r="N3331" t="b">
        <v>1</v>
      </c>
      <c r="O3331" t="b">
        <v>1</v>
      </c>
      <c r="P3331" t="b">
        <v>0</v>
      </c>
      <c r="Q3331">
        <v>14</v>
      </c>
      <c r="R3331">
        <v>0</v>
      </c>
      <c r="S3331">
        <v>1</v>
      </c>
      <c r="T3331">
        <v>3</v>
      </c>
      <c r="U3331" t="b">
        <v>1</v>
      </c>
      <c r="V3331" t="s">
        <v>336</v>
      </c>
      <c r="W3331" t="s">
        <v>337</v>
      </c>
      <c r="X3331" t="s">
        <v>5721</v>
      </c>
      <c r="Y3331">
        <v>51</v>
      </c>
      <c r="Z3331">
        <v>51</v>
      </c>
      <c r="AA3331">
        <v>2</v>
      </c>
      <c r="AB3331">
        <v>2</v>
      </c>
      <c r="AC3331">
        <v>23</v>
      </c>
    </row>
    <row r="3332" spans="1:29" x14ac:dyDescent="0.35">
      <c r="A3332">
        <v>3338</v>
      </c>
      <c r="B3332" t="s">
        <v>1318</v>
      </c>
      <c r="C3332" t="s">
        <v>4722</v>
      </c>
      <c r="G3332" t="s">
        <v>1319</v>
      </c>
      <c r="J3332" t="s">
        <v>264</v>
      </c>
      <c r="K3332">
        <v>0</v>
      </c>
      <c r="N3332" t="b">
        <v>1</v>
      </c>
      <c r="O3332" t="b">
        <v>1</v>
      </c>
      <c r="P3332" t="b">
        <v>0</v>
      </c>
      <c r="Q3332">
        <v>14</v>
      </c>
      <c r="R3332">
        <v>0</v>
      </c>
      <c r="S3332">
        <v>1</v>
      </c>
      <c r="T3332">
        <v>3</v>
      </c>
      <c r="U3332" t="b">
        <v>1</v>
      </c>
      <c r="V3332" t="s">
        <v>336</v>
      </c>
      <c r="W3332" t="s">
        <v>337</v>
      </c>
      <c r="X3332" t="s">
        <v>5722</v>
      </c>
      <c r="Y3332">
        <v>52</v>
      </c>
      <c r="Z3332">
        <v>52</v>
      </c>
      <c r="AA3332">
        <v>2</v>
      </c>
      <c r="AB3332">
        <v>2</v>
      </c>
      <c r="AC3332">
        <v>23</v>
      </c>
    </row>
    <row r="3333" spans="1:29" x14ac:dyDescent="0.35">
      <c r="A3333">
        <v>3339</v>
      </c>
      <c r="B3333" t="s">
        <v>1318</v>
      </c>
      <c r="C3333" t="s">
        <v>4723</v>
      </c>
      <c r="G3333" t="s">
        <v>1319</v>
      </c>
      <c r="J3333" t="s">
        <v>264</v>
      </c>
      <c r="K3333">
        <v>0</v>
      </c>
      <c r="N3333" t="b">
        <v>1</v>
      </c>
      <c r="O3333" t="b">
        <v>1</v>
      </c>
      <c r="P3333" t="b">
        <v>0</v>
      </c>
      <c r="Q3333">
        <v>14</v>
      </c>
      <c r="R3333">
        <v>0</v>
      </c>
      <c r="S3333">
        <v>1</v>
      </c>
      <c r="T3333">
        <v>3</v>
      </c>
      <c r="U3333" t="b">
        <v>1</v>
      </c>
      <c r="V3333" t="s">
        <v>336</v>
      </c>
      <c r="W3333" t="s">
        <v>337</v>
      </c>
      <c r="X3333" t="s">
        <v>5723</v>
      </c>
      <c r="Y3333">
        <v>53</v>
      </c>
      <c r="Z3333">
        <v>53</v>
      </c>
      <c r="AA3333">
        <v>2</v>
      </c>
      <c r="AB3333">
        <v>2</v>
      </c>
      <c r="AC3333">
        <v>23</v>
      </c>
    </row>
    <row r="3334" spans="1:29" x14ac:dyDescent="0.35">
      <c r="A3334">
        <v>3340</v>
      </c>
      <c r="B3334" t="s">
        <v>1318</v>
      </c>
      <c r="C3334" t="s">
        <v>4724</v>
      </c>
      <c r="G3334" t="s">
        <v>1319</v>
      </c>
      <c r="J3334" t="s">
        <v>264</v>
      </c>
      <c r="K3334">
        <v>0</v>
      </c>
      <c r="N3334" t="b">
        <v>1</v>
      </c>
      <c r="O3334" t="b">
        <v>1</v>
      </c>
      <c r="P3334" t="b">
        <v>0</v>
      </c>
      <c r="Q3334">
        <v>14</v>
      </c>
      <c r="R3334">
        <v>0</v>
      </c>
      <c r="S3334">
        <v>1</v>
      </c>
      <c r="T3334">
        <v>3</v>
      </c>
      <c r="U3334" t="b">
        <v>1</v>
      </c>
      <c r="V3334" t="s">
        <v>336</v>
      </c>
      <c r="W3334" t="s">
        <v>337</v>
      </c>
      <c r="X3334" t="s">
        <v>5724</v>
      </c>
      <c r="Y3334">
        <v>54</v>
      </c>
      <c r="Z3334">
        <v>54</v>
      </c>
      <c r="AA3334">
        <v>2</v>
      </c>
      <c r="AB3334">
        <v>2</v>
      </c>
      <c r="AC3334">
        <v>23</v>
      </c>
    </row>
    <row r="3335" spans="1:29" x14ac:dyDescent="0.35">
      <c r="A3335">
        <v>3341</v>
      </c>
      <c r="B3335" t="s">
        <v>1318</v>
      </c>
      <c r="C3335" t="s">
        <v>4725</v>
      </c>
      <c r="G3335" t="s">
        <v>1319</v>
      </c>
      <c r="J3335" t="s">
        <v>264</v>
      </c>
      <c r="K3335">
        <v>0</v>
      </c>
      <c r="N3335" t="b">
        <v>1</v>
      </c>
      <c r="O3335" t="b">
        <v>1</v>
      </c>
      <c r="P3335" t="b">
        <v>0</v>
      </c>
      <c r="Q3335">
        <v>14</v>
      </c>
      <c r="R3335">
        <v>0</v>
      </c>
      <c r="S3335">
        <v>1</v>
      </c>
      <c r="T3335">
        <v>3</v>
      </c>
      <c r="U3335" t="b">
        <v>1</v>
      </c>
      <c r="V3335" t="s">
        <v>336</v>
      </c>
      <c r="W3335" t="s">
        <v>337</v>
      </c>
      <c r="X3335" t="s">
        <v>5725</v>
      </c>
      <c r="Y3335">
        <v>55</v>
      </c>
      <c r="Z3335">
        <v>55</v>
      </c>
      <c r="AA3335">
        <v>2</v>
      </c>
      <c r="AB3335">
        <v>2</v>
      </c>
      <c r="AC3335">
        <v>23</v>
      </c>
    </row>
    <row r="3336" spans="1:29" x14ac:dyDescent="0.35">
      <c r="A3336">
        <v>3342</v>
      </c>
      <c r="B3336" t="s">
        <v>1318</v>
      </c>
      <c r="C3336" t="s">
        <v>4726</v>
      </c>
      <c r="G3336" t="s">
        <v>1319</v>
      </c>
      <c r="J3336" t="s">
        <v>264</v>
      </c>
      <c r="K3336">
        <v>0</v>
      </c>
      <c r="N3336" t="b">
        <v>1</v>
      </c>
      <c r="O3336" t="b">
        <v>1</v>
      </c>
      <c r="P3336" t="b">
        <v>0</v>
      </c>
      <c r="Q3336">
        <v>14</v>
      </c>
      <c r="R3336">
        <v>0</v>
      </c>
      <c r="S3336">
        <v>1</v>
      </c>
      <c r="T3336">
        <v>3</v>
      </c>
      <c r="U3336" t="b">
        <v>1</v>
      </c>
      <c r="V3336" t="s">
        <v>336</v>
      </c>
      <c r="W3336" t="s">
        <v>337</v>
      </c>
      <c r="X3336" t="s">
        <v>5726</v>
      </c>
      <c r="Y3336">
        <v>56</v>
      </c>
      <c r="Z3336">
        <v>56</v>
      </c>
      <c r="AA3336">
        <v>2</v>
      </c>
      <c r="AB3336">
        <v>2</v>
      </c>
      <c r="AC3336">
        <v>23</v>
      </c>
    </row>
    <row r="3337" spans="1:29" x14ac:dyDescent="0.35">
      <c r="A3337">
        <v>3343</v>
      </c>
      <c r="B3337" t="s">
        <v>1318</v>
      </c>
      <c r="C3337" t="s">
        <v>4727</v>
      </c>
      <c r="G3337" t="s">
        <v>1319</v>
      </c>
      <c r="J3337" t="s">
        <v>264</v>
      </c>
      <c r="K3337">
        <v>0</v>
      </c>
      <c r="N3337" t="b">
        <v>1</v>
      </c>
      <c r="O3337" t="b">
        <v>1</v>
      </c>
      <c r="P3337" t="b">
        <v>0</v>
      </c>
      <c r="Q3337">
        <v>14</v>
      </c>
      <c r="R3337">
        <v>0</v>
      </c>
      <c r="S3337">
        <v>1</v>
      </c>
      <c r="T3337">
        <v>3</v>
      </c>
      <c r="U3337" t="b">
        <v>1</v>
      </c>
      <c r="V3337" t="s">
        <v>336</v>
      </c>
      <c r="W3337" t="s">
        <v>337</v>
      </c>
      <c r="X3337" t="s">
        <v>5727</v>
      </c>
      <c r="Y3337">
        <v>57</v>
      </c>
      <c r="Z3337">
        <v>57</v>
      </c>
      <c r="AA3337">
        <v>2</v>
      </c>
      <c r="AB3337">
        <v>2</v>
      </c>
      <c r="AC3337">
        <v>23</v>
      </c>
    </row>
    <row r="3338" spans="1:29" x14ac:dyDescent="0.35">
      <c r="A3338">
        <v>3344</v>
      </c>
      <c r="B3338" t="s">
        <v>1318</v>
      </c>
      <c r="C3338" t="s">
        <v>4728</v>
      </c>
      <c r="G3338" t="s">
        <v>1319</v>
      </c>
      <c r="J3338" t="s">
        <v>264</v>
      </c>
      <c r="K3338">
        <v>0</v>
      </c>
      <c r="N3338" t="b">
        <v>1</v>
      </c>
      <c r="O3338" t="b">
        <v>1</v>
      </c>
      <c r="P3338" t="b">
        <v>0</v>
      </c>
      <c r="Q3338">
        <v>14</v>
      </c>
      <c r="R3338">
        <v>0</v>
      </c>
      <c r="S3338">
        <v>1</v>
      </c>
      <c r="T3338">
        <v>3</v>
      </c>
      <c r="U3338" t="b">
        <v>1</v>
      </c>
      <c r="V3338" t="s">
        <v>336</v>
      </c>
      <c r="W3338" t="s">
        <v>337</v>
      </c>
      <c r="X3338" t="s">
        <v>5728</v>
      </c>
      <c r="Y3338">
        <v>58</v>
      </c>
      <c r="Z3338">
        <v>58</v>
      </c>
      <c r="AA3338">
        <v>2</v>
      </c>
      <c r="AB3338">
        <v>2</v>
      </c>
      <c r="AC3338">
        <v>23</v>
      </c>
    </row>
    <row r="3339" spans="1:29" x14ac:dyDescent="0.35">
      <c r="A3339">
        <v>3345</v>
      </c>
      <c r="B3339" t="s">
        <v>1318</v>
      </c>
      <c r="C3339" t="s">
        <v>4729</v>
      </c>
      <c r="G3339" t="s">
        <v>1319</v>
      </c>
      <c r="J3339" t="s">
        <v>264</v>
      </c>
      <c r="K3339">
        <v>0</v>
      </c>
      <c r="N3339" t="b">
        <v>1</v>
      </c>
      <c r="O3339" t="b">
        <v>1</v>
      </c>
      <c r="P3339" t="b">
        <v>0</v>
      </c>
      <c r="Q3339">
        <v>14</v>
      </c>
      <c r="R3339">
        <v>0</v>
      </c>
      <c r="S3339">
        <v>1</v>
      </c>
      <c r="T3339">
        <v>3</v>
      </c>
      <c r="U3339" t="b">
        <v>1</v>
      </c>
      <c r="V3339" t="s">
        <v>336</v>
      </c>
      <c r="W3339" t="s">
        <v>337</v>
      </c>
      <c r="X3339" t="s">
        <v>5729</v>
      </c>
      <c r="Y3339">
        <v>59</v>
      </c>
      <c r="Z3339">
        <v>59</v>
      </c>
      <c r="AA3339">
        <v>2</v>
      </c>
      <c r="AB3339">
        <v>2</v>
      </c>
      <c r="AC3339">
        <v>23</v>
      </c>
    </row>
    <row r="3340" spans="1:29" x14ac:dyDescent="0.35">
      <c r="A3340">
        <v>3346</v>
      </c>
      <c r="B3340" t="s">
        <v>1318</v>
      </c>
      <c r="C3340" t="s">
        <v>4730</v>
      </c>
      <c r="G3340" t="s">
        <v>1319</v>
      </c>
      <c r="J3340" t="s">
        <v>264</v>
      </c>
      <c r="K3340">
        <v>0</v>
      </c>
      <c r="N3340" t="b">
        <v>1</v>
      </c>
      <c r="O3340" t="b">
        <v>1</v>
      </c>
      <c r="P3340" t="b">
        <v>0</v>
      </c>
      <c r="Q3340">
        <v>14</v>
      </c>
      <c r="R3340">
        <v>0</v>
      </c>
      <c r="S3340">
        <v>1</v>
      </c>
      <c r="T3340">
        <v>3</v>
      </c>
      <c r="U3340" t="b">
        <v>1</v>
      </c>
      <c r="V3340" t="s">
        <v>336</v>
      </c>
      <c r="W3340" t="s">
        <v>337</v>
      </c>
      <c r="X3340" t="s">
        <v>5730</v>
      </c>
      <c r="Y3340">
        <v>60</v>
      </c>
      <c r="Z3340">
        <v>60</v>
      </c>
      <c r="AA3340">
        <v>2</v>
      </c>
      <c r="AB3340">
        <v>2</v>
      </c>
      <c r="AC3340">
        <v>23</v>
      </c>
    </row>
    <row r="3341" spans="1:29" x14ac:dyDescent="0.35">
      <c r="A3341">
        <v>3347</v>
      </c>
      <c r="B3341" t="s">
        <v>1318</v>
      </c>
      <c r="C3341" t="s">
        <v>4731</v>
      </c>
      <c r="G3341" t="s">
        <v>1319</v>
      </c>
      <c r="J3341" t="s">
        <v>264</v>
      </c>
      <c r="K3341">
        <v>0</v>
      </c>
      <c r="N3341" t="b">
        <v>1</v>
      </c>
      <c r="O3341" t="b">
        <v>1</v>
      </c>
      <c r="P3341" t="b">
        <v>0</v>
      </c>
      <c r="Q3341">
        <v>14</v>
      </c>
      <c r="R3341">
        <v>0</v>
      </c>
      <c r="S3341">
        <v>1</v>
      </c>
      <c r="T3341">
        <v>3</v>
      </c>
      <c r="U3341" t="b">
        <v>1</v>
      </c>
      <c r="V3341" t="s">
        <v>336</v>
      </c>
      <c r="W3341" t="s">
        <v>337</v>
      </c>
      <c r="X3341" t="s">
        <v>5731</v>
      </c>
      <c r="Y3341">
        <v>61</v>
      </c>
      <c r="Z3341">
        <v>61</v>
      </c>
      <c r="AA3341">
        <v>2</v>
      </c>
      <c r="AB3341">
        <v>2</v>
      </c>
      <c r="AC3341">
        <v>23</v>
      </c>
    </row>
    <row r="3342" spans="1:29" x14ac:dyDescent="0.35">
      <c r="A3342">
        <v>3348</v>
      </c>
      <c r="B3342" t="s">
        <v>1318</v>
      </c>
      <c r="C3342" t="s">
        <v>4732</v>
      </c>
      <c r="G3342" t="s">
        <v>1319</v>
      </c>
      <c r="J3342" t="s">
        <v>264</v>
      </c>
      <c r="K3342">
        <v>0</v>
      </c>
      <c r="N3342" t="b">
        <v>1</v>
      </c>
      <c r="O3342" t="b">
        <v>1</v>
      </c>
      <c r="P3342" t="b">
        <v>0</v>
      </c>
      <c r="Q3342">
        <v>14</v>
      </c>
      <c r="R3342">
        <v>0</v>
      </c>
      <c r="S3342">
        <v>1</v>
      </c>
      <c r="T3342">
        <v>3</v>
      </c>
      <c r="U3342" t="b">
        <v>1</v>
      </c>
      <c r="V3342" t="s">
        <v>336</v>
      </c>
      <c r="W3342" t="s">
        <v>337</v>
      </c>
      <c r="X3342" t="s">
        <v>5732</v>
      </c>
      <c r="Y3342">
        <v>62</v>
      </c>
      <c r="Z3342">
        <v>62</v>
      </c>
      <c r="AA3342">
        <v>2</v>
      </c>
      <c r="AB3342">
        <v>2</v>
      </c>
      <c r="AC3342">
        <v>23</v>
      </c>
    </row>
    <row r="3343" spans="1:29" x14ac:dyDescent="0.35">
      <c r="A3343">
        <v>3349</v>
      </c>
      <c r="B3343" t="s">
        <v>1318</v>
      </c>
      <c r="C3343" t="s">
        <v>4733</v>
      </c>
      <c r="J3343" t="s">
        <v>272</v>
      </c>
      <c r="K3343">
        <v>0</v>
      </c>
      <c r="N3343" t="b">
        <v>1</v>
      </c>
      <c r="O3343" t="b">
        <v>1</v>
      </c>
      <c r="P3343" t="b">
        <v>0</v>
      </c>
      <c r="Q3343">
        <v>14</v>
      </c>
      <c r="R3343">
        <v>9</v>
      </c>
      <c r="S3343">
        <v>1</v>
      </c>
      <c r="T3343">
        <v>3</v>
      </c>
      <c r="U3343" t="b">
        <v>1</v>
      </c>
      <c r="V3343" t="s">
        <v>336</v>
      </c>
      <c r="W3343" t="s">
        <v>337</v>
      </c>
      <c r="X3343" t="s">
        <v>5983</v>
      </c>
      <c r="Y3343">
        <v>35</v>
      </c>
      <c r="Z3343">
        <v>35</v>
      </c>
      <c r="AA3343">
        <v>10</v>
      </c>
      <c r="AB3343">
        <v>10</v>
      </c>
      <c r="AC3343">
        <v>23</v>
      </c>
    </row>
    <row r="3344" spans="1:29" x14ac:dyDescent="0.35">
      <c r="A3344">
        <v>3350</v>
      </c>
      <c r="B3344" t="s">
        <v>1318</v>
      </c>
      <c r="C3344" t="s">
        <v>4734</v>
      </c>
      <c r="J3344" t="s">
        <v>272</v>
      </c>
      <c r="K3344">
        <v>0</v>
      </c>
      <c r="N3344" t="b">
        <v>1</v>
      </c>
      <c r="O3344" t="b">
        <v>1</v>
      </c>
      <c r="P3344" t="b">
        <v>0</v>
      </c>
      <c r="Q3344">
        <v>14</v>
      </c>
      <c r="R3344">
        <v>9</v>
      </c>
      <c r="S3344">
        <v>1</v>
      </c>
      <c r="T3344">
        <v>3</v>
      </c>
      <c r="U3344" t="b">
        <v>1</v>
      </c>
      <c r="V3344" t="s">
        <v>336</v>
      </c>
      <c r="W3344" t="s">
        <v>337</v>
      </c>
      <c r="X3344" t="s">
        <v>6037</v>
      </c>
      <c r="Y3344">
        <v>35</v>
      </c>
      <c r="Z3344">
        <v>35</v>
      </c>
      <c r="AA3344">
        <v>11</v>
      </c>
      <c r="AB3344">
        <v>11</v>
      </c>
      <c r="AC3344">
        <v>23</v>
      </c>
    </row>
    <row r="3345" spans="1:29" x14ac:dyDescent="0.35">
      <c r="A3345">
        <v>3351</v>
      </c>
      <c r="B3345" t="s">
        <v>1318</v>
      </c>
      <c r="C3345" t="s">
        <v>4735</v>
      </c>
      <c r="J3345" t="s">
        <v>272</v>
      </c>
      <c r="K3345">
        <v>0</v>
      </c>
      <c r="N3345" t="b">
        <v>1</v>
      </c>
      <c r="O3345" t="b">
        <v>1</v>
      </c>
      <c r="P3345" t="b">
        <v>0</v>
      </c>
      <c r="Q3345">
        <v>14</v>
      </c>
      <c r="R3345">
        <v>9</v>
      </c>
      <c r="S3345">
        <v>1</v>
      </c>
      <c r="T3345">
        <v>3</v>
      </c>
      <c r="U3345" t="b">
        <v>1</v>
      </c>
      <c r="V3345" t="s">
        <v>336</v>
      </c>
      <c r="W3345" t="s">
        <v>337</v>
      </c>
      <c r="X3345" t="s">
        <v>5984</v>
      </c>
      <c r="Y3345">
        <v>36</v>
      </c>
      <c r="Z3345">
        <v>36</v>
      </c>
      <c r="AA3345">
        <v>10</v>
      </c>
      <c r="AB3345">
        <v>10</v>
      </c>
      <c r="AC3345">
        <v>23</v>
      </c>
    </row>
    <row r="3346" spans="1:29" x14ac:dyDescent="0.35">
      <c r="A3346">
        <v>3352</v>
      </c>
      <c r="B3346" t="s">
        <v>1318</v>
      </c>
      <c r="C3346" t="s">
        <v>4736</v>
      </c>
      <c r="J3346" t="s">
        <v>272</v>
      </c>
      <c r="K3346">
        <v>0</v>
      </c>
      <c r="N3346" t="b">
        <v>1</v>
      </c>
      <c r="O3346" t="b">
        <v>1</v>
      </c>
      <c r="P3346" t="b">
        <v>0</v>
      </c>
      <c r="Q3346">
        <v>14</v>
      </c>
      <c r="R3346">
        <v>9</v>
      </c>
      <c r="S3346">
        <v>1</v>
      </c>
      <c r="T3346">
        <v>3</v>
      </c>
      <c r="U3346" t="b">
        <v>1</v>
      </c>
      <c r="V3346" t="s">
        <v>336</v>
      </c>
      <c r="W3346" t="s">
        <v>337</v>
      </c>
      <c r="X3346" t="s">
        <v>6038</v>
      </c>
      <c r="Y3346">
        <v>36</v>
      </c>
      <c r="Z3346">
        <v>36</v>
      </c>
      <c r="AA3346">
        <v>11</v>
      </c>
      <c r="AB3346">
        <v>11</v>
      </c>
      <c r="AC3346">
        <v>23</v>
      </c>
    </row>
    <row r="3347" spans="1:29" x14ac:dyDescent="0.35">
      <c r="A3347">
        <v>3353</v>
      </c>
      <c r="B3347" t="s">
        <v>1318</v>
      </c>
      <c r="C3347" t="s">
        <v>4737</v>
      </c>
      <c r="J3347" t="s">
        <v>272</v>
      </c>
      <c r="K3347">
        <v>0</v>
      </c>
      <c r="N3347" t="b">
        <v>1</v>
      </c>
      <c r="O3347" t="b">
        <v>1</v>
      </c>
      <c r="P3347" t="b">
        <v>0</v>
      </c>
      <c r="Q3347">
        <v>14</v>
      </c>
      <c r="R3347">
        <v>9</v>
      </c>
      <c r="S3347">
        <v>1</v>
      </c>
      <c r="T3347">
        <v>3</v>
      </c>
      <c r="U3347" t="b">
        <v>1</v>
      </c>
      <c r="V3347" t="s">
        <v>336</v>
      </c>
      <c r="W3347" t="s">
        <v>337</v>
      </c>
      <c r="X3347" t="s">
        <v>5985</v>
      </c>
      <c r="Y3347">
        <v>37</v>
      </c>
      <c r="Z3347">
        <v>37</v>
      </c>
      <c r="AA3347">
        <v>10</v>
      </c>
      <c r="AB3347">
        <v>10</v>
      </c>
      <c r="AC3347">
        <v>23</v>
      </c>
    </row>
    <row r="3348" spans="1:29" x14ac:dyDescent="0.35">
      <c r="A3348">
        <v>3354</v>
      </c>
      <c r="B3348" t="s">
        <v>1318</v>
      </c>
      <c r="C3348" t="s">
        <v>4738</v>
      </c>
      <c r="J3348" t="s">
        <v>272</v>
      </c>
      <c r="K3348">
        <v>0</v>
      </c>
      <c r="N3348" t="b">
        <v>1</v>
      </c>
      <c r="O3348" t="b">
        <v>1</v>
      </c>
      <c r="P3348" t="b">
        <v>0</v>
      </c>
      <c r="Q3348">
        <v>14</v>
      </c>
      <c r="R3348">
        <v>9</v>
      </c>
      <c r="S3348">
        <v>1</v>
      </c>
      <c r="T3348">
        <v>3</v>
      </c>
      <c r="U3348" t="b">
        <v>1</v>
      </c>
      <c r="V3348" t="s">
        <v>336</v>
      </c>
      <c r="W3348" t="s">
        <v>337</v>
      </c>
      <c r="X3348" t="s">
        <v>6039</v>
      </c>
      <c r="Y3348">
        <v>37</v>
      </c>
      <c r="Z3348">
        <v>37</v>
      </c>
      <c r="AA3348">
        <v>11</v>
      </c>
      <c r="AB3348">
        <v>11</v>
      </c>
      <c r="AC3348">
        <v>23</v>
      </c>
    </row>
    <row r="3349" spans="1:29" x14ac:dyDescent="0.35">
      <c r="A3349">
        <v>3355</v>
      </c>
      <c r="B3349" t="s">
        <v>1318</v>
      </c>
      <c r="C3349" t="s">
        <v>4739</v>
      </c>
      <c r="J3349" t="s">
        <v>272</v>
      </c>
      <c r="K3349">
        <v>0</v>
      </c>
      <c r="N3349" t="b">
        <v>1</v>
      </c>
      <c r="O3349" t="b">
        <v>1</v>
      </c>
      <c r="P3349" t="b">
        <v>0</v>
      </c>
      <c r="Q3349">
        <v>14</v>
      </c>
      <c r="R3349">
        <v>9</v>
      </c>
      <c r="S3349">
        <v>1</v>
      </c>
      <c r="T3349">
        <v>3</v>
      </c>
      <c r="U3349" t="b">
        <v>1</v>
      </c>
      <c r="V3349" t="s">
        <v>336</v>
      </c>
      <c r="W3349" t="s">
        <v>337</v>
      </c>
      <c r="X3349" t="s">
        <v>5986</v>
      </c>
      <c r="Y3349">
        <v>38</v>
      </c>
      <c r="Z3349">
        <v>38</v>
      </c>
      <c r="AA3349">
        <v>10</v>
      </c>
      <c r="AB3349">
        <v>10</v>
      </c>
      <c r="AC3349">
        <v>23</v>
      </c>
    </row>
    <row r="3350" spans="1:29" x14ac:dyDescent="0.35">
      <c r="A3350">
        <v>3356</v>
      </c>
      <c r="B3350" t="s">
        <v>1318</v>
      </c>
      <c r="C3350" t="s">
        <v>4740</v>
      </c>
      <c r="J3350" t="s">
        <v>272</v>
      </c>
      <c r="K3350">
        <v>0</v>
      </c>
      <c r="N3350" t="b">
        <v>1</v>
      </c>
      <c r="O3350" t="b">
        <v>1</v>
      </c>
      <c r="P3350" t="b">
        <v>0</v>
      </c>
      <c r="Q3350">
        <v>14</v>
      </c>
      <c r="R3350">
        <v>9</v>
      </c>
      <c r="S3350">
        <v>1</v>
      </c>
      <c r="T3350">
        <v>3</v>
      </c>
      <c r="U3350" t="b">
        <v>1</v>
      </c>
      <c r="V3350" t="s">
        <v>336</v>
      </c>
      <c r="W3350" t="s">
        <v>337</v>
      </c>
      <c r="X3350" t="s">
        <v>6040</v>
      </c>
      <c r="Y3350">
        <v>38</v>
      </c>
      <c r="Z3350">
        <v>38</v>
      </c>
      <c r="AA3350">
        <v>11</v>
      </c>
      <c r="AB3350">
        <v>11</v>
      </c>
      <c r="AC3350">
        <v>23</v>
      </c>
    </row>
    <row r="3351" spans="1:29" x14ac:dyDescent="0.35">
      <c r="A3351">
        <v>3357</v>
      </c>
      <c r="B3351" t="s">
        <v>1318</v>
      </c>
      <c r="C3351" t="s">
        <v>4741</v>
      </c>
      <c r="J3351" t="s">
        <v>272</v>
      </c>
      <c r="K3351">
        <v>0</v>
      </c>
      <c r="N3351" t="b">
        <v>1</v>
      </c>
      <c r="O3351" t="b">
        <v>1</v>
      </c>
      <c r="P3351" t="b">
        <v>0</v>
      </c>
      <c r="Q3351">
        <v>14</v>
      </c>
      <c r="R3351">
        <v>9</v>
      </c>
      <c r="S3351">
        <v>1</v>
      </c>
      <c r="T3351">
        <v>3</v>
      </c>
      <c r="U3351" t="b">
        <v>1</v>
      </c>
      <c r="V3351" t="s">
        <v>336</v>
      </c>
      <c r="W3351" t="s">
        <v>337</v>
      </c>
      <c r="X3351" t="s">
        <v>5987</v>
      </c>
      <c r="Y3351">
        <v>39</v>
      </c>
      <c r="Z3351">
        <v>39</v>
      </c>
      <c r="AA3351">
        <v>10</v>
      </c>
      <c r="AB3351">
        <v>10</v>
      </c>
      <c r="AC3351">
        <v>23</v>
      </c>
    </row>
    <row r="3352" spans="1:29" x14ac:dyDescent="0.35">
      <c r="A3352">
        <v>3358</v>
      </c>
      <c r="B3352" t="s">
        <v>1318</v>
      </c>
      <c r="C3352" t="s">
        <v>4742</v>
      </c>
      <c r="J3352" t="s">
        <v>272</v>
      </c>
      <c r="K3352">
        <v>0</v>
      </c>
      <c r="N3352" t="b">
        <v>1</v>
      </c>
      <c r="O3352" t="b">
        <v>1</v>
      </c>
      <c r="P3352" t="b">
        <v>0</v>
      </c>
      <c r="Q3352">
        <v>14</v>
      </c>
      <c r="R3352">
        <v>9</v>
      </c>
      <c r="S3352">
        <v>1</v>
      </c>
      <c r="T3352">
        <v>3</v>
      </c>
      <c r="U3352" t="b">
        <v>1</v>
      </c>
      <c r="V3352" t="s">
        <v>336</v>
      </c>
      <c r="W3352" t="s">
        <v>337</v>
      </c>
      <c r="X3352" t="s">
        <v>6041</v>
      </c>
      <c r="Y3352">
        <v>39</v>
      </c>
      <c r="Z3352">
        <v>39</v>
      </c>
      <c r="AA3352">
        <v>11</v>
      </c>
      <c r="AB3352">
        <v>11</v>
      </c>
      <c r="AC3352">
        <v>23</v>
      </c>
    </row>
    <row r="3353" spans="1:29" x14ac:dyDescent="0.35">
      <c r="A3353">
        <v>3359</v>
      </c>
      <c r="B3353" t="s">
        <v>1318</v>
      </c>
      <c r="C3353" t="s">
        <v>4743</v>
      </c>
      <c r="J3353" t="s">
        <v>272</v>
      </c>
      <c r="K3353">
        <v>0</v>
      </c>
      <c r="N3353" t="b">
        <v>1</v>
      </c>
      <c r="O3353" t="b">
        <v>1</v>
      </c>
      <c r="P3353" t="b">
        <v>0</v>
      </c>
      <c r="Q3353">
        <v>14</v>
      </c>
      <c r="R3353">
        <v>9</v>
      </c>
      <c r="S3353">
        <v>1</v>
      </c>
      <c r="T3353">
        <v>3</v>
      </c>
      <c r="U3353" t="b">
        <v>1</v>
      </c>
      <c r="V3353" t="s">
        <v>336</v>
      </c>
      <c r="W3353" t="s">
        <v>337</v>
      </c>
      <c r="X3353" t="s">
        <v>5988</v>
      </c>
      <c r="Y3353">
        <v>40</v>
      </c>
      <c r="Z3353">
        <v>40</v>
      </c>
      <c r="AA3353">
        <v>10</v>
      </c>
      <c r="AB3353">
        <v>10</v>
      </c>
      <c r="AC3353">
        <v>23</v>
      </c>
    </row>
    <row r="3354" spans="1:29" x14ac:dyDescent="0.35">
      <c r="A3354">
        <v>3360</v>
      </c>
      <c r="B3354" t="s">
        <v>1318</v>
      </c>
      <c r="C3354" t="s">
        <v>4744</v>
      </c>
      <c r="J3354" t="s">
        <v>272</v>
      </c>
      <c r="K3354">
        <v>0</v>
      </c>
      <c r="N3354" t="b">
        <v>1</v>
      </c>
      <c r="O3354" t="b">
        <v>1</v>
      </c>
      <c r="P3354" t="b">
        <v>0</v>
      </c>
      <c r="Q3354">
        <v>14</v>
      </c>
      <c r="R3354">
        <v>9</v>
      </c>
      <c r="S3354">
        <v>1</v>
      </c>
      <c r="T3354">
        <v>3</v>
      </c>
      <c r="U3354" t="b">
        <v>1</v>
      </c>
      <c r="V3354" t="s">
        <v>336</v>
      </c>
      <c r="W3354" t="s">
        <v>337</v>
      </c>
      <c r="X3354" t="s">
        <v>6042</v>
      </c>
      <c r="Y3354">
        <v>40</v>
      </c>
      <c r="Z3354">
        <v>40</v>
      </c>
      <c r="AA3354">
        <v>11</v>
      </c>
      <c r="AB3354">
        <v>11</v>
      </c>
      <c r="AC3354">
        <v>23</v>
      </c>
    </row>
    <row r="3355" spans="1:29" x14ac:dyDescent="0.35">
      <c r="A3355">
        <v>3361</v>
      </c>
      <c r="B3355" t="s">
        <v>1318</v>
      </c>
      <c r="C3355" t="s">
        <v>4745</v>
      </c>
      <c r="J3355" t="s">
        <v>272</v>
      </c>
      <c r="K3355">
        <v>0</v>
      </c>
      <c r="N3355" t="b">
        <v>1</v>
      </c>
      <c r="O3355" t="b">
        <v>1</v>
      </c>
      <c r="P3355" t="b">
        <v>0</v>
      </c>
      <c r="Q3355">
        <v>14</v>
      </c>
      <c r="R3355">
        <v>9</v>
      </c>
      <c r="S3355">
        <v>1</v>
      </c>
      <c r="T3355">
        <v>3</v>
      </c>
      <c r="U3355" t="b">
        <v>1</v>
      </c>
      <c r="V3355" t="s">
        <v>336</v>
      </c>
      <c r="W3355" t="s">
        <v>337</v>
      </c>
      <c r="X3355" t="s">
        <v>5989</v>
      </c>
      <c r="Y3355">
        <v>41</v>
      </c>
      <c r="Z3355">
        <v>41</v>
      </c>
      <c r="AA3355">
        <v>10</v>
      </c>
      <c r="AB3355">
        <v>10</v>
      </c>
      <c r="AC3355">
        <v>23</v>
      </c>
    </row>
    <row r="3356" spans="1:29" x14ac:dyDescent="0.35">
      <c r="A3356">
        <v>3362</v>
      </c>
      <c r="B3356" t="s">
        <v>1318</v>
      </c>
      <c r="C3356" t="s">
        <v>4746</v>
      </c>
      <c r="J3356" t="s">
        <v>272</v>
      </c>
      <c r="K3356">
        <v>0</v>
      </c>
      <c r="N3356" t="b">
        <v>1</v>
      </c>
      <c r="O3356" t="b">
        <v>1</v>
      </c>
      <c r="P3356" t="b">
        <v>0</v>
      </c>
      <c r="Q3356">
        <v>14</v>
      </c>
      <c r="R3356">
        <v>9</v>
      </c>
      <c r="S3356">
        <v>1</v>
      </c>
      <c r="T3356">
        <v>3</v>
      </c>
      <c r="U3356" t="b">
        <v>1</v>
      </c>
      <c r="V3356" t="s">
        <v>336</v>
      </c>
      <c r="W3356" t="s">
        <v>337</v>
      </c>
      <c r="X3356" t="s">
        <v>6043</v>
      </c>
      <c r="Y3356">
        <v>41</v>
      </c>
      <c r="Z3356">
        <v>41</v>
      </c>
      <c r="AA3356">
        <v>11</v>
      </c>
      <c r="AB3356">
        <v>11</v>
      </c>
      <c r="AC3356">
        <v>23</v>
      </c>
    </row>
    <row r="3357" spans="1:29" x14ac:dyDescent="0.35">
      <c r="A3357">
        <v>3363</v>
      </c>
      <c r="B3357" t="s">
        <v>1318</v>
      </c>
      <c r="C3357" t="s">
        <v>4747</v>
      </c>
      <c r="J3357" t="s">
        <v>272</v>
      </c>
      <c r="K3357">
        <v>0</v>
      </c>
      <c r="N3357" t="b">
        <v>1</v>
      </c>
      <c r="O3357" t="b">
        <v>1</v>
      </c>
      <c r="P3357" t="b">
        <v>0</v>
      </c>
      <c r="Q3357">
        <v>14</v>
      </c>
      <c r="R3357">
        <v>9</v>
      </c>
      <c r="S3357">
        <v>1</v>
      </c>
      <c r="T3357">
        <v>3</v>
      </c>
      <c r="U3357" t="b">
        <v>1</v>
      </c>
      <c r="V3357" t="s">
        <v>336</v>
      </c>
      <c r="W3357" t="s">
        <v>337</v>
      </c>
      <c r="X3357" t="s">
        <v>5990</v>
      </c>
      <c r="Y3357">
        <v>42</v>
      </c>
      <c r="Z3357">
        <v>42</v>
      </c>
      <c r="AA3357">
        <v>10</v>
      </c>
      <c r="AB3357">
        <v>10</v>
      </c>
      <c r="AC3357">
        <v>23</v>
      </c>
    </row>
    <row r="3358" spans="1:29" x14ac:dyDescent="0.35">
      <c r="A3358">
        <v>3364</v>
      </c>
      <c r="B3358" t="s">
        <v>1318</v>
      </c>
      <c r="C3358" t="s">
        <v>4748</v>
      </c>
      <c r="J3358" t="s">
        <v>272</v>
      </c>
      <c r="K3358">
        <v>0</v>
      </c>
      <c r="N3358" t="b">
        <v>1</v>
      </c>
      <c r="O3358" t="b">
        <v>1</v>
      </c>
      <c r="P3358" t="b">
        <v>0</v>
      </c>
      <c r="Q3358">
        <v>14</v>
      </c>
      <c r="R3358">
        <v>9</v>
      </c>
      <c r="S3358">
        <v>1</v>
      </c>
      <c r="T3358">
        <v>3</v>
      </c>
      <c r="U3358" t="b">
        <v>1</v>
      </c>
      <c r="V3358" t="s">
        <v>336</v>
      </c>
      <c r="W3358" t="s">
        <v>337</v>
      </c>
      <c r="X3358" t="s">
        <v>6044</v>
      </c>
      <c r="Y3358">
        <v>42</v>
      </c>
      <c r="Z3358">
        <v>42</v>
      </c>
      <c r="AA3358">
        <v>11</v>
      </c>
      <c r="AB3358">
        <v>11</v>
      </c>
      <c r="AC3358">
        <v>23</v>
      </c>
    </row>
    <row r="3359" spans="1:29" x14ac:dyDescent="0.35">
      <c r="A3359">
        <v>3365</v>
      </c>
      <c r="B3359" t="s">
        <v>1318</v>
      </c>
      <c r="C3359" t="s">
        <v>4749</v>
      </c>
      <c r="J3359" t="s">
        <v>272</v>
      </c>
      <c r="K3359">
        <v>0</v>
      </c>
      <c r="N3359" t="b">
        <v>1</v>
      </c>
      <c r="O3359" t="b">
        <v>1</v>
      </c>
      <c r="P3359" t="b">
        <v>0</v>
      </c>
      <c r="Q3359">
        <v>14</v>
      </c>
      <c r="R3359">
        <v>9</v>
      </c>
      <c r="S3359">
        <v>1</v>
      </c>
      <c r="T3359">
        <v>3</v>
      </c>
      <c r="U3359" t="b">
        <v>1</v>
      </c>
      <c r="V3359" t="s">
        <v>336</v>
      </c>
      <c r="W3359" t="s">
        <v>337</v>
      </c>
      <c r="X3359" t="s">
        <v>5991</v>
      </c>
      <c r="Y3359">
        <v>43</v>
      </c>
      <c r="Z3359">
        <v>43</v>
      </c>
      <c r="AA3359">
        <v>10</v>
      </c>
      <c r="AB3359">
        <v>10</v>
      </c>
      <c r="AC3359">
        <v>23</v>
      </c>
    </row>
    <row r="3360" spans="1:29" x14ac:dyDescent="0.35">
      <c r="A3360">
        <v>3366</v>
      </c>
      <c r="B3360" t="s">
        <v>1318</v>
      </c>
      <c r="C3360" t="s">
        <v>4750</v>
      </c>
      <c r="J3360" t="s">
        <v>272</v>
      </c>
      <c r="K3360">
        <v>0</v>
      </c>
      <c r="N3360" t="b">
        <v>1</v>
      </c>
      <c r="O3360" t="b">
        <v>1</v>
      </c>
      <c r="P3360" t="b">
        <v>0</v>
      </c>
      <c r="Q3360">
        <v>14</v>
      </c>
      <c r="R3360">
        <v>9</v>
      </c>
      <c r="S3360">
        <v>1</v>
      </c>
      <c r="T3360">
        <v>3</v>
      </c>
      <c r="U3360" t="b">
        <v>1</v>
      </c>
      <c r="V3360" t="s">
        <v>336</v>
      </c>
      <c r="W3360" t="s">
        <v>337</v>
      </c>
      <c r="X3360" t="s">
        <v>6045</v>
      </c>
      <c r="Y3360">
        <v>43</v>
      </c>
      <c r="Z3360">
        <v>43</v>
      </c>
      <c r="AA3360">
        <v>11</v>
      </c>
      <c r="AB3360">
        <v>11</v>
      </c>
      <c r="AC3360">
        <v>23</v>
      </c>
    </row>
    <row r="3361" spans="1:29" x14ac:dyDescent="0.35">
      <c r="A3361">
        <v>3367</v>
      </c>
      <c r="B3361" t="s">
        <v>1318</v>
      </c>
      <c r="C3361" t="s">
        <v>4751</v>
      </c>
      <c r="J3361" t="s">
        <v>272</v>
      </c>
      <c r="K3361">
        <v>0</v>
      </c>
      <c r="N3361" t="b">
        <v>1</v>
      </c>
      <c r="O3361" t="b">
        <v>1</v>
      </c>
      <c r="P3361" t="b">
        <v>0</v>
      </c>
      <c r="Q3361">
        <v>14</v>
      </c>
      <c r="R3361">
        <v>9</v>
      </c>
      <c r="S3361">
        <v>1</v>
      </c>
      <c r="T3361">
        <v>3</v>
      </c>
      <c r="U3361" t="b">
        <v>1</v>
      </c>
      <c r="V3361" t="s">
        <v>336</v>
      </c>
      <c r="W3361" t="s">
        <v>337</v>
      </c>
      <c r="X3361" t="s">
        <v>5992</v>
      </c>
      <c r="Y3361">
        <v>44</v>
      </c>
      <c r="Z3361">
        <v>44</v>
      </c>
      <c r="AA3361">
        <v>10</v>
      </c>
      <c r="AB3361">
        <v>10</v>
      </c>
      <c r="AC3361">
        <v>23</v>
      </c>
    </row>
    <row r="3362" spans="1:29" x14ac:dyDescent="0.35">
      <c r="A3362">
        <v>3368</v>
      </c>
      <c r="B3362" t="s">
        <v>1318</v>
      </c>
      <c r="C3362" t="s">
        <v>4752</v>
      </c>
      <c r="J3362" t="s">
        <v>272</v>
      </c>
      <c r="K3362">
        <v>0</v>
      </c>
      <c r="N3362" t="b">
        <v>1</v>
      </c>
      <c r="O3362" t="b">
        <v>1</v>
      </c>
      <c r="P3362" t="b">
        <v>0</v>
      </c>
      <c r="Q3362">
        <v>14</v>
      </c>
      <c r="R3362">
        <v>9</v>
      </c>
      <c r="S3362">
        <v>1</v>
      </c>
      <c r="T3362">
        <v>3</v>
      </c>
      <c r="U3362" t="b">
        <v>1</v>
      </c>
      <c r="V3362" t="s">
        <v>336</v>
      </c>
      <c r="W3362" t="s">
        <v>337</v>
      </c>
      <c r="X3362" t="s">
        <v>6046</v>
      </c>
      <c r="Y3362">
        <v>44</v>
      </c>
      <c r="Z3362">
        <v>44</v>
      </c>
      <c r="AA3362">
        <v>11</v>
      </c>
      <c r="AB3362">
        <v>11</v>
      </c>
      <c r="AC3362">
        <v>23</v>
      </c>
    </row>
    <row r="3363" spans="1:29" x14ac:dyDescent="0.35">
      <c r="A3363">
        <v>3369</v>
      </c>
      <c r="B3363" t="s">
        <v>1318</v>
      </c>
      <c r="C3363" t="s">
        <v>4753</v>
      </c>
      <c r="J3363" t="s">
        <v>272</v>
      </c>
      <c r="K3363">
        <v>0</v>
      </c>
      <c r="N3363" t="b">
        <v>1</v>
      </c>
      <c r="O3363" t="b">
        <v>1</v>
      </c>
      <c r="P3363" t="b">
        <v>0</v>
      </c>
      <c r="Q3363">
        <v>14</v>
      </c>
      <c r="R3363">
        <v>9</v>
      </c>
      <c r="S3363">
        <v>1</v>
      </c>
      <c r="T3363">
        <v>3</v>
      </c>
      <c r="U3363" t="b">
        <v>1</v>
      </c>
      <c r="V3363" t="s">
        <v>336</v>
      </c>
      <c r="W3363" t="s">
        <v>337</v>
      </c>
      <c r="X3363" t="s">
        <v>5564</v>
      </c>
      <c r="Y3363">
        <v>45</v>
      </c>
      <c r="Z3363">
        <v>45</v>
      </c>
      <c r="AA3363">
        <v>10</v>
      </c>
      <c r="AB3363">
        <v>10</v>
      </c>
      <c r="AC3363">
        <v>23</v>
      </c>
    </row>
    <row r="3364" spans="1:29" x14ac:dyDescent="0.35">
      <c r="A3364">
        <v>3370</v>
      </c>
      <c r="B3364" t="s">
        <v>1318</v>
      </c>
      <c r="C3364" t="s">
        <v>4754</v>
      </c>
      <c r="J3364" t="s">
        <v>272</v>
      </c>
      <c r="K3364">
        <v>0</v>
      </c>
      <c r="N3364" t="b">
        <v>1</v>
      </c>
      <c r="O3364" t="b">
        <v>1</v>
      </c>
      <c r="P3364" t="b">
        <v>0</v>
      </c>
      <c r="Q3364">
        <v>14</v>
      </c>
      <c r="R3364">
        <v>9</v>
      </c>
      <c r="S3364">
        <v>1</v>
      </c>
      <c r="T3364">
        <v>3</v>
      </c>
      <c r="U3364" t="b">
        <v>1</v>
      </c>
      <c r="V3364" t="s">
        <v>336</v>
      </c>
      <c r="W3364" t="s">
        <v>337</v>
      </c>
      <c r="X3364" t="s">
        <v>6047</v>
      </c>
      <c r="Y3364">
        <v>45</v>
      </c>
      <c r="Z3364">
        <v>45</v>
      </c>
      <c r="AA3364">
        <v>11</v>
      </c>
      <c r="AB3364">
        <v>11</v>
      </c>
      <c r="AC3364">
        <v>23</v>
      </c>
    </row>
    <row r="3365" spans="1:29" x14ac:dyDescent="0.35">
      <c r="A3365">
        <v>3371</v>
      </c>
      <c r="B3365" t="s">
        <v>1318</v>
      </c>
      <c r="C3365" t="s">
        <v>4755</v>
      </c>
      <c r="J3365" t="s">
        <v>272</v>
      </c>
      <c r="K3365">
        <v>0</v>
      </c>
      <c r="N3365" t="b">
        <v>1</v>
      </c>
      <c r="O3365" t="b">
        <v>1</v>
      </c>
      <c r="P3365" t="b">
        <v>0</v>
      </c>
      <c r="Q3365">
        <v>14</v>
      </c>
      <c r="R3365">
        <v>9</v>
      </c>
      <c r="S3365">
        <v>1</v>
      </c>
      <c r="T3365">
        <v>3</v>
      </c>
      <c r="U3365" t="b">
        <v>1</v>
      </c>
      <c r="V3365" t="s">
        <v>336</v>
      </c>
      <c r="W3365" t="s">
        <v>337</v>
      </c>
      <c r="X3365" t="s">
        <v>5568</v>
      </c>
      <c r="Y3365">
        <v>46</v>
      </c>
      <c r="Z3365">
        <v>46</v>
      </c>
      <c r="AA3365">
        <v>10</v>
      </c>
      <c r="AB3365">
        <v>10</v>
      </c>
      <c r="AC3365">
        <v>23</v>
      </c>
    </row>
    <row r="3366" spans="1:29" x14ac:dyDescent="0.35">
      <c r="A3366">
        <v>3372</v>
      </c>
      <c r="B3366" t="s">
        <v>1318</v>
      </c>
      <c r="C3366" t="s">
        <v>4756</v>
      </c>
      <c r="J3366" t="s">
        <v>272</v>
      </c>
      <c r="K3366">
        <v>0</v>
      </c>
      <c r="N3366" t="b">
        <v>1</v>
      </c>
      <c r="O3366" t="b">
        <v>1</v>
      </c>
      <c r="P3366" t="b">
        <v>0</v>
      </c>
      <c r="Q3366">
        <v>14</v>
      </c>
      <c r="R3366">
        <v>9</v>
      </c>
      <c r="S3366">
        <v>1</v>
      </c>
      <c r="T3366">
        <v>3</v>
      </c>
      <c r="U3366" t="b">
        <v>1</v>
      </c>
      <c r="V3366" t="s">
        <v>336</v>
      </c>
      <c r="W3366" t="s">
        <v>337</v>
      </c>
      <c r="X3366" t="s">
        <v>5643</v>
      </c>
      <c r="Y3366">
        <v>46</v>
      </c>
      <c r="Z3366">
        <v>46</v>
      </c>
      <c r="AA3366">
        <v>11</v>
      </c>
      <c r="AB3366">
        <v>11</v>
      </c>
      <c r="AC3366">
        <v>23</v>
      </c>
    </row>
    <row r="3367" spans="1:29" x14ac:dyDescent="0.35">
      <c r="A3367">
        <v>3373</v>
      </c>
      <c r="B3367" t="s">
        <v>1318</v>
      </c>
      <c r="C3367" t="s">
        <v>4757</v>
      </c>
      <c r="J3367" t="s">
        <v>272</v>
      </c>
      <c r="K3367">
        <v>0</v>
      </c>
      <c r="N3367" t="b">
        <v>1</v>
      </c>
      <c r="O3367" t="b">
        <v>1</v>
      </c>
      <c r="P3367" t="b">
        <v>0</v>
      </c>
      <c r="Q3367">
        <v>14</v>
      </c>
      <c r="R3367">
        <v>9</v>
      </c>
      <c r="S3367">
        <v>1</v>
      </c>
      <c r="T3367">
        <v>3</v>
      </c>
      <c r="U3367" t="b">
        <v>1</v>
      </c>
      <c r="V3367" t="s">
        <v>336</v>
      </c>
      <c r="W3367" t="s">
        <v>337</v>
      </c>
      <c r="X3367" t="s">
        <v>5993</v>
      </c>
      <c r="Y3367">
        <v>47</v>
      </c>
      <c r="Z3367">
        <v>47</v>
      </c>
      <c r="AA3367">
        <v>10</v>
      </c>
      <c r="AB3367">
        <v>10</v>
      </c>
      <c r="AC3367">
        <v>23</v>
      </c>
    </row>
    <row r="3368" spans="1:29" x14ac:dyDescent="0.35">
      <c r="A3368">
        <v>3374</v>
      </c>
      <c r="B3368" t="s">
        <v>1318</v>
      </c>
      <c r="C3368" t="s">
        <v>4758</v>
      </c>
      <c r="J3368" t="s">
        <v>272</v>
      </c>
      <c r="K3368">
        <v>0</v>
      </c>
      <c r="N3368" t="b">
        <v>1</v>
      </c>
      <c r="O3368" t="b">
        <v>1</v>
      </c>
      <c r="P3368" t="b">
        <v>0</v>
      </c>
      <c r="Q3368">
        <v>14</v>
      </c>
      <c r="R3368">
        <v>9</v>
      </c>
      <c r="S3368">
        <v>1</v>
      </c>
      <c r="T3368">
        <v>3</v>
      </c>
      <c r="U3368" t="b">
        <v>1</v>
      </c>
      <c r="V3368" t="s">
        <v>336</v>
      </c>
      <c r="W3368" t="s">
        <v>337</v>
      </c>
      <c r="X3368" t="s">
        <v>6048</v>
      </c>
      <c r="Y3368">
        <v>47</v>
      </c>
      <c r="Z3368">
        <v>47</v>
      </c>
      <c r="AA3368">
        <v>11</v>
      </c>
      <c r="AB3368">
        <v>11</v>
      </c>
      <c r="AC3368">
        <v>23</v>
      </c>
    </row>
    <row r="3369" spans="1:29" x14ac:dyDescent="0.35">
      <c r="A3369">
        <v>3375</v>
      </c>
      <c r="B3369" t="s">
        <v>1318</v>
      </c>
      <c r="C3369" t="s">
        <v>4759</v>
      </c>
      <c r="J3369" t="s">
        <v>272</v>
      </c>
      <c r="K3369">
        <v>0</v>
      </c>
      <c r="N3369" t="b">
        <v>1</v>
      </c>
      <c r="O3369" t="b">
        <v>1</v>
      </c>
      <c r="P3369" t="b">
        <v>0</v>
      </c>
      <c r="Q3369">
        <v>14</v>
      </c>
      <c r="R3369">
        <v>9</v>
      </c>
      <c r="S3369">
        <v>1</v>
      </c>
      <c r="T3369">
        <v>3</v>
      </c>
      <c r="U3369" t="b">
        <v>1</v>
      </c>
      <c r="V3369" t="s">
        <v>336</v>
      </c>
      <c r="W3369" t="s">
        <v>337</v>
      </c>
      <c r="X3369" t="s">
        <v>5572</v>
      </c>
      <c r="Y3369">
        <v>48</v>
      </c>
      <c r="Z3369">
        <v>48</v>
      </c>
      <c r="AA3369">
        <v>10</v>
      </c>
      <c r="AB3369">
        <v>10</v>
      </c>
      <c r="AC3369">
        <v>23</v>
      </c>
    </row>
    <row r="3370" spans="1:29" x14ac:dyDescent="0.35">
      <c r="A3370">
        <v>3376</v>
      </c>
      <c r="B3370" t="s">
        <v>1318</v>
      </c>
      <c r="C3370" t="s">
        <v>4760</v>
      </c>
      <c r="J3370" t="s">
        <v>272</v>
      </c>
      <c r="K3370">
        <v>0</v>
      </c>
      <c r="N3370" t="b">
        <v>1</v>
      </c>
      <c r="O3370" t="b">
        <v>1</v>
      </c>
      <c r="P3370" t="b">
        <v>0</v>
      </c>
      <c r="Q3370">
        <v>14</v>
      </c>
      <c r="R3370">
        <v>9</v>
      </c>
      <c r="S3370">
        <v>1</v>
      </c>
      <c r="T3370">
        <v>3</v>
      </c>
      <c r="U3370" t="b">
        <v>1</v>
      </c>
      <c r="V3370" t="s">
        <v>336</v>
      </c>
      <c r="W3370" t="s">
        <v>337</v>
      </c>
      <c r="X3370" t="s">
        <v>6049</v>
      </c>
      <c r="Y3370">
        <v>48</v>
      </c>
      <c r="Z3370">
        <v>48</v>
      </c>
      <c r="AA3370">
        <v>11</v>
      </c>
      <c r="AB3370">
        <v>11</v>
      </c>
      <c r="AC3370">
        <v>23</v>
      </c>
    </row>
    <row r="3371" spans="1:29" x14ac:dyDescent="0.35">
      <c r="A3371">
        <v>3377</v>
      </c>
      <c r="B3371" t="s">
        <v>1318</v>
      </c>
      <c r="C3371" t="s">
        <v>4761</v>
      </c>
      <c r="J3371" t="s">
        <v>272</v>
      </c>
      <c r="K3371">
        <v>0</v>
      </c>
      <c r="N3371" t="b">
        <v>1</v>
      </c>
      <c r="O3371" t="b">
        <v>1</v>
      </c>
      <c r="P3371" t="b">
        <v>0</v>
      </c>
      <c r="Q3371">
        <v>14</v>
      </c>
      <c r="R3371">
        <v>9</v>
      </c>
      <c r="S3371">
        <v>1</v>
      </c>
      <c r="T3371">
        <v>3</v>
      </c>
      <c r="U3371" t="b">
        <v>1</v>
      </c>
      <c r="V3371" t="s">
        <v>336</v>
      </c>
      <c r="W3371" t="s">
        <v>337</v>
      </c>
      <c r="X3371" t="s">
        <v>5994</v>
      </c>
      <c r="Y3371">
        <v>49</v>
      </c>
      <c r="Z3371">
        <v>49</v>
      </c>
      <c r="AA3371">
        <v>10</v>
      </c>
      <c r="AB3371">
        <v>10</v>
      </c>
      <c r="AC3371">
        <v>23</v>
      </c>
    </row>
    <row r="3372" spans="1:29" x14ac:dyDescent="0.35">
      <c r="A3372">
        <v>3378</v>
      </c>
      <c r="B3372" t="s">
        <v>1318</v>
      </c>
      <c r="C3372" t="s">
        <v>4762</v>
      </c>
      <c r="J3372" t="s">
        <v>272</v>
      </c>
      <c r="K3372">
        <v>0</v>
      </c>
      <c r="N3372" t="b">
        <v>1</v>
      </c>
      <c r="O3372" t="b">
        <v>1</v>
      </c>
      <c r="P3372" t="b">
        <v>0</v>
      </c>
      <c r="Q3372">
        <v>14</v>
      </c>
      <c r="R3372">
        <v>9</v>
      </c>
      <c r="S3372">
        <v>1</v>
      </c>
      <c r="T3372">
        <v>3</v>
      </c>
      <c r="U3372" t="b">
        <v>1</v>
      </c>
      <c r="V3372" t="s">
        <v>336</v>
      </c>
      <c r="W3372" t="s">
        <v>337</v>
      </c>
      <c r="X3372" t="s">
        <v>6050</v>
      </c>
      <c r="Y3372">
        <v>49</v>
      </c>
      <c r="Z3372">
        <v>49</v>
      </c>
      <c r="AA3372">
        <v>11</v>
      </c>
      <c r="AB3372">
        <v>11</v>
      </c>
      <c r="AC3372">
        <v>23</v>
      </c>
    </row>
    <row r="3373" spans="1:29" x14ac:dyDescent="0.35">
      <c r="A3373">
        <v>3379</v>
      </c>
      <c r="B3373" t="s">
        <v>1318</v>
      </c>
      <c r="C3373" t="s">
        <v>4763</v>
      </c>
      <c r="J3373" t="s">
        <v>272</v>
      </c>
      <c r="K3373">
        <v>0</v>
      </c>
      <c r="N3373" t="b">
        <v>1</v>
      </c>
      <c r="O3373" t="b">
        <v>1</v>
      </c>
      <c r="P3373" t="b">
        <v>0</v>
      </c>
      <c r="Q3373">
        <v>14</v>
      </c>
      <c r="R3373">
        <v>9</v>
      </c>
      <c r="S3373">
        <v>1</v>
      </c>
      <c r="T3373">
        <v>3</v>
      </c>
      <c r="U3373" t="b">
        <v>1</v>
      </c>
      <c r="V3373" t="s">
        <v>336</v>
      </c>
      <c r="W3373" t="s">
        <v>337</v>
      </c>
      <c r="X3373" t="s">
        <v>5995</v>
      </c>
      <c r="Y3373">
        <v>50</v>
      </c>
      <c r="Z3373">
        <v>50</v>
      </c>
      <c r="AA3373">
        <v>10</v>
      </c>
      <c r="AB3373">
        <v>10</v>
      </c>
      <c r="AC3373">
        <v>23</v>
      </c>
    </row>
    <row r="3374" spans="1:29" x14ac:dyDescent="0.35">
      <c r="A3374">
        <v>3380</v>
      </c>
      <c r="B3374" t="s">
        <v>1318</v>
      </c>
      <c r="C3374" t="s">
        <v>4764</v>
      </c>
      <c r="J3374" t="s">
        <v>272</v>
      </c>
      <c r="K3374">
        <v>0</v>
      </c>
      <c r="N3374" t="b">
        <v>1</v>
      </c>
      <c r="O3374" t="b">
        <v>1</v>
      </c>
      <c r="P3374" t="b">
        <v>0</v>
      </c>
      <c r="Q3374">
        <v>14</v>
      </c>
      <c r="R3374">
        <v>9</v>
      </c>
      <c r="S3374">
        <v>1</v>
      </c>
      <c r="T3374">
        <v>3</v>
      </c>
      <c r="U3374" t="b">
        <v>1</v>
      </c>
      <c r="V3374" t="s">
        <v>336</v>
      </c>
      <c r="W3374" t="s">
        <v>337</v>
      </c>
      <c r="X3374" t="s">
        <v>6051</v>
      </c>
      <c r="Y3374">
        <v>50</v>
      </c>
      <c r="Z3374">
        <v>50</v>
      </c>
      <c r="AA3374">
        <v>11</v>
      </c>
      <c r="AB3374">
        <v>11</v>
      </c>
      <c r="AC3374">
        <v>23</v>
      </c>
    </row>
    <row r="3375" spans="1:29" x14ac:dyDescent="0.35">
      <c r="A3375">
        <v>3381</v>
      </c>
      <c r="B3375" t="s">
        <v>1318</v>
      </c>
      <c r="C3375" t="s">
        <v>4765</v>
      </c>
      <c r="J3375" t="s">
        <v>272</v>
      </c>
      <c r="K3375">
        <v>0</v>
      </c>
      <c r="N3375" t="b">
        <v>1</v>
      </c>
      <c r="O3375" t="b">
        <v>1</v>
      </c>
      <c r="P3375" t="b">
        <v>0</v>
      </c>
      <c r="Q3375">
        <v>14</v>
      </c>
      <c r="R3375">
        <v>9</v>
      </c>
      <c r="S3375">
        <v>1</v>
      </c>
      <c r="T3375">
        <v>3</v>
      </c>
      <c r="U3375" t="b">
        <v>1</v>
      </c>
      <c r="V3375" t="s">
        <v>336</v>
      </c>
      <c r="W3375" t="s">
        <v>337</v>
      </c>
      <c r="X3375" t="s">
        <v>5996</v>
      </c>
      <c r="Y3375">
        <v>51</v>
      </c>
      <c r="Z3375">
        <v>51</v>
      </c>
      <c r="AA3375">
        <v>10</v>
      </c>
      <c r="AB3375">
        <v>10</v>
      </c>
      <c r="AC3375">
        <v>23</v>
      </c>
    </row>
    <row r="3376" spans="1:29" x14ac:dyDescent="0.35">
      <c r="A3376">
        <v>3382</v>
      </c>
      <c r="B3376" t="s">
        <v>1318</v>
      </c>
      <c r="C3376" t="s">
        <v>4766</v>
      </c>
      <c r="J3376" t="s">
        <v>272</v>
      </c>
      <c r="K3376">
        <v>0</v>
      </c>
      <c r="N3376" t="b">
        <v>1</v>
      </c>
      <c r="O3376" t="b">
        <v>1</v>
      </c>
      <c r="P3376" t="b">
        <v>0</v>
      </c>
      <c r="Q3376">
        <v>14</v>
      </c>
      <c r="R3376">
        <v>9</v>
      </c>
      <c r="S3376">
        <v>1</v>
      </c>
      <c r="T3376">
        <v>3</v>
      </c>
      <c r="U3376" t="b">
        <v>1</v>
      </c>
      <c r="V3376" t="s">
        <v>336</v>
      </c>
      <c r="W3376" t="s">
        <v>337</v>
      </c>
      <c r="X3376" t="s">
        <v>6052</v>
      </c>
      <c r="Y3376">
        <v>51</v>
      </c>
      <c r="Z3376">
        <v>51</v>
      </c>
      <c r="AA3376">
        <v>11</v>
      </c>
      <c r="AB3376">
        <v>11</v>
      </c>
      <c r="AC3376">
        <v>23</v>
      </c>
    </row>
    <row r="3377" spans="1:29" x14ac:dyDescent="0.35">
      <c r="A3377">
        <v>3383</v>
      </c>
      <c r="B3377" t="s">
        <v>1318</v>
      </c>
      <c r="C3377" t="s">
        <v>4767</v>
      </c>
      <c r="J3377" t="s">
        <v>272</v>
      </c>
      <c r="K3377">
        <v>0</v>
      </c>
      <c r="N3377" t="b">
        <v>1</v>
      </c>
      <c r="O3377" t="b">
        <v>1</v>
      </c>
      <c r="P3377" t="b">
        <v>0</v>
      </c>
      <c r="Q3377">
        <v>14</v>
      </c>
      <c r="R3377">
        <v>9</v>
      </c>
      <c r="S3377">
        <v>1</v>
      </c>
      <c r="T3377">
        <v>3</v>
      </c>
      <c r="U3377" t="b">
        <v>1</v>
      </c>
      <c r="V3377" t="s">
        <v>336</v>
      </c>
      <c r="W3377" t="s">
        <v>337</v>
      </c>
      <c r="X3377" t="s">
        <v>5997</v>
      </c>
      <c r="Y3377">
        <v>52</v>
      </c>
      <c r="Z3377">
        <v>52</v>
      </c>
      <c r="AA3377">
        <v>10</v>
      </c>
      <c r="AB3377">
        <v>10</v>
      </c>
      <c r="AC3377">
        <v>23</v>
      </c>
    </row>
    <row r="3378" spans="1:29" x14ac:dyDescent="0.35">
      <c r="A3378">
        <v>3384</v>
      </c>
      <c r="B3378" t="s">
        <v>1318</v>
      </c>
      <c r="C3378" t="s">
        <v>4768</v>
      </c>
      <c r="J3378" t="s">
        <v>272</v>
      </c>
      <c r="K3378">
        <v>0</v>
      </c>
      <c r="N3378" t="b">
        <v>1</v>
      </c>
      <c r="O3378" t="b">
        <v>1</v>
      </c>
      <c r="P3378" t="b">
        <v>0</v>
      </c>
      <c r="Q3378">
        <v>14</v>
      </c>
      <c r="R3378">
        <v>9</v>
      </c>
      <c r="S3378">
        <v>1</v>
      </c>
      <c r="T3378">
        <v>3</v>
      </c>
      <c r="U3378" t="b">
        <v>1</v>
      </c>
      <c r="V3378" t="s">
        <v>336</v>
      </c>
      <c r="W3378" t="s">
        <v>337</v>
      </c>
      <c r="X3378" t="s">
        <v>6053</v>
      </c>
      <c r="Y3378">
        <v>52</v>
      </c>
      <c r="Z3378">
        <v>52</v>
      </c>
      <c r="AA3378">
        <v>11</v>
      </c>
      <c r="AB3378">
        <v>11</v>
      </c>
      <c r="AC3378">
        <v>23</v>
      </c>
    </row>
    <row r="3379" spans="1:29" x14ac:dyDescent="0.35">
      <c r="A3379">
        <v>3385</v>
      </c>
      <c r="B3379" t="s">
        <v>1318</v>
      </c>
      <c r="C3379" t="s">
        <v>4769</v>
      </c>
      <c r="J3379" t="s">
        <v>272</v>
      </c>
      <c r="K3379">
        <v>0</v>
      </c>
      <c r="N3379" t="b">
        <v>1</v>
      </c>
      <c r="O3379" t="b">
        <v>1</v>
      </c>
      <c r="P3379" t="b">
        <v>0</v>
      </c>
      <c r="Q3379">
        <v>14</v>
      </c>
      <c r="R3379">
        <v>9</v>
      </c>
      <c r="S3379">
        <v>1</v>
      </c>
      <c r="T3379">
        <v>3</v>
      </c>
      <c r="U3379" t="b">
        <v>1</v>
      </c>
      <c r="V3379" t="s">
        <v>336</v>
      </c>
      <c r="W3379" t="s">
        <v>337</v>
      </c>
      <c r="X3379" t="s">
        <v>5998</v>
      </c>
      <c r="Y3379">
        <v>53</v>
      </c>
      <c r="Z3379">
        <v>53</v>
      </c>
      <c r="AA3379">
        <v>10</v>
      </c>
      <c r="AB3379">
        <v>10</v>
      </c>
      <c r="AC3379">
        <v>23</v>
      </c>
    </row>
    <row r="3380" spans="1:29" x14ac:dyDescent="0.35">
      <c r="A3380">
        <v>3386</v>
      </c>
      <c r="B3380" t="s">
        <v>1318</v>
      </c>
      <c r="C3380" t="s">
        <v>4770</v>
      </c>
      <c r="J3380" t="s">
        <v>272</v>
      </c>
      <c r="K3380">
        <v>0</v>
      </c>
      <c r="N3380" t="b">
        <v>1</v>
      </c>
      <c r="O3380" t="b">
        <v>1</v>
      </c>
      <c r="P3380" t="b">
        <v>0</v>
      </c>
      <c r="Q3380">
        <v>14</v>
      </c>
      <c r="R3380">
        <v>9</v>
      </c>
      <c r="S3380">
        <v>1</v>
      </c>
      <c r="T3380">
        <v>3</v>
      </c>
      <c r="U3380" t="b">
        <v>1</v>
      </c>
      <c r="V3380" t="s">
        <v>336</v>
      </c>
      <c r="W3380" t="s">
        <v>337</v>
      </c>
      <c r="X3380" t="s">
        <v>6054</v>
      </c>
      <c r="Y3380">
        <v>53</v>
      </c>
      <c r="Z3380">
        <v>53</v>
      </c>
      <c r="AA3380">
        <v>11</v>
      </c>
      <c r="AB3380">
        <v>11</v>
      </c>
      <c r="AC3380">
        <v>23</v>
      </c>
    </row>
    <row r="3381" spans="1:29" x14ac:dyDescent="0.35">
      <c r="A3381">
        <v>3387</v>
      </c>
      <c r="B3381" t="s">
        <v>1318</v>
      </c>
      <c r="C3381" t="s">
        <v>4771</v>
      </c>
      <c r="J3381" t="s">
        <v>272</v>
      </c>
      <c r="K3381">
        <v>0</v>
      </c>
      <c r="N3381" t="b">
        <v>1</v>
      </c>
      <c r="O3381" t="b">
        <v>1</v>
      </c>
      <c r="P3381" t="b">
        <v>0</v>
      </c>
      <c r="Q3381">
        <v>14</v>
      </c>
      <c r="R3381">
        <v>9</v>
      </c>
      <c r="S3381">
        <v>1</v>
      </c>
      <c r="T3381">
        <v>3</v>
      </c>
      <c r="U3381" t="b">
        <v>1</v>
      </c>
      <c r="V3381" t="s">
        <v>336</v>
      </c>
      <c r="W3381" t="s">
        <v>337</v>
      </c>
      <c r="X3381" t="s">
        <v>5999</v>
      </c>
      <c r="Y3381">
        <v>54</v>
      </c>
      <c r="Z3381">
        <v>54</v>
      </c>
      <c r="AA3381">
        <v>10</v>
      </c>
      <c r="AB3381">
        <v>10</v>
      </c>
      <c r="AC3381">
        <v>23</v>
      </c>
    </row>
    <row r="3382" spans="1:29" x14ac:dyDescent="0.35">
      <c r="A3382">
        <v>3388</v>
      </c>
      <c r="B3382" t="s">
        <v>1318</v>
      </c>
      <c r="C3382" t="s">
        <v>4772</v>
      </c>
      <c r="J3382" t="s">
        <v>272</v>
      </c>
      <c r="K3382">
        <v>0</v>
      </c>
      <c r="N3382" t="b">
        <v>1</v>
      </c>
      <c r="O3382" t="b">
        <v>1</v>
      </c>
      <c r="P3382" t="b">
        <v>0</v>
      </c>
      <c r="Q3382">
        <v>14</v>
      </c>
      <c r="R3382">
        <v>9</v>
      </c>
      <c r="S3382">
        <v>1</v>
      </c>
      <c r="T3382">
        <v>3</v>
      </c>
      <c r="U3382" t="b">
        <v>1</v>
      </c>
      <c r="V3382" t="s">
        <v>336</v>
      </c>
      <c r="W3382" t="s">
        <v>337</v>
      </c>
      <c r="X3382" t="s">
        <v>6055</v>
      </c>
      <c r="Y3382">
        <v>54</v>
      </c>
      <c r="Z3382">
        <v>54</v>
      </c>
      <c r="AA3382">
        <v>11</v>
      </c>
      <c r="AB3382">
        <v>11</v>
      </c>
      <c r="AC3382">
        <v>23</v>
      </c>
    </row>
    <row r="3383" spans="1:29" x14ac:dyDescent="0.35">
      <c r="A3383">
        <v>3389</v>
      </c>
      <c r="B3383" t="s">
        <v>1318</v>
      </c>
      <c r="C3383" t="s">
        <v>4773</v>
      </c>
      <c r="J3383" t="s">
        <v>272</v>
      </c>
      <c r="K3383">
        <v>0</v>
      </c>
      <c r="N3383" t="b">
        <v>1</v>
      </c>
      <c r="O3383" t="b">
        <v>1</v>
      </c>
      <c r="P3383" t="b">
        <v>0</v>
      </c>
      <c r="Q3383">
        <v>14</v>
      </c>
      <c r="R3383">
        <v>9</v>
      </c>
      <c r="S3383">
        <v>1</v>
      </c>
      <c r="T3383">
        <v>3</v>
      </c>
      <c r="U3383" t="b">
        <v>1</v>
      </c>
      <c r="V3383" t="s">
        <v>336</v>
      </c>
      <c r="W3383" t="s">
        <v>337</v>
      </c>
      <c r="X3383" t="s">
        <v>6000</v>
      </c>
      <c r="Y3383">
        <v>55</v>
      </c>
      <c r="Z3383">
        <v>55</v>
      </c>
      <c r="AA3383">
        <v>10</v>
      </c>
      <c r="AB3383">
        <v>10</v>
      </c>
      <c r="AC3383">
        <v>23</v>
      </c>
    </row>
    <row r="3384" spans="1:29" x14ac:dyDescent="0.35">
      <c r="A3384">
        <v>3390</v>
      </c>
      <c r="B3384" t="s">
        <v>1318</v>
      </c>
      <c r="C3384" t="s">
        <v>4774</v>
      </c>
      <c r="J3384" t="s">
        <v>272</v>
      </c>
      <c r="K3384">
        <v>0</v>
      </c>
      <c r="N3384" t="b">
        <v>1</v>
      </c>
      <c r="O3384" t="b">
        <v>1</v>
      </c>
      <c r="P3384" t="b">
        <v>0</v>
      </c>
      <c r="Q3384">
        <v>14</v>
      </c>
      <c r="R3384">
        <v>9</v>
      </c>
      <c r="S3384">
        <v>1</v>
      </c>
      <c r="T3384">
        <v>3</v>
      </c>
      <c r="U3384" t="b">
        <v>1</v>
      </c>
      <c r="V3384" t="s">
        <v>336</v>
      </c>
      <c r="W3384" t="s">
        <v>337</v>
      </c>
      <c r="X3384" t="s">
        <v>6056</v>
      </c>
      <c r="Y3384">
        <v>55</v>
      </c>
      <c r="Z3384">
        <v>55</v>
      </c>
      <c r="AA3384">
        <v>11</v>
      </c>
      <c r="AB3384">
        <v>11</v>
      </c>
      <c r="AC3384">
        <v>23</v>
      </c>
    </row>
    <row r="3385" spans="1:29" x14ac:dyDescent="0.35">
      <c r="A3385">
        <v>3391</v>
      </c>
      <c r="B3385" t="s">
        <v>1318</v>
      </c>
      <c r="C3385" t="s">
        <v>4775</v>
      </c>
      <c r="J3385" t="s">
        <v>272</v>
      </c>
      <c r="K3385">
        <v>0</v>
      </c>
      <c r="N3385" t="b">
        <v>1</v>
      </c>
      <c r="O3385" t="b">
        <v>1</v>
      </c>
      <c r="P3385" t="b">
        <v>0</v>
      </c>
      <c r="Q3385">
        <v>14</v>
      </c>
      <c r="R3385">
        <v>9</v>
      </c>
      <c r="S3385">
        <v>1</v>
      </c>
      <c r="T3385">
        <v>3</v>
      </c>
      <c r="U3385" t="b">
        <v>1</v>
      </c>
      <c r="V3385" t="s">
        <v>336</v>
      </c>
      <c r="W3385" t="s">
        <v>337</v>
      </c>
      <c r="X3385" t="s">
        <v>6001</v>
      </c>
      <c r="Y3385">
        <v>56</v>
      </c>
      <c r="Z3385">
        <v>56</v>
      </c>
      <c r="AA3385">
        <v>10</v>
      </c>
      <c r="AB3385">
        <v>10</v>
      </c>
      <c r="AC3385">
        <v>23</v>
      </c>
    </row>
    <row r="3386" spans="1:29" x14ac:dyDescent="0.35">
      <c r="A3386">
        <v>3392</v>
      </c>
      <c r="B3386" t="s">
        <v>1318</v>
      </c>
      <c r="C3386" t="s">
        <v>4776</v>
      </c>
      <c r="J3386" t="s">
        <v>272</v>
      </c>
      <c r="K3386">
        <v>0</v>
      </c>
      <c r="N3386" t="b">
        <v>1</v>
      </c>
      <c r="O3386" t="b">
        <v>1</v>
      </c>
      <c r="P3386" t="b">
        <v>0</v>
      </c>
      <c r="Q3386">
        <v>14</v>
      </c>
      <c r="R3386">
        <v>9</v>
      </c>
      <c r="S3386">
        <v>1</v>
      </c>
      <c r="T3386">
        <v>3</v>
      </c>
      <c r="U3386" t="b">
        <v>1</v>
      </c>
      <c r="V3386" t="s">
        <v>336</v>
      </c>
      <c r="W3386" t="s">
        <v>337</v>
      </c>
      <c r="X3386" t="s">
        <v>6057</v>
      </c>
      <c r="Y3386">
        <v>56</v>
      </c>
      <c r="Z3386">
        <v>56</v>
      </c>
      <c r="AA3386">
        <v>11</v>
      </c>
      <c r="AB3386">
        <v>11</v>
      </c>
      <c r="AC3386">
        <v>23</v>
      </c>
    </row>
    <row r="3387" spans="1:29" x14ac:dyDescent="0.35">
      <c r="A3387">
        <v>3393</v>
      </c>
      <c r="B3387" t="s">
        <v>1318</v>
      </c>
      <c r="C3387" t="s">
        <v>4777</v>
      </c>
      <c r="J3387" t="s">
        <v>272</v>
      </c>
      <c r="K3387">
        <v>0</v>
      </c>
      <c r="N3387" t="b">
        <v>1</v>
      </c>
      <c r="O3387" t="b">
        <v>1</v>
      </c>
      <c r="P3387" t="b">
        <v>0</v>
      </c>
      <c r="Q3387">
        <v>14</v>
      </c>
      <c r="R3387">
        <v>9</v>
      </c>
      <c r="S3387">
        <v>1</v>
      </c>
      <c r="T3387">
        <v>3</v>
      </c>
      <c r="U3387" t="b">
        <v>1</v>
      </c>
      <c r="V3387" t="s">
        <v>336</v>
      </c>
      <c r="W3387" t="s">
        <v>337</v>
      </c>
      <c r="X3387" t="s">
        <v>6002</v>
      </c>
      <c r="Y3387">
        <v>57</v>
      </c>
      <c r="Z3387">
        <v>57</v>
      </c>
      <c r="AA3387">
        <v>10</v>
      </c>
      <c r="AB3387">
        <v>10</v>
      </c>
      <c r="AC3387">
        <v>23</v>
      </c>
    </row>
    <row r="3388" spans="1:29" x14ac:dyDescent="0.35">
      <c r="A3388">
        <v>3394</v>
      </c>
      <c r="B3388" t="s">
        <v>1318</v>
      </c>
      <c r="C3388" t="s">
        <v>4778</v>
      </c>
      <c r="J3388" t="s">
        <v>272</v>
      </c>
      <c r="K3388">
        <v>0</v>
      </c>
      <c r="N3388" t="b">
        <v>1</v>
      </c>
      <c r="O3388" t="b">
        <v>1</v>
      </c>
      <c r="P3388" t="b">
        <v>0</v>
      </c>
      <c r="Q3388">
        <v>14</v>
      </c>
      <c r="R3388">
        <v>9</v>
      </c>
      <c r="S3388">
        <v>1</v>
      </c>
      <c r="T3388">
        <v>3</v>
      </c>
      <c r="U3388" t="b">
        <v>1</v>
      </c>
      <c r="V3388" t="s">
        <v>336</v>
      </c>
      <c r="W3388" t="s">
        <v>337</v>
      </c>
      <c r="X3388" t="s">
        <v>6058</v>
      </c>
      <c r="Y3388">
        <v>57</v>
      </c>
      <c r="Z3388">
        <v>57</v>
      </c>
      <c r="AA3388">
        <v>11</v>
      </c>
      <c r="AB3388">
        <v>11</v>
      </c>
      <c r="AC3388">
        <v>23</v>
      </c>
    </row>
    <row r="3389" spans="1:29" x14ac:dyDescent="0.35">
      <c r="A3389">
        <v>3395</v>
      </c>
      <c r="B3389" t="s">
        <v>1318</v>
      </c>
      <c r="C3389" t="s">
        <v>4779</v>
      </c>
      <c r="J3389" t="s">
        <v>272</v>
      </c>
      <c r="K3389">
        <v>0</v>
      </c>
      <c r="N3389" t="b">
        <v>1</v>
      </c>
      <c r="O3389" t="b">
        <v>1</v>
      </c>
      <c r="P3389" t="b">
        <v>0</v>
      </c>
      <c r="Q3389">
        <v>14</v>
      </c>
      <c r="R3389">
        <v>9</v>
      </c>
      <c r="S3389">
        <v>1</v>
      </c>
      <c r="T3389">
        <v>3</v>
      </c>
      <c r="U3389" t="b">
        <v>1</v>
      </c>
      <c r="V3389" t="s">
        <v>336</v>
      </c>
      <c r="W3389" t="s">
        <v>337</v>
      </c>
      <c r="X3389" t="s">
        <v>5651</v>
      </c>
      <c r="Y3389">
        <v>58</v>
      </c>
      <c r="Z3389">
        <v>58</v>
      </c>
      <c r="AA3389">
        <v>10</v>
      </c>
      <c r="AB3389">
        <v>10</v>
      </c>
      <c r="AC3389">
        <v>23</v>
      </c>
    </row>
    <row r="3390" spans="1:29" x14ac:dyDescent="0.35">
      <c r="A3390">
        <v>3396</v>
      </c>
      <c r="B3390" t="s">
        <v>1318</v>
      </c>
      <c r="C3390" t="s">
        <v>4780</v>
      </c>
      <c r="J3390" t="s">
        <v>272</v>
      </c>
      <c r="K3390">
        <v>0</v>
      </c>
      <c r="N3390" t="b">
        <v>1</v>
      </c>
      <c r="O3390" t="b">
        <v>1</v>
      </c>
      <c r="P3390" t="b">
        <v>0</v>
      </c>
      <c r="Q3390">
        <v>14</v>
      </c>
      <c r="R3390">
        <v>9</v>
      </c>
      <c r="S3390">
        <v>1</v>
      </c>
      <c r="T3390">
        <v>3</v>
      </c>
      <c r="U3390" t="b">
        <v>1</v>
      </c>
      <c r="V3390" t="s">
        <v>336</v>
      </c>
      <c r="W3390" t="s">
        <v>337</v>
      </c>
      <c r="X3390" t="s">
        <v>5652</v>
      </c>
      <c r="Y3390">
        <v>58</v>
      </c>
      <c r="Z3390">
        <v>58</v>
      </c>
      <c r="AA3390">
        <v>11</v>
      </c>
      <c r="AB3390">
        <v>11</v>
      </c>
      <c r="AC3390">
        <v>23</v>
      </c>
    </row>
    <row r="3391" spans="1:29" x14ac:dyDescent="0.35">
      <c r="A3391">
        <v>3397</v>
      </c>
      <c r="B3391" t="s">
        <v>1318</v>
      </c>
      <c r="C3391" t="s">
        <v>4781</v>
      </c>
      <c r="J3391" t="s">
        <v>272</v>
      </c>
      <c r="K3391">
        <v>0</v>
      </c>
      <c r="N3391" t="b">
        <v>1</v>
      </c>
      <c r="O3391" t="b">
        <v>1</v>
      </c>
      <c r="P3391" t="b">
        <v>0</v>
      </c>
      <c r="Q3391">
        <v>14</v>
      </c>
      <c r="R3391">
        <v>9</v>
      </c>
      <c r="S3391">
        <v>1</v>
      </c>
      <c r="T3391">
        <v>3</v>
      </c>
      <c r="U3391" t="b">
        <v>1</v>
      </c>
      <c r="V3391" t="s">
        <v>336</v>
      </c>
      <c r="W3391" t="s">
        <v>337</v>
      </c>
      <c r="X3391" t="s">
        <v>5656</v>
      </c>
      <c r="Y3391">
        <v>59</v>
      </c>
      <c r="Z3391">
        <v>59</v>
      </c>
      <c r="AA3391">
        <v>10</v>
      </c>
      <c r="AB3391">
        <v>10</v>
      </c>
      <c r="AC3391">
        <v>23</v>
      </c>
    </row>
    <row r="3392" spans="1:29" x14ac:dyDescent="0.35">
      <c r="A3392">
        <v>3398</v>
      </c>
      <c r="B3392" t="s">
        <v>1318</v>
      </c>
      <c r="C3392" t="s">
        <v>4782</v>
      </c>
      <c r="J3392" t="s">
        <v>272</v>
      </c>
      <c r="K3392">
        <v>0</v>
      </c>
      <c r="N3392" t="b">
        <v>1</v>
      </c>
      <c r="O3392" t="b">
        <v>1</v>
      </c>
      <c r="P3392" t="b">
        <v>0</v>
      </c>
      <c r="Q3392">
        <v>14</v>
      </c>
      <c r="R3392">
        <v>9</v>
      </c>
      <c r="S3392">
        <v>1</v>
      </c>
      <c r="T3392">
        <v>3</v>
      </c>
      <c r="U3392" t="b">
        <v>1</v>
      </c>
      <c r="V3392" t="s">
        <v>336</v>
      </c>
      <c r="W3392" t="s">
        <v>337</v>
      </c>
      <c r="X3392" t="s">
        <v>5657</v>
      </c>
      <c r="Y3392">
        <v>59</v>
      </c>
      <c r="Z3392">
        <v>59</v>
      </c>
      <c r="AA3392">
        <v>11</v>
      </c>
      <c r="AB3392">
        <v>11</v>
      </c>
      <c r="AC3392">
        <v>23</v>
      </c>
    </row>
    <row r="3393" spans="1:29" x14ac:dyDescent="0.35">
      <c r="A3393">
        <v>3399</v>
      </c>
      <c r="B3393" t="s">
        <v>1318</v>
      </c>
      <c r="C3393" t="s">
        <v>4783</v>
      </c>
      <c r="J3393" t="s">
        <v>272</v>
      </c>
      <c r="K3393">
        <v>0</v>
      </c>
      <c r="N3393" t="b">
        <v>1</v>
      </c>
      <c r="O3393" t="b">
        <v>1</v>
      </c>
      <c r="P3393" t="b">
        <v>0</v>
      </c>
      <c r="Q3393">
        <v>14</v>
      </c>
      <c r="R3393">
        <v>9</v>
      </c>
      <c r="S3393">
        <v>1</v>
      </c>
      <c r="T3393">
        <v>3</v>
      </c>
      <c r="U3393" t="b">
        <v>1</v>
      </c>
      <c r="V3393" t="s">
        <v>336</v>
      </c>
      <c r="W3393" t="s">
        <v>337</v>
      </c>
      <c r="X3393" t="s">
        <v>6003</v>
      </c>
      <c r="Y3393">
        <v>60</v>
      </c>
      <c r="Z3393">
        <v>60</v>
      </c>
      <c r="AA3393">
        <v>10</v>
      </c>
      <c r="AB3393">
        <v>10</v>
      </c>
      <c r="AC3393">
        <v>23</v>
      </c>
    </row>
    <row r="3394" spans="1:29" x14ac:dyDescent="0.35">
      <c r="A3394">
        <v>3400</v>
      </c>
      <c r="B3394" t="s">
        <v>1318</v>
      </c>
      <c r="C3394" t="s">
        <v>4784</v>
      </c>
      <c r="J3394" t="s">
        <v>272</v>
      </c>
      <c r="K3394">
        <v>0</v>
      </c>
      <c r="N3394" t="b">
        <v>1</v>
      </c>
      <c r="O3394" t="b">
        <v>1</v>
      </c>
      <c r="P3394" t="b">
        <v>0</v>
      </c>
      <c r="Q3394">
        <v>14</v>
      </c>
      <c r="R3394">
        <v>9</v>
      </c>
      <c r="S3394">
        <v>1</v>
      </c>
      <c r="T3394">
        <v>3</v>
      </c>
      <c r="U3394" t="b">
        <v>1</v>
      </c>
      <c r="V3394" t="s">
        <v>336</v>
      </c>
      <c r="W3394" t="s">
        <v>337</v>
      </c>
      <c r="X3394" t="s">
        <v>6059</v>
      </c>
      <c r="Y3394">
        <v>60</v>
      </c>
      <c r="Z3394">
        <v>60</v>
      </c>
      <c r="AA3394">
        <v>11</v>
      </c>
      <c r="AB3394">
        <v>11</v>
      </c>
      <c r="AC3394">
        <v>23</v>
      </c>
    </row>
    <row r="3395" spans="1:29" x14ac:dyDescent="0.35">
      <c r="A3395">
        <v>3401</v>
      </c>
      <c r="B3395" t="s">
        <v>1318</v>
      </c>
      <c r="C3395" t="s">
        <v>4785</v>
      </c>
      <c r="J3395" t="s">
        <v>272</v>
      </c>
      <c r="K3395">
        <v>0</v>
      </c>
      <c r="N3395" t="b">
        <v>1</v>
      </c>
      <c r="O3395" t="b">
        <v>1</v>
      </c>
      <c r="P3395" t="b">
        <v>0</v>
      </c>
      <c r="Q3395">
        <v>14</v>
      </c>
      <c r="R3395">
        <v>9</v>
      </c>
      <c r="S3395">
        <v>1</v>
      </c>
      <c r="T3395">
        <v>3</v>
      </c>
      <c r="U3395" t="b">
        <v>1</v>
      </c>
      <c r="V3395" t="s">
        <v>336</v>
      </c>
      <c r="W3395" t="s">
        <v>337</v>
      </c>
      <c r="X3395" t="s">
        <v>6004</v>
      </c>
      <c r="Y3395">
        <v>61</v>
      </c>
      <c r="Z3395">
        <v>61</v>
      </c>
      <c r="AA3395">
        <v>10</v>
      </c>
      <c r="AB3395">
        <v>10</v>
      </c>
      <c r="AC3395">
        <v>23</v>
      </c>
    </row>
    <row r="3396" spans="1:29" x14ac:dyDescent="0.35">
      <c r="A3396">
        <v>3402</v>
      </c>
      <c r="B3396" t="s">
        <v>1318</v>
      </c>
      <c r="C3396" t="s">
        <v>4786</v>
      </c>
      <c r="J3396" t="s">
        <v>272</v>
      </c>
      <c r="K3396">
        <v>0</v>
      </c>
      <c r="N3396" t="b">
        <v>1</v>
      </c>
      <c r="O3396" t="b">
        <v>1</v>
      </c>
      <c r="P3396" t="b">
        <v>0</v>
      </c>
      <c r="Q3396">
        <v>14</v>
      </c>
      <c r="R3396">
        <v>9</v>
      </c>
      <c r="S3396">
        <v>1</v>
      </c>
      <c r="T3396">
        <v>3</v>
      </c>
      <c r="U3396" t="b">
        <v>1</v>
      </c>
      <c r="V3396" t="s">
        <v>336</v>
      </c>
      <c r="W3396" t="s">
        <v>337</v>
      </c>
      <c r="X3396" t="s">
        <v>6060</v>
      </c>
      <c r="Y3396">
        <v>61</v>
      </c>
      <c r="Z3396">
        <v>61</v>
      </c>
      <c r="AA3396">
        <v>11</v>
      </c>
      <c r="AB3396">
        <v>11</v>
      </c>
      <c r="AC3396">
        <v>23</v>
      </c>
    </row>
    <row r="3397" spans="1:29" x14ac:dyDescent="0.35">
      <c r="A3397">
        <v>3403</v>
      </c>
      <c r="B3397" t="s">
        <v>1318</v>
      </c>
      <c r="C3397" t="s">
        <v>4787</v>
      </c>
      <c r="J3397" t="s">
        <v>272</v>
      </c>
      <c r="K3397">
        <v>0</v>
      </c>
      <c r="N3397" t="b">
        <v>1</v>
      </c>
      <c r="O3397" t="b">
        <v>1</v>
      </c>
      <c r="P3397" t="b">
        <v>0</v>
      </c>
      <c r="Q3397">
        <v>14</v>
      </c>
      <c r="R3397">
        <v>9</v>
      </c>
      <c r="S3397">
        <v>1</v>
      </c>
      <c r="T3397">
        <v>3</v>
      </c>
      <c r="U3397" t="b">
        <v>1</v>
      </c>
      <c r="V3397" t="s">
        <v>336</v>
      </c>
      <c r="W3397" t="s">
        <v>337</v>
      </c>
      <c r="X3397" t="s">
        <v>6005</v>
      </c>
      <c r="Y3397">
        <v>62</v>
      </c>
      <c r="Z3397">
        <v>62</v>
      </c>
      <c r="AA3397">
        <v>10</v>
      </c>
      <c r="AB3397">
        <v>10</v>
      </c>
      <c r="AC3397">
        <v>23</v>
      </c>
    </row>
    <row r="3398" spans="1:29" x14ac:dyDescent="0.35">
      <c r="A3398">
        <v>3404</v>
      </c>
      <c r="B3398" t="s">
        <v>1318</v>
      </c>
      <c r="C3398" t="s">
        <v>4788</v>
      </c>
      <c r="J3398" t="s">
        <v>272</v>
      </c>
      <c r="K3398">
        <v>0</v>
      </c>
      <c r="N3398" t="b">
        <v>1</v>
      </c>
      <c r="O3398" t="b">
        <v>1</v>
      </c>
      <c r="P3398" t="b">
        <v>0</v>
      </c>
      <c r="Q3398">
        <v>14</v>
      </c>
      <c r="R3398">
        <v>9</v>
      </c>
      <c r="S3398">
        <v>1</v>
      </c>
      <c r="T3398">
        <v>3</v>
      </c>
      <c r="U3398" t="b">
        <v>1</v>
      </c>
      <c r="V3398" t="s">
        <v>336</v>
      </c>
      <c r="W3398" t="s">
        <v>337</v>
      </c>
      <c r="X3398" t="s">
        <v>6061</v>
      </c>
      <c r="Y3398">
        <v>62</v>
      </c>
      <c r="Z3398">
        <v>62</v>
      </c>
      <c r="AA3398">
        <v>11</v>
      </c>
      <c r="AB3398">
        <v>11</v>
      </c>
      <c r="AC3398">
        <v>23</v>
      </c>
    </row>
    <row r="3399" spans="1:29" x14ac:dyDescent="0.35">
      <c r="A3399">
        <v>3405</v>
      </c>
      <c r="B3399" t="s">
        <v>1318</v>
      </c>
      <c r="C3399" t="s">
        <v>4790</v>
      </c>
      <c r="G3399" t="s">
        <v>1319</v>
      </c>
      <c r="I3399" t="s">
        <v>4791</v>
      </c>
      <c r="J3399" t="s">
        <v>264</v>
      </c>
      <c r="K3399">
        <v>0</v>
      </c>
      <c r="N3399" t="b">
        <v>1</v>
      </c>
      <c r="O3399" t="b">
        <v>0</v>
      </c>
      <c r="P3399" t="b">
        <v>0</v>
      </c>
      <c r="Q3399">
        <v>10</v>
      </c>
      <c r="R3399">
        <v>0</v>
      </c>
      <c r="S3399">
        <v>1</v>
      </c>
      <c r="T3399">
        <v>0</v>
      </c>
      <c r="U3399" t="b">
        <v>1</v>
      </c>
      <c r="V3399" t="s">
        <v>230</v>
      </c>
      <c r="W3399" t="s">
        <v>308</v>
      </c>
      <c r="X3399" t="s">
        <v>6169</v>
      </c>
      <c r="Y3399">
        <v>4</v>
      </c>
      <c r="Z3399">
        <v>4</v>
      </c>
      <c r="AA3399">
        <v>8</v>
      </c>
      <c r="AB3399">
        <v>8</v>
      </c>
      <c r="AC3399">
        <v>4</v>
      </c>
    </row>
    <row r="3400" spans="1:29" x14ac:dyDescent="0.35">
      <c r="A3400">
        <v>3406</v>
      </c>
      <c r="B3400" t="s">
        <v>1318</v>
      </c>
      <c r="C3400" t="s">
        <v>4793</v>
      </c>
      <c r="G3400" t="s">
        <v>1319</v>
      </c>
      <c r="I3400" t="s">
        <v>4791</v>
      </c>
      <c r="J3400" t="s">
        <v>264</v>
      </c>
      <c r="K3400">
        <v>0</v>
      </c>
      <c r="N3400" t="b">
        <v>1</v>
      </c>
      <c r="O3400" t="b">
        <v>1</v>
      </c>
      <c r="P3400" t="b">
        <v>0</v>
      </c>
      <c r="Q3400">
        <v>10</v>
      </c>
      <c r="R3400">
        <v>0</v>
      </c>
      <c r="S3400">
        <v>1</v>
      </c>
      <c r="T3400">
        <v>0</v>
      </c>
      <c r="U3400" t="b">
        <v>1</v>
      </c>
      <c r="V3400" t="s">
        <v>320</v>
      </c>
      <c r="W3400" t="s">
        <v>321</v>
      </c>
      <c r="X3400" t="s">
        <v>6169</v>
      </c>
      <c r="Y3400">
        <v>4</v>
      </c>
      <c r="Z3400">
        <v>4</v>
      </c>
      <c r="AA3400">
        <v>8</v>
      </c>
      <c r="AB3400">
        <v>8</v>
      </c>
      <c r="AC3400">
        <v>15</v>
      </c>
    </row>
    <row r="3401" spans="1:29" x14ac:dyDescent="0.35">
      <c r="A3401">
        <v>3407</v>
      </c>
      <c r="B3401" t="s">
        <v>1318</v>
      </c>
      <c r="C3401" t="s">
        <v>4794</v>
      </c>
      <c r="J3401" t="s">
        <v>272</v>
      </c>
      <c r="K3401">
        <v>0</v>
      </c>
      <c r="N3401" t="b">
        <v>1</v>
      </c>
      <c r="O3401" t="b">
        <v>1</v>
      </c>
      <c r="P3401" t="b">
        <v>0</v>
      </c>
      <c r="Q3401">
        <v>14</v>
      </c>
      <c r="R3401">
        <v>9</v>
      </c>
      <c r="S3401">
        <v>1</v>
      </c>
      <c r="T3401">
        <v>3</v>
      </c>
      <c r="U3401" t="b">
        <v>1</v>
      </c>
      <c r="V3401" t="s">
        <v>336</v>
      </c>
      <c r="W3401" t="s">
        <v>337</v>
      </c>
      <c r="X3401" t="s">
        <v>6094</v>
      </c>
      <c r="Y3401">
        <v>35</v>
      </c>
      <c r="Z3401">
        <v>35</v>
      </c>
      <c r="AA3401">
        <v>12</v>
      </c>
      <c r="AB3401">
        <v>12</v>
      </c>
      <c r="AC3401">
        <v>23</v>
      </c>
    </row>
    <row r="3402" spans="1:29" x14ac:dyDescent="0.35">
      <c r="A3402">
        <v>3408</v>
      </c>
      <c r="B3402" t="s">
        <v>1318</v>
      </c>
      <c r="C3402" t="s">
        <v>4795</v>
      </c>
      <c r="J3402" t="s">
        <v>272</v>
      </c>
      <c r="K3402">
        <v>0</v>
      </c>
      <c r="N3402" t="b">
        <v>1</v>
      </c>
      <c r="O3402" t="b">
        <v>1</v>
      </c>
      <c r="P3402" t="b">
        <v>0</v>
      </c>
      <c r="Q3402">
        <v>14</v>
      </c>
      <c r="R3402">
        <v>9</v>
      </c>
      <c r="S3402">
        <v>1</v>
      </c>
      <c r="T3402">
        <v>3</v>
      </c>
      <c r="U3402" t="b">
        <v>1</v>
      </c>
      <c r="V3402" t="s">
        <v>336</v>
      </c>
      <c r="W3402" t="s">
        <v>337</v>
      </c>
      <c r="X3402" t="s">
        <v>6095</v>
      </c>
      <c r="Y3402">
        <v>36</v>
      </c>
      <c r="Z3402">
        <v>36</v>
      </c>
      <c r="AA3402">
        <v>12</v>
      </c>
      <c r="AB3402">
        <v>12</v>
      </c>
      <c r="AC3402">
        <v>23</v>
      </c>
    </row>
    <row r="3403" spans="1:29" x14ac:dyDescent="0.35">
      <c r="A3403">
        <v>3409</v>
      </c>
      <c r="B3403" t="s">
        <v>1318</v>
      </c>
      <c r="C3403" t="s">
        <v>4796</v>
      </c>
      <c r="J3403" t="s">
        <v>272</v>
      </c>
      <c r="K3403">
        <v>0</v>
      </c>
      <c r="N3403" t="b">
        <v>1</v>
      </c>
      <c r="O3403" t="b">
        <v>1</v>
      </c>
      <c r="P3403" t="b">
        <v>0</v>
      </c>
      <c r="Q3403">
        <v>14</v>
      </c>
      <c r="R3403">
        <v>9</v>
      </c>
      <c r="S3403">
        <v>1</v>
      </c>
      <c r="T3403">
        <v>3</v>
      </c>
      <c r="U3403" t="b">
        <v>1</v>
      </c>
      <c r="V3403" t="s">
        <v>336</v>
      </c>
      <c r="W3403" t="s">
        <v>337</v>
      </c>
      <c r="X3403" t="s">
        <v>6096</v>
      </c>
      <c r="Y3403">
        <v>37</v>
      </c>
      <c r="Z3403">
        <v>37</v>
      </c>
      <c r="AA3403">
        <v>12</v>
      </c>
      <c r="AB3403">
        <v>12</v>
      </c>
      <c r="AC3403">
        <v>23</v>
      </c>
    </row>
    <row r="3404" spans="1:29" x14ac:dyDescent="0.35">
      <c r="A3404">
        <v>3410</v>
      </c>
      <c r="B3404" t="s">
        <v>1318</v>
      </c>
      <c r="C3404" t="s">
        <v>4797</v>
      </c>
      <c r="J3404" t="s">
        <v>272</v>
      </c>
      <c r="K3404">
        <v>0</v>
      </c>
      <c r="N3404" t="b">
        <v>1</v>
      </c>
      <c r="O3404" t="b">
        <v>1</v>
      </c>
      <c r="P3404" t="b">
        <v>0</v>
      </c>
      <c r="Q3404">
        <v>14</v>
      </c>
      <c r="R3404">
        <v>9</v>
      </c>
      <c r="S3404">
        <v>1</v>
      </c>
      <c r="T3404">
        <v>3</v>
      </c>
      <c r="U3404" t="b">
        <v>1</v>
      </c>
      <c r="V3404" t="s">
        <v>336</v>
      </c>
      <c r="W3404" t="s">
        <v>337</v>
      </c>
      <c r="X3404" t="s">
        <v>6097</v>
      </c>
      <c r="Y3404">
        <v>38</v>
      </c>
      <c r="Z3404">
        <v>38</v>
      </c>
      <c r="AA3404">
        <v>12</v>
      </c>
      <c r="AB3404">
        <v>12</v>
      </c>
      <c r="AC3404">
        <v>23</v>
      </c>
    </row>
    <row r="3405" spans="1:29" x14ac:dyDescent="0.35">
      <c r="A3405">
        <v>3411</v>
      </c>
      <c r="B3405" t="s">
        <v>1318</v>
      </c>
      <c r="C3405" t="s">
        <v>4798</v>
      </c>
      <c r="J3405" t="s">
        <v>272</v>
      </c>
      <c r="K3405">
        <v>0</v>
      </c>
      <c r="N3405" t="b">
        <v>1</v>
      </c>
      <c r="O3405" t="b">
        <v>1</v>
      </c>
      <c r="P3405" t="b">
        <v>0</v>
      </c>
      <c r="Q3405">
        <v>14</v>
      </c>
      <c r="R3405">
        <v>9</v>
      </c>
      <c r="S3405">
        <v>1</v>
      </c>
      <c r="T3405">
        <v>3</v>
      </c>
      <c r="U3405" t="b">
        <v>1</v>
      </c>
      <c r="V3405" t="s">
        <v>336</v>
      </c>
      <c r="W3405" t="s">
        <v>337</v>
      </c>
      <c r="X3405" t="s">
        <v>6098</v>
      </c>
      <c r="Y3405">
        <v>39</v>
      </c>
      <c r="Z3405">
        <v>39</v>
      </c>
      <c r="AA3405">
        <v>12</v>
      </c>
      <c r="AB3405">
        <v>12</v>
      </c>
      <c r="AC3405">
        <v>23</v>
      </c>
    </row>
    <row r="3406" spans="1:29" x14ac:dyDescent="0.35">
      <c r="A3406">
        <v>3412</v>
      </c>
      <c r="B3406" t="s">
        <v>1318</v>
      </c>
      <c r="C3406" t="s">
        <v>4799</v>
      </c>
      <c r="J3406" t="s">
        <v>272</v>
      </c>
      <c r="K3406">
        <v>0</v>
      </c>
      <c r="N3406" t="b">
        <v>1</v>
      </c>
      <c r="O3406" t="b">
        <v>1</v>
      </c>
      <c r="P3406" t="b">
        <v>0</v>
      </c>
      <c r="Q3406">
        <v>14</v>
      </c>
      <c r="R3406">
        <v>9</v>
      </c>
      <c r="S3406">
        <v>1</v>
      </c>
      <c r="T3406">
        <v>3</v>
      </c>
      <c r="U3406" t="b">
        <v>1</v>
      </c>
      <c r="V3406" t="s">
        <v>336</v>
      </c>
      <c r="W3406" t="s">
        <v>337</v>
      </c>
      <c r="X3406" t="s">
        <v>6099</v>
      </c>
      <c r="Y3406">
        <v>40</v>
      </c>
      <c r="Z3406">
        <v>40</v>
      </c>
      <c r="AA3406">
        <v>12</v>
      </c>
      <c r="AB3406">
        <v>12</v>
      </c>
      <c r="AC3406">
        <v>23</v>
      </c>
    </row>
    <row r="3407" spans="1:29" x14ac:dyDescent="0.35">
      <c r="A3407">
        <v>3413</v>
      </c>
      <c r="B3407" t="s">
        <v>1318</v>
      </c>
      <c r="C3407" t="s">
        <v>4800</v>
      </c>
      <c r="J3407" t="s">
        <v>272</v>
      </c>
      <c r="K3407">
        <v>0</v>
      </c>
      <c r="N3407" t="b">
        <v>1</v>
      </c>
      <c r="O3407" t="b">
        <v>1</v>
      </c>
      <c r="P3407" t="b">
        <v>0</v>
      </c>
      <c r="Q3407">
        <v>14</v>
      </c>
      <c r="R3407">
        <v>9</v>
      </c>
      <c r="S3407">
        <v>1</v>
      </c>
      <c r="T3407">
        <v>3</v>
      </c>
      <c r="U3407" t="b">
        <v>1</v>
      </c>
      <c r="V3407" t="s">
        <v>336</v>
      </c>
      <c r="W3407" t="s">
        <v>337</v>
      </c>
      <c r="X3407" t="s">
        <v>6100</v>
      </c>
      <c r="Y3407">
        <v>41</v>
      </c>
      <c r="Z3407">
        <v>41</v>
      </c>
      <c r="AA3407">
        <v>12</v>
      </c>
      <c r="AB3407">
        <v>12</v>
      </c>
      <c r="AC3407">
        <v>23</v>
      </c>
    </row>
    <row r="3408" spans="1:29" x14ac:dyDescent="0.35">
      <c r="A3408">
        <v>3414</v>
      </c>
      <c r="B3408" t="s">
        <v>1318</v>
      </c>
      <c r="C3408" t="s">
        <v>4801</v>
      </c>
      <c r="J3408" t="s">
        <v>272</v>
      </c>
      <c r="K3408">
        <v>0</v>
      </c>
      <c r="N3408" t="b">
        <v>1</v>
      </c>
      <c r="O3408" t="b">
        <v>1</v>
      </c>
      <c r="P3408" t="b">
        <v>0</v>
      </c>
      <c r="Q3408">
        <v>14</v>
      </c>
      <c r="R3408">
        <v>9</v>
      </c>
      <c r="S3408">
        <v>1</v>
      </c>
      <c r="T3408">
        <v>3</v>
      </c>
      <c r="U3408" t="b">
        <v>1</v>
      </c>
      <c r="V3408" t="s">
        <v>336</v>
      </c>
      <c r="W3408" t="s">
        <v>337</v>
      </c>
      <c r="X3408" t="s">
        <v>6101</v>
      </c>
      <c r="Y3408">
        <v>42</v>
      </c>
      <c r="Z3408">
        <v>42</v>
      </c>
      <c r="AA3408">
        <v>12</v>
      </c>
      <c r="AB3408">
        <v>12</v>
      </c>
      <c r="AC3408">
        <v>23</v>
      </c>
    </row>
    <row r="3409" spans="1:29" x14ac:dyDescent="0.35">
      <c r="A3409">
        <v>3415</v>
      </c>
      <c r="B3409" t="s">
        <v>1318</v>
      </c>
      <c r="C3409" t="s">
        <v>4802</v>
      </c>
      <c r="J3409" t="s">
        <v>272</v>
      </c>
      <c r="K3409">
        <v>0</v>
      </c>
      <c r="N3409" t="b">
        <v>1</v>
      </c>
      <c r="O3409" t="b">
        <v>1</v>
      </c>
      <c r="P3409" t="b">
        <v>0</v>
      </c>
      <c r="Q3409">
        <v>14</v>
      </c>
      <c r="R3409">
        <v>9</v>
      </c>
      <c r="S3409">
        <v>1</v>
      </c>
      <c r="T3409">
        <v>3</v>
      </c>
      <c r="U3409" t="b">
        <v>1</v>
      </c>
      <c r="V3409" t="s">
        <v>336</v>
      </c>
      <c r="W3409" t="s">
        <v>337</v>
      </c>
      <c r="X3409" t="s">
        <v>6102</v>
      </c>
      <c r="Y3409">
        <v>43</v>
      </c>
      <c r="Z3409">
        <v>43</v>
      </c>
      <c r="AA3409">
        <v>12</v>
      </c>
      <c r="AB3409">
        <v>12</v>
      </c>
      <c r="AC3409">
        <v>23</v>
      </c>
    </row>
    <row r="3410" spans="1:29" x14ac:dyDescent="0.35">
      <c r="A3410">
        <v>3416</v>
      </c>
      <c r="B3410" t="s">
        <v>1318</v>
      </c>
      <c r="C3410" t="s">
        <v>4803</v>
      </c>
      <c r="J3410" t="s">
        <v>272</v>
      </c>
      <c r="K3410">
        <v>0</v>
      </c>
      <c r="N3410" t="b">
        <v>1</v>
      </c>
      <c r="O3410" t="b">
        <v>1</v>
      </c>
      <c r="P3410" t="b">
        <v>0</v>
      </c>
      <c r="Q3410">
        <v>14</v>
      </c>
      <c r="R3410">
        <v>9</v>
      </c>
      <c r="S3410">
        <v>1</v>
      </c>
      <c r="T3410">
        <v>3</v>
      </c>
      <c r="U3410" t="b">
        <v>1</v>
      </c>
      <c r="V3410" t="s">
        <v>336</v>
      </c>
      <c r="W3410" t="s">
        <v>337</v>
      </c>
      <c r="X3410" t="s">
        <v>6103</v>
      </c>
      <c r="Y3410">
        <v>44</v>
      </c>
      <c r="Z3410">
        <v>44</v>
      </c>
      <c r="AA3410">
        <v>12</v>
      </c>
      <c r="AB3410">
        <v>12</v>
      </c>
      <c r="AC3410">
        <v>23</v>
      </c>
    </row>
    <row r="3411" spans="1:29" x14ac:dyDescent="0.35">
      <c r="A3411">
        <v>3417</v>
      </c>
      <c r="B3411" t="s">
        <v>1318</v>
      </c>
      <c r="C3411" t="s">
        <v>4804</v>
      </c>
      <c r="J3411" t="s">
        <v>272</v>
      </c>
      <c r="K3411">
        <v>0</v>
      </c>
      <c r="N3411" t="b">
        <v>1</v>
      </c>
      <c r="O3411" t="b">
        <v>1</v>
      </c>
      <c r="P3411" t="b">
        <v>0</v>
      </c>
      <c r="Q3411">
        <v>14</v>
      </c>
      <c r="R3411">
        <v>9</v>
      </c>
      <c r="S3411">
        <v>1</v>
      </c>
      <c r="T3411">
        <v>3</v>
      </c>
      <c r="U3411" t="b">
        <v>1</v>
      </c>
      <c r="V3411" t="s">
        <v>336</v>
      </c>
      <c r="W3411" t="s">
        <v>337</v>
      </c>
      <c r="X3411" t="s">
        <v>6104</v>
      </c>
      <c r="Y3411">
        <v>45</v>
      </c>
      <c r="Z3411">
        <v>45</v>
      </c>
      <c r="AA3411">
        <v>12</v>
      </c>
      <c r="AB3411">
        <v>12</v>
      </c>
      <c r="AC3411">
        <v>23</v>
      </c>
    </row>
    <row r="3412" spans="1:29" x14ac:dyDescent="0.35">
      <c r="A3412">
        <v>3418</v>
      </c>
      <c r="B3412" t="s">
        <v>1318</v>
      </c>
      <c r="C3412" t="s">
        <v>4805</v>
      </c>
      <c r="J3412" t="s">
        <v>272</v>
      </c>
      <c r="K3412">
        <v>0</v>
      </c>
      <c r="N3412" t="b">
        <v>1</v>
      </c>
      <c r="O3412" t="b">
        <v>1</v>
      </c>
      <c r="P3412" t="b">
        <v>0</v>
      </c>
      <c r="Q3412">
        <v>14</v>
      </c>
      <c r="R3412">
        <v>9</v>
      </c>
      <c r="S3412">
        <v>1</v>
      </c>
      <c r="T3412">
        <v>3</v>
      </c>
      <c r="U3412" t="b">
        <v>1</v>
      </c>
      <c r="V3412" t="s">
        <v>336</v>
      </c>
      <c r="W3412" t="s">
        <v>337</v>
      </c>
      <c r="X3412" t="s">
        <v>6105</v>
      </c>
      <c r="Y3412">
        <v>46</v>
      </c>
      <c r="Z3412">
        <v>46</v>
      </c>
      <c r="AA3412">
        <v>12</v>
      </c>
      <c r="AB3412">
        <v>12</v>
      </c>
      <c r="AC3412">
        <v>23</v>
      </c>
    </row>
    <row r="3413" spans="1:29" x14ac:dyDescent="0.35">
      <c r="A3413">
        <v>3419</v>
      </c>
      <c r="B3413" t="s">
        <v>1318</v>
      </c>
      <c r="C3413" t="s">
        <v>4806</v>
      </c>
      <c r="J3413" t="s">
        <v>272</v>
      </c>
      <c r="K3413">
        <v>0</v>
      </c>
      <c r="N3413" t="b">
        <v>1</v>
      </c>
      <c r="O3413" t="b">
        <v>1</v>
      </c>
      <c r="P3413" t="b">
        <v>0</v>
      </c>
      <c r="Q3413">
        <v>14</v>
      </c>
      <c r="R3413">
        <v>9</v>
      </c>
      <c r="S3413">
        <v>1</v>
      </c>
      <c r="T3413">
        <v>3</v>
      </c>
      <c r="U3413" t="b">
        <v>1</v>
      </c>
      <c r="V3413" t="s">
        <v>336</v>
      </c>
      <c r="W3413" t="s">
        <v>337</v>
      </c>
      <c r="X3413" t="s">
        <v>6106</v>
      </c>
      <c r="Y3413">
        <v>47</v>
      </c>
      <c r="Z3413">
        <v>47</v>
      </c>
      <c r="AA3413">
        <v>12</v>
      </c>
      <c r="AB3413">
        <v>12</v>
      </c>
      <c r="AC3413">
        <v>23</v>
      </c>
    </row>
    <row r="3414" spans="1:29" x14ac:dyDescent="0.35">
      <c r="A3414">
        <v>3420</v>
      </c>
      <c r="B3414" t="s">
        <v>1318</v>
      </c>
      <c r="C3414" t="s">
        <v>4807</v>
      </c>
      <c r="J3414" t="s">
        <v>272</v>
      </c>
      <c r="K3414">
        <v>0</v>
      </c>
      <c r="N3414" t="b">
        <v>1</v>
      </c>
      <c r="O3414" t="b">
        <v>1</v>
      </c>
      <c r="P3414" t="b">
        <v>0</v>
      </c>
      <c r="Q3414">
        <v>14</v>
      </c>
      <c r="R3414">
        <v>9</v>
      </c>
      <c r="S3414">
        <v>1</v>
      </c>
      <c r="T3414">
        <v>3</v>
      </c>
      <c r="U3414" t="b">
        <v>1</v>
      </c>
      <c r="V3414" t="s">
        <v>336</v>
      </c>
      <c r="W3414" t="s">
        <v>337</v>
      </c>
      <c r="X3414" t="s">
        <v>6107</v>
      </c>
      <c r="Y3414">
        <v>48</v>
      </c>
      <c r="Z3414">
        <v>48</v>
      </c>
      <c r="AA3414">
        <v>12</v>
      </c>
      <c r="AB3414">
        <v>12</v>
      </c>
      <c r="AC3414">
        <v>23</v>
      </c>
    </row>
    <row r="3415" spans="1:29" x14ac:dyDescent="0.35">
      <c r="A3415">
        <v>3421</v>
      </c>
      <c r="B3415" t="s">
        <v>1318</v>
      </c>
      <c r="C3415" t="s">
        <v>4808</v>
      </c>
      <c r="J3415" t="s">
        <v>272</v>
      </c>
      <c r="K3415">
        <v>0</v>
      </c>
      <c r="N3415" t="b">
        <v>1</v>
      </c>
      <c r="O3415" t="b">
        <v>1</v>
      </c>
      <c r="P3415" t="b">
        <v>0</v>
      </c>
      <c r="Q3415">
        <v>14</v>
      </c>
      <c r="R3415">
        <v>9</v>
      </c>
      <c r="S3415">
        <v>1</v>
      </c>
      <c r="T3415">
        <v>3</v>
      </c>
      <c r="U3415" t="b">
        <v>1</v>
      </c>
      <c r="V3415" t="s">
        <v>336</v>
      </c>
      <c r="W3415" t="s">
        <v>337</v>
      </c>
      <c r="X3415" t="s">
        <v>6108</v>
      </c>
      <c r="Y3415">
        <v>49</v>
      </c>
      <c r="Z3415">
        <v>49</v>
      </c>
      <c r="AA3415">
        <v>12</v>
      </c>
      <c r="AB3415">
        <v>12</v>
      </c>
      <c r="AC3415">
        <v>23</v>
      </c>
    </row>
    <row r="3416" spans="1:29" x14ac:dyDescent="0.35">
      <c r="A3416">
        <v>3422</v>
      </c>
      <c r="B3416" t="s">
        <v>1318</v>
      </c>
      <c r="C3416" t="s">
        <v>4809</v>
      </c>
      <c r="J3416" t="s">
        <v>272</v>
      </c>
      <c r="K3416">
        <v>0</v>
      </c>
      <c r="N3416" t="b">
        <v>1</v>
      </c>
      <c r="O3416" t="b">
        <v>1</v>
      </c>
      <c r="P3416" t="b">
        <v>0</v>
      </c>
      <c r="Q3416">
        <v>14</v>
      </c>
      <c r="R3416">
        <v>9</v>
      </c>
      <c r="S3416">
        <v>1</v>
      </c>
      <c r="T3416">
        <v>3</v>
      </c>
      <c r="U3416" t="b">
        <v>1</v>
      </c>
      <c r="V3416" t="s">
        <v>336</v>
      </c>
      <c r="W3416" t="s">
        <v>337</v>
      </c>
      <c r="X3416" t="s">
        <v>6109</v>
      </c>
      <c r="Y3416">
        <v>50</v>
      </c>
      <c r="Z3416">
        <v>50</v>
      </c>
      <c r="AA3416">
        <v>12</v>
      </c>
      <c r="AB3416">
        <v>12</v>
      </c>
      <c r="AC3416">
        <v>23</v>
      </c>
    </row>
    <row r="3417" spans="1:29" x14ac:dyDescent="0.35">
      <c r="A3417">
        <v>3423</v>
      </c>
      <c r="B3417" t="s">
        <v>1318</v>
      </c>
      <c r="C3417" t="s">
        <v>4810</v>
      </c>
      <c r="J3417" t="s">
        <v>272</v>
      </c>
      <c r="K3417">
        <v>0</v>
      </c>
      <c r="N3417" t="b">
        <v>1</v>
      </c>
      <c r="O3417" t="b">
        <v>1</v>
      </c>
      <c r="P3417" t="b">
        <v>0</v>
      </c>
      <c r="Q3417">
        <v>14</v>
      </c>
      <c r="R3417">
        <v>9</v>
      </c>
      <c r="S3417">
        <v>1</v>
      </c>
      <c r="T3417">
        <v>3</v>
      </c>
      <c r="U3417" t="b">
        <v>1</v>
      </c>
      <c r="V3417" t="s">
        <v>336</v>
      </c>
      <c r="W3417" t="s">
        <v>337</v>
      </c>
      <c r="X3417" t="s">
        <v>6110</v>
      </c>
      <c r="Y3417">
        <v>51</v>
      </c>
      <c r="Z3417">
        <v>51</v>
      </c>
      <c r="AA3417">
        <v>12</v>
      </c>
      <c r="AB3417">
        <v>12</v>
      </c>
      <c r="AC3417">
        <v>23</v>
      </c>
    </row>
    <row r="3418" spans="1:29" x14ac:dyDescent="0.35">
      <c r="A3418">
        <v>3424</v>
      </c>
      <c r="B3418" t="s">
        <v>1318</v>
      </c>
      <c r="C3418" t="s">
        <v>4811</v>
      </c>
      <c r="J3418" t="s">
        <v>272</v>
      </c>
      <c r="K3418">
        <v>0</v>
      </c>
      <c r="N3418" t="b">
        <v>1</v>
      </c>
      <c r="O3418" t="b">
        <v>1</v>
      </c>
      <c r="P3418" t="b">
        <v>0</v>
      </c>
      <c r="Q3418">
        <v>14</v>
      </c>
      <c r="R3418">
        <v>9</v>
      </c>
      <c r="S3418">
        <v>1</v>
      </c>
      <c r="T3418">
        <v>3</v>
      </c>
      <c r="U3418" t="b">
        <v>1</v>
      </c>
      <c r="V3418" t="s">
        <v>336</v>
      </c>
      <c r="W3418" t="s">
        <v>337</v>
      </c>
      <c r="X3418" t="s">
        <v>6111</v>
      </c>
      <c r="Y3418">
        <v>52</v>
      </c>
      <c r="Z3418">
        <v>52</v>
      </c>
      <c r="AA3418">
        <v>12</v>
      </c>
      <c r="AB3418">
        <v>12</v>
      </c>
      <c r="AC3418">
        <v>23</v>
      </c>
    </row>
    <row r="3419" spans="1:29" x14ac:dyDescent="0.35">
      <c r="A3419">
        <v>3425</v>
      </c>
      <c r="B3419" t="s">
        <v>1318</v>
      </c>
      <c r="C3419" t="s">
        <v>4812</v>
      </c>
      <c r="J3419" t="s">
        <v>272</v>
      </c>
      <c r="K3419">
        <v>0</v>
      </c>
      <c r="N3419" t="b">
        <v>1</v>
      </c>
      <c r="O3419" t="b">
        <v>1</v>
      </c>
      <c r="P3419" t="b">
        <v>0</v>
      </c>
      <c r="Q3419">
        <v>14</v>
      </c>
      <c r="R3419">
        <v>9</v>
      </c>
      <c r="S3419">
        <v>1</v>
      </c>
      <c r="T3419">
        <v>3</v>
      </c>
      <c r="U3419" t="b">
        <v>1</v>
      </c>
      <c r="V3419" t="s">
        <v>336</v>
      </c>
      <c r="W3419" t="s">
        <v>337</v>
      </c>
      <c r="X3419" t="s">
        <v>6112</v>
      </c>
      <c r="Y3419">
        <v>53</v>
      </c>
      <c r="Z3419">
        <v>53</v>
      </c>
      <c r="AA3419">
        <v>12</v>
      </c>
      <c r="AB3419">
        <v>12</v>
      </c>
      <c r="AC3419">
        <v>23</v>
      </c>
    </row>
    <row r="3420" spans="1:29" x14ac:dyDescent="0.35">
      <c r="A3420">
        <v>3426</v>
      </c>
      <c r="B3420" t="s">
        <v>1318</v>
      </c>
      <c r="C3420" t="s">
        <v>4813</v>
      </c>
      <c r="J3420" t="s">
        <v>272</v>
      </c>
      <c r="K3420">
        <v>0</v>
      </c>
      <c r="N3420" t="b">
        <v>1</v>
      </c>
      <c r="O3420" t="b">
        <v>1</v>
      </c>
      <c r="P3420" t="b">
        <v>0</v>
      </c>
      <c r="Q3420">
        <v>14</v>
      </c>
      <c r="R3420">
        <v>9</v>
      </c>
      <c r="S3420">
        <v>1</v>
      </c>
      <c r="T3420">
        <v>3</v>
      </c>
      <c r="U3420" t="b">
        <v>1</v>
      </c>
      <c r="V3420" t="s">
        <v>336</v>
      </c>
      <c r="W3420" t="s">
        <v>337</v>
      </c>
      <c r="X3420" t="s">
        <v>6113</v>
      </c>
      <c r="Y3420">
        <v>54</v>
      </c>
      <c r="Z3420">
        <v>54</v>
      </c>
      <c r="AA3420">
        <v>12</v>
      </c>
      <c r="AB3420">
        <v>12</v>
      </c>
      <c r="AC3420">
        <v>23</v>
      </c>
    </row>
    <row r="3421" spans="1:29" x14ac:dyDescent="0.35">
      <c r="A3421">
        <v>3427</v>
      </c>
      <c r="B3421" t="s">
        <v>1318</v>
      </c>
      <c r="C3421" t="s">
        <v>4814</v>
      </c>
      <c r="J3421" t="s">
        <v>272</v>
      </c>
      <c r="K3421">
        <v>0</v>
      </c>
      <c r="N3421" t="b">
        <v>1</v>
      </c>
      <c r="O3421" t="b">
        <v>1</v>
      </c>
      <c r="P3421" t="b">
        <v>0</v>
      </c>
      <c r="Q3421">
        <v>14</v>
      </c>
      <c r="R3421">
        <v>9</v>
      </c>
      <c r="S3421">
        <v>1</v>
      </c>
      <c r="T3421">
        <v>3</v>
      </c>
      <c r="U3421" t="b">
        <v>1</v>
      </c>
      <c r="V3421" t="s">
        <v>336</v>
      </c>
      <c r="W3421" t="s">
        <v>337</v>
      </c>
      <c r="X3421" t="s">
        <v>6114</v>
      </c>
      <c r="Y3421">
        <v>55</v>
      </c>
      <c r="Z3421">
        <v>55</v>
      </c>
      <c r="AA3421">
        <v>12</v>
      </c>
      <c r="AB3421">
        <v>12</v>
      </c>
      <c r="AC3421">
        <v>23</v>
      </c>
    </row>
    <row r="3422" spans="1:29" x14ac:dyDescent="0.35">
      <c r="A3422">
        <v>3428</v>
      </c>
      <c r="B3422" t="s">
        <v>1318</v>
      </c>
      <c r="C3422" t="s">
        <v>4815</v>
      </c>
      <c r="J3422" t="s">
        <v>272</v>
      </c>
      <c r="K3422">
        <v>0</v>
      </c>
      <c r="N3422" t="b">
        <v>1</v>
      </c>
      <c r="O3422" t="b">
        <v>1</v>
      </c>
      <c r="P3422" t="b">
        <v>0</v>
      </c>
      <c r="Q3422">
        <v>14</v>
      </c>
      <c r="R3422">
        <v>9</v>
      </c>
      <c r="S3422">
        <v>1</v>
      </c>
      <c r="T3422">
        <v>3</v>
      </c>
      <c r="U3422" t="b">
        <v>1</v>
      </c>
      <c r="V3422" t="s">
        <v>336</v>
      </c>
      <c r="W3422" t="s">
        <v>337</v>
      </c>
      <c r="X3422" t="s">
        <v>6115</v>
      </c>
      <c r="Y3422">
        <v>56</v>
      </c>
      <c r="Z3422">
        <v>56</v>
      </c>
      <c r="AA3422">
        <v>12</v>
      </c>
      <c r="AB3422">
        <v>12</v>
      </c>
      <c r="AC3422">
        <v>23</v>
      </c>
    </row>
    <row r="3423" spans="1:29" x14ac:dyDescent="0.35">
      <c r="A3423">
        <v>3429</v>
      </c>
      <c r="B3423" t="s">
        <v>1318</v>
      </c>
      <c r="C3423" t="s">
        <v>4816</v>
      </c>
      <c r="J3423" t="s">
        <v>272</v>
      </c>
      <c r="K3423">
        <v>0</v>
      </c>
      <c r="N3423" t="b">
        <v>1</v>
      </c>
      <c r="O3423" t="b">
        <v>1</v>
      </c>
      <c r="P3423" t="b">
        <v>0</v>
      </c>
      <c r="Q3423">
        <v>14</v>
      </c>
      <c r="R3423">
        <v>9</v>
      </c>
      <c r="S3423">
        <v>1</v>
      </c>
      <c r="T3423">
        <v>3</v>
      </c>
      <c r="U3423" t="b">
        <v>1</v>
      </c>
      <c r="V3423" t="s">
        <v>336</v>
      </c>
      <c r="W3423" t="s">
        <v>337</v>
      </c>
      <c r="X3423" t="s">
        <v>6116</v>
      </c>
      <c r="Y3423">
        <v>57</v>
      </c>
      <c r="Z3423">
        <v>57</v>
      </c>
      <c r="AA3423">
        <v>12</v>
      </c>
      <c r="AB3423">
        <v>12</v>
      </c>
      <c r="AC3423">
        <v>23</v>
      </c>
    </row>
    <row r="3424" spans="1:29" x14ac:dyDescent="0.35">
      <c r="A3424">
        <v>3430</v>
      </c>
      <c r="B3424" t="s">
        <v>1318</v>
      </c>
      <c r="C3424" t="s">
        <v>4817</v>
      </c>
      <c r="J3424" t="s">
        <v>272</v>
      </c>
      <c r="K3424">
        <v>0</v>
      </c>
      <c r="N3424" t="b">
        <v>1</v>
      </c>
      <c r="O3424" t="b">
        <v>1</v>
      </c>
      <c r="P3424" t="b">
        <v>0</v>
      </c>
      <c r="Q3424">
        <v>14</v>
      </c>
      <c r="R3424">
        <v>9</v>
      </c>
      <c r="S3424">
        <v>1</v>
      </c>
      <c r="T3424">
        <v>3</v>
      </c>
      <c r="U3424" t="b">
        <v>1</v>
      </c>
      <c r="V3424" t="s">
        <v>336</v>
      </c>
      <c r="W3424" t="s">
        <v>337</v>
      </c>
      <c r="X3424" t="s">
        <v>6117</v>
      </c>
      <c r="Y3424">
        <v>58</v>
      </c>
      <c r="Z3424">
        <v>58</v>
      </c>
      <c r="AA3424">
        <v>12</v>
      </c>
      <c r="AB3424">
        <v>12</v>
      </c>
      <c r="AC3424">
        <v>23</v>
      </c>
    </row>
    <row r="3425" spans="1:29" x14ac:dyDescent="0.35">
      <c r="A3425">
        <v>3431</v>
      </c>
      <c r="B3425" t="s">
        <v>1318</v>
      </c>
      <c r="C3425" t="s">
        <v>4818</v>
      </c>
      <c r="J3425" t="s">
        <v>272</v>
      </c>
      <c r="K3425">
        <v>0</v>
      </c>
      <c r="N3425" t="b">
        <v>1</v>
      </c>
      <c r="O3425" t="b">
        <v>1</v>
      </c>
      <c r="P3425" t="b">
        <v>0</v>
      </c>
      <c r="Q3425">
        <v>14</v>
      </c>
      <c r="R3425">
        <v>9</v>
      </c>
      <c r="S3425">
        <v>1</v>
      </c>
      <c r="T3425">
        <v>3</v>
      </c>
      <c r="U3425" t="b">
        <v>1</v>
      </c>
      <c r="V3425" t="s">
        <v>336</v>
      </c>
      <c r="W3425" t="s">
        <v>337</v>
      </c>
      <c r="X3425" t="s">
        <v>6118</v>
      </c>
      <c r="Y3425">
        <v>59</v>
      </c>
      <c r="Z3425">
        <v>59</v>
      </c>
      <c r="AA3425">
        <v>12</v>
      </c>
      <c r="AB3425">
        <v>12</v>
      </c>
      <c r="AC3425">
        <v>23</v>
      </c>
    </row>
    <row r="3426" spans="1:29" x14ac:dyDescent="0.35">
      <c r="A3426">
        <v>3432</v>
      </c>
      <c r="B3426" t="s">
        <v>1318</v>
      </c>
      <c r="C3426" t="s">
        <v>4819</v>
      </c>
      <c r="J3426" t="s">
        <v>272</v>
      </c>
      <c r="K3426">
        <v>0</v>
      </c>
      <c r="N3426" t="b">
        <v>1</v>
      </c>
      <c r="O3426" t="b">
        <v>1</v>
      </c>
      <c r="P3426" t="b">
        <v>0</v>
      </c>
      <c r="Q3426">
        <v>14</v>
      </c>
      <c r="R3426">
        <v>9</v>
      </c>
      <c r="S3426">
        <v>1</v>
      </c>
      <c r="T3426">
        <v>3</v>
      </c>
      <c r="U3426" t="b">
        <v>1</v>
      </c>
      <c r="V3426" t="s">
        <v>336</v>
      </c>
      <c r="W3426" t="s">
        <v>337</v>
      </c>
      <c r="X3426" t="s">
        <v>6119</v>
      </c>
      <c r="Y3426">
        <v>60</v>
      </c>
      <c r="Z3426">
        <v>60</v>
      </c>
      <c r="AA3426">
        <v>12</v>
      </c>
      <c r="AB3426">
        <v>12</v>
      </c>
      <c r="AC3426">
        <v>23</v>
      </c>
    </row>
    <row r="3427" spans="1:29" x14ac:dyDescent="0.35">
      <c r="A3427">
        <v>3433</v>
      </c>
      <c r="B3427" t="s">
        <v>1318</v>
      </c>
      <c r="C3427" t="s">
        <v>4820</v>
      </c>
      <c r="J3427" t="s">
        <v>272</v>
      </c>
      <c r="K3427">
        <v>0</v>
      </c>
      <c r="N3427" t="b">
        <v>1</v>
      </c>
      <c r="O3427" t="b">
        <v>1</v>
      </c>
      <c r="P3427" t="b">
        <v>0</v>
      </c>
      <c r="Q3427">
        <v>14</v>
      </c>
      <c r="R3427">
        <v>9</v>
      </c>
      <c r="S3427">
        <v>1</v>
      </c>
      <c r="T3427">
        <v>3</v>
      </c>
      <c r="U3427" t="b">
        <v>1</v>
      </c>
      <c r="V3427" t="s">
        <v>336</v>
      </c>
      <c r="W3427" t="s">
        <v>337</v>
      </c>
      <c r="X3427" t="s">
        <v>6120</v>
      </c>
      <c r="Y3427">
        <v>61</v>
      </c>
      <c r="Z3427">
        <v>61</v>
      </c>
      <c r="AA3427">
        <v>12</v>
      </c>
      <c r="AB3427">
        <v>12</v>
      </c>
      <c r="AC3427">
        <v>23</v>
      </c>
    </row>
    <row r="3428" spans="1:29" x14ac:dyDescent="0.35">
      <c r="A3428">
        <v>3434</v>
      </c>
      <c r="B3428" t="s">
        <v>1318</v>
      </c>
      <c r="C3428" t="s">
        <v>4821</v>
      </c>
      <c r="J3428" t="s">
        <v>272</v>
      </c>
      <c r="K3428">
        <v>0</v>
      </c>
      <c r="N3428" t="b">
        <v>1</v>
      </c>
      <c r="O3428" t="b">
        <v>1</v>
      </c>
      <c r="P3428" t="b">
        <v>0</v>
      </c>
      <c r="Q3428">
        <v>14</v>
      </c>
      <c r="R3428">
        <v>9</v>
      </c>
      <c r="S3428">
        <v>1</v>
      </c>
      <c r="T3428">
        <v>3</v>
      </c>
      <c r="U3428" t="b">
        <v>1</v>
      </c>
      <c r="V3428" t="s">
        <v>336</v>
      </c>
      <c r="W3428" t="s">
        <v>337</v>
      </c>
      <c r="X3428" t="s">
        <v>6121</v>
      </c>
      <c r="Y3428">
        <v>62</v>
      </c>
      <c r="Z3428">
        <v>62</v>
      </c>
      <c r="AA3428">
        <v>12</v>
      </c>
      <c r="AB3428">
        <v>12</v>
      </c>
      <c r="AC3428">
        <v>23</v>
      </c>
    </row>
    <row r="3429" spans="1:29" x14ac:dyDescent="0.35">
      <c r="A3429">
        <v>3435</v>
      </c>
      <c r="B3429" t="s">
        <v>1318</v>
      </c>
      <c r="C3429" t="s">
        <v>4822</v>
      </c>
      <c r="J3429" t="s">
        <v>272</v>
      </c>
      <c r="K3429">
        <v>0</v>
      </c>
      <c r="N3429" t="b">
        <v>1</v>
      </c>
      <c r="O3429" t="b">
        <v>1</v>
      </c>
      <c r="P3429" t="b">
        <v>0</v>
      </c>
      <c r="Q3429">
        <v>14</v>
      </c>
      <c r="R3429">
        <v>2</v>
      </c>
      <c r="S3429">
        <v>1</v>
      </c>
      <c r="T3429">
        <v>3</v>
      </c>
      <c r="U3429" t="b">
        <v>1</v>
      </c>
      <c r="V3429" t="s">
        <v>336</v>
      </c>
      <c r="W3429" t="s">
        <v>337</v>
      </c>
      <c r="X3429" t="s">
        <v>6006</v>
      </c>
      <c r="Y3429">
        <v>63</v>
      </c>
      <c r="Z3429">
        <v>63</v>
      </c>
      <c r="AA3429">
        <v>10</v>
      </c>
      <c r="AB3429">
        <v>10</v>
      </c>
      <c r="AC3429">
        <v>23</v>
      </c>
    </row>
    <row r="3430" spans="1:29" x14ac:dyDescent="0.35">
      <c r="A3430">
        <v>3436</v>
      </c>
      <c r="B3430" t="s">
        <v>1318</v>
      </c>
      <c r="C3430" t="s">
        <v>4823</v>
      </c>
      <c r="J3430" t="s">
        <v>272</v>
      </c>
      <c r="K3430">
        <v>0</v>
      </c>
      <c r="N3430" t="b">
        <v>1</v>
      </c>
      <c r="O3430" t="b">
        <v>1</v>
      </c>
      <c r="P3430" t="b">
        <v>0</v>
      </c>
      <c r="Q3430">
        <v>14</v>
      </c>
      <c r="R3430">
        <v>2</v>
      </c>
      <c r="S3430">
        <v>1</v>
      </c>
      <c r="T3430">
        <v>3</v>
      </c>
      <c r="U3430" t="b">
        <v>1</v>
      </c>
      <c r="V3430" t="s">
        <v>336</v>
      </c>
      <c r="W3430" t="s">
        <v>337</v>
      </c>
      <c r="X3430" t="s">
        <v>6062</v>
      </c>
      <c r="Y3430">
        <v>63</v>
      </c>
      <c r="Z3430">
        <v>63</v>
      </c>
      <c r="AA3430">
        <v>11</v>
      </c>
      <c r="AB3430">
        <v>11</v>
      </c>
      <c r="AC3430">
        <v>23</v>
      </c>
    </row>
    <row r="3431" spans="1:29" x14ac:dyDescent="0.35">
      <c r="A3431">
        <v>3437</v>
      </c>
      <c r="B3431" t="s">
        <v>1318</v>
      </c>
      <c r="C3431" t="s">
        <v>4824</v>
      </c>
      <c r="J3431" t="s">
        <v>272</v>
      </c>
      <c r="K3431">
        <v>0</v>
      </c>
      <c r="N3431" t="b">
        <v>1</v>
      </c>
      <c r="O3431" t="b">
        <v>1</v>
      </c>
      <c r="P3431" t="b">
        <v>0</v>
      </c>
      <c r="Q3431">
        <v>14</v>
      </c>
      <c r="R3431">
        <v>2</v>
      </c>
      <c r="S3431">
        <v>1</v>
      </c>
      <c r="T3431">
        <v>3</v>
      </c>
      <c r="U3431" t="b">
        <v>1</v>
      </c>
      <c r="V3431" t="s">
        <v>336</v>
      </c>
      <c r="W3431" t="s">
        <v>337</v>
      </c>
      <c r="X3431" t="s">
        <v>6122</v>
      </c>
      <c r="Y3431">
        <v>63</v>
      </c>
      <c r="Z3431">
        <v>63</v>
      </c>
      <c r="AA3431">
        <v>12</v>
      </c>
      <c r="AB3431">
        <v>12</v>
      </c>
      <c r="AC3431">
        <v>23</v>
      </c>
    </row>
    <row r="3432" spans="1:29" x14ac:dyDescent="0.35">
      <c r="A3432">
        <v>3438</v>
      </c>
      <c r="B3432" t="s">
        <v>1318</v>
      </c>
      <c r="C3432" t="s">
        <v>4825</v>
      </c>
      <c r="J3432" t="s">
        <v>272</v>
      </c>
      <c r="K3432">
        <v>0</v>
      </c>
      <c r="N3432" t="b">
        <v>1</v>
      </c>
      <c r="O3432" t="b">
        <v>1</v>
      </c>
      <c r="P3432" t="b">
        <v>0</v>
      </c>
      <c r="Q3432">
        <v>14</v>
      </c>
      <c r="R3432">
        <v>2</v>
      </c>
      <c r="S3432">
        <v>1</v>
      </c>
      <c r="T3432">
        <v>3</v>
      </c>
      <c r="U3432" t="b">
        <v>1</v>
      </c>
      <c r="V3432" t="s">
        <v>336</v>
      </c>
      <c r="W3432" t="s">
        <v>337</v>
      </c>
      <c r="X3432" t="s">
        <v>6123</v>
      </c>
      <c r="Y3432">
        <v>64</v>
      </c>
      <c r="Z3432">
        <v>64</v>
      </c>
      <c r="AA3432">
        <v>12</v>
      </c>
      <c r="AB3432">
        <v>12</v>
      </c>
      <c r="AC3432">
        <v>23</v>
      </c>
    </row>
    <row r="3433" spans="1:29" x14ac:dyDescent="0.35">
      <c r="A3433">
        <v>3439</v>
      </c>
      <c r="B3433" t="s">
        <v>1287</v>
      </c>
      <c r="C3433" t="s">
        <v>4826</v>
      </c>
      <c r="D3433" t="s">
        <v>768</v>
      </c>
      <c r="E3433" t="s">
        <v>4827</v>
      </c>
      <c r="U3433" t="b">
        <v>1</v>
      </c>
      <c r="V3433" t="s">
        <v>227</v>
      </c>
      <c r="W3433" t="s">
        <v>318</v>
      </c>
      <c r="X3433" t="s">
        <v>6170</v>
      </c>
      <c r="Y3433">
        <v>1</v>
      </c>
      <c r="Z3433">
        <v>14</v>
      </c>
      <c r="AA3433">
        <v>1</v>
      </c>
      <c r="AB3433">
        <v>10</v>
      </c>
      <c r="AC3433">
        <v>13</v>
      </c>
    </row>
    <row r="3434" spans="1:29" x14ac:dyDescent="0.35">
      <c r="A3434">
        <v>3440</v>
      </c>
      <c r="B3434" t="s">
        <v>1290</v>
      </c>
      <c r="C3434" t="s">
        <v>4828</v>
      </c>
      <c r="U3434" t="b">
        <v>1</v>
      </c>
      <c r="V3434" t="s">
        <v>227</v>
      </c>
      <c r="W3434" t="s">
        <v>318</v>
      </c>
      <c r="X3434" t="s">
        <v>6171</v>
      </c>
      <c r="Y3434">
        <v>7</v>
      </c>
      <c r="Z3434">
        <v>14</v>
      </c>
      <c r="AA3434">
        <v>1</v>
      </c>
      <c r="AB3434">
        <v>10</v>
      </c>
      <c r="AC3434">
        <v>13</v>
      </c>
    </row>
    <row r="3435" spans="1:29" x14ac:dyDescent="0.35">
      <c r="A3435">
        <v>3441</v>
      </c>
      <c r="B3435" t="s">
        <v>147</v>
      </c>
      <c r="C3435" t="s">
        <v>4829</v>
      </c>
      <c r="U3435" t="b">
        <v>1</v>
      </c>
      <c r="V3435" t="s">
        <v>227</v>
      </c>
      <c r="W3435" t="s">
        <v>318</v>
      </c>
      <c r="X3435" t="s">
        <v>6172</v>
      </c>
      <c r="Y3435">
        <v>7</v>
      </c>
      <c r="Z3435">
        <v>11</v>
      </c>
      <c r="AA3435">
        <v>6</v>
      </c>
      <c r="AB3435">
        <v>6</v>
      </c>
      <c r="AC3435">
        <v>13</v>
      </c>
    </row>
    <row r="3436" spans="1:29" x14ac:dyDescent="0.35">
      <c r="A3436">
        <v>3442</v>
      </c>
      <c r="B3436" t="s">
        <v>147</v>
      </c>
      <c r="C3436" t="s">
        <v>4830</v>
      </c>
      <c r="U3436" t="b">
        <v>1</v>
      </c>
      <c r="V3436" t="s">
        <v>227</v>
      </c>
      <c r="W3436" t="s">
        <v>318</v>
      </c>
      <c r="X3436" t="s">
        <v>6173</v>
      </c>
      <c r="Y3436">
        <v>7</v>
      </c>
      <c r="Z3436">
        <v>12</v>
      </c>
      <c r="AA3436">
        <v>7</v>
      </c>
      <c r="AB3436">
        <v>7</v>
      </c>
      <c r="AC3436">
        <v>13</v>
      </c>
    </row>
    <row r="3437" spans="1:29" x14ac:dyDescent="0.35">
      <c r="A3437">
        <v>3443</v>
      </c>
      <c r="B3437" t="s">
        <v>147</v>
      </c>
      <c r="C3437" t="s">
        <v>4831</v>
      </c>
      <c r="U3437" t="b">
        <v>1</v>
      </c>
      <c r="V3437" t="s">
        <v>227</v>
      </c>
      <c r="W3437" t="s">
        <v>318</v>
      </c>
      <c r="X3437" t="s">
        <v>6174</v>
      </c>
      <c r="Y3437">
        <v>7</v>
      </c>
      <c r="Z3437">
        <v>14</v>
      </c>
      <c r="AA3437">
        <v>8</v>
      </c>
      <c r="AB3437">
        <v>8</v>
      </c>
      <c r="AC3437">
        <v>13</v>
      </c>
    </row>
    <row r="3438" spans="1:29" x14ac:dyDescent="0.35">
      <c r="A3438">
        <v>3444</v>
      </c>
      <c r="B3438" t="s">
        <v>1287</v>
      </c>
      <c r="C3438" t="s">
        <v>4832</v>
      </c>
      <c r="D3438" t="s">
        <v>769</v>
      </c>
      <c r="E3438" t="s">
        <v>4833</v>
      </c>
      <c r="U3438" t="b">
        <v>1</v>
      </c>
      <c r="V3438" t="s">
        <v>227</v>
      </c>
      <c r="W3438" t="s">
        <v>318</v>
      </c>
      <c r="X3438" t="s">
        <v>6175</v>
      </c>
      <c r="Y3438">
        <v>15</v>
      </c>
      <c r="Z3438">
        <v>24</v>
      </c>
      <c r="AA3438">
        <v>1</v>
      </c>
      <c r="AB3438">
        <v>10</v>
      </c>
      <c r="AC3438">
        <v>13</v>
      </c>
    </row>
    <row r="3439" spans="1:29" x14ac:dyDescent="0.35">
      <c r="A3439">
        <v>3445</v>
      </c>
      <c r="B3439" t="s">
        <v>1290</v>
      </c>
      <c r="C3439" t="s">
        <v>4834</v>
      </c>
      <c r="U3439" t="b">
        <v>1</v>
      </c>
      <c r="V3439" t="s">
        <v>227</v>
      </c>
      <c r="W3439" t="s">
        <v>318</v>
      </c>
      <c r="X3439" t="s">
        <v>6176</v>
      </c>
      <c r="Y3439">
        <v>16</v>
      </c>
      <c r="Z3439">
        <v>24</v>
      </c>
      <c r="AA3439">
        <v>1</v>
      </c>
      <c r="AB3439">
        <v>10</v>
      </c>
      <c r="AC3439">
        <v>13</v>
      </c>
    </row>
    <row r="3440" spans="1:29" x14ac:dyDescent="0.35">
      <c r="A3440">
        <v>3446</v>
      </c>
      <c r="B3440" t="s">
        <v>147</v>
      </c>
      <c r="C3440" t="s">
        <v>4835</v>
      </c>
      <c r="U3440" t="b">
        <v>1</v>
      </c>
      <c r="V3440" t="s">
        <v>227</v>
      </c>
      <c r="W3440" t="s">
        <v>318</v>
      </c>
      <c r="X3440" t="s">
        <v>6177</v>
      </c>
      <c r="Y3440">
        <v>16</v>
      </c>
      <c r="Z3440">
        <v>23</v>
      </c>
      <c r="AA3440">
        <v>4</v>
      </c>
      <c r="AB3440">
        <v>4</v>
      </c>
      <c r="AC3440">
        <v>13</v>
      </c>
    </row>
    <row r="3441" spans="1:29" x14ac:dyDescent="0.35">
      <c r="A3441">
        <v>3447</v>
      </c>
      <c r="B3441" t="s">
        <v>147</v>
      </c>
      <c r="C3441" t="s">
        <v>4836</v>
      </c>
      <c r="U3441" t="b">
        <v>1</v>
      </c>
      <c r="V3441" t="s">
        <v>227</v>
      </c>
      <c r="W3441" t="s">
        <v>318</v>
      </c>
      <c r="X3441" t="s">
        <v>6178</v>
      </c>
      <c r="Y3441">
        <v>16</v>
      </c>
      <c r="Z3441">
        <v>23</v>
      </c>
      <c r="AA3441">
        <v>5</v>
      </c>
      <c r="AB3441">
        <v>5</v>
      </c>
      <c r="AC3441">
        <v>13</v>
      </c>
    </row>
    <row r="3442" spans="1:29" x14ac:dyDescent="0.35">
      <c r="A3442">
        <v>3448</v>
      </c>
      <c r="B3442" t="s">
        <v>147</v>
      </c>
      <c r="C3442" t="s">
        <v>4837</v>
      </c>
      <c r="U3442" t="b">
        <v>1</v>
      </c>
      <c r="V3442" t="s">
        <v>227</v>
      </c>
      <c r="W3442" t="s">
        <v>318</v>
      </c>
      <c r="X3442" t="s">
        <v>6179</v>
      </c>
      <c r="Y3442">
        <v>16</v>
      </c>
      <c r="Z3442">
        <v>23</v>
      </c>
      <c r="AA3442">
        <v>6</v>
      </c>
      <c r="AB3442">
        <v>6</v>
      </c>
      <c r="AC3442">
        <v>13</v>
      </c>
    </row>
    <row r="3443" spans="1:29" x14ac:dyDescent="0.35">
      <c r="A3443">
        <v>3449</v>
      </c>
      <c r="B3443" t="s">
        <v>147</v>
      </c>
      <c r="C3443" t="s">
        <v>4838</v>
      </c>
      <c r="U3443" t="b">
        <v>1</v>
      </c>
      <c r="V3443" t="s">
        <v>227</v>
      </c>
      <c r="W3443" t="s">
        <v>318</v>
      </c>
      <c r="X3443" t="s">
        <v>6180</v>
      </c>
      <c r="Y3443">
        <v>16</v>
      </c>
      <c r="Z3443">
        <v>23</v>
      </c>
      <c r="AA3443">
        <v>7</v>
      </c>
      <c r="AB3443">
        <v>7</v>
      </c>
      <c r="AC3443">
        <v>13</v>
      </c>
    </row>
    <row r="3444" spans="1:29" x14ac:dyDescent="0.35">
      <c r="A3444">
        <v>3450</v>
      </c>
      <c r="B3444" t="s">
        <v>147</v>
      </c>
      <c r="C3444" t="s">
        <v>4839</v>
      </c>
      <c r="U3444" t="b">
        <v>1</v>
      </c>
      <c r="V3444" t="s">
        <v>227</v>
      </c>
      <c r="W3444" t="s">
        <v>318</v>
      </c>
      <c r="X3444" t="s">
        <v>6181</v>
      </c>
      <c r="Y3444">
        <v>16</v>
      </c>
      <c r="Z3444">
        <v>24</v>
      </c>
      <c r="AA3444">
        <v>8</v>
      </c>
      <c r="AB3444">
        <v>8</v>
      </c>
      <c r="AC3444">
        <v>13</v>
      </c>
    </row>
    <row r="3445" spans="1:29" x14ac:dyDescent="0.35">
      <c r="A3445">
        <v>3451</v>
      </c>
      <c r="B3445" t="s">
        <v>1287</v>
      </c>
      <c r="C3445" t="s">
        <v>4840</v>
      </c>
      <c r="D3445" t="s">
        <v>770</v>
      </c>
      <c r="E3445" t="s">
        <v>4841</v>
      </c>
      <c r="U3445" t="b">
        <v>1</v>
      </c>
      <c r="V3445" t="s">
        <v>227</v>
      </c>
      <c r="W3445" t="s">
        <v>318</v>
      </c>
      <c r="X3445" t="s">
        <v>6182</v>
      </c>
      <c r="Y3445">
        <v>25</v>
      </c>
      <c r="Z3445">
        <v>27</v>
      </c>
      <c r="AA3445">
        <v>1</v>
      </c>
      <c r="AB3445">
        <v>10</v>
      </c>
      <c r="AC3445">
        <v>13</v>
      </c>
    </row>
    <row r="3446" spans="1:29" x14ac:dyDescent="0.35">
      <c r="A3446">
        <v>3452</v>
      </c>
      <c r="B3446" t="s">
        <v>1290</v>
      </c>
      <c r="C3446" t="s">
        <v>4842</v>
      </c>
      <c r="U3446" t="b">
        <v>1</v>
      </c>
      <c r="V3446" t="s">
        <v>227</v>
      </c>
      <c r="W3446" t="s">
        <v>318</v>
      </c>
      <c r="X3446" t="s">
        <v>6183</v>
      </c>
      <c r="Y3446">
        <v>26</v>
      </c>
      <c r="Z3446">
        <v>27</v>
      </c>
      <c r="AA3446">
        <v>1</v>
      </c>
      <c r="AB3446">
        <v>10</v>
      </c>
      <c r="AC3446">
        <v>13</v>
      </c>
    </row>
    <row r="3447" spans="1:29" x14ac:dyDescent="0.35">
      <c r="A3447">
        <v>3453</v>
      </c>
      <c r="B3447" t="s">
        <v>147</v>
      </c>
      <c r="C3447" t="s">
        <v>4843</v>
      </c>
      <c r="U3447" t="b">
        <v>1</v>
      </c>
      <c r="V3447" t="s">
        <v>227</v>
      </c>
      <c r="W3447" t="s">
        <v>318</v>
      </c>
      <c r="X3447" t="s">
        <v>6184</v>
      </c>
      <c r="Y3447">
        <v>26</v>
      </c>
      <c r="Z3447">
        <v>27</v>
      </c>
      <c r="AA3447">
        <v>8</v>
      </c>
      <c r="AB3447">
        <v>8</v>
      </c>
      <c r="AC3447">
        <v>13</v>
      </c>
    </row>
    <row r="3448" spans="1:29" x14ac:dyDescent="0.35">
      <c r="A3448">
        <v>3454</v>
      </c>
      <c r="B3448" t="s">
        <v>1287</v>
      </c>
      <c r="C3448" t="s">
        <v>4844</v>
      </c>
      <c r="D3448" t="s">
        <v>771</v>
      </c>
      <c r="E3448" t="s">
        <v>4845</v>
      </c>
      <c r="U3448" t="b">
        <v>1</v>
      </c>
      <c r="V3448" t="s">
        <v>227</v>
      </c>
      <c r="W3448" t="s">
        <v>318</v>
      </c>
      <c r="X3448" t="s">
        <v>6185</v>
      </c>
      <c r="Y3448">
        <v>31</v>
      </c>
      <c r="Z3448">
        <v>40</v>
      </c>
      <c r="AA3448">
        <v>1</v>
      </c>
      <c r="AB3448">
        <v>10</v>
      </c>
      <c r="AC3448">
        <v>13</v>
      </c>
    </row>
    <row r="3449" spans="1:29" x14ac:dyDescent="0.35">
      <c r="A3449">
        <v>3455</v>
      </c>
      <c r="B3449" t="s">
        <v>1290</v>
      </c>
      <c r="C3449" t="s">
        <v>4846</v>
      </c>
      <c r="U3449" t="b">
        <v>1</v>
      </c>
      <c r="V3449" t="s">
        <v>227</v>
      </c>
      <c r="W3449" t="s">
        <v>318</v>
      </c>
      <c r="X3449" t="s">
        <v>6186</v>
      </c>
      <c r="Y3449">
        <v>32</v>
      </c>
      <c r="Z3449">
        <v>40</v>
      </c>
      <c r="AA3449">
        <v>1</v>
      </c>
      <c r="AB3449">
        <v>10</v>
      </c>
      <c r="AC3449">
        <v>13</v>
      </c>
    </row>
    <row r="3450" spans="1:29" x14ac:dyDescent="0.35">
      <c r="A3450">
        <v>3456</v>
      </c>
      <c r="B3450" t="s">
        <v>147</v>
      </c>
      <c r="C3450" t="s">
        <v>4847</v>
      </c>
      <c r="U3450" t="b">
        <v>1</v>
      </c>
      <c r="V3450" t="s">
        <v>227</v>
      </c>
      <c r="W3450" t="s">
        <v>318</v>
      </c>
      <c r="X3450" t="s">
        <v>6187</v>
      </c>
      <c r="Y3450">
        <v>32</v>
      </c>
      <c r="Z3450">
        <v>40</v>
      </c>
      <c r="AA3450">
        <v>4</v>
      </c>
      <c r="AB3450">
        <v>4</v>
      </c>
      <c r="AC3450">
        <v>13</v>
      </c>
    </row>
    <row r="3451" spans="1:29" x14ac:dyDescent="0.35">
      <c r="A3451">
        <v>3457</v>
      </c>
      <c r="B3451" t="s">
        <v>147</v>
      </c>
      <c r="C3451" t="s">
        <v>4848</v>
      </c>
      <c r="U3451" t="b">
        <v>1</v>
      </c>
      <c r="V3451" t="s">
        <v>227</v>
      </c>
      <c r="W3451" t="s">
        <v>318</v>
      </c>
      <c r="X3451" t="s">
        <v>6188</v>
      </c>
      <c r="Y3451">
        <v>32</v>
      </c>
      <c r="Z3451">
        <v>40</v>
      </c>
      <c r="AA3451">
        <v>5</v>
      </c>
      <c r="AB3451">
        <v>5</v>
      </c>
      <c r="AC3451">
        <v>13</v>
      </c>
    </row>
    <row r="3452" spans="1:29" x14ac:dyDescent="0.35">
      <c r="A3452">
        <v>3458</v>
      </c>
      <c r="B3452" t="s">
        <v>147</v>
      </c>
      <c r="C3452" t="s">
        <v>4849</v>
      </c>
      <c r="U3452" t="b">
        <v>1</v>
      </c>
      <c r="V3452" t="s">
        <v>227</v>
      </c>
      <c r="W3452" t="s">
        <v>318</v>
      </c>
      <c r="X3452" t="s">
        <v>6189</v>
      </c>
      <c r="Y3452">
        <v>32</v>
      </c>
      <c r="Z3452">
        <v>40</v>
      </c>
      <c r="AA3452">
        <v>6</v>
      </c>
      <c r="AB3452">
        <v>6</v>
      </c>
      <c r="AC3452">
        <v>13</v>
      </c>
    </row>
    <row r="3453" spans="1:29" x14ac:dyDescent="0.35">
      <c r="A3453">
        <v>3459</v>
      </c>
      <c r="B3453" t="s">
        <v>147</v>
      </c>
      <c r="C3453" t="s">
        <v>4850</v>
      </c>
      <c r="U3453" t="b">
        <v>1</v>
      </c>
      <c r="V3453" t="s">
        <v>227</v>
      </c>
      <c r="W3453" t="s">
        <v>318</v>
      </c>
      <c r="X3453" t="s">
        <v>6190</v>
      </c>
      <c r="Y3453">
        <v>32</v>
      </c>
      <c r="Z3453">
        <v>40</v>
      </c>
      <c r="AA3453">
        <v>7</v>
      </c>
      <c r="AB3453">
        <v>7</v>
      </c>
      <c r="AC3453">
        <v>13</v>
      </c>
    </row>
    <row r="3454" spans="1:29" x14ac:dyDescent="0.35">
      <c r="A3454">
        <v>3460</v>
      </c>
      <c r="B3454" t="s">
        <v>147</v>
      </c>
      <c r="C3454" t="s">
        <v>4851</v>
      </c>
      <c r="U3454" t="b">
        <v>1</v>
      </c>
      <c r="V3454" t="s">
        <v>227</v>
      </c>
      <c r="W3454" t="s">
        <v>318</v>
      </c>
      <c r="X3454" t="s">
        <v>6191</v>
      </c>
      <c r="Y3454">
        <v>32</v>
      </c>
      <c r="Z3454">
        <v>40</v>
      </c>
      <c r="AA3454">
        <v>8</v>
      </c>
      <c r="AB3454">
        <v>8</v>
      </c>
      <c r="AC3454">
        <v>13</v>
      </c>
    </row>
    <row r="3455" spans="1:29" x14ac:dyDescent="0.35">
      <c r="A3455">
        <v>3461</v>
      </c>
      <c r="B3455" t="s">
        <v>1318</v>
      </c>
      <c r="C3455" t="s">
        <v>4852</v>
      </c>
      <c r="G3455" t="s">
        <v>1319</v>
      </c>
      <c r="I3455" t="s">
        <v>4853</v>
      </c>
      <c r="J3455" t="s">
        <v>272</v>
      </c>
      <c r="K3455">
        <v>0</v>
      </c>
      <c r="N3455" t="b">
        <v>0</v>
      </c>
      <c r="O3455" t="b">
        <v>1</v>
      </c>
      <c r="P3455" t="b">
        <v>0</v>
      </c>
      <c r="Q3455">
        <v>10</v>
      </c>
      <c r="R3455">
        <v>0</v>
      </c>
      <c r="S3455">
        <v>1</v>
      </c>
      <c r="T3455">
        <v>0</v>
      </c>
      <c r="U3455" t="b">
        <v>1</v>
      </c>
      <c r="V3455" t="s">
        <v>227</v>
      </c>
      <c r="W3455" t="s">
        <v>318</v>
      </c>
      <c r="X3455" t="s">
        <v>6192</v>
      </c>
      <c r="Y3455">
        <v>8</v>
      </c>
      <c r="Z3455">
        <v>8</v>
      </c>
      <c r="AA3455">
        <v>8</v>
      </c>
      <c r="AB3455">
        <v>8</v>
      </c>
      <c r="AC3455">
        <v>13</v>
      </c>
    </row>
    <row r="3456" spans="1:29" x14ac:dyDescent="0.35">
      <c r="A3456">
        <v>3462</v>
      </c>
      <c r="B3456" t="s">
        <v>1318</v>
      </c>
      <c r="C3456" t="s">
        <v>4854</v>
      </c>
      <c r="G3456" t="s">
        <v>1319</v>
      </c>
      <c r="I3456" t="s">
        <v>4855</v>
      </c>
      <c r="J3456" t="s">
        <v>304</v>
      </c>
      <c r="K3456">
        <v>0</v>
      </c>
      <c r="N3456" t="b">
        <v>1</v>
      </c>
      <c r="O3456" t="b">
        <v>0</v>
      </c>
      <c r="P3456" t="b">
        <v>0</v>
      </c>
      <c r="Q3456">
        <v>10</v>
      </c>
      <c r="R3456">
        <v>0</v>
      </c>
      <c r="S3456">
        <v>1</v>
      </c>
      <c r="T3456">
        <v>0</v>
      </c>
      <c r="U3456" t="b">
        <v>1</v>
      </c>
      <c r="V3456" t="s">
        <v>227</v>
      </c>
      <c r="W3456" t="s">
        <v>318</v>
      </c>
      <c r="X3456" t="s">
        <v>6193</v>
      </c>
      <c r="Y3456">
        <v>9</v>
      </c>
      <c r="Z3456">
        <v>9</v>
      </c>
      <c r="AA3456">
        <v>6</v>
      </c>
      <c r="AB3456">
        <v>6</v>
      </c>
      <c r="AC3456">
        <v>13</v>
      </c>
    </row>
    <row r="3457" spans="1:29" x14ac:dyDescent="0.35">
      <c r="A3457">
        <v>3463</v>
      </c>
      <c r="B3457" t="s">
        <v>1318</v>
      </c>
      <c r="C3457" t="s">
        <v>4856</v>
      </c>
      <c r="G3457" t="s">
        <v>1319</v>
      </c>
      <c r="I3457" t="s">
        <v>4855</v>
      </c>
      <c r="J3457" t="s">
        <v>272</v>
      </c>
      <c r="K3457">
        <v>0</v>
      </c>
      <c r="N3457" t="b">
        <v>0</v>
      </c>
      <c r="O3457" t="b">
        <v>1</v>
      </c>
      <c r="P3457" t="b">
        <v>0</v>
      </c>
      <c r="Q3457">
        <v>10</v>
      </c>
      <c r="R3457">
        <v>0</v>
      </c>
      <c r="S3457">
        <v>1</v>
      </c>
      <c r="T3457">
        <v>0</v>
      </c>
      <c r="U3457" t="b">
        <v>1</v>
      </c>
      <c r="V3457" t="s">
        <v>227</v>
      </c>
      <c r="W3457" t="s">
        <v>318</v>
      </c>
      <c r="X3457" t="s">
        <v>6194</v>
      </c>
      <c r="Y3457">
        <v>9</v>
      </c>
      <c r="Z3457">
        <v>9</v>
      </c>
      <c r="AA3457">
        <v>7</v>
      </c>
      <c r="AB3457">
        <v>7</v>
      </c>
      <c r="AC3457">
        <v>13</v>
      </c>
    </row>
    <row r="3458" spans="1:29" x14ac:dyDescent="0.35">
      <c r="A3458">
        <v>3464</v>
      </c>
      <c r="B3458" t="s">
        <v>1318</v>
      </c>
      <c r="C3458" t="s">
        <v>4857</v>
      </c>
      <c r="G3458" t="s">
        <v>1319</v>
      </c>
      <c r="I3458" t="s">
        <v>4858</v>
      </c>
      <c r="J3458" t="s">
        <v>272</v>
      </c>
      <c r="K3458">
        <v>0</v>
      </c>
      <c r="N3458" t="b">
        <v>1</v>
      </c>
      <c r="O3458" t="b">
        <v>0</v>
      </c>
      <c r="P3458" t="b">
        <v>0</v>
      </c>
      <c r="Q3458">
        <v>10</v>
      </c>
      <c r="R3458">
        <v>0</v>
      </c>
      <c r="S3458">
        <v>1</v>
      </c>
      <c r="T3458">
        <v>0</v>
      </c>
      <c r="U3458" t="b">
        <v>1</v>
      </c>
      <c r="V3458" t="s">
        <v>227</v>
      </c>
      <c r="W3458" t="s">
        <v>318</v>
      </c>
      <c r="X3458" t="s">
        <v>6145</v>
      </c>
      <c r="Y3458">
        <v>10</v>
      </c>
      <c r="Z3458">
        <v>10</v>
      </c>
      <c r="AA3458">
        <v>6</v>
      </c>
      <c r="AB3458">
        <v>6</v>
      </c>
      <c r="AC3458">
        <v>13</v>
      </c>
    </row>
    <row r="3459" spans="1:29" x14ac:dyDescent="0.35">
      <c r="A3459">
        <v>3465</v>
      </c>
      <c r="B3459" t="s">
        <v>1318</v>
      </c>
      <c r="C3459" t="s">
        <v>4859</v>
      </c>
      <c r="G3459" t="s">
        <v>1319</v>
      </c>
      <c r="I3459" t="s">
        <v>4860</v>
      </c>
      <c r="J3459" t="s">
        <v>286</v>
      </c>
      <c r="K3459">
        <v>0</v>
      </c>
      <c r="N3459" t="b">
        <v>1</v>
      </c>
      <c r="O3459" t="b">
        <v>0</v>
      </c>
      <c r="P3459" t="b">
        <v>0</v>
      </c>
      <c r="Q3459">
        <v>10</v>
      </c>
      <c r="R3459">
        <v>0</v>
      </c>
      <c r="S3459">
        <v>1</v>
      </c>
      <c r="T3459">
        <v>0</v>
      </c>
      <c r="U3459" t="b">
        <v>1</v>
      </c>
      <c r="V3459" t="s">
        <v>227</v>
      </c>
      <c r="W3459" t="s">
        <v>318</v>
      </c>
      <c r="X3459" t="s">
        <v>5375</v>
      </c>
      <c r="Y3459">
        <v>11</v>
      </c>
      <c r="Z3459">
        <v>11</v>
      </c>
      <c r="AA3459">
        <v>6</v>
      </c>
      <c r="AB3459">
        <v>6</v>
      </c>
      <c r="AC3459">
        <v>13</v>
      </c>
    </row>
    <row r="3460" spans="1:29" x14ac:dyDescent="0.35">
      <c r="A3460">
        <v>3466</v>
      </c>
      <c r="B3460" t="s">
        <v>1318</v>
      </c>
      <c r="C3460" t="s">
        <v>4861</v>
      </c>
      <c r="G3460" t="s">
        <v>1319</v>
      </c>
      <c r="I3460" t="s">
        <v>4862</v>
      </c>
      <c r="J3460" t="s">
        <v>272</v>
      </c>
      <c r="K3460">
        <v>0</v>
      </c>
      <c r="N3460" t="b">
        <v>0</v>
      </c>
      <c r="O3460" t="b">
        <v>1</v>
      </c>
      <c r="P3460" t="b">
        <v>0</v>
      </c>
      <c r="Q3460">
        <v>10</v>
      </c>
      <c r="R3460">
        <v>0</v>
      </c>
      <c r="S3460">
        <v>1</v>
      </c>
      <c r="T3460">
        <v>0</v>
      </c>
      <c r="U3460" t="b">
        <v>1</v>
      </c>
      <c r="V3460" t="s">
        <v>227</v>
      </c>
      <c r="W3460" t="s">
        <v>318</v>
      </c>
      <c r="X3460" t="s">
        <v>5804</v>
      </c>
      <c r="Y3460">
        <v>11</v>
      </c>
      <c r="Z3460">
        <v>11</v>
      </c>
      <c r="AA3460">
        <v>7</v>
      </c>
      <c r="AB3460">
        <v>7</v>
      </c>
      <c r="AC3460">
        <v>13</v>
      </c>
    </row>
    <row r="3461" spans="1:29" x14ac:dyDescent="0.35">
      <c r="A3461">
        <v>3467</v>
      </c>
      <c r="B3461" t="s">
        <v>1318</v>
      </c>
      <c r="C3461" t="s">
        <v>4863</v>
      </c>
      <c r="G3461" t="s">
        <v>1319</v>
      </c>
      <c r="I3461" t="s">
        <v>4864</v>
      </c>
      <c r="J3461" t="s">
        <v>272</v>
      </c>
      <c r="K3461">
        <v>0</v>
      </c>
      <c r="N3461" t="b">
        <v>0</v>
      </c>
      <c r="O3461" t="b">
        <v>1</v>
      </c>
      <c r="P3461" t="b">
        <v>0</v>
      </c>
      <c r="Q3461">
        <v>10</v>
      </c>
      <c r="R3461">
        <v>0</v>
      </c>
      <c r="S3461">
        <v>1</v>
      </c>
      <c r="T3461">
        <v>0</v>
      </c>
      <c r="U3461" t="b">
        <v>1</v>
      </c>
      <c r="V3461" t="s">
        <v>227</v>
      </c>
      <c r="W3461" t="s">
        <v>318</v>
      </c>
      <c r="X3461" t="s">
        <v>5805</v>
      </c>
      <c r="Y3461">
        <v>12</v>
      </c>
      <c r="Z3461">
        <v>12</v>
      </c>
      <c r="AA3461">
        <v>7</v>
      </c>
      <c r="AB3461">
        <v>7</v>
      </c>
      <c r="AC3461">
        <v>13</v>
      </c>
    </row>
    <row r="3462" spans="1:29" x14ac:dyDescent="0.35">
      <c r="A3462">
        <v>3468</v>
      </c>
      <c r="B3462" t="s">
        <v>1318</v>
      </c>
      <c r="C3462" t="s">
        <v>4865</v>
      </c>
      <c r="G3462" t="s">
        <v>1319</v>
      </c>
      <c r="I3462" t="s">
        <v>4866</v>
      </c>
      <c r="J3462" t="s">
        <v>272</v>
      </c>
      <c r="K3462">
        <v>0</v>
      </c>
      <c r="N3462" t="b">
        <v>0</v>
      </c>
      <c r="O3462" t="b">
        <v>1</v>
      </c>
      <c r="P3462" t="b">
        <v>0</v>
      </c>
      <c r="Q3462">
        <v>10</v>
      </c>
      <c r="R3462">
        <v>0</v>
      </c>
      <c r="S3462">
        <v>1</v>
      </c>
      <c r="T3462">
        <v>0</v>
      </c>
      <c r="U3462" t="b">
        <v>1</v>
      </c>
      <c r="V3462" t="s">
        <v>227</v>
      </c>
      <c r="W3462" t="s">
        <v>318</v>
      </c>
      <c r="X3462" t="s">
        <v>5856</v>
      </c>
      <c r="Y3462">
        <v>13</v>
      </c>
      <c r="Z3462">
        <v>13</v>
      </c>
      <c r="AA3462">
        <v>8</v>
      </c>
      <c r="AB3462">
        <v>8</v>
      </c>
      <c r="AC3462">
        <v>13</v>
      </c>
    </row>
    <row r="3463" spans="1:29" x14ac:dyDescent="0.35">
      <c r="A3463">
        <v>3469</v>
      </c>
      <c r="B3463" t="s">
        <v>1318</v>
      </c>
      <c r="C3463" t="s">
        <v>4867</v>
      </c>
      <c r="G3463" t="s">
        <v>1319</v>
      </c>
      <c r="I3463" t="s">
        <v>4868</v>
      </c>
      <c r="J3463" t="s">
        <v>272</v>
      </c>
      <c r="K3463">
        <v>0</v>
      </c>
      <c r="N3463" t="b">
        <v>0</v>
      </c>
      <c r="O3463" t="b">
        <v>1</v>
      </c>
      <c r="P3463" t="b">
        <v>0</v>
      </c>
      <c r="Q3463">
        <v>10</v>
      </c>
      <c r="R3463">
        <v>0</v>
      </c>
      <c r="S3463">
        <v>1</v>
      </c>
      <c r="T3463">
        <v>0</v>
      </c>
      <c r="U3463" t="b">
        <v>1</v>
      </c>
      <c r="V3463" t="s">
        <v>227</v>
      </c>
      <c r="W3463" t="s">
        <v>318</v>
      </c>
      <c r="X3463" t="s">
        <v>5857</v>
      </c>
      <c r="Y3463">
        <v>14</v>
      </c>
      <c r="Z3463">
        <v>14</v>
      </c>
      <c r="AA3463">
        <v>8</v>
      </c>
      <c r="AB3463">
        <v>8</v>
      </c>
      <c r="AC3463">
        <v>13</v>
      </c>
    </row>
    <row r="3464" spans="1:29" x14ac:dyDescent="0.35">
      <c r="A3464">
        <v>3470</v>
      </c>
      <c r="B3464" t="s">
        <v>1318</v>
      </c>
      <c r="C3464" t="s">
        <v>4869</v>
      </c>
      <c r="G3464" t="s">
        <v>4870</v>
      </c>
      <c r="I3464" t="s">
        <v>128</v>
      </c>
      <c r="J3464" t="s">
        <v>268</v>
      </c>
      <c r="K3464">
        <v>0</v>
      </c>
      <c r="N3464" t="b">
        <v>1</v>
      </c>
      <c r="O3464" t="b">
        <v>0</v>
      </c>
      <c r="P3464" t="b">
        <v>0</v>
      </c>
      <c r="Q3464">
        <v>10</v>
      </c>
      <c r="R3464">
        <v>0</v>
      </c>
      <c r="S3464">
        <v>1</v>
      </c>
      <c r="T3464">
        <v>0</v>
      </c>
      <c r="U3464" t="b">
        <v>1</v>
      </c>
      <c r="V3464" t="s">
        <v>227</v>
      </c>
      <c r="W3464" t="s">
        <v>318</v>
      </c>
      <c r="X3464" t="s">
        <v>5749</v>
      </c>
      <c r="Y3464">
        <v>19</v>
      </c>
      <c r="Z3464">
        <v>19</v>
      </c>
      <c r="AA3464">
        <v>4</v>
      </c>
      <c r="AB3464">
        <v>4</v>
      </c>
      <c r="AC3464">
        <v>13</v>
      </c>
    </row>
    <row r="3465" spans="1:29" x14ac:dyDescent="0.35">
      <c r="A3465">
        <v>3471</v>
      </c>
      <c r="B3465" t="s">
        <v>1318</v>
      </c>
      <c r="C3465" t="s">
        <v>4871</v>
      </c>
      <c r="G3465" t="s">
        <v>4874</v>
      </c>
      <c r="I3465" t="s">
        <v>128</v>
      </c>
      <c r="J3465" t="s">
        <v>268</v>
      </c>
      <c r="K3465">
        <v>0</v>
      </c>
      <c r="N3465" t="b">
        <v>1</v>
      </c>
      <c r="O3465" t="b">
        <v>0</v>
      </c>
      <c r="P3465" t="b">
        <v>0</v>
      </c>
      <c r="Q3465">
        <v>10</v>
      </c>
      <c r="R3465">
        <v>0</v>
      </c>
      <c r="S3465">
        <v>1</v>
      </c>
      <c r="T3465">
        <v>0</v>
      </c>
      <c r="U3465" t="b">
        <v>1</v>
      </c>
      <c r="V3465" t="s">
        <v>227</v>
      </c>
      <c r="W3465" t="s">
        <v>318</v>
      </c>
      <c r="X3465" t="s">
        <v>5750</v>
      </c>
      <c r="Y3465">
        <v>20</v>
      </c>
      <c r="Z3465">
        <v>20</v>
      </c>
      <c r="AA3465">
        <v>4</v>
      </c>
      <c r="AB3465">
        <v>4</v>
      </c>
      <c r="AC3465">
        <v>13</v>
      </c>
    </row>
    <row r="3466" spans="1:29" x14ac:dyDescent="0.35">
      <c r="A3466">
        <v>3472</v>
      </c>
      <c r="B3466" t="s">
        <v>1318</v>
      </c>
      <c r="C3466" t="s">
        <v>4872</v>
      </c>
      <c r="G3466" t="s">
        <v>4873</v>
      </c>
      <c r="I3466" t="s">
        <v>128</v>
      </c>
      <c r="J3466" t="s">
        <v>268</v>
      </c>
      <c r="K3466">
        <v>0</v>
      </c>
      <c r="N3466" t="b">
        <v>1</v>
      </c>
      <c r="O3466" t="b">
        <v>0</v>
      </c>
      <c r="P3466" t="b">
        <v>0</v>
      </c>
      <c r="Q3466">
        <v>10</v>
      </c>
      <c r="R3466">
        <v>0</v>
      </c>
      <c r="S3466">
        <v>1</v>
      </c>
      <c r="T3466">
        <v>0</v>
      </c>
      <c r="U3466" t="b">
        <v>1</v>
      </c>
      <c r="V3466" t="s">
        <v>227</v>
      </c>
      <c r="W3466" t="s">
        <v>318</v>
      </c>
      <c r="X3466" t="s">
        <v>5751</v>
      </c>
      <c r="Y3466">
        <v>21</v>
      </c>
      <c r="Z3466">
        <v>21</v>
      </c>
      <c r="AA3466">
        <v>4</v>
      </c>
      <c r="AB3466">
        <v>4</v>
      </c>
      <c r="AC3466">
        <v>13</v>
      </c>
    </row>
    <row r="3467" spans="1:29" x14ac:dyDescent="0.35">
      <c r="A3467">
        <v>3473</v>
      </c>
      <c r="B3467" t="s">
        <v>1318</v>
      </c>
      <c r="C3467" t="s">
        <v>4875</v>
      </c>
      <c r="G3467" t="s">
        <v>4876</v>
      </c>
      <c r="I3467" t="s">
        <v>128</v>
      </c>
      <c r="J3467" t="s">
        <v>268</v>
      </c>
      <c r="K3467">
        <v>0</v>
      </c>
      <c r="N3467" t="b">
        <v>1</v>
      </c>
      <c r="O3467" t="b">
        <v>0</v>
      </c>
      <c r="P3467" t="b">
        <v>0</v>
      </c>
      <c r="Q3467">
        <v>10</v>
      </c>
      <c r="R3467">
        <v>0</v>
      </c>
      <c r="S3467">
        <v>1</v>
      </c>
      <c r="T3467">
        <v>0</v>
      </c>
      <c r="U3467" t="b">
        <v>1</v>
      </c>
      <c r="V3467" t="s">
        <v>227</v>
      </c>
      <c r="W3467" t="s">
        <v>318</v>
      </c>
      <c r="X3467" t="s">
        <v>5382</v>
      </c>
      <c r="Y3467">
        <v>22</v>
      </c>
      <c r="Z3467">
        <v>22</v>
      </c>
      <c r="AA3467">
        <v>4</v>
      </c>
      <c r="AB3467">
        <v>4</v>
      </c>
      <c r="AC3467">
        <v>13</v>
      </c>
    </row>
    <row r="3468" spans="1:29" x14ac:dyDescent="0.35">
      <c r="A3468">
        <v>3474</v>
      </c>
      <c r="B3468" t="s">
        <v>1318</v>
      </c>
      <c r="C3468" t="s">
        <v>4877</v>
      </c>
      <c r="G3468" t="s">
        <v>163</v>
      </c>
      <c r="I3468" t="s">
        <v>128</v>
      </c>
      <c r="J3468" t="s">
        <v>268</v>
      </c>
      <c r="K3468">
        <v>0</v>
      </c>
      <c r="N3468" t="b">
        <v>0</v>
      </c>
      <c r="O3468" t="b">
        <v>1</v>
      </c>
      <c r="P3468" t="b">
        <v>0</v>
      </c>
      <c r="Q3468">
        <v>10</v>
      </c>
      <c r="R3468">
        <v>0</v>
      </c>
      <c r="S3468">
        <v>1</v>
      </c>
      <c r="T3468">
        <v>0</v>
      </c>
      <c r="U3468" t="b">
        <v>1</v>
      </c>
      <c r="V3468" t="s">
        <v>227</v>
      </c>
      <c r="W3468" t="s">
        <v>318</v>
      </c>
      <c r="X3468" t="s">
        <v>5752</v>
      </c>
      <c r="Y3468">
        <v>23</v>
      </c>
      <c r="Z3468">
        <v>23</v>
      </c>
      <c r="AA3468">
        <v>4</v>
      </c>
      <c r="AB3468">
        <v>4</v>
      </c>
      <c r="AC3468">
        <v>13</v>
      </c>
    </row>
    <row r="3469" spans="1:29" x14ac:dyDescent="0.35">
      <c r="A3469">
        <v>3475</v>
      </c>
      <c r="B3469" t="s">
        <v>1318</v>
      </c>
      <c r="C3469" t="s">
        <v>4878</v>
      </c>
      <c r="G3469" t="s">
        <v>4870</v>
      </c>
      <c r="I3469" t="s">
        <v>162</v>
      </c>
      <c r="J3469" t="s">
        <v>268</v>
      </c>
      <c r="K3469">
        <v>0</v>
      </c>
      <c r="N3469" t="b">
        <v>1</v>
      </c>
      <c r="O3469" t="b">
        <v>0</v>
      </c>
      <c r="P3469" t="b">
        <v>0</v>
      </c>
      <c r="Q3469">
        <v>10</v>
      </c>
      <c r="R3469">
        <v>0</v>
      </c>
      <c r="S3469">
        <v>1</v>
      </c>
      <c r="T3469">
        <v>0</v>
      </c>
      <c r="U3469" t="b">
        <v>1</v>
      </c>
      <c r="V3469" t="s">
        <v>227</v>
      </c>
      <c r="W3469" t="s">
        <v>318</v>
      </c>
      <c r="X3469" t="s">
        <v>5534</v>
      </c>
      <c r="Y3469">
        <v>19</v>
      </c>
      <c r="Z3469">
        <v>19</v>
      </c>
      <c r="AA3469">
        <v>5</v>
      </c>
      <c r="AB3469">
        <v>5</v>
      </c>
      <c r="AC3469">
        <v>13</v>
      </c>
    </row>
    <row r="3470" spans="1:29" x14ac:dyDescent="0.35">
      <c r="A3470">
        <v>3476</v>
      </c>
      <c r="B3470" t="s">
        <v>1318</v>
      </c>
      <c r="C3470" t="s">
        <v>4879</v>
      </c>
      <c r="G3470" t="s">
        <v>4870</v>
      </c>
      <c r="I3470" t="s">
        <v>169</v>
      </c>
      <c r="J3470" t="s">
        <v>268</v>
      </c>
      <c r="K3470">
        <v>0</v>
      </c>
      <c r="N3470" t="b">
        <v>1</v>
      </c>
      <c r="O3470" t="b">
        <v>0</v>
      </c>
      <c r="P3470" t="b">
        <v>0</v>
      </c>
      <c r="Q3470">
        <v>10</v>
      </c>
      <c r="R3470">
        <v>0</v>
      </c>
      <c r="S3470">
        <v>1</v>
      </c>
      <c r="T3470">
        <v>0</v>
      </c>
      <c r="U3470" t="b">
        <v>1</v>
      </c>
      <c r="V3470" t="s">
        <v>227</v>
      </c>
      <c r="W3470" t="s">
        <v>318</v>
      </c>
      <c r="X3470" t="s">
        <v>5429</v>
      </c>
      <c r="Y3470">
        <v>19</v>
      </c>
      <c r="Z3470">
        <v>19</v>
      </c>
      <c r="AA3470">
        <v>6</v>
      </c>
      <c r="AB3470">
        <v>6</v>
      </c>
      <c r="AC3470">
        <v>13</v>
      </c>
    </row>
    <row r="3471" spans="1:29" x14ac:dyDescent="0.35">
      <c r="A3471">
        <v>3477</v>
      </c>
      <c r="B3471" t="s">
        <v>1318</v>
      </c>
      <c r="C3471" t="s">
        <v>4880</v>
      </c>
      <c r="G3471" t="s">
        <v>4870</v>
      </c>
      <c r="I3471" t="s">
        <v>4881</v>
      </c>
      <c r="J3471" t="s">
        <v>268</v>
      </c>
      <c r="K3471">
        <v>0</v>
      </c>
      <c r="N3471" t="b">
        <v>1</v>
      </c>
      <c r="O3471" t="b">
        <v>0</v>
      </c>
      <c r="P3471" t="b">
        <v>0</v>
      </c>
      <c r="Q3471">
        <v>10</v>
      </c>
      <c r="R3471">
        <v>0</v>
      </c>
      <c r="S3471">
        <v>1</v>
      </c>
      <c r="T3471">
        <v>0</v>
      </c>
      <c r="U3471" t="b">
        <v>1</v>
      </c>
      <c r="V3471" t="s">
        <v>227</v>
      </c>
      <c r="W3471" t="s">
        <v>318</v>
      </c>
      <c r="X3471" t="s">
        <v>5812</v>
      </c>
      <c r="Y3471">
        <v>19</v>
      </c>
      <c r="Z3471">
        <v>19</v>
      </c>
      <c r="AA3471">
        <v>7</v>
      </c>
      <c r="AB3471">
        <v>7</v>
      </c>
      <c r="AC3471">
        <v>13</v>
      </c>
    </row>
    <row r="3472" spans="1:29" x14ac:dyDescent="0.35">
      <c r="A3472">
        <v>3478</v>
      </c>
      <c r="B3472" t="s">
        <v>1318</v>
      </c>
      <c r="C3472" t="s">
        <v>4882</v>
      </c>
      <c r="G3472" t="s">
        <v>4874</v>
      </c>
      <c r="I3472" t="s">
        <v>162</v>
      </c>
      <c r="J3472" t="s">
        <v>268</v>
      </c>
      <c r="K3472">
        <v>0</v>
      </c>
      <c r="N3472" t="b">
        <v>1</v>
      </c>
      <c r="O3472" t="b">
        <v>0</v>
      </c>
      <c r="P3472" t="b">
        <v>0</v>
      </c>
      <c r="Q3472">
        <v>10</v>
      </c>
      <c r="R3472">
        <v>0</v>
      </c>
      <c r="S3472">
        <v>1</v>
      </c>
      <c r="T3472">
        <v>0</v>
      </c>
      <c r="U3472" t="b">
        <v>1</v>
      </c>
      <c r="V3472" t="s">
        <v>227</v>
      </c>
      <c r="W3472" t="s">
        <v>318</v>
      </c>
      <c r="X3472" t="s">
        <v>5535</v>
      </c>
      <c r="Y3472">
        <v>20</v>
      </c>
      <c r="Z3472">
        <v>20</v>
      </c>
      <c r="AA3472">
        <v>5</v>
      </c>
      <c r="AB3472">
        <v>5</v>
      </c>
      <c r="AC3472">
        <v>13</v>
      </c>
    </row>
    <row r="3473" spans="1:29" x14ac:dyDescent="0.35">
      <c r="A3473">
        <v>3479</v>
      </c>
      <c r="B3473" t="s">
        <v>1318</v>
      </c>
      <c r="C3473" t="s">
        <v>4883</v>
      </c>
      <c r="G3473" t="s">
        <v>4874</v>
      </c>
      <c r="I3473" t="s">
        <v>169</v>
      </c>
      <c r="J3473" t="s">
        <v>268</v>
      </c>
      <c r="K3473">
        <v>0</v>
      </c>
      <c r="N3473" t="b">
        <v>1</v>
      </c>
      <c r="O3473" t="b">
        <v>0</v>
      </c>
      <c r="P3473" t="b">
        <v>0</v>
      </c>
      <c r="Q3473">
        <v>10</v>
      </c>
      <c r="R3473">
        <v>0</v>
      </c>
      <c r="S3473">
        <v>1</v>
      </c>
      <c r="T3473">
        <v>0</v>
      </c>
      <c r="U3473" t="b">
        <v>1</v>
      </c>
      <c r="V3473" t="s">
        <v>227</v>
      </c>
      <c r="W3473" t="s">
        <v>318</v>
      </c>
      <c r="X3473" t="s">
        <v>5430</v>
      </c>
      <c r="Y3473">
        <v>20</v>
      </c>
      <c r="Z3473">
        <v>20</v>
      </c>
      <c r="AA3473">
        <v>6</v>
      </c>
      <c r="AB3473">
        <v>6</v>
      </c>
      <c r="AC3473">
        <v>13</v>
      </c>
    </row>
    <row r="3474" spans="1:29" x14ac:dyDescent="0.35">
      <c r="A3474">
        <v>3480</v>
      </c>
      <c r="B3474" t="s">
        <v>1318</v>
      </c>
      <c r="C3474" t="s">
        <v>4884</v>
      </c>
      <c r="G3474" t="s">
        <v>4874</v>
      </c>
      <c r="I3474" t="s">
        <v>4881</v>
      </c>
      <c r="J3474" t="s">
        <v>268</v>
      </c>
      <c r="K3474">
        <v>0</v>
      </c>
      <c r="N3474" t="b">
        <v>1</v>
      </c>
      <c r="O3474" t="b">
        <v>0</v>
      </c>
      <c r="P3474" t="b">
        <v>0</v>
      </c>
      <c r="Q3474">
        <v>10</v>
      </c>
      <c r="R3474">
        <v>0</v>
      </c>
      <c r="S3474">
        <v>1</v>
      </c>
      <c r="T3474">
        <v>0</v>
      </c>
      <c r="U3474" t="b">
        <v>1</v>
      </c>
      <c r="V3474" t="s">
        <v>227</v>
      </c>
      <c r="W3474" t="s">
        <v>318</v>
      </c>
      <c r="X3474" t="s">
        <v>5813</v>
      </c>
      <c r="Y3474">
        <v>20</v>
      </c>
      <c r="Z3474">
        <v>20</v>
      </c>
      <c r="AA3474">
        <v>7</v>
      </c>
      <c r="AB3474">
        <v>7</v>
      </c>
      <c r="AC3474">
        <v>13</v>
      </c>
    </row>
    <row r="3475" spans="1:29" x14ac:dyDescent="0.35">
      <c r="A3475">
        <v>3481</v>
      </c>
      <c r="B3475" t="s">
        <v>1318</v>
      </c>
      <c r="C3475" t="s">
        <v>4885</v>
      </c>
      <c r="G3475" t="s">
        <v>4873</v>
      </c>
      <c r="I3475" t="s">
        <v>162</v>
      </c>
      <c r="J3475" t="s">
        <v>268</v>
      </c>
      <c r="K3475">
        <v>0</v>
      </c>
      <c r="N3475" t="b">
        <v>1</v>
      </c>
      <c r="O3475" t="b">
        <v>0</v>
      </c>
      <c r="P3475" t="b">
        <v>0</v>
      </c>
      <c r="Q3475">
        <v>10</v>
      </c>
      <c r="R3475">
        <v>0</v>
      </c>
      <c r="S3475">
        <v>1</v>
      </c>
      <c r="T3475">
        <v>0</v>
      </c>
      <c r="U3475" t="b">
        <v>1</v>
      </c>
      <c r="V3475" t="s">
        <v>227</v>
      </c>
      <c r="W3475" t="s">
        <v>318</v>
      </c>
      <c r="X3475" t="s">
        <v>5664</v>
      </c>
      <c r="Y3475">
        <v>21</v>
      </c>
      <c r="Z3475">
        <v>21</v>
      </c>
      <c r="AA3475">
        <v>5</v>
      </c>
      <c r="AB3475">
        <v>5</v>
      </c>
      <c r="AC3475">
        <v>13</v>
      </c>
    </row>
    <row r="3476" spans="1:29" x14ac:dyDescent="0.35">
      <c r="A3476">
        <v>3482</v>
      </c>
      <c r="B3476" t="s">
        <v>1318</v>
      </c>
      <c r="C3476" t="s">
        <v>4886</v>
      </c>
      <c r="G3476" t="s">
        <v>4873</v>
      </c>
      <c r="I3476" t="s">
        <v>169</v>
      </c>
      <c r="J3476" t="s">
        <v>268</v>
      </c>
      <c r="K3476">
        <v>0</v>
      </c>
      <c r="N3476" t="b">
        <v>1</v>
      </c>
      <c r="O3476" t="b">
        <v>0</v>
      </c>
      <c r="P3476" t="b">
        <v>0</v>
      </c>
      <c r="Q3476">
        <v>10</v>
      </c>
      <c r="R3476">
        <v>0</v>
      </c>
      <c r="S3476">
        <v>1</v>
      </c>
      <c r="T3476">
        <v>0</v>
      </c>
      <c r="U3476" t="b">
        <v>1</v>
      </c>
      <c r="V3476" t="s">
        <v>227</v>
      </c>
      <c r="W3476" t="s">
        <v>318</v>
      </c>
      <c r="X3476" t="s">
        <v>5431</v>
      </c>
      <c r="Y3476">
        <v>21</v>
      </c>
      <c r="Z3476">
        <v>21</v>
      </c>
      <c r="AA3476">
        <v>6</v>
      </c>
      <c r="AB3476">
        <v>6</v>
      </c>
      <c r="AC3476">
        <v>13</v>
      </c>
    </row>
    <row r="3477" spans="1:29" x14ac:dyDescent="0.35">
      <c r="A3477">
        <v>3483</v>
      </c>
      <c r="B3477" t="s">
        <v>1318</v>
      </c>
      <c r="C3477" t="s">
        <v>4887</v>
      </c>
      <c r="G3477" t="s">
        <v>4873</v>
      </c>
      <c r="I3477" t="s">
        <v>4881</v>
      </c>
      <c r="J3477" t="s">
        <v>268</v>
      </c>
      <c r="K3477">
        <v>0</v>
      </c>
      <c r="N3477" t="b">
        <v>1</v>
      </c>
      <c r="O3477" t="b">
        <v>0</v>
      </c>
      <c r="P3477" t="b">
        <v>0</v>
      </c>
      <c r="Q3477">
        <v>10</v>
      </c>
      <c r="R3477">
        <v>0</v>
      </c>
      <c r="S3477">
        <v>1</v>
      </c>
      <c r="T3477">
        <v>0</v>
      </c>
      <c r="U3477" t="b">
        <v>1</v>
      </c>
      <c r="V3477" t="s">
        <v>227</v>
      </c>
      <c r="W3477" t="s">
        <v>318</v>
      </c>
      <c r="X3477" t="s">
        <v>5536</v>
      </c>
      <c r="Y3477">
        <v>21</v>
      </c>
      <c r="Z3477">
        <v>21</v>
      </c>
      <c r="AA3477">
        <v>7</v>
      </c>
      <c r="AB3477">
        <v>7</v>
      </c>
      <c r="AC3477">
        <v>13</v>
      </c>
    </row>
    <row r="3478" spans="1:29" x14ac:dyDescent="0.35">
      <c r="A3478">
        <v>3484</v>
      </c>
      <c r="B3478" t="s">
        <v>1318</v>
      </c>
      <c r="C3478" t="s">
        <v>4888</v>
      </c>
      <c r="G3478" t="s">
        <v>4876</v>
      </c>
      <c r="I3478" t="s">
        <v>162</v>
      </c>
      <c r="J3478" t="s">
        <v>268</v>
      </c>
      <c r="K3478">
        <v>0</v>
      </c>
      <c r="N3478" t="b">
        <v>1</v>
      </c>
      <c r="O3478" t="b">
        <v>0</v>
      </c>
      <c r="P3478" t="b">
        <v>0</v>
      </c>
      <c r="Q3478">
        <v>10</v>
      </c>
      <c r="R3478">
        <v>0</v>
      </c>
      <c r="S3478">
        <v>1</v>
      </c>
      <c r="T3478">
        <v>0</v>
      </c>
      <c r="U3478" t="b">
        <v>1</v>
      </c>
      <c r="V3478" t="s">
        <v>227</v>
      </c>
      <c r="W3478" t="s">
        <v>318</v>
      </c>
      <c r="X3478" t="s">
        <v>5665</v>
      </c>
      <c r="Y3478">
        <v>22</v>
      </c>
      <c r="Z3478">
        <v>22</v>
      </c>
      <c r="AA3478">
        <v>5</v>
      </c>
      <c r="AB3478">
        <v>5</v>
      </c>
      <c r="AC3478">
        <v>13</v>
      </c>
    </row>
    <row r="3479" spans="1:29" x14ac:dyDescent="0.35">
      <c r="A3479">
        <v>3485</v>
      </c>
      <c r="B3479" t="s">
        <v>1318</v>
      </c>
      <c r="C3479" t="s">
        <v>4889</v>
      </c>
      <c r="G3479" t="s">
        <v>4876</v>
      </c>
      <c r="I3479" t="s">
        <v>169</v>
      </c>
      <c r="J3479" t="s">
        <v>268</v>
      </c>
      <c r="K3479">
        <v>0</v>
      </c>
      <c r="N3479" t="b">
        <v>1</v>
      </c>
      <c r="O3479" t="b">
        <v>0</v>
      </c>
      <c r="P3479" t="b">
        <v>0</v>
      </c>
      <c r="Q3479">
        <v>10</v>
      </c>
      <c r="R3479">
        <v>0</v>
      </c>
      <c r="S3479">
        <v>1</v>
      </c>
      <c r="T3479">
        <v>0</v>
      </c>
      <c r="U3479" t="b">
        <v>1</v>
      </c>
      <c r="V3479" t="s">
        <v>227</v>
      </c>
      <c r="W3479" t="s">
        <v>318</v>
      </c>
      <c r="X3479" t="s">
        <v>5672</v>
      </c>
      <c r="Y3479">
        <v>22</v>
      </c>
      <c r="Z3479">
        <v>22</v>
      </c>
      <c r="AA3479">
        <v>6</v>
      </c>
      <c r="AB3479">
        <v>6</v>
      </c>
      <c r="AC3479">
        <v>13</v>
      </c>
    </row>
    <row r="3480" spans="1:29" x14ac:dyDescent="0.35">
      <c r="A3480">
        <v>3486</v>
      </c>
      <c r="B3480" t="s">
        <v>1318</v>
      </c>
      <c r="C3480" t="s">
        <v>4890</v>
      </c>
      <c r="G3480" t="s">
        <v>4876</v>
      </c>
      <c r="I3480" t="s">
        <v>4881</v>
      </c>
      <c r="J3480" t="s">
        <v>268</v>
      </c>
      <c r="K3480">
        <v>0</v>
      </c>
      <c r="N3480" t="b">
        <v>1</v>
      </c>
      <c r="O3480" t="b">
        <v>0</v>
      </c>
      <c r="P3480" t="b">
        <v>0</v>
      </c>
      <c r="Q3480">
        <v>10</v>
      </c>
      <c r="R3480">
        <v>0</v>
      </c>
      <c r="S3480">
        <v>1</v>
      </c>
      <c r="T3480">
        <v>0</v>
      </c>
      <c r="U3480" t="b">
        <v>1</v>
      </c>
      <c r="V3480" t="s">
        <v>227</v>
      </c>
      <c r="W3480" t="s">
        <v>318</v>
      </c>
      <c r="X3480" t="s">
        <v>5383</v>
      </c>
      <c r="Y3480">
        <v>22</v>
      </c>
      <c r="Z3480">
        <v>22</v>
      </c>
      <c r="AA3480">
        <v>7</v>
      </c>
      <c r="AB3480">
        <v>7</v>
      </c>
      <c r="AC3480">
        <v>13</v>
      </c>
    </row>
    <row r="3481" spans="1:29" x14ac:dyDescent="0.35">
      <c r="A3481">
        <v>3487</v>
      </c>
      <c r="B3481" t="s">
        <v>1318</v>
      </c>
      <c r="C3481" t="s">
        <v>4891</v>
      </c>
      <c r="G3481" t="s">
        <v>163</v>
      </c>
      <c r="I3481" t="s">
        <v>162</v>
      </c>
      <c r="J3481" t="s">
        <v>268</v>
      </c>
      <c r="K3481">
        <v>0</v>
      </c>
      <c r="N3481" t="b">
        <v>0</v>
      </c>
      <c r="O3481" t="b">
        <v>1</v>
      </c>
      <c r="P3481" t="b">
        <v>0</v>
      </c>
      <c r="Q3481">
        <v>10</v>
      </c>
      <c r="R3481">
        <v>0</v>
      </c>
      <c r="S3481">
        <v>1</v>
      </c>
      <c r="T3481">
        <v>0</v>
      </c>
      <c r="U3481" t="b">
        <v>1</v>
      </c>
      <c r="V3481" t="s">
        <v>227</v>
      </c>
      <c r="W3481" t="s">
        <v>318</v>
      </c>
      <c r="X3481" t="s">
        <v>5666</v>
      </c>
      <c r="Y3481">
        <v>23</v>
      </c>
      <c r="Z3481">
        <v>23</v>
      </c>
      <c r="AA3481">
        <v>5</v>
      </c>
      <c r="AB3481">
        <v>5</v>
      </c>
      <c r="AC3481">
        <v>13</v>
      </c>
    </row>
    <row r="3482" spans="1:29" x14ac:dyDescent="0.35">
      <c r="A3482">
        <v>3488</v>
      </c>
      <c r="B3482" t="s">
        <v>1318</v>
      </c>
      <c r="C3482" t="s">
        <v>4892</v>
      </c>
      <c r="G3482" t="s">
        <v>163</v>
      </c>
      <c r="I3482" t="s">
        <v>169</v>
      </c>
      <c r="J3482" t="s">
        <v>268</v>
      </c>
      <c r="K3482">
        <v>0</v>
      </c>
      <c r="N3482" t="b">
        <v>0</v>
      </c>
      <c r="O3482" t="b">
        <v>1</v>
      </c>
      <c r="P3482" t="b">
        <v>0</v>
      </c>
      <c r="Q3482">
        <v>10</v>
      </c>
      <c r="R3482">
        <v>0</v>
      </c>
      <c r="S3482">
        <v>1</v>
      </c>
      <c r="T3482">
        <v>0</v>
      </c>
      <c r="U3482" t="b">
        <v>1</v>
      </c>
      <c r="V3482" t="s">
        <v>227</v>
      </c>
      <c r="W3482" t="s">
        <v>318</v>
      </c>
      <c r="X3482" t="s">
        <v>5673</v>
      </c>
      <c r="Y3482">
        <v>23</v>
      </c>
      <c r="Z3482">
        <v>23</v>
      </c>
      <c r="AA3482">
        <v>6</v>
      </c>
      <c r="AB3482">
        <v>6</v>
      </c>
      <c r="AC3482">
        <v>13</v>
      </c>
    </row>
    <row r="3483" spans="1:29" x14ac:dyDescent="0.35">
      <c r="A3483">
        <v>3489</v>
      </c>
      <c r="B3483" t="s">
        <v>1318</v>
      </c>
      <c r="C3483" t="s">
        <v>4893</v>
      </c>
      <c r="G3483" t="s">
        <v>163</v>
      </c>
      <c r="I3483" t="s">
        <v>4881</v>
      </c>
      <c r="J3483" t="s">
        <v>268</v>
      </c>
      <c r="K3483">
        <v>0</v>
      </c>
      <c r="N3483" t="b">
        <v>0</v>
      </c>
      <c r="O3483" t="b">
        <v>1</v>
      </c>
      <c r="P3483" t="b">
        <v>0</v>
      </c>
      <c r="Q3483">
        <v>10</v>
      </c>
      <c r="R3483">
        <v>0</v>
      </c>
      <c r="S3483">
        <v>1</v>
      </c>
      <c r="T3483">
        <v>0</v>
      </c>
      <c r="U3483" t="b">
        <v>1</v>
      </c>
      <c r="V3483" t="s">
        <v>227</v>
      </c>
      <c r="W3483" t="s">
        <v>318</v>
      </c>
      <c r="X3483" t="s">
        <v>5814</v>
      </c>
      <c r="Y3483">
        <v>23</v>
      </c>
      <c r="Z3483">
        <v>23</v>
      </c>
      <c r="AA3483">
        <v>7</v>
      </c>
      <c r="AB3483">
        <v>7</v>
      </c>
      <c r="AC3483">
        <v>13</v>
      </c>
    </row>
    <row r="3484" spans="1:29" x14ac:dyDescent="0.35">
      <c r="A3484">
        <v>3490</v>
      </c>
      <c r="B3484" t="s">
        <v>1318</v>
      </c>
      <c r="C3484" t="s">
        <v>4894</v>
      </c>
      <c r="G3484" t="s">
        <v>1319</v>
      </c>
      <c r="I3484" t="s">
        <v>4895</v>
      </c>
      <c r="J3484" t="s">
        <v>268</v>
      </c>
      <c r="K3484">
        <v>0</v>
      </c>
      <c r="N3484" t="b">
        <v>0</v>
      </c>
      <c r="O3484" t="b">
        <v>1</v>
      </c>
      <c r="P3484" t="b">
        <v>0</v>
      </c>
      <c r="Q3484">
        <v>10</v>
      </c>
      <c r="R3484">
        <v>0</v>
      </c>
      <c r="S3484">
        <v>1</v>
      </c>
      <c r="T3484">
        <v>0</v>
      </c>
      <c r="U3484" t="b">
        <v>1</v>
      </c>
      <c r="V3484" t="s">
        <v>227</v>
      </c>
      <c r="W3484" t="s">
        <v>318</v>
      </c>
      <c r="X3484" t="s">
        <v>5866</v>
      </c>
      <c r="Y3484">
        <v>24</v>
      </c>
      <c r="Z3484">
        <v>24</v>
      </c>
      <c r="AA3484">
        <v>8</v>
      </c>
      <c r="AB3484">
        <v>8</v>
      </c>
      <c r="AC3484">
        <v>13</v>
      </c>
    </row>
    <row r="3485" spans="1:29" x14ac:dyDescent="0.35">
      <c r="A3485">
        <v>3491</v>
      </c>
      <c r="B3485" t="s">
        <v>1318</v>
      </c>
      <c r="C3485" t="s">
        <v>4896</v>
      </c>
      <c r="G3485" t="s">
        <v>1319</v>
      </c>
      <c r="I3485" t="s">
        <v>4897</v>
      </c>
      <c r="J3485" t="s">
        <v>272</v>
      </c>
      <c r="K3485">
        <v>0</v>
      </c>
      <c r="N3485" t="b">
        <v>0</v>
      </c>
      <c r="O3485" t="b">
        <v>1</v>
      </c>
      <c r="P3485" t="b">
        <v>0</v>
      </c>
      <c r="Q3485">
        <v>10</v>
      </c>
      <c r="R3485">
        <v>0</v>
      </c>
      <c r="S3485">
        <v>1</v>
      </c>
      <c r="T3485">
        <v>0</v>
      </c>
      <c r="U3485" t="b">
        <v>1</v>
      </c>
      <c r="V3485" t="s">
        <v>227</v>
      </c>
      <c r="W3485" t="s">
        <v>318</v>
      </c>
      <c r="X3485" t="s">
        <v>5869</v>
      </c>
      <c r="Y3485">
        <v>27</v>
      </c>
      <c r="Z3485">
        <v>27</v>
      </c>
      <c r="AA3485">
        <v>8</v>
      </c>
      <c r="AB3485">
        <v>8</v>
      </c>
      <c r="AC3485">
        <v>13</v>
      </c>
    </row>
    <row r="3486" spans="1:29" x14ac:dyDescent="0.35">
      <c r="A3486">
        <v>3492</v>
      </c>
      <c r="B3486" t="s">
        <v>1318</v>
      </c>
      <c r="C3486" t="s">
        <v>4898</v>
      </c>
      <c r="G3486" t="s">
        <v>4899</v>
      </c>
      <c r="I3486" t="s">
        <v>174</v>
      </c>
      <c r="J3486" t="s">
        <v>268</v>
      </c>
      <c r="K3486">
        <v>0</v>
      </c>
      <c r="N3486" t="b">
        <v>0</v>
      </c>
      <c r="O3486" t="b">
        <v>1</v>
      </c>
      <c r="P3486" t="b">
        <v>0</v>
      </c>
      <c r="Q3486">
        <v>10</v>
      </c>
      <c r="R3486">
        <v>0</v>
      </c>
      <c r="S3486">
        <v>1</v>
      </c>
      <c r="T3486">
        <v>0</v>
      </c>
      <c r="U3486" t="b">
        <v>1</v>
      </c>
      <c r="V3486" t="s">
        <v>227</v>
      </c>
      <c r="W3486" t="s">
        <v>318</v>
      </c>
      <c r="X3486" t="s">
        <v>5762</v>
      </c>
      <c r="Y3486">
        <v>35</v>
      </c>
      <c r="Z3486">
        <v>35</v>
      </c>
      <c r="AA3486">
        <v>4</v>
      </c>
      <c r="AB3486">
        <v>4</v>
      </c>
      <c r="AC3486">
        <v>13</v>
      </c>
    </row>
    <row r="3487" spans="1:29" x14ac:dyDescent="0.35">
      <c r="A3487">
        <v>3493</v>
      </c>
      <c r="B3487" t="s">
        <v>1318</v>
      </c>
      <c r="C3487" t="s">
        <v>4900</v>
      </c>
      <c r="G3487" t="s">
        <v>4899</v>
      </c>
      <c r="I3487" t="s">
        <v>171</v>
      </c>
      <c r="J3487" t="s">
        <v>268</v>
      </c>
      <c r="K3487">
        <v>0</v>
      </c>
      <c r="N3487" t="b">
        <v>0</v>
      </c>
      <c r="O3487" t="b">
        <v>1</v>
      </c>
      <c r="P3487" t="b">
        <v>0</v>
      </c>
      <c r="Q3487">
        <v>10</v>
      </c>
      <c r="R3487">
        <v>0</v>
      </c>
      <c r="S3487">
        <v>1</v>
      </c>
      <c r="T3487">
        <v>0</v>
      </c>
      <c r="U3487" t="b">
        <v>1</v>
      </c>
      <c r="V3487" t="s">
        <v>227</v>
      </c>
      <c r="W3487" t="s">
        <v>318</v>
      </c>
      <c r="X3487" t="s">
        <v>5670</v>
      </c>
      <c r="Y3487">
        <v>35</v>
      </c>
      <c r="Z3487">
        <v>35</v>
      </c>
      <c r="AA3487">
        <v>5</v>
      </c>
      <c r="AB3487">
        <v>5</v>
      </c>
      <c r="AC3487">
        <v>13</v>
      </c>
    </row>
    <row r="3488" spans="1:29" x14ac:dyDescent="0.35">
      <c r="A3488">
        <v>3494</v>
      </c>
      <c r="B3488" t="s">
        <v>1318</v>
      </c>
      <c r="C3488" t="s">
        <v>4901</v>
      </c>
      <c r="G3488" t="s">
        <v>4899</v>
      </c>
      <c r="I3488" t="s">
        <v>172</v>
      </c>
      <c r="J3488" t="s">
        <v>268</v>
      </c>
      <c r="K3488">
        <v>0</v>
      </c>
      <c r="N3488" t="b">
        <v>0</v>
      </c>
      <c r="O3488" t="b">
        <v>1</v>
      </c>
      <c r="P3488" t="b">
        <v>0</v>
      </c>
      <c r="Q3488">
        <v>10</v>
      </c>
      <c r="R3488">
        <v>0</v>
      </c>
      <c r="S3488">
        <v>1</v>
      </c>
      <c r="T3488">
        <v>0</v>
      </c>
      <c r="U3488" t="b">
        <v>1</v>
      </c>
      <c r="V3488" t="s">
        <v>227</v>
      </c>
      <c r="W3488" t="s">
        <v>318</v>
      </c>
      <c r="X3488" t="s">
        <v>5676</v>
      </c>
      <c r="Y3488">
        <v>35</v>
      </c>
      <c r="Z3488">
        <v>35</v>
      </c>
      <c r="AA3488">
        <v>6</v>
      </c>
      <c r="AB3488">
        <v>6</v>
      </c>
      <c r="AC3488">
        <v>13</v>
      </c>
    </row>
    <row r="3489" spans="1:29" x14ac:dyDescent="0.35">
      <c r="A3489">
        <v>3495</v>
      </c>
      <c r="B3489" t="s">
        <v>1318</v>
      </c>
      <c r="C3489" t="s">
        <v>4902</v>
      </c>
      <c r="G3489" t="s">
        <v>4899</v>
      </c>
      <c r="I3489" t="s">
        <v>173</v>
      </c>
      <c r="J3489" t="s">
        <v>268</v>
      </c>
      <c r="K3489">
        <v>0</v>
      </c>
      <c r="N3489" t="b">
        <v>0</v>
      </c>
      <c r="O3489" t="b">
        <v>1</v>
      </c>
      <c r="P3489" t="b">
        <v>0</v>
      </c>
      <c r="Q3489">
        <v>10</v>
      </c>
      <c r="R3489">
        <v>0</v>
      </c>
      <c r="S3489">
        <v>1</v>
      </c>
      <c r="T3489">
        <v>0</v>
      </c>
      <c r="U3489" t="b">
        <v>1</v>
      </c>
      <c r="V3489" t="s">
        <v>227</v>
      </c>
      <c r="W3489" t="s">
        <v>318</v>
      </c>
      <c r="X3489" t="s">
        <v>5823</v>
      </c>
      <c r="Y3489">
        <v>35</v>
      </c>
      <c r="Z3489">
        <v>35</v>
      </c>
      <c r="AA3489">
        <v>7</v>
      </c>
      <c r="AB3489">
        <v>7</v>
      </c>
      <c r="AC3489">
        <v>13</v>
      </c>
    </row>
    <row r="3490" spans="1:29" x14ac:dyDescent="0.35">
      <c r="A3490">
        <v>3496</v>
      </c>
      <c r="B3490" t="s">
        <v>1318</v>
      </c>
      <c r="C3490" t="s">
        <v>4903</v>
      </c>
      <c r="G3490" t="s">
        <v>4899</v>
      </c>
      <c r="I3490" t="s">
        <v>99</v>
      </c>
      <c r="J3490" t="s">
        <v>268</v>
      </c>
      <c r="K3490">
        <v>0</v>
      </c>
      <c r="N3490" t="b">
        <v>0</v>
      </c>
      <c r="O3490" t="b">
        <v>1</v>
      </c>
      <c r="P3490" t="b">
        <v>0</v>
      </c>
      <c r="Q3490">
        <v>10</v>
      </c>
      <c r="R3490">
        <v>0</v>
      </c>
      <c r="S3490">
        <v>1</v>
      </c>
      <c r="T3490">
        <v>0</v>
      </c>
      <c r="U3490" t="b">
        <v>1</v>
      </c>
      <c r="V3490" t="s">
        <v>227</v>
      </c>
      <c r="W3490" t="s">
        <v>318</v>
      </c>
      <c r="X3490" t="s">
        <v>5876</v>
      </c>
      <c r="Y3490">
        <v>35</v>
      </c>
      <c r="Z3490">
        <v>35</v>
      </c>
      <c r="AA3490">
        <v>8</v>
      </c>
      <c r="AB3490">
        <v>8</v>
      </c>
      <c r="AC3490">
        <v>13</v>
      </c>
    </row>
    <row r="3491" spans="1:29" x14ac:dyDescent="0.35">
      <c r="A3491">
        <v>3497</v>
      </c>
      <c r="B3491" t="s">
        <v>1318</v>
      </c>
      <c r="C3491" t="s">
        <v>4904</v>
      </c>
      <c r="G3491" t="s">
        <v>4905</v>
      </c>
      <c r="I3491" t="s">
        <v>174</v>
      </c>
      <c r="J3491" t="s">
        <v>272</v>
      </c>
      <c r="K3491">
        <v>0</v>
      </c>
      <c r="N3491" t="b">
        <v>0</v>
      </c>
      <c r="O3491" t="b">
        <v>1</v>
      </c>
      <c r="P3491" t="b">
        <v>0</v>
      </c>
      <c r="Q3491">
        <v>10</v>
      </c>
      <c r="R3491">
        <v>0</v>
      </c>
      <c r="S3491">
        <v>1</v>
      </c>
      <c r="T3491">
        <v>0</v>
      </c>
      <c r="U3491" t="b">
        <v>1</v>
      </c>
      <c r="V3491" t="s">
        <v>227</v>
      </c>
      <c r="W3491" t="s">
        <v>318</v>
      </c>
      <c r="X3491" t="s">
        <v>5763</v>
      </c>
      <c r="Y3491">
        <v>36</v>
      </c>
      <c r="Z3491">
        <v>36</v>
      </c>
      <c r="AA3491">
        <v>4</v>
      </c>
      <c r="AB3491">
        <v>4</v>
      </c>
      <c r="AC3491">
        <v>13</v>
      </c>
    </row>
    <row r="3492" spans="1:29" x14ac:dyDescent="0.35">
      <c r="A3492">
        <v>3498</v>
      </c>
      <c r="B3492" t="s">
        <v>1318</v>
      </c>
      <c r="C3492" t="s">
        <v>4906</v>
      </c>
      <c r="G3492" t="s">
        <v>4905</v>
      </c>
      <c r="I3492" t="s">
        <v>171</v>
      </c>
      <c r="J3492" t="s">
        <v>272</v>
      </c>
      <c r="K3492">
        <v>0</v>
      </c>
      <c r="N3492" t="b">
        <v>0</v>
      </c>
      <c r="O3492" t="b">
        <v>1</v>
      </c>
      <c r="P3492" t="b">
        <v>0</v>
      </c>
      <c r="Q3492">
        <v>10</v>
      </c>
      <c r="R3492">
        <v>0</v>
      </c>
      <c r="S3492">
        <v>1</v>
      </c>
      <c r="T3492">
        <v>0</v>
      </c>
      <c r="U3492" t="b">
        <v>1</v>
      </c>
      <c r="V3492" t="s">
        <v>227</v>
      </c>
      <c r="W3492" t="s">
        <v>318</v>
      </c>
      <c r="X3492" t="s">
        <v>5671</v>
      </c>
      <c r="Y3492">
        <v>36</v>
      </c>
      <c r="Z3492">
        <v>36</v>
      </c>
      <c r="AA3492">
        <v>5</v>
      </c>
      <c r="AB3492">
        <v>5</v>
      </c>
      <c r="AC3492">
        <v>13</v>
      </c>
    </row>
    <row r="3493" spans="1:29" x14ac:dyDescent="0.35">
      <c r="A3493">
        <v>3499</v>
      </c>
      <c r="B3493" t="s">
        <v>1318</v>
      </c>
      <c r="C3493" t="s">
        <v>4907</v>
      </c>
      <c r="G3493" t="s">
        <v>4905</v>
      </c>
      <c r="I3493" t="s">
        <v>172</v>
      </c>
      <c r="J3493" t="s">
        <v>272</v>
      </c>
      <c r="K3493">
        <v>0</v>
      </c>
      <c r="N3493" t="b">
        <v>0</v>
      </c>
      <c r="O3493" t="b">
        <v>1</v>
      </c>
      <c r="P3493" t="b">
        <v>0</v>
      </c>
      <c r="Q3493">
        <v>10</v>
      </c>
      <c r="R3493">
        <v>0</v>
      </c>
      <c r="S3493">
        <v>1</v>
      </c>
      <c r="T3493">
        <v>0</v>
      </c>
      <c r="U3493" t="b">
        <v>1</v>
      </c>
      <c r="V3493" t="s">
        <v>227</v>
      </c>
      <c r="W3493" t="s">
        <v>318</v>
      </c>
      <c r="X3493" t="s">
        <v>5677</v>
      </c>
      <c r="Y3493">
        <v>36</v>
      </c>
      <c r="Z3493">
        <v>36</v>
      </c>
      <c r="AA3493">
        <v>6</v>
      </c>
      <c r="AB3493">
        <v>6</v>
      </c>
      <c r="AC3493">
        <v>13</v>
      </c>
    </row>
    <row r="3494" spans="1:29" x14ac:dyDescent="0.35">
      <c r="A3494">
        <v>3500</v>
      </c>
      <c r="B3494" t="s">
        <v>1318</v>
      </c>
      <c r="C3494" t="s">
        <v>4908</v>
      </c>
      <c r="G3494" t="s">
        <v>4905</v>
      </c>
      <c r="I3494" t="s">
        <v>173</v>
      </c>
      <c r="J3494" t="s">
        <v>272</v>
      </c>
      <c r="K3494">
        <v>0</v>
      </c>
      <c r="N3494" t="b">
        <v>0</v>
      </c>
      <c r="O3494" t="b">
        <v>1</v>
      </c>
      <c r="P3494" t="b">
        <v>0</v>
      </c>
      <c r="Q3494">
        <v>10</v>
      </c>
      <c r="R3494">
        <v>0</v>
      </c>
      <c r="S3494">
        <v>1</v>
      </c>
      <c r="T3494">
        <v>0</v>
      </c>
      <c r="U3494" t="b">
        <v>1</v>
      </c>
      <c r="V3494" t="s">
        <v>227</v>
      </c>
      <c r="W3494" t="s">
        <v>318</v>
      </c>
      <c r="X3494" t="s">
        <v>5824</v>
      </c>
      <c r="Y3494">
        <v>36</v>
      </c>
      <c r="Z3494">
        <v>36</v>
      </c>
      <c r="AA3494">
        <v>7</v>
      </c>
      <c r="AB3494">
        <v>7</v>
      </c>
      <c r="AC3494">
        <v>13</v>
      </c>
    </row>
    <row r="3495" spans="1:29" x14ac:dyDescent="0.35">
      <c r="A3495">
        <v>3501</v>
      </c>
      <c r="B3495" t="s">
        <v>1318</v>
      </c>
      <c r="C3495" t="s">
        <v>4909</v>
      </c>
      <c r="G3495" t="s">
        <v>4905</v>
      </c>
      <c r="I3495" t="s">
        <v>99</v>
      </c>
      <c r="J3495" t="s">
        <v>272</v>
      </c>
      <c r="K3495">
        <v>0</v>
      </c>
      <c r="N3495" t="b">
        <v>0</v>
      </c>
      <c r="O3495" t="b">
        <v>1</v>
      </c>
      <c r="P3495" t="b">
        <v>0</v>
      </c>
      <c r="Q3495">
        <v>10</v>
      </c>
      <c r="R3495">
        <v>0</v>
      </c>
      <c r="S3495">
        <v>1</v>
      </c>
      <c r="T3495">
        <v>0</v>
      </c>
      <c r="U3495" t="b">
        <v>1</v>
      </c>
      <c r="V3495" t="s">
        <v>227</v>
      </c>
      <c r="W3495" t="s">
        <v>318</v>
      </c>
      <c r="X3495" t="s">
        <v>5877</v>
      </c>
      <c r="Y3495">
        <v>36</v>
      </c>
      <c r="Z3495">
        <v>36</v>
      </c>
      <c r="AA3495">
        <v>8</v>
      </c>
      <c r="AB3495">
        <v>8</v>
      </c>
      <c r="AC3495">
        <v>13</v>
      </c>
    </row>
    <row r="3496" spans="1:29" x14ac:dyDescent="0.35">
      <c r="A3496">
        <v>3502</v>
      </c>
      <c r="B3496" t="s">
        <v>1318</v>
      </c>
      <c r="C3496" t="s">
        <v>4910</v>
      </c>
      <c r="G3496" t="s">
        <v>4911</v>
      </c>
      <c r="I3496" t="s">
        <v>174</v>
      </c>
      <c r="J3496" t="s">
        <v>272</v>
      </c>
      <c r="K3496">
        <v>0</v>
      </c>
      <c r="N3496" t="b">
        <v>0</v>
      </c>
      <c r="O3496" t="b">
        <v>1</v>
      </c>
      <c r="P3496" t="b">
        <v>0</v>
      </c>
      <c r="Q3496">
        <v>10</v>
      </c>
      <c r="R3496">
        <v>0</v>
      </c>
      <c r="S3496">
        <v>1</v>
      </c>
      <c r="T3496">
        <v>0</v>
      </c>
      <c r="U3496" t="b">
        <v>1</v>
      </c>
      <c r="V3496" t="s">
        <v>227</v>
      </c>
      <c r="W3496" t="s">
        <v>318</v>
      </c>
      <c r="X3496" t="s">
        <v>5764</v>
      </c>
      <c r="Y3496">
        <v>37</v>
      </c>
      <c r="Z3496">
        <v>37</v>
      </c>
      <c r="AA3496">
        <v>4</v>
      </c>
      <c r="AB3496">
        <v>4</v>
      </c>
      <c r="AC3496">
        <v>13</v>
      </c>
    </row>
    <row r="3497" spans="1:29" x14ac:dyDescent="0.35">
      <c r="A3497">
        <v>3503</v>
      </c>
      <c r="B3497" t="s">
        <v>1318</v>
      </c>
      <c r="C3497" t="s">
        <v>4912</v>
      </c>
      <c r="G3497" t="s">
        <v>4911</v>
      </c>
      <c r="I3497" t="s">
        <v>171</v>
      </c>
      <c r="J3497" t="s">
        <v>272</v>
      </c>
      <c r="K3497">
        <v>0</v>
      </c>
      <c r="N3497" t="b">
        <v>0</v>
      </c>
      <c r="O3497" t="b">
        <v>1</v>
      </c>
      <c r="P3497" t="b">
        <v>0</v>
      </c>
      <c r="Q3497">
        <v>10</v>
      </c>
      <c r="R3497">
        <v>0</v>
      </c>
      <c r="S3497">
        <v>1</v>
      </c>
      <c r="T3497">
        <v>0</v>
      </c>
      <c r="U3497" t="b">
        <v>1</v>
      </c>
      <c r="V3497" t="s">
        <v>227</v>
      </c>
      <c r="W3497" t="s">
        <v>318</v>
      </c>
      <c r="X3497" t="s">
        <v>5553</v>
      </c>
      <c r="Y3497">
        <v>37</v>
      </c>
      <c r="Z3497">
        <v>37</v>
      </c>
      <c r="AA3497">
        <v>5</v>
      </c>
      <c r="AB3497">
        <v>5</v>
      </c>
      <c r="AC3497">
        <v>13</v>
      </c>
    </row>
    <row r="3498" spans="1:29" x14ac:dyDescent="0.35">
      <c r="A3498">
        <v>3504</v>
      </c>
      <c r="B3498" t="s">
        <v>1318</v>
      </c>
      <c r="C3498" t="s">
        <v>4913</v>
      </c>
      <c r="G3498" t="s">
        <v>4911</v>
      </c>
      <c r="I3498" t="s">
        <v>172</v>
      </c>
      <c r="J3498" t="s">
        <v>272</v>
      </c>
      <c r="K3498">
        <v>0</v>
      </c>
      <c r="N3498" t="b">
        <v>0</v>
      </c>
      <c r="O3498" t="b">
        <v>1</v>
      </c>
      <c r="P3498" t="b">
        <v>0</v>
      </c>
      <c r="Q3498">
        <v>10</v>
      </c>
      <c r="R3498">
        <v>0</v>
      </c>
      <c r="S3498">
        <v>1</v>
      </c>
      <c r="T3498">
        <v>0</v>
      </c>
      <c r="U3498" t="b">
        <v>1</v>
      </c>
      <c r="V3498" t="s">
        <v>227</v>
      </c>
      <c r="W3498" t="s">
        <v>318</v>
      </c>
      <c r="X3498" t="s">
        <v>5443</v>
      </c>
      <c r="Y3498">
        <v>37</v>
      </c>
      <c r="Z3498">
        <v>37</v>
      </c>
      <c r="AA3498">
        <v>6</v>
      </c>
      <c r="AB3498">
        <v>6</v>
      </c>
      <c r="AC3498">
        <v>13</v>
      </c>
    </row>
    <row r="3499" spans="1:29" x14ac:dyDescent="0.35">
      <c r="A3499">
        <v>3505</v>
      </c>
      <c r="B3499" t="s">
        <v>1318</v>
      </c>
      <c r="C3499" t="s">
        <v>4914</v>
      </c>
      <c r="G3499" t="s">
        <v>4911</v>
      </c>
      <c r="I3499" t="s">
        <v>173</v>
      </c>
      <c r="J3499" t="s">
        <v>272</v>
      </c>
      <c r="K3499">
        <v>0</v>
      </c>
      <c r="N3499" t="b">
        <v>0</v>
      </c>
      <c r="O3499" t="b">
        <v>1</v>
      </c>
      <c r="P3499" t="b">
        <v>0</v>
      </c>
      <c r="Q3499">
        <v>10</v>
      </c>
      <c r="R3499">
        <v>0</v>
      </c>
      <c r="S3499">
        <v>1</v>
      </c>
      <c r="T3499">
        <v>0</v>
      </c>
      <c r="U3499" t="b">
        <v>1</v>
      </c>
      <c r="V3499" t="s">
        <v>227</v>
      </c>
      <c r="W3499" t="s">
        <v>318</v>
      </c>
      <c r="X3499" t="s">
        <v>5825</v>
      </c>
      <c r="Y3499">
        <v>37</v>
      </c>
      <c r="Z3499">
        <v>37</v>
      </c>
      <c r="AA3499">
        <v>7</v>
      </c>
      <c r="AB3499">
        <v>7</v>
      </c>
      <c r="AC3499">
        <v>13</v>
      </c>
    </row>
    <row r="3500" spans="1:29" x14ac:dyDescent="0.35">
      <c r="A3500">
        <v>3506</v>
      </c>
      <c r="B3500" t="s">
        <v>1318</v>
      </c>
      <c r="C3500" t="s">
        <v>4915</v>
      </c>
      <c r="G3500" t="s">
        <v>4911</v>
      </c>
      <c r="I3500" t="s">
        <v>99</v>
      </c>
      <c r="J3500" t="s">
        <v>272</v>
      </c>
      <c r="K3500">
        <v>0</v>
      </c>
      <c r="N3500" t="b">
        <v>0</v>
      </c>
      <c r="O3500" t="b">
        <v>1</v>
      </c>
      <c r="P3500" t="b">
        <v>0</v>
      </c>
      <c r="Q3500">
        <v>10</v>
      </c>
      <c r="R3500">
        <v>0</v>
      </c>
      <c r="S3500">
        <v>1</v>
      </c>
      <c r="T3500">
        <v>0</v>
      </c>
      <c r="U3500" t="b">
        <v>1</v>
      </c>
      <c r="V3500" t="s">
        <v>227</v>
      </c>
      <c r="W3500" t="s">
        <v>318</v>
      </c>
      <c r="X3500" t="s">
        <v>5878</v>
      </c>
      <c r="Y3500">
        <v>37</v>
      </c>
      <c r="Z3500">
        <v>37</v>
      </c>
      <c r="AA3500">
        <v>8</v>
      </c>
      <c r="AB3500">
        <v>8</v>
      </c>
      <c r="AC3500">
        <v>13</v>
      </c>
    </row>
    <row r="3501" spans="1:29" x14ac:dyDescent="0.35">
      <c r="A3501">
        <v>3507</v>
      </c>
      <c r="B3501" t="s">
        <v>1318</v>
      </c>
      <c r="C3501" t="s">
        <v>4916</v>
      </c>
      <c r="G3501" t="s">
        <v>4917</v>
      </c>
      <c r="I3501" t="s">
        <v>174</v>
      </c>
      <c r="J3501" t="s">
        <v>272</v>
      </c>
      <c r="K3501">
        <v>0</v>
      </c>
      <c r="N3501" t="b">
        <v>0</v>
      </c>
      <c r="O3501" t="b">
        <v>1</v>
      </c>
      <c r="P3501" t="b">
        <v>0</v>
      </c>
      <c r="Q3501">
        <v>10</v>
      </c>
      <c r="R3501">
        <v>0</v>
      </c>
      <c r="S3501">
        <v>1</v>
      </c>
      <c r="T3501">
        <v>0</v>
      </c>
      <c r="U3501" t="b">
        <v>1</v>
      </c>
      <c r="V3501" t="s">
        <v>227</v>
      </c>
      <c r="W3501" t="s">
        <v>318</v>
      </c>
      <c r="X3501" t="s">
        <v>5765</v>
      </c>
      <c r="Y3501">
        <v>38</v>
      </c>
      <c r="Z3501">
        <v>38</v>
      </c>
      <c r="AA3501">
        <v>4</v>
      </c>
      <c r="AB3501">
        <v>4</v>
      </c>
      <c r="AC3501">
        <v>13</v>
      </c>
    </row>
    <row r="3502" spans="1:29" x14ac:dyDescent="0.35">
      <c r="A3502">
        <v>3508</v>
      </c>
      <c r="B3502" t="s">
        <v>1318</v>
      </c>
      <c r="C3502" t="s">
        <v>4918</v>
      </c>
      <c r="G3502" t="s">
        <v>4917</v>
      </c>
      <c r="I3502" t="s">
        <v>171</v>
      </c>
      <c r="J3502" t="s">
        <v>272</v>
      </c>
      <c r="K3502">
        <v>0</v>
      </c>
      <c r="N3502" t="b">
        <v>0</v>
      </c>
      <c r="O3502" t="b">
        <v>1</v>
      </c>
      <c r="P3502" t="b">
        <v>0</v>
      </c>
      <c r="Q3502">
        <v>10</v>
      </c>
      <c r="R3502">
        <v>0</v>
      </c>
      <c r="S3502">
        <v>1</v>
      </c>
      <c r="T3502">
        <v>0</v>
      </c>
      <c r="U3502" t="b">
        <v>1</v>
      </c>
      <c r="V3502" t="s">
        <v>227</v>
      </c>
      <c r="W3502" t="s">
        <v>318</v>
      </c>
      <c r="X3502" t="s">
        <v>5554</v>
      </c>
      <c r="Y3502">
        <v>38</v>
      </c>
      <c r="Z3502">
        <v>38</v>
      </c>
      <c r="AA3502">
        <v>5</v>
      </c>
      <c r="AB3502">
        <v>5</v>
      </c>
      <c r="AC3502">
        <v>13</v>
      </c>
    </row>
    <row r="3503" spans="1:29" x14ac:dyDescent="0.35">
      <c r="A3503">
        <v>3509</v>
      </c>
      <c r="B3503" t="s">
        <v>1318</v>
      </c>
      <c r="C3503" t="s">
        <v>4919</v>
      </c>
      <c r="G3503" t="s">
        <v>4917</v>
      </c>
      <c r="I3503" t="s">
        <v>172</v>
      </c>
      <c r="J3503" t="s">
        <v>272</v>
      </c>
      <c r="K3503">
        <v>0</v>
      </c>
      <c r="N3503" t="b">
        <v>0</v>
      </c>
      <c r="O3503" t="b">
        <v>1</v>
      </c>
      <c r="P3503" t="b">
        <v>0</v>
      </c>
      <c r="Q3503">
        <v>10</v>
      </c>
      <c r="R3503">
        <v>0</v>
      </c>
      <c r="S3503">
        <v>1</v>
      </c>
      <c r="T3503">
        <v>0</v>
      </c>
      <c r="U3503" t="b">
        <v>1</v>
      </c>
      <c r="V3503" t="s">
        <v>227</v>
      </c>
      <c r="W3503" t="s">
        <v>318</v>
      </c>
      <c r="X3503" t="s">
        <v>5444</v>
      </c>
      <c r="Y3503">
        <v>38</v>
      </c>
      <c r="Z3503">
        <v>38</v>
      </c>
      <c r="AA3503">
        <v>6</v>
      </c>
      <c r="AB3503">
        <v>6</v>
      </c>
      <c r="AC3503">
        <v>13</v>
      </c>
    </row>
    <row r="3504" spans="1:29" x14ac:dyDescent="0.35">
      <c r="A3504">
        <v>3510</v>
      </c>
      <c r="B3504" t="s">
        <v>1318</v>
      </c>
      <c r="C3504" t="s">
        <v>4920</v>
      </c>
      <c r="G3504" t="s">
        <v>4917</v>
      </c>
      <c r="I3504" t="s">
        <v>173</v>
      </c>
      <c r="J3504" t="s">
        <v>272</v>
      </c>
      <c r="K3504">
        <v>0</v>
      </c>
      <c r="N3504" t="b">
        <v>0</v>
      </c>
      <c r="O3504" t="b">
        <v>1</v>
      </c>
      <c r="P3504" t="b">
        <v>0</v>
      </c>
      <c r="Q3504">
        <v>10</v>
      </c>
      <c r="R3504">
        <v>0</v>
      </c>
      <c r="S3504">
        <v>1</v>
      </c>
      <c r="T3504">
        <v>0</v>
      </c>
      <c r="U3504" t="b">
        <v>1</v>
      </c>
      <c r="V3504" t="s">
        <v>227</v>
      </c>
      <c r="W3504" t="s">
        <v>318</v>
      </c>
      <c r="X3504" t="s">
        <v>5826</v>
      </c>
      <c r="Y3504">
        <v>38</v>
      </c>
      <c r="Z3504">
        <v>38</v>
      </c>
      <c r="AA3504">
        <v>7</v>
      </c>
      <c r="AB3504">
        <v>7</v>
      </c>
      <c r="AC3504">
        <v>13</v>
      </c>
    </row>
    <row r="3505" spans="1:29" x14ac:dyDescent="0.35">
      <c r="A3505">
        <v>3511</v>
      </c>
      <c r="B3505" t="s">
        <v>1318</v>
      </c>
      <c r="C3505" t="s">
        <v>4921</v>
      </c>
      <c r="G3505" t="s">
        <v>4917</v>
      </c>
      <c r="I3505" t="s">
        <v>99</v>
      </c>
      <c r="J3505" t="s">
        <v>272</v>
      </c>
      <c r="K3505">
        <v>0</v>
      </c>
      <c r="N3505" t="b">
        <v>0</v>
      </c>
      <c r="O3505" t="b">
        <v>1</v>
      </c>
      <c r="P3505" t="b">
        <v>0</v>
      </c>
      <c r="Q3505">
        <v>10</v>
      </c>
      <c r="R3505">
        <v>0</v>
      </c>
      <c r="S3505">
        <v>1</v>
      </c>
      <c r="T3505">
        <v>0</v>
      </c>
      <c r="U3505" t="b">
        <v>1</v>
      </c>
      <c r="V3505" t="s">
        <v>227</v>
      </c>
      <c r="W3505" t="s">
        <v>318</v>
      </c>
      <c r="X3505" t="s">
        <v>5879</v>
      </c>
      <c r="Y3505">
        <v>38</v>
      </c>
      <c r="Z3505">
        <v>38</v>
      </c>
      <c r="AA3505">
        <v>8</v>
      </c>
      <c r="AB3505">
        <v>8</v>
      </c>
      <c r="AC3505">
        <v>13</v>
      </c>
    </row>
    <row r="3506" spans="1:29" x14ac:dyDescent="0.35">
      <c r="A3506">
        <v>3512</v>
      </c>
      <c r="B3506" t="s">
        <v>1318</v>
      </c>
      <c r="C3506" t="s">
        <v>4922</v>
      </c>
      <c r="G3506" t="s">
        <v>4923</v>
      </c>
      <c r="I3506" t="s">
        <v>174</v>
      </c>
      <c r="J3506" t="s">
        <v>272</v>
      </c>
      <c r="K3506">
        <v>0</v>
      </c>
      <c r="N3506" t="b">
        <v>0</v>
      </c>
      <c r="O3506" t="b">
        <v>1</v>
      </c>
      <c r="P3506" t="b">
        <v>0</v>
      </c>
      <c r="Q3506">
        <v>10</v>
      </c>
      <c r="R3506">
        <v>0</v>
      </c>
      <c r="S3506">
        <v>1</v>
      </c>
      <c r="T3506">
        <v>0</v>
      </c>
      <c r="U3506" t="b">
        <v>1</v>
      </c>
      <c r="V3506" t="s">
        <v>227</v>
      </c>
      <c r="W3506" t="s">
        <v>318</v>
      </c>
      <c r="X3506" t="s">
        <v>5766</v>
      </c>
      <c r="Y3506">
        <v>39</v>
      </c>
      <c r="Z3506">
        <v>39</v>
      </c>
      <c r="AA3506">
        <v>4</v>
      </c>
      <c r="AB3506">
        <v>4</v>
      </c>
      <c r="AC3506">
        <v>13</v>
      </c>
    </row>
    <row r="3507" spans="1:29" x14ac:dyDescent="0.35">
      <c r="A3507">
        <v>3513</v>
      </c>
      <c r="B3507" t="s">
        <v>1318</v>
      </c>
      <c r="C3507" t="s">
        <v>4924</v>
      </c>
      <c r="G3507" t="s">
        <v>4923</v>
      </c>
      <c r="I3507" t="s">
        <v>171</v>
      </c>
      <c r="J3507" t="s">
        <v>272</v>
      </c>
      <c r="K3507">
        <v>0</v>
      </c>
      <c r="N3507" t="b">
        <v>0</v>
      </c>
      <c r="O3507" t="b">
        <v>1</v>
      </c>
      <c r="P3507" t="b">
        <v>0</v>
      </c>
      <c r="Q3507">
        <v>10</v>
      </c>
      <c r="R3507">
        <v>0</v>
      </c>
      <c r="S3507">
        <v>1</v>
      </c>
      <c r="T3507">
        <v>0</v>
      </c>
      <c r="U3507" t="b">
        <v>1</v>
      </c>
      <c r="V3507" t="s">
        <v>227</v>
      </c>
      <c r="W3507" t="s">
        <v>318</v>
      </c>
      <c r="X3507" t="s">
        <v>5555</v>
      </c>
      <c r="Y3507">
        <v>39</v>
      </c>
      <c r="Z3507">
        <v>39</v>
      </c>
      <c r="AA3507">
        <v>5</v>
      </c>
      <c r="AB3507">
        <v>5</v>
      </c>
      <c r="AC3507">
        <v>13</v>
      </c>
    </row>
    <row r="3508" spans="1:29" x14ac:dyDescent="0.35">
      <c r="A3508">
        <v>3514</v>
      </c>
      <c r="B3508" t="s">
        <v>1318</v>
      </c>
      <c r="C3508" t="s">
        <v>4925</v>
      </c>
      <c r="G3508" t="s">
        <v>4923</v>
      </c>
      <c r="I3508" t="s">
        <v>172</v>
      </c>
      <c r="J3508" t="s">
        <v>272</v>
      </c>
      <c r="K3508">
        <v>0</v>
      </c>
      <c r="N3508" t="b">
        <v>0</v>
      </c>
      <c r="O3508" t="b">
        <v>1</v>
      </c>
      <c r="P3508" t="b">
        <v>0</v>
      </c>
      <c r="Q3508">
        <v>10</v>
      </c>
      <c r="R3508">
        <v>0</v>
      </c>
      <c r="S3508">
        <v>1</v>
      </c>
      <c r="T3508">
        <v>0</v>
      </c>
      <c r="U3508" t="b">
        <v>1</v>
      </c>
      <c r="V3508" t="s">
        <v>227</v>
      </c>
      <c r="W3508" t="s">
        <v>318</v>
      </c>
      <c r="X3508" t="s">
        <v>5445</v>
      </c>
      <c r="Y3508">
        <v>39</v>
      </c>
      <c r="Z3508">
        <v>39</v>
      </c>
      <c r="AA3508">
        <v>6</v>
      </c>
      <c r="AB3508">
        <v>6</v>
      </c>
      <c r="AC3508">
        <v>13</v>
      </c>
    </row>
    <row r="3509" spans="1:29" x14ac:dyDescent="0.35">
      <c r="A3509">
        <v>3515</v>
      </c>
      <c r="B3509" t="s">
        <v>1318</v>
      </c>
      <c r="C3509" t="s">
        <v>4926</v>
      </c>
      <c r="G3509" t="s">
        <v>4923</v>
      </c>
      <c r="I3509" t="s">
        <v>173</v>
      </c>
      <c r="J3509" t="s">
        <v>272</v>
      </c>
      <c r="K3509">
        <v>0</v>
      </c>
      <c r="N3509" t="b">
        <v>0</v>
      </c>
      <c r="O3509" t="b">
        <v>1</v>
      </c>
      <c r="P3509" t="b">
        <v>0</v>
      </c>
      <c r="Q3509">
        <v>10</v>
      </c>
      <c r="R3509">
        <v>0</v>
      </c>
      <c r="S3509">
        <v>1</v>
      </c>
      <c r="T3509">
        <v>0</v>
      </c>
      <c r="U3509" t="b">
        <v>1</v>
      </c>
      <c r="V3509" t="s">
        <v>227</v>
      </c>
      <c r="W3509" t="s">
        <v>318</v>
      </c>
      <c r="X3509" t="s">
        <v>5827</v>
      </c>
      <c r="Y3509">
        <v>39</v>
      </c>
      <c r="Z3509">
        <v>39</v>
      </c>
      <c r="AA3509">
        <v>7</v>
      </c>
      <c r="AB3509">
        <v>7</v>
      </c>
      <c r="AC3509">
        <v>13</v>
      </c>
    </row>
    <row r="3510" spans="1:29" x14ac:dyDescent="0.35">
      <c r="A3510">
        <v>3516</v>
      </c>
      <c r="B3510" t="s">
        <v>1318</v>
      </c>
      <c r="C3510" t="s">
        <v>4927</v>
      </c>
      <c r="G3510" t="s">
        <v>4923</v>
      </c>
      <c r="I3510" t="s">
        <v>99</v>
      </c>
      <c r="J3510" t="s">
        <v>272</v>
      </c>
      <c r="K3510">
        <v>0</v>
      </c>
      <c r="N3510" t="b">
        <v>0</v>
      </c>
      <c r="O3510" t="b">
        <v>1</v>
      </c>
      <c r="P3510" t="b">
        <v>0</v>
      </c>
      <c r="Q3510">
        <v>10</v>
      </c>
      <c r="R3510">
        <v>0</v>
      </c>
      <c r="S3510">
        <v>1</v>
      </c>
      <c r="T3510">
        <v>0</v>
      </c>
      <c r="U3510" t="b">
        <v>1</v>
      </c>
      <c r="V3510" t="s">
        <v>227</v>
      </c>
      <c r="W3510" t="s">
        <v>318</v>
      </c>
      <c r="X3510" t="s">
        <v>5880</v>
      </c>
      <c r="Y3510">
        <v>39</v>
      </c>
      <c r="Z3510">
        <v>39</v>
      </c>
      <c r="AA3510">
        <v>8</v>
      </c>
      <c r="AB3510">
        <v>8</v>
      </c>
      <c r="AC3510">
        <v>13</v>
      </c>
    </row>
    <row r="3511" spans="1:29" x14ac:dyDescent="0.35">
      <c r="A3511">
        <v>3517</v>
      </c>
      <c r="B3511" t="s">
        <v>1318</v>
      </c>
      <c r="C3511" t="s">
        <v>4928</v>
      </c>
      <c r="G3511" t="s">
        <v>4929</v>
      </c>
      <c r="I3511" t="s">
        <v>174</v>
      </c>
      <c r="J3511" t="s">
        <v>272</v>
      </c>
      <c r="K3511">
        <v>0</v>
      </c>
      <c r="N3511" t="b">
        <v>0</v>
      </c>
      <c r="O3511" t="b">
        <v>1</v>
      </c>
      <c r="P3511" t="b">
        <v>0</v>
      </c>
      <c r="Q3511">
        <v>10</v>
      </c>
      <c r="R3511">
        <v>0</v>
      </c>
      <c r="S3511">
        <v>1</v>
      </c>
      <c r="T3511">
        <v>0</v>
      </c>
      <c r="U3511" t="b">
        <v>1</v>
      </c>
      <c r="V3511" t="s">
        <v>227</v>
      </c>
      <c r="W3511" t="s">
        <v>318</v>
      </c>
      <c r="X3511" t="s">
        <v>5767</v>
      </c>
      <c r="Y3511">
        <v>40</v>
      </c>
      <c r="Z3511">
        <v>40</v>
      </c>
      <c r="AA3511">
        <v>4</v>
      </c>
      <c r="AB3511">
        <v>4</v>
      </c>
      <c r="AC3511">
        <v>13</v>
      </c>
    </row>
    <row r="3512" spans="1:29" x14ac:dyDescent="0.35">
      <c r="A3512">
        <v>3518</v>
      </c>
      <c r="B3512" t="s">
        <v>1318</v>
      </c>
      <c r="C3512" t="s">
        <v>4930</v>
      </c>
      <c r="G3512" t="s">
        <v>4929</v>
      </c>
      <c r="I3512" t="s">
        <v>171</v>
      </c>
      <c r="J3512" t="s">
        <v>272</v>
      </c>
      <c r="K3512">
        <v>0</v>
      </c>
      <c r="N3512" t="b">
        <v>0</v>
      </c>
      <c r="O3512" t="b">
        <v>1</v>
      </c>
      <c r="P3512" t="b">
        <v>0</v>
      </c>
      <c r="Q3512">
        <v>10</v>
      </c>
      <c r="R3512">
        <v>0</v>
      </c>
      <c r="S3512">
        <v>1</v>
      </c>
      <c r="T3512">
        <v>0</v>
      </c>
      <c r="U3512" t="b">
        <v>1</v>
      </c>
      <c r="V3512" t="s">
        <v>227</v>
      </c>
      <c r="W3512" t="s">
        <v>318</v>
      </c>
      <c r="X3512" t="s">
        <v>5556</v>
      </c>
      <c r="Y3512">
        <v>40</v>
      </c>
      <c r="Z3512">
        <v>40</v>
      </c>
      <c r="AA3512">
        <v>5</v>
      </c>
      <c r="AB3512">
        <v>5</v>
      </c>
      <c r="AC3512">
        <v>13</v>
      </c>
    </row>
    <row r="3513" spans="1:29" x14ac:dyDescent="0.35">
      <c r="A3513">
        <v>3519</v>
      </c>
      <c r="B3513" t="s">
        <v>1318</v>
      </c>
      <c r="C3513" t="s">
        <v>4931</v>
      </c>
      <c r="G3513" t="s">
        <v>4929</v>
      </c>
      <c r="I3513" t="s">
        <v>172</v>
      </c>
      <c r="J3513" t="s">
        <v>272</v>
      </c>
      <c r="K3513">
        <v>0</v>
      </c>
      <c r="N3513" t="b">
        <v>0</v>
      </c>
      <c r="O3513" t="b">
        <v>1</v>
      </c>
      <c r="P3513" t="b">
        <v>0</v>
      </c>
      <c r="Q3513">
        <v>10</v>
      </c>
      <c r="R3513">
        <v>0</v>
      </c>
      <c r="S3513">
        <v>1</v>
      </c>
      <c r="T3513">
        <v>0</v>
      </c>
      <c r="U3513" t="b">
        <v>1</v>
      </c>
      <c r="V3513" t="s">
        <v>227</v>
      </c>
      <c r="W3513" t="s">
        <v>318</v>
      </c>
      <c r="X3513" t="s">
        <v>5446</v>
      </c>
      <c r="Y3513">
        <v>40</v>
      </c>
      <c r="Z3513">
        <v>40</v>
      </c>
      <c r="AA3513">
        <v>6</v>
      </c>
      <c r="AB3513">
        <v>6</v>
      </c>
      <c r="AC3513">
        <v>13</v>
      </c>
    </row>
    <row r="3514" spans="1:29" x14ac:dyDescent="0.35">
      <c r="A3514">
        <v>3520</v>
      </c>
      <c r="B3514" t="s">
        <v>1318</v>
      </c>
      <c r="C3514" t="s">
        <v>4932</v>
      </c>
      <c r="G3514" t="s">
        <v>4929</v>
      </c>
      <c r="I3514" t="s">
        <v>173</v>
      </c>
      <c r="J3514" t="s">
        <v>272</v>
      </c>
      <c r="K3514">
        <v>0</v>
      </c>
      <c r="N3514" t="b">
        <v>0</v>
      </c>
      <c r="O3514" t="b">
        <v>1</v>
      </c>
      <c r="P3514" t="b">
        <v>0</v>
      </c>
      <c r="Q3514">
        <v>10</v>
      </c>
      <c r="R3514">
        <v>0</v>
      </c>
      <c r="S3514">
        <v>1</v>
      </c>
      <c r="T3514">
        <v>0</v>
      </c>
      <c r="U3514" t="b">
        <v>1</v>
      </c>
      <c r="V3514" t="s">
        <v>227</v>
      </c>
      <c r="W3514" t="s">
        <v>318</v>
      </c>
      <c r="X3514" t="s">
        <v>5828</v>
      </c>
      <c r="Y3514">
        <v>40</v>
      </c>
      <c r="Z3514">
        <v>40</v>
      </c>
      <c r="AA3514">
        <v>7</v>
      </c>
      <c r="AB3514">
        <v>7</v>
      </c>
      <c r="AC3514">
        <v>13</v>
      </c>
    </row>
    <row r="3515" spans="1:29" x14ac:dyDescent="0.35">
      <c r="A3515">
        <v>3521</v>
      </c>
      <c r="B3515" t="s">
        <v>1318</v>
      </c>
      <c r="C3515" t="s">
        <v>4933</v>
      </c>
      <c r="G3515" t="s">
        <v>4929</v>
      </c>
      <c r="I3515" t="s">
        <v>99</v>
      </c>
      <c r="J3515" t="s">
        <v>272</v>
      </c>
      <c r="K3515">
        <v>0</v>
      </c>
      <c r="N3515" t="b">
        <v>0</v>
      </c>
      <c r="O3515" t="b">
        <v>1</v>
      </c>
      <c r="P3515" t="b">
        <v>0</v>
      </c>
      <c r="Q3515">
        <v>10</v>
      </c>
      <c r="R3515">
        <v>0</v>
      </c>
      <c r="S3515">
        <v>1</v>
      </c>
      <c r="T3515">
        <v>0</v>
      </c>
      <c r="U3515" t="b">
        <v>1</v>
      </c>
      <c r="V3515" t="s">
        <v>227</v>
      </c>
      <c r="W3515" t="s">
        <v>318</v>
      </c>
      <c r="X3515" t="s">
        <v>5881</v>
      </c>
      <c r="Y3515">
        <v>40</v>
      </c>
      <c r="Z3515">
        <v>40</v>
      </c>
      <c r="AA3515">
        <v>8</v>
      </c>
      <c r="AB3515">
        <v>8</v>
      </c>
      <c r="AC3515">
        <v>13</v>
      </c>
    </row>
    <row r="3516" spans="1:29" x14ac:dyDescent="0.35">
      <c r="A3516">
        <v>3522</v>
      </c>
      <c r="B3516" t="s">
        <v>1287</v>
      </c>
      <c r="C3516" t="s">
        <v>4934</v>
      </c>
      <c r="D3516" t="s">
        <v>4935</v>
      </c>
      <c r="E3516" t="s">
        <v>4936</v>
      </c>
      <c r="U3516" t="b">
        <v>1</v>
      </c>
      <c r="V3516" t="s">
        <v>338</v>
      </c>
      <c r="W3516" t="s">
        <v>339</v>
      </c>
      <c r="X3516" t="s">
        <v>6170</v>
      </c>
      <c r="Y3516">
        <v>1</v>
      </c>
      <c r="Z3516">
        <v>14</v>
      </c>
      <c r="AA3516">
        <v>1</v>
      </c>
      <c r="AB3516">
        <v>10</v>
      </c>
      <c r="AC3516">
        <v>24</v>
      </c>
    </row>
    <row r="3517" spans="1:29" x14ac:dyDescent="0.35">
      <c r="A3517">
        <v>3523</v>
      </c>
      <c r="B3517" t="s">
        <v>1290</v>
      </c>
      <c r="C3517" t="s">
        <v>4937</v>
      </c>
      <c r="U3517" t="b">
        <v>1</v>
      </c>
      <c r="V3517" t="s">
        <v>338</v>
      </c>
      <c r="W3517" t="s">
        <v>339</v>
      </c>
      <c r="X3517" t="s">
        <v>6171</v>
      </c>
      <c r="Y3517">
        <v>7</v>
      </c>
      <c r="Z3517">
        <v>14</v>
      </c>
      <c r="AA3517">
        <v>1</v>
      </c>
      <c r="AB3517">
        <v>10</v>
      </c>
      <c r="AC3517">
        <v>24</v>
      </c>
    </row>
    <row r="3518" spans="1:29" x14ac:dyDescent="0.35">
      <c r="A3518">
        <v>3524</v>
      </c>
      <c r="B3518" t="s">
        <v>147</v>
      </c>
      <c r="C3518" t="s">
        <v>4938</v>
      </c>
      <c r="U3518" t="b">
        <v>1</v>
      </c>
      <c r="V3518" t="s">
        <v>338</v>
      </c>
      <c r="W3518" t="s">
        <v>339</v>
      </c>
      <c r="X3518" t="s">
        <v>6172</v>
      </c>
      <c r="Y3518">
        <v>7</v>
      </c>
      <c r="Z3518">
        <v>11</v>
      </c>
      <c r="AA3518">
        <v>6</v>
      </c>
      <c r="AB3518">
        <v>6</v>
      </c>
      <c r="AC3518">
        <v>24</v>
      </c>
    </row>
    <row r="3519" spans="1:29" x14ac:dyDescent="0.35">
      <c r="A3519">
        <v>3525</v>
      </c>
      <c r="B3519" t="s">
        <v>147</v>
      </c>
      <c r="C3519" t="s">
        <v>4939</v>
      </c>
      <c r="U3519" t="b">
        <v>1</v>
      </c>
      <c r="V3519" t="s">
        <v>338</v>
      </c>
      <c r="W3519" t="s">
        <v>339</v>
      </c>
      <c r="X3519" t="s">
        <v>6173</v>
      </c>
      <c r="Y3519">
        <v>7</v>
      </c>
      <c r="Z3519">
        <v>12</v>
      </c>
      <c r="AA3519">
        <v>7</v>
      </c>
      <c r="AB3519">
        <v>7</v>
      </c>
      <c r="AC3519">
        <v>24</v>
      </c>
    </row>
    <row r="3520" spans="1:29" x14ac:dyDescent="0.35">
      <c r="A3520">
        <v>3526</v>
      </c>
      <c r="B3520" t="s">
        <v>147</v>
      </c>
      <c r="C3520" t="s">
        <v>4940</v>
      </c>
      <c r="U3520" t="b">
        <v>1</v>
      </c>
      <c r="V3520" t="s">
        <v>338</v>
      </c>
      <c r="W3520" t="s">
        <v>339</v>
      </c>
      <c r="X3520" t="s">
        <v>6174</v>
      </c>
      <c r="Y3520">
        <v>7</v>
      </c>
      <c r="Z3520">
        <v>14</v>
      </c>
      <c r="AA3520">
        <v>8</v>
      </c>
      <c r="AB3520">
        <v>8</v>
      </c>
      <c r="AC3520">
        <v>24</v>
      </c>
    </row>
    <row r="3521" spans="1:29" x14ac:dyDescent="0.35">
      <c r="A3521">
        <v>3527</v>
      </c>
      <c r="B3521" t="s">
        <v>1287</v>
      </c>
      <c r="C3521" t="s">
        <v>4941</v>
      </c>
      <c r="D3521" t="s">
        <v>4942</v>
      </c>
      <c r="E3521" t="s">
        <v>4943</v>
      </c>
      <c r="U3521" t="b">
        <v>1</v>
      </c>
      <c r="V3521" t="s">
        <v>338</v>
      </c>
      <c r="W3521" t="s">
        <v>339</v>
      </c>
      <c r="X3521" t="s">
        <v>6175</v>
      </c>
      <c r="Y3521">
        <v>15</v>
      </c>
      <c r="Z3521">
        <v>24</v>
      </c>
      <c r="AA3521">
        <v>1</v>
      </c>
      <c r="AB3521">
        <v>10</v>
      </c>
      <c r="AC3521">
        <v>24</v>
      </c>
    </row>
    <row r="3522" spans="1:29" x14ac:dyDescent="0.35">
      <c r="A3522">
        <v>3528</v>
      </c>
      <c r="B3522" t="s">
        <v>1290</v>
      </c>
      <c r="C3522" t="s">
        <v>4944</v>
      </c>
      <c r="U3522" t="b">
        <v>1</v>
      </c>
      <c r="V3522" t="s">
        <v>338</v>
      </c>
      <c r="W3522" t="s">
        <v>339</v>
      </c>
      <c r="X3522" t="s">
        <v>6176</v>
      </c>
      <c r="Y3522">
        <v>16</v>
      </c>
      <c r="Z3522">
        <v>24</v>
      </c>
      <c r="AA3522">
        <v>1</v>
      </c>
      <c r="AB3522">
        <v>10</v>
      </c>
      <c r="AC3522">
        <v>24</v>
      </c>
    </row>
    <row r="3523" spans="1:29" x14ac:dyDescent="0.35">
      <c r="A3523">
        <v>3529</v>
      </c>
      <c r="B3523" t="s">
        <v>147</v>
      </c>
      <c r="C3523" t="s">
        <v>4945</v>
      </c>
      <c r="U3523" t="b">
        <v>1</v>
      </c>
      <c r="V3523" t="s">
        <v>338</v>
      </c>
      <c r="W3523" t="s">
        <v>339</v>
      </c>
      <c r="X3523" t="s">
        <v>6177</v>
      </c>
      <c r="Y3523">
        <v>16</v>
      </c>
      <c r="Z3523">
        <v>23</v>
      </c>
      <c r="AA3523">
        <v>4</v>
      </c>
      <c r="AB3523">
        <v>4</v>
      </c>
      <c r="AC3523">
        <v>24</v>
      </c>
    </row>
    <row r="3524" spans="1:29" x14ac:dyDescent="0.35">
      <c r="A3524">
        <v>3530</v>
      </c>
      <c r="B3524" t="s">
        <v>147</v>
      </c>
      <c r="C3524" t="s">
        <v>4946</v>
      </c>
      <c r="U3524" t="b">
        <v>1</v>
      </c>
      <c r="V3524" t="s">
        <v>338</v>
      </c>
      <c r="W3524" t="s">
        <v>339</v>
      </c>
      <c r="X3524" t="s">
        <v>6178</v>
      </c>
      <c r="Y3524">
        <v>16</v>
      </c>
      <c r="Z3524">
        <v>23</v>
      </c>
      <c r="AA3524">
        <v>5</v>
      </c>
      <c r="AB3524">
        <v>5</v>
      </c>
      <c r="AC3524">
        <v>24</v>
      </c>
    </row>
    <row r="3525" spans="1:29" x14ac:dyDescent="0.35">
      <c r="A3525">
        <v>3531</v>
      </c>
      <c r="B3525" t="s">
        <v>147</v>
      </c>
      <c r="C3525" t="s">
        <v>4947</v>
      </c>
      <c r="U3525" t="b">
        <v>1</v>
      </c>
      <c r="V3525" t="s">
        <v>338</v>
      </c>
      <c r="W3525" t="s">
        <v>339</v>
      </c>
      <c r="X3525" t="s">
        <v>6179</v>
      </c>
      <c r="Y3525">
        <v>16</v>
      </c>
      <c r="Z3525">
        <v>23</v>
      </c>
      <c r="AA3525">
        <v>6</v>
      </c>
      <c r="AB3525">
        <v>6</v>
      </c>
      <c r="AC3525">
        <v>24</v>
      </c>
    </row>
    <row r="3526" spans="1:29" x14ac:dyDescent="0.35">
      <c r="A3526">
        <v>3532</v>
      </c>
      <c r="B3526" t="s">
        <v>147</v>
      </c>
      <c r="C3526" t="s">
        <v>4948</v>
      </c>
      <c r="U3526" t="b">
        <v>1</v>
      </c>
      <c r="V3526" t="s">
        <v>338</v>
      </c>
      <c r="W3526" t="s">
        <v>339</v>
      </c>
      <c r="X3526" t="s">
        <v>6180</v>
      </c>
      <c r="Y3526">
        <v>16</v>
      </c>
      <c r="Z3526">
        <v>23</v>
      </c>
      <c r="AA3526">
        <v>7</v>
      </c>
      <c r="AB3526">
        <v>7</v>
      </c>
      <c r="AC3526">
        <v>24</v>
      </c>
    </row>
    <row r="3527" spans="1:29" x14ac:dyDescent="0.35">
      <c r="A3527">
        <v>3533</v>
      </c>
      <c r="B3527" t="s">
        <v>147</v>
      </c>
      <c r="C3527" t="s">
        <v>4949</v>
      </c>
      <c r="U3527" t="b">
        <v>1</v>
      </c>
      <c r="V3527" t="s">
        <v>338</v>
      </c>
      <c r="W3527" t="s">
        <v>339</v>
      </c>
      <c r="X3527" t="s">
        <v>6181</v>
      </c>
      <c r="Y3527">
        <v>16</v>
      </c>
      <c r="Z3527">
        <v>24</v>
      </c>
      <c r="AA3527">
        <v>8</v>
      </c>
      <c r="AB3527">
        <v>8</v>
      </c>
      <c r="AC3527">
        <v>24</v>
      </c>
    </row>
    <row r="3528" spans="1:29" x14ac:dyDescent="0.35">
      <c r="A3528">
        <v>3534</v>
      </c>
      <c r="B3528" t="s">
        <v>1287</v>
      </c>
      <c r="C3528" t="s">
        <v>4950</v>
      </c>
      <c r="D3528" t="s">
        <v>4951</v>
      </c>
      <c r="E3528" t="s">
        <v>4952</v>
      </c>
      <c r="U3528" t="b">
        <v>1</v>
      </c>
      <c r="V3528" t="s">
        <v>338</v>
      </c>
      <c r="W3528" t="s">
        <v>339</v>
      </c>
      <c r="X3528" t="s">
        <v>6182</v>
      </c>
      <c r="Y3528">
        <v>25</v>
      </c>
      <c r="Z3528">
        <v>27</v>
      </c>
      <c r="AA3528">
        <v>1</v>
      </c>
      <c r="AB3528">
        <v>10</v>
      </c>
      <c r="AC3528">
        <v>24</v>
      </c>
    </row>
    <row r="3529" spans="1:29" x14ac:dyDescent="0.35">
      <c r="A3529">
        <v>3535</v>
      </c>
      <c r="B3529" t="s">
        <v>1290</v>
      </c>
      <c r="C3529" t="s">
        <v>4953</v>
      </c>
      <c r="U3529" t="b">
        <v>1</v>
      </c>
      <c r="V3529" t="s">
        <v>338</v>
      </c>
      <c r="W3529" t="s">
        <v>339</v>
      </c>
      <c r="X3529" t="s">
        <v>6183</v>
      </c>
      <c r="Y3529">
        <v>26</v>
      </c>
      <c r="Z3529">
        <v>27</v>
      </c>
      <c r="AA3529">
        <v>1</v>
      </c>
      <c r="AB3529">
        <v>10</v>
      </c>
      <c r="AC3529">
        <v>24</v>
      </c>
    </row>
    <row r="3530" spans="1:29" x14ac:dyDescent="0.35">
      <c r="A3530">
        <v>3536</v>
      </c>
      <c r="B3530" t="s">
        <v>147</v>
      </c>
      <c r="C3530" t="s">
        <v>4954</v>
      </c>
      <c r="U3530" t="b">
        <v>1</v>
      </c>
      <c r="V3530" t="s">
        <v>338</v>
      </c>
      <c r="W3530" t="s">
        <v>339</v>
      </c>
      <c r="X3530" t="s">
        <v>6184</v>
      </c>
      <c r="Y3530">
        <v>26</v>
      </c>
      <c r="Z3530">
        <v>27</v>
      </c>
      <c r="AA3530">
        <v>8</v>
      </c>
      <c r="AB3530">
        <v>8</v>
      </c>
      <c r="AC3530">
        <v>24</v>
      </c>
    </row>
    <row r="3531" spans="1:29" x14ac:dyDescent="0.35">
      <c r="A3531">
        <v>3537</v>
      </c>
      <c r="B3531" t="s">
        <v>1287</v>
      </c>
      <c r="C3531" t="s">
        <v>4955</v>
      </c>
      <c r="D3531" t="s">
        <v>4956</v>
      </c>
      <c r="E3531" t="s">
        <v>4957</v>
      </c>
      <c r="U3531" t="b">
        <v>1</v>
      </c>
      <c r="V3531" t="s">
        <v>338</v>
      </c>
      <c r="W3531" t="s">
        <v>339</v>
      </c>
      <c r="X3531" t="s">
        <v>6185</v>
      </c>
      <c r="Y3531">
        <v>31</v>
      </c>
      <c r="Z3531">
        <v>40</v>
      </c>
      <c r="AA3531">
        <v>1</v>
      </c>
      <c r="AB3531">
        <v>10</v>
      </c>
      <c r="AC3531">
        <v>24</v>
      </c>
    </row>
    <row r="3532" spans="1:29" x14ac:dyDescent="0.35">
      <c r="A3532">
        <v>3538</v>
      </c>
      <c r="B3532" t="s">
        <v>1290</v>
      </c>
      <c r="C3532" t="s">
        <v>4958</v>
      </c>
      <c r="U3532" t="b">
        <v>1</v>
      </c>
      <c r="V3532" t="s">
        <v>338</v>
      </c>
      <c r="W3532" t="s">
        <v>339</v>
      </c>
      <c r="X3532" t="s">
        <v>6186</v>
      </c>
      <c r="Y3532">
        <v>32</v>
      </c>
      <c r="Z3532">
        <v>40</v>
      </c>
      <c r="AA3532">
        <v>1</v>
      </c>
      <c r="AB3532">
        <v>10</v>
      </c>
      <c r="AC3532">
        <v>24</v>
      </c>
    </row>
    <row r="3533" spans="1:29" x14ac:dyDescent="0.35">
      <c r="A3533">
        <v>3539</v>
      </c>
      <c r="B3533" t="s">
        <v>147</v>
      </c>
      <c r="C3533" t="s">
        <v>4959</v>
      </c>
      <c r="U3533" t="b">
        <v>1</v>
      </c>
      <c r="V3533" t="s">
        <v>338</v>
      </c>
      <c r="W3533" t="s">
        <v>339</v>
      </c>
      <c r="X3533" t="s">
        <v>6187</v>
      </c>
      <c r="Y3533">
        <v>32</v>
      </c>
      <c r="Z3533">
        <v>40</v>
      </c>
      <c r="AA3533">
        <v>4</v>
      </c>
      <c r="AB3533">
        <v>4</v>
      </c>
      <c r="AC3533">
        <v>24</v>
      </c>
    </row>
    <row r="3534" spans="1:29" x14ac:dyDescent="0.35">
      <c r="A3534">
        <v>3540</v>
      </c>
      <c r="B3534" t="s">
        <v>147</v>
      </c>
      <c r="C3534" t="s">
        <v>4960</v>
      </c>
      <c r="U3534" t="b">
        <v>1</v>
      </c>
      <c r="V3534" t="s">
        <v>338</v>
      </c>
      <c r="W3534" t="s">
        <v>339</v>
      </c>
      <c r="X3534" t="s">
        <v>6188</v>
      </c>
      <c r="Y3534">
        <v>32</v>
      </c>
      <c r="Z3534">
        <v>40</v>
      </c>
      <c r="AA3534">
        <v>5</v>
      </c>
      <c r="AB3534">
        <v>5</v>
      </c>
      <c r="AC3534">
        <v>24</v>
      </c>
    </row>
    <row r="3535" spans="1:29" x14ac:dyDescent="0.35">
      <c r="A3535">
        <v>3541</v>
      </c>
      <c r="B3535" t="s">
        <v>147</v>
      </c>
      <c r="C3535" t="s">
        <v>4961</v>
      </c>
      <c r="U3535" t="b">
        <v>1</v>
      </c>
      <c r="V3535" t="s">
        <v>338</v>
      </c>
      <c r="W3535" t="s">
        <v>339</v>
      </c>
      <c r="X3535" t="s">
        <v>6189</v>
      </c>
      <c r="Y3535">
        <v>32</v>
      </c>
      <c r="Z3535">
        <v>40</v>
      </c>
      <c r="AA3535">
        <v>6</v>
      </c>
      <c r="AB3535">
        <v>6</v>
      </c>
      <c r="AC3535">
        <v>24</v>
      </c>
    </row>
    <row r="3536" spans="1:29" x14ac:dyDescent="0.35">
      <c r="A3536">
        <v>3542</v>
      </c>
      <c r="B3536" t="s">
        <v>147</v>
      </c>
      <c r="C3536" t="s">
        <v>4962</v>
      </c>
      <c r="U3536" t="b">
        <v>1</v>
      </c>
      <c r="V3536" t="s">
        <v>338</v>
      </c>
      <c r="W3536" t="s">
        <v>339</v>
      </c>
      <c r="X3536" t="s">
        <v>6190</v>
      </c>
      <c r="Y3536">
        <v>32</v>
      </c>
      <c r="Z3536">
        <v>40</v>
      </c>
      <c r="AA3536">
        <v>7</v>
      </c>
      <c r="AB3536">
        <v>7</v>
      </c>
      <c r="AC3536">
        <v>24</v>
      </c>
    </row>
    <row r="3537" spans="1:29" x14ac:dyDescent="0.35">
      <c r="A3537">
        <v>3543</v>
      </c>
      <c r="B3537" t="s">
        <v>147</v>
      </c>
      <c r="C3537" t="s">
        <v>4963</v>
      </c>
      <c r="U3537" t="b">
        <v>1</v>
      </c>
      <c r="V3537" t="s">
        <v>338</v>
      </c>
      <c r="W3537" t="s">
        <v>339</v>
      </c>
      <c r="X3537" t="s">
        <v>6191</v>
      </c>
      <c r="Y3537">
        <v>32</v>
      </c>
      <c r="Z3537">
        <v>40</v>
      </c>
      <c r="AA3537">
        <v>8</v>
      </c>
      <c r="AB3537">
        <v>8</v>
      </c>
      <c r="AC3537">
        <v>24</v>
      </c>
    </row>
    <row r="3538" spans="1:29" x14ac:dyDescent="0.35">
      <c r="A3538">
        <v>3544</v>
      </c>
      <c r="B3538" t="s">
        <v>1318</v>
      </c>
      <c r="C3538" t="s">
        <v>4964</v>
      </c>
      <c r="G3538" t="s">
        <v>1319</v>
      </c>
      <c r="I3538" t="s">
        <v>4855</v>
      </c>
      <c r="J3538" t="s">
        <v>304</v>
      </c>
      <c r="K3538">
        <v>0</v>
      </c>
      <c r="N3538" t="b">
        <v>1</v>
      </c>
      <c r="O3538" t="b">
        <v>1</v>
      </c>
      <c r="P3538" t="b">
        <v>0</v>
      </c>
      <c r="Q3538">
        <v>10</v>
      </c>
      <c r="R3538">
        <v>0</v>
      </c>
      <c r="S3538">
        <v>1</v>
      </c>
      <c r="T3538">
        <v>0</v>
      </c>
      <c r="U3538" t="b">
        <v>1</v>
      </c>
      <c r="V3538" t="s">
        <v>338</v>
      </c>
      <c r="W3538" t="s">
        <v>339</v>
      </c>
      <c r="X3538" t="s">
        <v>6193</v>
      </c>
      <c r="Y3538">
        <v>9</v>
      </c>
      <c r="Z3538">
        <v>9</v>
      </c>
      <c r="AA3538">
        <v>6</v>
      </c>
      <c r="AB3538">
        <v>6</v>
      </c>
      <c r="AC3538">
        <v>24</v>
      </c>
    </row>
    <row r="3539" spans="1:29" x14ac:dyDescent="0.35">
      <c r="A3539">
        <v>3545</v>
      </c>
      <c r="B3539" t="s">
        <v>1318</v>
      </c>
      <c r="C3539" t="s">
        <v>4965</v>
      </c>
      <c r="G3539" t="s">
        <v>1319</v>
      </c>
      <c r="I3539" t="s">
        <v>4855</v>
      </c>
      <c r="J3539" t="s">
        <v>272</v>
      </c>
      <c r="K3539">
        <v>0</v>
      </c>
      <c r="N3539" t="b">
        <v>1</v>
      </c>
      <c r="O3539" t="b">
        <v>1</v>
      </c>
      <c r="P3539" t="b">
        <v>0</v>
      </c>
      <c r="Q3539">
        <v>10</v>
      </c>
      <c r="R3539">
        <v>0</v>
      </c>
      <c r="S3539">
        <v>1</v>
      </c>
      <c r="T3539">
        <v>0</v>
      </c>
      <c r="U3539" t="b">
        <v>1</v>
      </c>
      <c r="V3539" t="s">
        <v>338</v>
      </c>
      <c r="W3539" t="s">
        <v>339</v>
      </c>
      <c r="X3539" t="s">
        <v>6194</v>
      </c>
      <c r="Y3539">
        <v>9</v>
      </c>
      <c r="Z3539">
        <v>9</v>
      </c>
      <c r="AA3539">
        <v>7</v>
      </c>
      <c r="AB3539">
        <v>7</v>
      </c>
      <c r="AC3539">
        <v>24</v>
      </c>
    </row>
    <row r="3540" spans="1:29" x14ac:dyDescent="0.35">
      <c r="A3540">
        <v>3546</v>
      </c>
      <c r="B3540" t="s">
        <v>1318</v>
      </c>
      <c r="C3540" t="s">
        <v>4966</v>
      </c>
      <c r="G3540" t="s">
        <v>1319</v>
      </c>
      <c r="I3540" t="s">
        <v>4853</v>
      </c>
      <c r="J3540" t="s">
        <v>272</v>
      </c>
      <c r="K3540">
        <v>0</v>
      </c>
      <c r="N3540" t="b">
        <v>1</v>
      </c>
      <c r="O3540" t="b">
        <v>1</v>
      </c>
      <c r="P3540" t="b">
        <v>0</v>
      </c>
      <c r="Q3540">
        <v>10</v>
      </c>
      <c r="R3540">
        <v>0</v>
      </c>
      <c r="S3540">
        <v>1</v>
      </c>
      <c r="T3540">
        <v>0</v>
      </c>
      <c r="U3540" t="b">
        <v>1</v>
      </c>
      <c r="V3540" t="s">
        <v>338</v>
      </c>
      <c r="W3540" t="s">
        <v>339</v>
      </c>
      <c r="X3540" t="s">
        <v>6192</v>
      </c>
      <c r="Y3540">
        <v>8</v>
      </c>
      <c r="Z3540">
        <v>8</v>
      </c>
      <c r="AA3540">
        <v>8</v>
      </c>
      <c r="AB3540">
        <v>8</v>
      </c>
      <c r="AC3540">
        <v>24</v>
      </c>
    </row>
    <row r="3541" spans="1:29" x14ac:dyDescent="0.35">
      <c r="A3541">
        <v>3547</v>
      </c>
      <c r="B3541" t="s">
        <v>1318</v>
      </c>
      <c r="C3541" t="s">
        <v>4967</v>
      </c>
      <c r="G3541" t="s">
        <v>1319</v>
      </c>
      <c r="I3541" t="s">
        <v>4858</v>
      </c>
      <c r="J3541" t="s">
        <v>272</v>
      </c>
      <c r="K3541">
        <v>0</v>
      </c>
      <c r="N3541" t="b">
        <v>1</v>
      </c>
      <c r="O3541" t="b">
        <v>1</v>
      </c>
      <c r="P3541" t="b">
        <v>0</v>
      </c>
      <c r="Q3541">
        <v>10</v>
      </c>
      <c r="R3541">
        <v>0</v>
      </c>
      <c r="S3541">
        <v>1</v>
      </c>
      <c r="T3541">
        <v>0</v>
      </c>
      <c r="U3541" t="b">
        <v>1</v>
      </c>
      <c r="V3541" t="s">
        <v>338</v>
      </c>
      <c r="W3541" t="s">
        <v>339</v>
      </c>
      <c r="X3541" t="s">
        <v>6145</v>
      </c>
      <c r="Y3541">
        <v>10</v>
      </c>
      <c r="Z3541">
        <v>10</v>
      </c>
      <c r="AA3541">
        <v>6</v>
      </c>
      <c r="AB3541">
        <v>6</v>
      </c>
      <c r="AC3541">
        <v>24</v>
      </c>
    </row>
    <row r="3542" spans="1:29" x14ac:dyDescent="0.35">
      <c r="A3542">
        <v>3548</v>
      </c>
      <c r="B3542" t="s">
        <v>1318</v>
      </c>
      <c r="C3542" t="s">
        <v>4968</v>
      </c>
      <c r="G3542" t="s">
        <v>1319</v>
      </c>
      <c r="I3542" t="s">
        <v>4860</v>
      </c>
      <c r="J3542" t="s">
        <v>286</v>
      </c>
      <c r="K3542">
        <v>0</v>
      </c>
      <c r="N3542" t="b">
        <v>1</v>
      </c>
      <c r="O3542" t="b">
        <v>1</v>
      </c>
      <c r="P3542" t="b">
        <v>0</v>
      </c>
      <c r="Q3542">
        <v>10</v>
      </c>
      <c r="R3542">
        <v>0</v>
      </c>
      <c r="S3542">
        <v>1</v>
      </c>
      <c r="T3542">
        <v>0</v>
      </c>
      <c r="U3542" t="b">
        <v>1</v>
      </c>
      <c r="V3542" t="s">
        <v>338</v>
      </c>
      <c r="W3542" t="s">
        <v>339</v>
      </c>
      <c r="X3542" t="s">
        <v>5375</v>
      </c>
      <c r="Y3542">
        <v>11</v>
      </c>
      <c r="Z3542">
        <v>11</v>
      </c>
      <c r="AA3542">
        <v>6</v>
      </c>
      <c r="AB3542">
        <v>6</v>
      </c>
      <c r="AC3542">
        <v>24</v>
      </c>
    </row>
    <row r="3543" spans="1:29" x14ac:dyDescent="0.35">
      <c r="A3543">
        <v>3549</v>
      </c>
      <c r="B3543" t="s">
        <v>1318</v>
      </c>
      <c r="C3543" t="s">
        <v>4969</v>
      </c>
      <c r="G3543" t="s">
        <v>1319</v>
      </c>
      <c r="I3543" t="s">
        <v>4862</v>
      </c>
      <c r="J3543" t="s">
        <v>272</v>
      </c>
      <c r="K3543">
        <v>0</v>
      </c>
      <c r="N3543" t="b">
        <v>1</v>
      </c>
      <c r="O3543" t="b">
        <v>1</v>
      </c>
      <c r="P3543" t="b">
        <v>0</v>
      </c>
      <c r="Q3543">
        <v>10</v>
      </c>
      <c r="R3543">
        <v>0</v>
      </c>
      <c r="S3543">
        <v>1</v>
      </c>
      <c r="T3543">
        <v>0</v>
      </c>
      <c r="U3543" t="b">
        <v>1</v>
      </c>
      <c r="V3543" t="s">
        <v>338</v>
      </c>
      <c r="W3543" t="s">
        <v>339</v>
      </c>
      <c r="X3543" t="s">
        <v>5804</v>
      </c>
      <c r="Y3543">
        <v>11</v>
      </c>
      <c r="Z3543">
        <v>11</v>
      </c>
      <c r="AA3543">
        <v>7</v>
      </c>
      <c r="AB3543">
        <v>7</v>
      </c>
      <c r="AC3543">
        <v>24</v>
      </c>
    </row>
    <row r="3544" spans="1:29" x14ac:dyDescent="0.35">
      <c r="A3544">
        <v>3550</v>
      </c>
      <c r="B3544" t="s">
        <v>1318</v>
      </c>
      <c r="C3544" t="s">
        <v>4970</v>
      </c>
      <c r="G3544" t="s">
        <v>1319</v>
      </c>
      <c r="I3544" t="s">
        <v>4864</v>
      </c>
      <c r="J3544" t="s">
        <v>272</v>
      </c>
      <c r="K3544">
        <v>0</v>
      </c>
      <c r="N3544" t="b">
        <v>1</v>
      </c>
      <c r="O3544" t="b">
        <v>1</v>
      </c>
      <c r="P3544" t="b">
        <v>0</v>
      </c>
      <c r="Q3544">
        <v>10</v>
      </c>
      <c r="R3544">
        <v>0</v>
      </c>
      <c r="S3544">
        <v>1</v>
      </c>
      <c r="T3544">
        <v>0</v>
      </c>
      <c r="U3544" t="b">
        <v>1</v>
      </c>
      <c r="V3544" t="s">
        <v>338</v>
      </c>
      <c r="W3544" t="s">
        <v>339</v>
      </c>
      <c r="X3544" t="s">
        <v>5805</v>
      </c>
      <c r="Y3544">
        <v>12</v>
      </c>
      <c r="Z3544">
        <v>12</v>
      </c>
      <c r="AA3544">
        <v>7</v>
      </c>
      <c r="AB3544">
        <v>7</v>
      </c>
      <c r="AC3544">
        <v>24</v>
      </c>
    </row>
    <row r="3545" spans="1:29" x14ac:dyDescent="0.35">
      <c r="A3545">
        <v>3551</v>
      </c>
      <c r="B3545" t="s">
        <v>1318</v>
      </c>
      <c r="C3545" t="s">
        <v>4971</v>
      </c>
      <c r="G3545" t="s">
        <v>1319</v>
      </c>
      <c r="I3545" t="s">
        <v>4866</v>
      </c>
      <c r="J3545" t="s">
        <v>272</v>
      </c>
      <c r="K3545">
        <v>0</v>
      </c>
      <c r="N3545" t="b">
        <v>1</v>
      </c>
      <c r="O3545" t="b">
        <v>1</v>
      </c>
      <c r="P3545" t="b">
        <v>0</v>
      </c>
      <c r="Q3545">
        <v>10</v>
      </c>
      <c r="R3545">
        <v>0</v>
      </c>
      <c r="S3545">
        <v>1</v>
      </c>
      <c r="T3545">
        <v>0</v>
      </c>
      <c r="U3545" t="b">
        <v>1</v>
      </c>
      <c r="V3545" t="s">
        <v>338</v>
      </c>
      <c r="W3545" t="s">
        <v>339</v>
      </c>
      <c r="X3545" t="s">
        <v>5856</v>
      </c>
      <c r="Y3545">
        <v>13</v>
      </c>
      <c r="Z3545">
        <v>13</v>
      </c>
      <c r="AA3545">
        <v>8</v>
      </c>
      <c r="AB3545">
        <v>8</v>
      </c>
      <c r="AC3545">
        <v>24</v>
      </c>
    </row>
    <row r="3546" spans="1:29" x14ac:dyDescent="0.35">
      <c r="A3546">
        <v>3552</v>
      </c>
      <c r="B3546" t="s">
        <v>1318</v>
      </c>
      <c r="C3546" t="s">
        <v>4972</v>
      </c>
      <c r="G3546" t="s">
        <v>1319</v>
      </c>
      <c r="I3546" t="s">
        <v>4868</v>
      </c>
      <c r="J3546" t="s">
        <v>272</v>
      </c>
      <c r="K3546">
        <v>0</v>
      </c>
      <c r="N3546" t="b">
        <v>1</v>
      </c>
      <c r="O3546" t="b">
        <v>1</v>
      </c>
      <c r="P3546" t="b">
        <v>0</v>
      </c>
      <c r="Q3546">
        <v>10</v>
      </c>
      <c r="R3546">
        <v>0</v>
      </c>
      <c r="S3546">
        <v>1</v>
      </c>
      <c r="T3546">
        <v>0</v>
      </c>
      <c r="U3546" t="b">
        <v>1</v>
      </c>
      <c r="V3546" t="s">
        <v>338</v>
      </c>
      <c r="W3546" t="s">
        <v>339</v>
      </c>
      <c r="X3546" t="s">
        <v>5857</v>
      </c>
      <c r="Y3546">
        <v>14</v>
      </c>
      <c r="Z3546">
        <v>14</v>
      </c>
      <c r="AA3546">
        <v>8</v>
      </c>
      <c r="AB3546">
        <v>8</v>
      </c>
      <c r="AC3546">
        <v>24</v>
      </c>
    </row>
    <row r="3547" spans="1:29" x14ac:dyDescent="0.35">
      <c r="A3547">
        <v>3553</v>
      </c>
      <c r="B3547" t="s">
        <v>1318</v>
      </c>
      <c r="C3547" t="s">
        <v>4973</v>
      </c>
      <c r="G3547" t="s">
        <v>4870</v>
      </c>
      <c r="I3547" t="s">
        <v>128</v>
      </c>
      <c r="J3547" t="s">
        <v>268</v>
      </c>
      <c r="K3547">
        <v>0</v>
      </c>
      <c r="N3547" t="b">
        <v>1</v>
      </c>
      <c r="O3547" t="b">
        <v>1</v>
      </c>
      <c r="P3547" t="b">
        <v>0</v>
      </c>
      <c r="Q3547">
        <v>10</v>
      </c>
      <c r="R3547">
        <v>0</v>
      </c>
      <c r="S3547">
        <v>1</v>
      </c>
      <c r="T3547">
        <v>0</v>
      </c>
      <c r="U3547" t="b">
        <v>1</v>
      </c>
      <c r="V3547" t="s">
        <v>338</v>
      </c>
      <c r="W3547" t="s">
        <v>339</v>
      </c>
      <c r="X3547" t="s">
        <v>5749</v>
      </c>
      <c r="Y3547">
        <v>19</v>
      </c>
      <c r="Z3547">
        <v>19</v>
      </c>
      <c r="AA3547">
        <v>4</v>
      </c>
      <c r="AB3547">
        <v>4</v>
      </c>
      <c r="AC3547">
        <v>24</v>
      </c>
    </row>
    <row r="3548" spans="1:29" x14ac:dyDescent="0.35">
      <c r="A3548">
        <v>3554</v>
      </c>
      <c r="B3548" t="s">
        <v>1318</v>
      </c>
      <c r="C3548" t="s">
        <v>4974</v>
      </c>
      <c r="G3548" t="s">
        <v>4870</v>
      </c>
      <c r="I3548" t="s">
        <v>162</v>
      </c>
      <c r="J3548" t="s">
        <v>268</v>
      </c>
      <c r="K3548">
        <v>0</v>
      </c>
      <c r="N3548" t="b">
        <v>1</v>
      </c>
      <c r="O3548" t="b">
        <v>1</v>
      </c>
      <c r="P3548" t="b">
        <v>0</v>
      </c>
      <c r="Q3548">
        <v>10</v>
      </c>
      <c r="R3548">
        <v>0</v>
      </c>
      <c r="S3548">
        <v>1</v>
      </c>
      <c r="T3548">
        <v>0</v>
      </c>
      <c r="U3548" t="b">
        <v>1</v>
      </c>
      <c r="V3548" t="s">
        <v>338</v>
      </c>
      <c r="W3548" t="s">
        <v>339</v>
      </c>
      <c r="X3548" t="s">
        <v>5534</v>
      </c>
      <c r="Y3548">
        <v>19</v>
      </c>
      <c r="Z3548">
        <v>19</v>
      </c>
      <c r="AA3548">
        <v>5</v>
      </c>
      <c r="AB3548">
        <v>5</v>
      </c>
      <c r="AC3548">
        <v>24</v>
      </c>
    </row>
    <row r="3549" spans="1:29" x14ac:dyDescent="0.35">
      <c r="A3549">
        <v>3555</v>
      </c>
      <c r="B3549" t="s">
        <v>1318</v>
      </c>
      <c r="C3549" t="s">
        <v>4975</v>
      </c>
      <c r="G3549" t="s">
        <v>4870</v>
      </c>
      <c r="I3549" t="s">
        <v>169</v>
      </c>
      <c r="J3549" t="s">
        <v>268</v>
      </c>
      <c r="K3549">
        <v>0</v>
      </c>
      <c r="N3549" t="b">
        <v>1</v>
      </c>
      <c r="O3549" t="b">
        <v>1</v>
      </c>
      <c r="P3549" t="b">
        <v>0</v>
      </c>
      <c r="Q3549">
        <v>10</v>
      </c>
      <c r="R3549">
        <v>0</v>
      </c>
      <c r="S3549">
        <v>1</v>
      </c>
      <c r="T3549">
        <v>0</v>
      </c>
      <c r="U3549" t="b">
        <v>1</v>
      </c>
      <c r="V3549" t="s">
        <v>338</v>
      </c>
      <c r="W3549" t="s">
        <v>339</v>
      </c>
      <c r="X3549" t="s">
        <v>5429</v>
      </c>
      <c r="Y3549">
        <v>19</v>
      </c>
      <c r="Z3549">
        <v>19</v>
      </c>
      <c r="AA3549">
        <v>6</v>
      </c>
      <c r="AB3549">
        <v>6</v>
      </c>
      <c r="AC3549">
        <v>24</v>
      </c>
    </row>
    <row r="3550" spans="1:29" x14ac:dyDescent="0.35">
      <c r="A3550">
        <v>3556</v>
      </c>
      <c r="B3550" t="s">
        <v>1318</v>
      </c>
      <c r="C3550" t="s">
        <v>4976</v>
      </c>
      <c r="G3550" t="s">
        <v>4870</v>
      </c>
      <c r="I3550" t="s">
        <v>4881</v>
      </c>
      <c r="J3550" t="s">
        <v>268</v>
      </c>
      <c r="K3550">
        <v>0</v>
      </c>
      <c r="N3550" t="b">
        <v>1</v>
      </c>
      <c r="O3550" t="b">
        <v>1</v>
      </c>
      <c r="P3550" t="b">
        <v>0</v>
      </c>
      <c r="Q3550">
        <v>10</v>
      </c>
      <c r="R3550">
        <v>0</v>
      </c>
      <c r="S3550">
        <v>1</v>
      </c>
      <c r="T3550">
        <v>0</v>
      </c>
      <c r="U3550" t="b">
        <v>1</v>
      </c>
      <c r="V3550" t="s">
        <v>338</v>
      </c>
      <c r="W3550" t="s">
        <v>339</v>
      </c>
      <c r="X3550" t="s">
        <v>5812</v>
      </c>
      <c r="Y3550">
        <v>19</v>
      </c>
      <c r="Z3550">
        <v>19</v>
      </c>
      <c r="AA3550">
        <v>7</v>
      </c>
      <c r="AB3550">
        <v>7</v>
      </c>
      <c r="AC3550">
        <v>24</v>
      </c>
    </row>
    <row r="3551" spans="1:29" x14ac:dyDescent="0.35">
      <c r="A3551">
        <v>3557</v>
      </c>
      <c r="B3551" t="s">
        <v>1318</v>
      </c>
      <c r="C3551" t="s">
        <v>4977</v>
      </c>
      <c r="G3551" t="s">
        <v>4874</v>
      </c>
      <c r="I3551" t="s">
        <v>128</v>
      </c>
      <c r="J3551" t="s">
        <v>268</v>
      </c>
      <c r="K3551">
        <v>0</v>
      </c>
      <c r="N3551" t="b">
        <v>1</v>
      </c>
      <c r="O3551" t="b">
        <v>1</v>
      </c>
      <c r="P3551" t="b">
        <v>0</v>
      </c>
      <c r="Q3551">
        <v>10</v>
      </c>
      <c r="R3551">
        <v>0</v>
      </c>
      <c r="S3551">
        <v>1</v>
      </c>
      <c r="T3551">
        <v>0</v>
      </c>
      <c r="U3551" t="b">
        <v>1</v>
      </c>
      <c r="V3551" t="s">
        <v>338</v>
      </c>
      <c r="W3551" t="s">
        <v>339</v>
      </c>
      <c r="X3551" t="s">
        <v>5750</v>
      </c>
      <c r="Y3551">
        <v>20</v>
      </c>
      <c r="Z3551">
        <v>20</v>
      </c>
      <c r="AA3551">
        <v>4</v>
      </c>
      <c r="AB3551">
        <v>4</v>
      </c>
      <c r="AC3551">
        <v>24</v>
      </c>
    </row>
    <row r="3552" spans="1:29" x14ac:dyDescent="0.35">
      <c r="A3552">
        <v>3558</v>
      </c>
      <c r="B3552" t="s">
        <v>1318</v>
      </c>
      <c r="C3552" t="s">
        <v>4978</v>
      </c>
      <c r="G3552" t="s">
        <v>4874</v>
      </c>
      <c r="I3552" t="s">
        <v>162</v>
      </c>
      <c r="J3552" t="s">
        <v>268</v>
      </c>
      <c r="K3552">
        <v>0</v>
      </c>
      <c r="N3552" t="b">
        <v>1</v>
      </c>
      <c r="O3552" t="b">
        <v>1</v>
      </c>
      <c r="P3552" t="b">
        <v>0</v>
      </c>
      <c r="Q3552">
        <v>10</v>
      </c>
      <c r="R3552">
        <v>0</v>
      </c>
      <c r="S3552">
        <v>1</v>
      </c>
      <c r="T3552">
        <v>0</v>
      </c>
      <c r="U3552" t="b">
        <v>1</v>
      </c>
      <c r="V3552" t="s">
        <v>338</v>
      </c>
      <c r="W3552" t="s">
        <v>339</v>
      </c>
      <c r="X3552" t="s">
        <v>5535</v>
      </c>
      <c r="Y3552">
        <v>20</v>
      </c>
      <c r="Z3552">
        <v>20</v>
      </c>
      <c r="AA3552">
        <v>5</v>
      </c>
      <c r="AB3552">
        <v>5</v>
      </c>
      <c r="AC3552">
        <v>24</v>
      </c>
    </row>
    <row r="3553" spans="1:29" x14ac:dyDescent="0.35">
      <c r="A3553">
        <v>3559</v>
      </c>
      <c r="B3553" t="s">
        <v>1318</v>
      </c>
      <c r="C3553" t="s">
        <v>4979</v>
      </c>
      <c r="G3553" t="s">
        <v>4874</v>
      </c>
      <c r="I3553" t="s">
        <v>169</v>
      </c>
      <c r="J3553" t="s">
        <v>268</v>
      </c>
      <c r="K3553">
        <v>0</v>
      </c>
      <c r="N3553" t="b">
        <v>1</v>
      </c>
      <c r="O3553" t="b">
        <v>1</v>
      </c>
      <c r="P3553" t="b">
        <v>0</v>
      </c>
      <c r="Q3553">
        <v>10</v>
      </c>
      <c r="R3553">
        <v>0</v>
      </c>
      <c r="S3553">
        <v>1</v>
      </c>
      <c r="T3553">
        <v>0</v>
      </c>
      <c r="U3553" t="b">
        <v>1</v>
      </c>
      <c r="V3553" t="s">
        <v>338</v>
      </c>
      <c r="W3553" t="s">
        <v>339</v>
      </c>
      <c r="X3553" t="s">
        <v>5430</v>
      </c>
      <c r="Y3553">
        <v>20</v>
      </c>
      <c r="Z3553">
        <v>20</v>
      </c>
      <c r="AA3553">
        <v>6</v>
      </c>
      <c r="AB3553">
        <v>6</v>
      </c>
      <c r="AC3553">
        <v>24</v>
      </c>
    </row>
    <row r="3554" spans="1:29" x14ac:dyDescent="0.35">
      <c r="A3554">
        <v>3560</v>
      </c>
      <c r="B3554" t="s">
        <v>1318</v>
      </c>
      <c r="C3554" t="s">
        <v>4980</v>
      </c>
      <c r="G3554" t="s">
        <v>4874</v>
      </c>
      <c r="I3554" t="s">
        <v>4881</v>
      </c>
      <c r="J3554" t="s">
        <v>268</v>
      </c>
      <c r="K3554">
        <v>0</v>
      </c>
      <c r="N3554" t="b">
        <v>1</v>
      </c>
      <c r="O3554" t="b">
        <v>1</v>
      </c>
      <c r="P3554" t="b">
        <v>0</v>
      </c>
      <c r="Q3554">
        <v>10</v>
      </c>
      <c r="R3554">
        <v>0</v>
      </c>
      <c r="S3554">
        <v>1</v>
      </c>
      <c r="T3554">
        <v>0</v>
      </c>
      <c r="U3554" t="b">
        <v>1</v>
      </c>
      <c r="V3554" t="s">
        <v>338</v>
      </c>
      <c r="W3554" t="s">
        <v>339</v>
      </c>
      <c r="X3554" t="s">
        <v>5813</v>
      </c>
      <c r="Y3554">
        <v>20</v>
      </c>
      <c r="Z3554">
        <v>20</v>
      </c>
      <c r="AA3554">
        <v>7</v>
      </c>
      <c r="AB3554">
        <v>7</v>
      </c>
      <c r="AC3554">
        <v>24</v>
      </c>
    </row>
    <row r="3555" spans="1:29" x14ac:dyDescent="0.35">
      <c r="A3555">
        <v>3561</v>
      </c>
      <c r="B3555" t="s">
        <v>1318</v>
      </c>
      <c r="C3555" t="s">
        <v>4981</v>
      </c>
      <c r="G3555" t="s">
        <v>4873</v>
      </c>
      <c r="I3555" t="s">
        <v>128</v>
      </c>
      <c r="J3555" t="s">
        <v>268</v>
      </c>
      <c r="K3555">
        <v>0</v>
      </c>
      <c r="N3555" t="b">
        <v>1</v>
      </c>
      <c r="O3555" t="b">
        <v>1</v>
      </c>
      <c r="P3555" t="b">
        <v>0</v>
      </c>
      <c r="Q3555">
        <v>10</v>
      </c>
      <c r="R3555">
        <v>0</v>
      </c>
      <c r="S3555">
        <v>1</v>
      </c>
      <c r="T3555">
        <v>0</v>
      </c>
      <c r="U3555" t="b">
        <v>1</v>
      </c>
      <c r="V3555" t="s">
        <v>338</v>
      </c>
      <c r="W3555" t="s">
        <v>339</v>
      </c>
      <c r="X3555" t="s">
        <v>5751</v>
      </c>
      <c r="Y3555">
        <v>21</v>
      </c>
      <c r="Z3555">
        <v>21</v>
      </c>
      <c r="AA3555">
        <v>4</v>
      </c>
      <c r="AB3555">
        <v>4</v>
      </c>
      <c r="AC3555">
        <v>24</v>
      </c>
    </row>
    <row r="3556" spans="1:29" x14ac:dyDescent="0.35">
      <c r="A3556">
        <v>3562</v>
      </c>
      <c r="B3556" t="s">
        <v>1318</v>
      </c>
      <c r="C3556" t="s">
        <v>4982</v>
      </c>
      <c r="G3556" t="s">
        <v>4873</v>
      </c>
      <c r="I3556" t="s">
        <v>162</v>
      </c>
      <c r="J3556" t="s">
        <v>268</v>
      </c>
      <c r="K3556">
        <v>0</v>
      </c>
      <c r="N3556" t="b">
        <v>1</v>
      </c>
      <c r="O3556" t="b">
        <v>1</v>
      </c>
      <c r="P3556" t="b">
        <v>0</v>
      </c>
      <c r="Q3556">
        <v>10</v>
      </c>
      <c r="R3556">
        <v>0</v>
      </c>
      <c r="S3556">
        <v>1</v>
      </c>
      <c r="T3556">
        <v>0</v>
      </c>
      <c r="U3556" t="b">
        <v>1</v>
      </c>
      <c r="V3556" t="s">
        <v>338</v>
      </c>
      <c r="W3556" t="s">
        <v>339</v>
      </c>
      <c r="X3556" t="s">
        <v>5664</v>
      </c>
      <c r="Y3556">
        <v>21</v>
      </c>
      <c r="Z3556">
        <v>21</v>
      </c>
      <c r="AA3556">
        <v>5</v>
      </c>
      <c r="AB3556">
        <v>5</v>
      </c>
      <c r="AC3556">
        <v>24</v>
      </c>
    </row>
    <row r="3557" spans="1:29" x14ac:dyDescent="0.35">
      <c r="A3557">
        <v>3563</v>
      </c>
      <c r="B3557" t="s">
        <v>1318</v>
      </c>
      <c r="C3557" t="s">
        <v>4983</v>
      </c>
      <c r="G3557" t="s">
        <v>4873</v>
      </c>
      <c r="I3557" t="s">
        <v>169</v>
      </c>
      <c r="J3557" t="s">
        <v>268</v>
      </c>
      <c r="K3557">
        <v>0</v>
      </c>
      <c r="N3557" t="b">
        <v>1</v>
      </c>
      <c r="O3557" t="b">
        <v>1</v>
      </c>
      <c r="P3557" t="b">
        <v>0</v>
      </c>
      <c r="Q3557">
        <v>10</v>
      </c>
      <c r="R3557">
        <v>0</v>
      </c>
      <c r="S3557">
        <v>1</v>
      </c>
      <c r="T3557">
        <v>0</v>
      </c>
      <c r="U3557" t="b">
        <v>1</v>
      </c>
      <c r="V3557" t="s">
        <v>338</v>
      </c>
      <c r="W3557" t="s">
        <v>339</v>
      </c>
      <c r="X3557" t="s">
        <v>5431</v>
      </c>
      <c r="Y3557">
        <v>21</v>
      </c>
      <c r="Z3557">
        <v>21</v>
      </c>
      <c r="AA3557">
        <v>6</v>
      </c>
      <c r="AB3557">
        <v>6</v>
      </c>
      <c r="AC3557">
        <v>24</v>
      </c>
    </row>
    <row r="3558" spans="1:29" x14ac:dyDescent="0.35">
      <c r="A3558">
        <v>3564</v>
      </c>
      <c r="B3558" t="s">
        <v>1318</v>
      </c>
      <c r="C3558" t="s">
        <v>4984</v>
      </c>
      <c r="G3558" t="s">
        <v>4873</v>
      </c>
      <c r="I3558" t="s">
        <v>4881</v>
      </c>
      <c r="J3558" t="s">
        <v>268</v>
      </c>
      <c r="K3558">
        <v>0</v>
      </c>
      <c r="N3558" t="b">
        <v>1</v>
      </c>
      <c r="O3558" t="b">
        <v>1</v>
      </c>
      <c r="P3558" t="b">
        <v>0</v>
      </c>
      <c r="Q3558">
        <v>10</v>
      </c>
      <c r="R3558">
        <v>0</v>
      </c>
      <c r="S3558">
        <v>1</v>
      </c>
      <c r="T3558">
        <v>0</v>
      </c>
      <c r="U3558" t="b">
        <v>1</v>
      </c>
      <c r="V3558" t="s">
        <v>338</v>
      </c>
      <c r="W3558" t="s">
        <v>339</v>
      </c>
      <c r="X3558" t="s">
        <v>5536</v>
      </c>
      <c r="Y3558">
        <v>21</v>
      </c>
      <c r="Z3558">
        <v>21</v>
      </c>
      <c r="AA3558">
        <v>7</v>
      </c>
      <c r="AB3558">
        <v>7</v>
      </c>
      <c r="AC3558">
        <v>24</v>
      </c>
    </row>
    <row r="3559" spans="1:29" x14ac:dyDescent="0.35">
      <c r="A3559">
        <v>3565</v>
      </c>
      <c r="B3559" t="s">
        <v>1318</v>
      </c>
      <c r="C3559" t="s">
        <v>4985</v>
      </c>
      <c r="G3559" t="s">
        <v>4876</v>
      </c>
      <c r="I3559" t="s">
        <v>128</v>
      </c>
      <c r="J3559" t="s">
        <v>268</v>
      </c>
      <c r="K3559">
        <v>0</v>
      </c>
      <c r="N3559" t="b">
        <v>1</v>
      </c>
      <c r="O3559" t="b">
        <v>1</v>
      </c>
      <c r="P3559" t="b">
        <v>0</v>
      </c>
      <c r="Q3559">
        <v>10</v>
      </c>
      <c r="R3559">
        <v>0</v>
      </c>
      <c r="S3559">
        <v>1</v>
      </c>
      <c r="T3559">
        <v>0</v>
      </c>
      <c r="U3559" t="b">
        <v>1</v>
      </c>
      <c r="V3559" t="s">
        <v>338</v>
      </c>
      <c r="W3559" t="s">
        <v>339</v>
      </c>
      <c r="X3559" t="s">
        <v>5382</v>
      </c>
      <c r="Y3559">
        <v>22</v>
      </c>
      <c r="Z3559">
        <v>22</v>
      </c>
      <c r="AA3559">
        <v>4</v>
      </c>
      <c r="AB3559">
        <v>4</v>
      </c>
      <c r="AC3559">
        <v>24</v>
      </c>
    </row>
    <row r="3560" spans="1:29" x14ac:dyDescent="0.35">
      <c r="A3560">
        <v>3566</v>
      </c>
      <c r="B3560" t="s">
        <v>1318</v>
      </c>
      <c r="C3560" t="s">
        <v>4986</v>
      </c>
      <c r="G3560" t="s">
        <v>4876</v>
      </c>
      <c r="I3560" t="s">
        <v>162</v>
      </c>
      <c r="J3560" t="s">
        <v>268</v>
      </c>
      <c r="K3560">
        <v>0</v>
      </c>
      <c r="N3560" t="b">
        <v>1</v>
      </c>
      <c r="O3560" t="b">
        <v>1</v>
      </c>
      <c r="P3560" t="b">
        <v>0</v>
      </c>
      <c r="Q3560">
        <v>10</v>
      </c>
      <c r="R3560">
        <v>0</v>
      </c>
      <c r="S3560">
        <v>1</v>
      </c>
      <c r="T3560">
        <v>0</v>
      </c>
      <c r="U3560" t="b">
        <v>1</v>
      </c>
      <c r="V3560" t="s">
        <v>338</v>
      </c>
      <c r="W3560" t="s">
        <v>339</v>
      </c>
      <c r="X3560" t="s">
        <v>5665</v>
      </c>
      <c r="Y3560">
        <v>22</v>
      </c>
      <c r="Z3560">
        <v>22</v>
      </c>
      <c r="AA3560">
        <v>5</v>
      </c>
      <c r="AB3560">
        <v>5</v>
      </c>
      <c r="AC3560">
        <v>24</v>
      </c>
    </row>
    <row r="3561" spans="1:29" x14ac:dyDescent="0.35">
      <c r="A3561">
        <v>3567</v>
      </c>
      <c r="B3561" t="s">
        <v>1318</v>
      </c>
      <c r="C3561" t="s">
        <v>4987</v>
      </c>
      <c r="G3561" t="s">
        <v>4876</v>
      </c>
      <c r="I3561" t="s">
        <v>169</v>
      </c>
      <c r="J3561" t="s">
        <v>268</v>
      </c>
      <c r="K3561">
        <v>0</v>
      </c>
      <c r="N3561" t="b">
        <v>1</v>
      </c>
      <c r="O3561" t="b">
        <v>1</v>
      </c>
      <c r="P3561" t="b">
        <v>0</v>
      </c>
      <c r="Q3561">
        <v>10</v>
      </c>
      <c r="R3561">
        <v>0</v>
      </c>
      <c r="S3561">
        <v>1</v>
      </c>
      <c r="T3561">
        <v>0</v>
      </c>
      <c r="U3561" t="b">
        <v>1</v>
      </c>
      <c r="V3561" t="s">
        <v>338</v>
      </c>
      <c r="W3561" t="s">
        <v>339</v>
      </c>
      <c r="X3561" t="s">
        <v>5672</v>
      </c>
      <c r="Y3561">
        <v>22</v>
      </c>
      <c r="Z3561">
        <v>22</v>
      </c>
      <c r="AA3561">
        <v>6</v>
      </c>
      <c r="AB3561">
        <v>6</v>
      </c>
      <c r="AC3561">
        <v>24</v>
      </c>
    </row>
    <row r="3562" spans="1:29" x14ac:dyDescent="0.35">
      <c r="A3562">
        <v>3568</v>
      </c>
      <c r="B3562" t="s">
        <v>1318</v>
      </c>
      <c r="C3562" t="s">
        <v>4988</v>
      </c>
      <c r="G3562" t="s">
        <v>4876</v>
      </c>
      <c r="I3562" t="s">
        <v>4881</v>
      </c>
      <c r="J3562" t="s">
        <v>268</v>
      </c>
      <c r="K3562">
        <v>0</v>
      </c>
      <c r="N3562" t="b">
        <v>1</v>
      </c>
      <c r="O3562" t="b">
        <v>1</v>
      </c>
      <c r="P3562" t="b">
        <v>0</v>
      </c>
      <c r="Q3562">
        <v>10</v>
      </c>
      <c r="R3562">
        <v>0</v>
      </c>
      <c r="S3562">
        <v>1</v>
      </c>
      <c r="T3562">
        <v>0</v>
      </c>
      <c r="U3562" t="b">
        <v>1</v>
      </c>
      <c r="V3562" t="s">
        <v>338</v>
      </c>
      <c r="W3562" t="s">
        <v>339</v>
      </c>
      <c r="X3562" t="s">
        <v>5383</v>
      </c>
      <c r="Y3562">
        <v>22</v>
      </c>
      <c r="Z3562">
        <v>22</v>
      </c>
      <c r="AA3562">
        <v>7</v>
      </c>
      <c r="AB3562">
        <v>7</v>
      </c>
      <c r="AC3562">
        <v>24</v>
      </c>
    </row>
    <row r="3563" spans="1:29" x14ac:dyDescent="0.35">
      <c r="A3563">
        <v>3569</v>
      </c>
      <c r="B3563" t="s">
        <v>1318</v>
      </c>
      <c r="C3563" t="s">
        <v>4989</v>
      </c>
      <c r="G3563" t="s">
        <v>163</v>
      </c>
      <c r="I3563" t="s">
        <v>128</v>
      </c>
      <c r="J3563" t="s">
        <v>268</v>
      </c>
      <c r="K3563">
        <v>0</v>
      </c>
      <c r="N3563" t="b">
        <v>1</v>
      </c>
      <c r="O3563" t="b">
        <v>1</v>
      </c>
      <c r="P3563" t="b">
        <v>0</v>
      </c>
      <c r="Q3563">
        <v>10</v>
      </c>
      <c r="R3563">
        <v>0</v>
      </c>
      <c r="S3563">
        <v>1</v>
      </c>
      <c r="T3563">
        <v>0</v>
      </c>
      <c r="U3563" t="b">
        <v>1</v>
      </c>
      <c r="V3563" t="s">
        <v>338</v>
      </c>
      <c r="W3563" t="s">
        <v>339</v>
      </c>
      <c r="X3563" t="s">
        <v>5752</v>
      </c>
      <c r="Y3563">
        <v>23</v>
      </c>
      <c r="Z3563">
        <v>23</v>
      </c>
      <c r="AA3563">
        <v>4</v>
      </c>
      <c r="AB3563">
        <v>4</v>
      </c>
      <c r="AC3563">
        <v>24</v>
      </c>
    </row>
    <row r="3564" spans="1:29" x14ac:dyDescent="0.35">
      <c r="A3564">
        <v>3570</v>
      </c>
      <c r="B3564" t="s">
        <v>1318</v>
      </c>
      <c r="C3564" t="s">
        <v>4990</v>
      </c>
      <c r="G3564" t="s">
        <v>163</v>
      </c>
      <c r="I3564" t="s">
        <v>162</v>
      </c>
      <c r="J3564" t="s">
        <v>268</v>
      </c>
      <c r="K3564">
        <v>0</v>
      </c>
      <c r="N3564" t="b">
        <v>1</v>
      </c>
      <c r="O3564" t="b">
        <v>1</v>
      </c>
      <c r="P3564" t="b">
        <v>0</v>
      </c>
      <c r="Q3564">
        <v>10</v>
      </c>
      <c r="R3564">
        <v>0</v>
      </c>
      <c r="S3564">
        <v>1</v>
      </c>
      <c r="T3564">
        <v>0</v>
      </c>
      <c r="U3564" t="b">
        <v>1</v>
      </c>
      <c r="V3564" t="s">
        <v>338</v>
      </c>
      <c r="W3564" t="s">
        <v>339</v>
      </c>
      <c r="X3564" t="s">
        <v>5666</v>
      </c>
      <c r="Y3564">
        <v>23</v>
      </c>
      <c r="Z3564">
        <v>23</v>
      </c>
      <c r="AA3564">
        <v>5</v>
      </c>
      <c r="AB3564">
        <v>5</v>
      </c>
      <c r="AC3564">
        <v>24</v>
      </c>
    </row>
    <row r="3565" spans="1:29" x14ac:dyDescent="0.35">
      <c r="A3565">
        <v>3571</v>
      </c>
      <c r="B3565" t="s">
        <v>1318</v>
      </c>
      <c r="C3565" t="s">
        <v>4991</v>
      </c>
      <c r="G3565" t="s">
        <v>163</v>
      </c>
      <c r="I3565" t="s">
        <v>169</v>
      </c>
      <c r="J3565" t="s">
        <v>268</v>
      </c>
      <c r="K3565">
        <v>0</v>
      </c>
      <c r="N3565" t="b">
        <v>1</v>
      </c>
      <c r="O3565" t="b">
        <v>1</v>
      </c>
      <c r="P3565" t="b">
        <v>0</v>
      </c>
      <c r="Q3565">
        <v>10</v>
      </c>
      <c r="R3565">
        <v>0</v>
      </c>
      <c r="S3565">
        <v>1</v>
      </c>
      <c r="T3565">
        <v>0</v>
      </c>
      <c r="U3565" t="b">
        <v>1</v>
      </c>
      <c r="V3565" t="s">
        <v>338</v>
      </c>
      <c r="W3565" t="s">
        <v>339</v>
      </c>
      <c r="X3565" t="s">
        <v>5673</v>
      </c>
      <c r="Y3565">
        <v>23</v>
      </c>
      <c r="Z3565">
        <v>23</v>
      </c>
      <c r="AA3565">
        <v>6</v>
      </c>
      <c r="AB3565">
        <v>6</v>
      </c>
      <c r="AC3565">
        <v>24</v>
      </c>
    </row>
    <row r="3566" spans="1:29" x14ac:dyDescent="0.35">
      <c r="A3566">
        <v>3572</v>
      </c>
      <c r="B3566" t="s">
        <v>1318</v>
      </c>
      <c r="C3566" t="s">
        <v>4992</v>
      </c>
      <c r="G3566" t="s">
        <v>163</v>
      </c>
      <c r="I3566" t="s">
        <v>4881</v>
      </c>
      <c r="J3566" t="s">
        <v>268</v>
      </c>
      <c r="K3566">
        <v>0</v>
      </c>
      <c r="N3566" t="b">
        <v>1</v>
      </c>
      <c r="O3566" t="b">
        <v>1</v>
      </c>
      <c r="P3566" t="b">
        <v>0</v>
      </c>
      <c r="Q3566">
        <v>10</v>
      </c>
      <c r="R3566">
        <v>0</v>
      </c>
      <c r="S3566">
        <v>1</v>
      </c>
      <c r="T3566">
        <v>0</v>
      </c>
      <c r="U3566" t="b">
        <v>1</v>
      </c>
      <c r="V3566" t="s">
        <v>338</v>
      </c>
      <c r="W3566" t="s">
        <v>339</v>
      </c>
      <c r="X3566" t="s">
        <v>5814</v>
      </c>
      <c r="Y3566">
        <v>23</v>
      </c>
      <c r="Z3566">
        <v>23</v>
      </c>
      <c r="AA3566">
        <v>7</v>
      </c>
      <c r="AB3566">
        <v>7</v>
      </c>
      <c r="AC3566">
        <v>24</v>
      </c>
    </row>
    <row r="3567" spans="1:29" x14ac:dyDescent="0.35">
      <c r="A3567">
        <v>3573</v>
      </c>
      <c r="B3567" t="s">
        <v>1318</v>
      </c>
      <c r="C3567" t="s">
        <v>4993</v>
      </c>
      <c r="G3567" t="s">
        <v>1319</v>
      </c>
      <c r="I3567" t="s">
        <v>4895</v>
      </c>
      <c r="J3567" t="s">
        <v>268</v>
      </c>
      <c r="K3567">
        <v>0</v>
      </c>
      <c r="N3567" t="b">
        <v>1</v>
      </c>
      <c r="O3567" t="b">
        <v>1</v>
      </c>
      <c r="P3567" t="b">
        <v>0</v>
      </c>
      <c r="Q3567">
        <v>10</v>
      </c>
      <c r="R3567">
        <v>0</v>
      </c>
      <c r="S3567">
        <v>1</v>
      </c>
      <c r="T3567">
        <v>0</v>
      </c>
      <c r="U3567" t="b">
        <v>1</v>
      </c>
      <c r="V3567" t="s">
        <v>338</v>
      </c>
      <c r="W3567" t="s">
        <v>339</v>
      </c>
      <c r="X3567" t="s">
        <v>5866</v>
      </c>
      <c r="Y3567">
        <v>24</v>
      </c>
      <c r="Z3567">
        <v>24</v>
      </c>
      <c r="AA3567">
        <v>8</v>
      </c>
      <c r="AB3567">
        <v>8</v>
      </c>
      <c r="AC3567">
        <v>24</v>
      </c>
    </row>
    <row r="3568" spans="1:29" x14ac:dyDescent="0.35">
      <c r="A3568">
        <v>3574</v>
      </c>
      <c r="B3568" t="s">
        <v>1318</v>
      </c>
      <c r="C3568" t="s">
        <v>4994</v>
      </c>
      <c r="G3568" t="s">
        <v>1319</v>
      </c>
      <c r="I3568" t="s">
        <v>4897</v>
      </c>
      <c r="J3568" t="s">
        <v>272</v>
      </c>
      <c r="K3568">
        <v>0</v>
      </c>
      <c r="N3568" t="b">
        <v>1</v>
      </c>
      <c r="O3568" t="b">
        <v>1</v>
      </c>
      <c r="P3568" t="b">
        <v>0</v>
      </c>
      <c r="Q3568">
        <v>10</v>
      </c>
      <c r="R3568">
        <v>0</v>
      </c>
      <c r="S3568">
        <v>1</v>
      </c>
      <c r="T3568">
        <v>0</v>
      </c>
      <c r="U3568" t="b">
        <v>1</v>
      </c>
      <c r="V3568" t="s">
        <v>338</v>
      </c>
      <c r="W3568" t="s">
        <v>339</v>
      </c>
      <c r="X3568" t="s">
        <v>5869</v>
      </c>
      <c r="Y3568">
        <v>27</v>
      </c>
      <c r="Z3568">
        <v>27</v>
      </c>
      <c r="AA3568">
        <v>8</v>
      </c>
      <c r="AB3568">
        <v>8</v>
      </c>
      <c r="AC3568">
        <v>24</v>
      </c>
    </row>
    <row r="3569" spans="1:29" x14ac:dyDescent="0.35">
      <c r="A3569">
        <v>3575</v>
      </c>
      <c r="B3569" t="s">
        <v>1318</v>
      </c>
      <c r="C3569" t="s">
        <v>4995</v>
      </c>
      <c r="G3569" t="s">
        <v>4899</v>
      </c>
      <c r="I3569" t="s">
        <v>174</v>
      </c>
      <c r="J3569" t="s">
        <v>268</v>
      </c>
      <c r="K3569">
        <v>0</v>
      </c>
      <c r="N3569" t="b">
        <v>1</v>
      </c>
      <c r="O3569" t="b">
        <v>1</v>
      </c>
      <c r="P3569" t="b">
        <v>0</v>
      </c>
      <c r="Q3569">
        <v>10</v>
      </c>
      <c r="R3569">
        <v>0</v>
      </c>
      <c r="S3569">
        <v>1</v>
      </c>
      <c r="T3569">
        <v>0</v>
      </c>
      <c r="U3569" t="b">
        <v>1</v>
      </c>
      <c r="V3569" t="s">
        <v>338</v>
      </c>
      <c r="W3569" t="s">
        <v>339</v>
      </c>
      <c r="X3569" t="s">
        <v>5762</v>
      </c>
      <c r="Y3569">
        <v>35</v>
      </c>
      <c r="Z3569">
        <v>35</v>
      </c>
      <c r="AA3569">
        <v>4</v>
      </c>
      <c r="AB3569">
        <v>4</v>
      </c>
      <c r="AC3569">
        <v>24</v>
      </c>
    </row>
    <row r="3570" spans="1:29" x14ac:dyDescent="0.35">
      <c r="A3570">
        <v>3576</v>
      </c>
      <c r="B3570" t="s">
        <v>1318</v>
      </c>
      <c r="C3570" t="s">
        <v>4996</v>
      </c>
      <c r="G3570" t="s">
        <v>4899</v>
      </c>
      <c r="I3570" t="s">
        <v>171</v>
      </c>
      <c r="J3570" t="s">
        <v>268</v>
      </c>
      <c r="K3570">
        <v>0</v>
      </c>
      <c r="N3570" t="b">
        <v>1</v>
      </c>
      <c r="O3570" t="b">
        <v>1</v>
      </c>
      <c r="P3570" t="b">
        <v>0</v>
      </c>
      <c r="Q3570">
        <v>10</v>
      </c>
      <c r="R3570">
        <v>0</v>
      </c>
      <c r="S3570">
        <v>1</v>
      </c>
      <c r="T3570">
        <v>0</v>
      </c>
      <c r="U3570" t="b">
        <v>1</v>
      </c>
      <c r="V3570" t="s">
        <v>338</v>
      </c>
      <c r="W3570" t="s">
        <v>339</v>
      </c>
      <c r="X3570" t="s">
        <v>5670</v>
      </c>
      <c r="Y3570">
        <v>35</v>
      </c>
      <c r="Z3570">
        <v>35</v>
      </c>
      <c r="AA3570">
        <v>5</v>
      </c>
      <c r="AB3570">
        <v>5</v>
      </c>
      <c r="AC3570">
        <v>24</v>
      </c>
    </row>
    <row r="3571" spans="1:29" x14ac:dyDescent="0.35">
      <c r="A3571">
        <v>3577</v>
      </c>
      <c r="B3571" t="s">
        <v>1318</v>
      </c>
      <c r="C3571" t="s">
        <v>4997</v>
      </c>
      <c r="G3571" t="s">
        <v>4899</v>
      </c>
      <c r="I3571" t="s">
        <v>172</v>
      </c>
      <c r="J3571" t="s">
        <v>268</v>
      </c>
      <c r="K3571">
        <v>0</v>
      </c>
      <c r="N3571" t="b">
        <v>1</v>
      </c>
      <c r="O3571" t="b">
        <v>1</v>
      </c>
      <c r="P3571" t="b">
        <v>0</v>
      </c>
      <c r="Q3571">
        <v>10</v>
      </c>
      <c r="R3571">
        <v>0</v>
      </c>
      <c r="S3571">
        <v>1</v>
      </c>
      <c r="T3571">
        <v>0</v>
      </c>
      <c r="U3571" t="b">
        <v>1</v>
      </c>
      <c r="V3571" t="s">
        <v>338</v>
      </c>
      <c r="W3571" t="s">
        <v>339</v>
      </c>
      <c r="X3571" t="s">
        <v>5676</v>
      </c>
      <c r="Y3571">
        <v>35</v>
      </c>
      <c r="Z3571">
        <v>35</v>
      </c>
      <c r="AA3571">
        <v>6</v>
      </c>
      <c r="AB3571">
        <v>6</v>
      </c>
      <c r="AC3571">
        <v>24</v>
      </c>
    </row>
    <row r="3572" spans="1:29" x14ac:dyDescent="0.35">
      <c r="A3572">
        <v>3578</v>
      </c>
      <c r="B3572" t="s">
        <v>1318</v>
      </c>
      <c r="C3572" t="s">
        <v>4998</v>
      </c>
      <c r="G3572" t="s">
        <v>4899</v>
      </c>
      <c r="I3572" t="s">
        <v>173</v>
      </c>
      <c r="J3572" t="s">
        <v>268</v>
      </c>
      <c r="K3572">
        <v>0</v>
      </c>
      <c r="N3572" t="b">
        <v>1</v>
      </c>
      <c r="O3572" t="b">
        <v>1</v>
      </c>
      <c r="P3572" t="b">
        <v>0</v>
      </c>
      <c r="Q3572">
        <v>10</v>
      </c>
      <c r="R3572">
        <v>0</v>
      </c>
      <c r="S3572">
        <v>1</v>
      </c>
      <c r="T3572">
        <v>0</v>
      </c>
      <c r="U3572" t="b">
        <v>1</v>
      </c>
      <c r="V3572" t="s">
        <v>338</v>
      </c>
      <c r="W3572" t="s">
        <v>339</v>
      </c>
      <c r="X3572" t="s">
        <v>5823</v>
      </c>
      <c r="Y3572">
        <v>35</v>
      </c>
      <c r="Z3572">
        <v>35</v>
      </c>
      <c r="AA3572">
        <v>7</v>
      </c>
      <c r="AB3572">
        <v>7</v>
      </c>
      <c r="AC3572">
        <v>24</v>
      </c>
    </row>
    <row r="3573" spans="1:29" x14ac:dyDescent="0.35">
      <c r="A3573">
        <v>3579</v>
      </c>
      <c r="B3573" t="s">
        <v>1318</v>
      </c>
      <c r="C3573" t="s">
        <v>4999</v>
      </c>
      <c r="G3573" t="s">
        <v>4899</v>
      </c>
      <c r="I3573" t="s">
        <v>99</v>
      </c>
      <c r="J3573" t="s">
        <v>268</v>
      </c>
      <c r="K3573">
        <v>0</v>
      </c>
      <c r="N3573" t="b">
        <v>1</v>
      </c>
      <c r="O3573" t="b">
        <v>1</v>
      </c>
      <c r="P3573" t="b">
        <v>0</v>
      </c>
      <c r="Q3573">
        <v>10</v>
      </c>
      <c r="R3573">
        <v>0</v>
      </c>
      <c r="S3573">
        <v>1</v>
      </c>
      <c r="T3573">
        <v>0</v>
      </c>
      <c r="U3573" t="b">
        <v>1</v>
      </c>
      <c r="V3573" t="s">
        <v>338</v>
      </c>
      <c r="W3573" t="s">
        <v>339</v>
      </c>
      <c r="X3573" t="s">
        <v>5876</v>
      </c>
      <c r="Y3573">
        <v>35</v>
      </c>
      <c r="Z3573">
        <v>35</v>
      </c>
      <c r="AA3573">
        <v>8</v>
      </c>
      <c r="AB3573">
        <v>8</v>
      </c>
      <c r="AC3573">
        <v>24</v>
      </c>
    </row>
    <row r="3574" spans="1:29" x14ac:dyDescent="0.35">
      <c r="A3574">
        <v>3580</v>
      </c>
      <c r="B3574" t="s">
        <v>1318</v>
      </c>
      <c r="C3574" t="s">
        <v>5000</v>
      </c>
      <c r="G3574" t="s">
        <v>4905</v>
      </c>
      <c r="I3574" t="s">
        <v>174</v>
      </c>
      <c r="J3574" t="s">
        <v>272</v>
      </c>
      <c r="K3574">
        <v>0</v>
      </c>
      <c r="N3574" t="b">
        <v>1</v>
      </c>
      <c r="O3574" t="b">
        <v>1</v>
      </c>
      <c r="P3574" t="b">
        <v>0</v>
      </c>
      <c r="Q3574">
        <v>10</v>
      </c>
      <c r="R3574">
        <v>0</v>
      </c>
      <c r="S3574">
        <v>1</v>
      </c>
      <c r="T3574">
        <v>0</v>
      </c>
      <c r="U3574" t="b">
        <v>1</v>
      </c>
      <c r="V3574" t="s">
        <v>338</v>
      </c>
      <c r="W3574" t="s">
        <v>339</v>
      </c>
      <c r="X3574" t="s">
        <v>5763</v>
      </c>
      <c r="Y3574">
        <v>36</v>
      </c>
      <c r="Z3574">
        <v>36</v>
      </c>
      <c r="AA3574">
        <v>4</v>
      </c>
      <c r="AB3574">
        <v>4</v>
      </c>
      <c r="AC3574">
        <v>24</v>
      </c>
    </row>
    <row r="3575" spans="1:29" x14ac:dyDescent="0.35">
      <c r="A3575">
        <v>3581</v>
      </c>
      <c r="B3575" t="s">
        <v>1318</v>
      </c>
      <c r="C3575" t="s">
        <v>5001</v>
      </c>
      <c r="G3575" t="s">
        <v>4905</v>
      </c>
      <c r="I3575" t="s">
        <v>171</v>
      </c>
      <c r="J3575" t="s">
        <v>272</v>
      </c>
      <c r="K3575">
        <v>0</v>
      </c>
      <c r="N3575" t="b">
        <v>1</v>
      </c>
      <c r="O3575" t="b">
        <v>1</v>
      </c>
      <c r="P3575" t="b">
        <v>0</v>
      </c>
      <c r="Q3575">
        <v>10</v>
      </c>
      <c r="R3575">
        <v>0</v>
      </c>
      <c r="S3575">
        <v>1</v>
      </c>
      <c r="T3575">
        <v>0</v>
      </c>
      <c r="U3575" t="b">
        <v>1</v>
      </c>
      <c r="V3575" t="s">
        <v>338</v>
      </c>
      <c r="W3575" t="s">
        <v>339</v>
      </c>
      <c r="X3575" t="s">
        <v>5671</v>
      </c>
      <c r="Y3575">
        <v>36</v>
      </c>
      <c r="Z3575">
        <v>36</v>
      </c>
      <c r="AA3575">
        <v>5</v>
      </c>
      <c r="AB3575">
        <v>5</v>
      </c>
      <c r="AC3575">
        <v>24</v>
      </c>
    </row>
    <row r="3576" spans="1:29" x14ac:dyDescent="0.35">
      <c r="A3576">
        <v>3582</v>
      </c>
      <c r="B3576" t="s">
        <v>1318</v>
      </c>
      <c r="C3576" t="s">
        <v>5002</v>
      </c>
      <c r="G3576" t="s">
        <v>4905</v>
      </c>
      <c r="I3576" t="s">
        <v>172</v>
      </c>
      <c r="J3576" t="s">
        <v>272</v>
      </c>
      <c r="K3576">
        <v>0</v>
      </c>
      <c r="N3576" t="b">
        <v>1</v>
      </c>
      <c r="O3576" t="b">
        <v>1</v>
      </c>
      <c r="P3576" t="b">
        <v>0</v>
      </c>
      <c r="Q3576">
        <v>10</v>
      </c>
      <c r="R3576">
        <v>0</v>
      </c>
      <c r="S3576">
        <v>1</v>
      </c>
      <c r="T3576">
        <v>0</v>
      </c>
      <c r="U3576" t="b">
        <v>1</v>
      </c>
      <c r="V3576" t="s">
        <v>338</v>
      </c>
      <c r="W3576" t="s">
        <v>339</v>
      </c>
      <c r="X3576" t="s">
        <v>5677</v>
      </c>
      <c r="Y3576">
        <v>36</v>
      </c>
      <c r="Z3576">
        <v>36</v>
      </c>
      <c r="AA3576">
        <v>6</v>
      </c>
      <c r="AB3576">
        <v>6</v>
      </c>
      <c r="AC3576">
        <v>24</v>
      </c>
    </row>
    <row r="3577" spans="1:29" x14ac:dyDescent="0.35">
      <c r="A3577">
        <v>3583</v>
      </c>
      <c r="B3577" t="s">
        <v>1318</v>
      </c>
      <c r="C3577" t="s">
        <v>5003</v>
      </c>
      <c r="G3577" t="s">
        <v>4905</v>
      </c>
      <c r="I3577" t="s">
        <v>173</v>
      </c>
      <c r="J3577" t="s">
        <v>272</v>
      </c>
      <c r="K3577">
        <v>0</v>
      </c>
      <c r="N3577" t="b">
        <v>1</v>
      </c>
      <c r="O3577" t="b">
        <v>1</v>
      </c>
      <c r="P3577" t="b">
        <v>0</v>
      </c>
      <c r="Q3577">
        <v>10</v>
      </c>
      <c r="R3577">
        <v>0</v>
      </c>
      <c r="S3577">
        <v>1</v>
      </c>
      <c r="T3577">
        <v>0</v>
      </c>
      <c r="U3577" t="b">
        <v>1</v>
      </c>
      <c r="V3577" t="s">
        <v>338</v>
      </c>
      <c r="W3577" t="s">
        <v>339</v>
      </c>
      <c r="X3577" t="s">
        <v>5824</v>
      </c>
      <c r="Y3577">
        <v>36</v>
      </c>
      <c r="Z3577">
        <v>36</v>
      </c>
      <c r="AA3577">
        <v>7</v>
      </c>
      <c r="AB3577">
        <v>7</v>
      </c>
      <c r="AC3577">
        <v>24</v>
      </c>
    </row>
    <row r="3578" spans="1:29" x14ac:dyDescent="0.35">
      <c r="A3578">
        <v>3584</v>
      </c>
      <c r="B3578" t="s">
        <v>1318</v>
      </c>
      <c r="C3578" t="s">
        <v>5004</v>
      </c>
      <c r="G3578" t="s">
        <v>4905</v>
      </c>
      <c r="I3578" t="s">
        <v>99</v>
      </c>
      <c r="J3578" t="s">
        <v>272</v>
      </c>
      <c r="K3578">
        <v>0</v>
      </c>
      <c r="N3578" t="b">
        <v>1</v>
      </c>
      <c r="O3578" t="b">
        <v>1</v>
      </c>
      <c r="P3578" t="b">
        <v>0</v>
      </c>
      <c r="Q3578">
        <v>10</v>
      </c>
      <c r="R3578">
        <v>0</v>
      </c>
      <c r="S3578">
        <v>1</v>
      </c>
      <c r="T3578">
        <v>0</v>
      </c>
      <c r="U3578" t="b">
        <v>1</v>
      </c>
      <c r="V3578" t="s">
        <v>338</v>
      </c>
      <c r="W3578" t="s">
        <v>339</v>
      </c>
      <c r="X3578" t="s">
        <v>5877</v>
      </c>
      <c r="Y3578">
        <v>36</v>
      </c>
      <c r="Z3578">
        <v>36</v>
      </c>
      <c r="AA3578">
        <v>8</v>
      </c>
      <c r="AB3578">
        <v>8</v>
      </c>
      <c r="AC3578">
        <v>24</v>
      </c>
    </row>
    <row r="3579" spans="1:29" x14ac:dyDescent="0.35">
      <c r="A3579">
        <v>3585</v>
      </c>
      <c r="B3579" t="s">
        <v>1318</v>
      </c>
      <c r="C3579" t="s">
        <v>5005</v>
      </c>
      <c r="G3579" t="s">
        <v>4911</v>
      </c>
      <c r="I3579" t="s">
        <v>174</v>
      </c>
      <c r="J3579" t="s">
        <v>272</v>
      </c>
      <c r="K3579">
        <v>0</v>
      </c>
      <c r="N3579" t="b">
        <v>1</v>
      </c>
      <c r="O3579" t="b">
        <v>1</v>
      </c>
      <c r="P3579" t="b">
        <v>0</v>
      </c>
      <c r="Q3579">
        <v>10</v>
      </c>
      <c r="R3579">
        <v>0</v>
      </c>
      <c r="S3579">
        <v>1</v>
      </c>
      <c r="T3579">
        <v>0</v>
      </c>
      <c r="U3579" t="b">
        <v>1</v>
      </c>
      <c r="V3579" t="s">
        <v>338</v>
      </c>
      <c r="W3579" t="s">
        <v>339</v>
      </c>
      <c r="X3579" t="s">
        <v>5764</v>
      </c>
      <c r="Y3579">
        <v>37</v>
      </c>
      <c r="Z3579">
        <v>37</v>
      </c>
      <c r="AA3579">
        <v>4</v>
      </c>
      <c r="AB3579">
        <v>4</v>
      </c>
      <c r="AC3579">
        <v>24</v>
      </c>
    </row>
    <row r="3580" spans="1:29" x14ac:dyDescent="0.35">
      <c r="A3580">
        <v>3586</v>
      </c>
      <c r="B3580" t="s">
        <v>1318</v>
      </c>
      <c r="C3580" t="s">
        <v>5006</v>
      </c>
      <c r="G3580" t="s">
        <v>4911</v>
      </c>
      <c r="I3580" t="s">
        <v>171</v>
      </c>
      <c r="J3580" t="s">
        <v>272</v>
      </c>
      <c r="K3580">
        <v>0</v>
      </c>
      <c r="N3580" t="b">
        <v>1</v>
      </c>
      <c r="O3580" t="b">
        <v>1</v>
      </c>
      <c r="P3580" t="b">
        <v>0</v>
      </c>
      <c r="Q3580">
        <v>10</v>
      </c>
      <c r="R3580">
        <v>0</v>
      </c>
      <c r="S3580">
        <v>1</v>
      </c>
      <c r="T3580">
        <v>0</v>
      </c>
      <c r="U3580" t="b">
        <v>1</v>
      </c>
      <c r="V3580" t="s">
        <v>338</v>
      </c>
      <c r="W3580" t="s">
        <v>339</v>
      </c>
      <c r="X3580" t="s">
        <v>5553</v>
      </c>
      <c r="Y3580">
        <v>37</v>
      </c>
      <c r="Z3580">
        <v>37</v>
      </c>
      <c r="AA3580">
        <v>5</v>
      </c>
      <c r="AB3580">
        <v>5</v>
      </c>
      <c r="AC3580">
        <v>24</v>
      </c>
    </row>
    <row r="3581" spans="1:29" x14ac:dyDescent="0.35">
      <c r="A3581">
        <v>3587</v>
      </c>
      <c r="B3581" t="s">
        <v>1318</v>
      </c>
      <c r="C3581" t="s">
        <v>5007</v>
      </c>
      <c r="G3581" t="s">
        <v>4911</v>
      </c>
      <c r="I3581" t="s">
        <v>172</v>
      </c>
      <c r="J3581" t="s">
        <v>272</v>
      </c>
      <c r="K3581">
        <v>0</v>
      </c>
      <c r="N3581" t="b">
        <v>1</v>
      </c>
      <c r="O3581" t="b">
        <v>1</v>
      </c>
      <c r="P3581" t="b">
        <v>0</v>
      </c>
      <c r="Q3581">
        <v>10</v>
      </c>
      <c r="R3581">
        <v>0</v>
      </c>
      <c r="S3581">
        <v>1</v>
      </c>
      <c r="T3581">
        <v>0</v>
      </c>
      <c r="U3581" t="b">
        <v>1</v>
      </c>
      <c r="V3581" t="s">
        <v>338</v>
      </c>
      <c r="W3581" t="s">
        <v>339</v>
      </c>
      <c r="X3581" t="s">
        <v>5443</v>
      </c>
      <c r="Y3581">
        <v>37</v>
      </c>
      <c r="Z3581">
        <v>37</v>
      </c>
      <c r="AA3581">
        <v>6</v>
      </c>
      <c r="AB3581">
        <v>6</v>
      </c>
      <c r="AC3581">
        <v>24</v>
      </c>
    </row>
    <row r="3582" spans="1:29" x14ac:dyDescent="0.35">
      <c r="A3582">
        <v>3588</v>
      </c>
      <c r="B3582" t="s">
        <v>1318</v>
      </c>
      <c r="C3582" t="s">
        <v>5008</v>
      </c>
      <c r="G3582" t="s">
        <v>4911</v>
      </c>
      <c r="I3582" t="s">
        <v>173</v>
      </c>
      <c r="J3582" t="s">
        <v>272</v>
      </c>
      <c r="K3582">
        <v>0</v>
      </c>
      <c r="N3582" t="b">
        <v>1</v>
      </c>
      <c r="O3582" t="b">
        <v>1</v>
      </c>
      <c r="P3582" t="b">
        <v>0</v>
      </c>
      <c r="Q3582">
        <v>10</v>
      </c>
      <c r="R3582">
        <v>0</v>
      </c>
      <c r="S3582">
        <v>1</v>
      </c>
      <c r="T3582">
        <v>0</v>
      </c>
      <c r="U3582" t="b">
        <v>1</v>
      </c>
      <c r="V3582" t="s">
        <v>338</v>
      </c>
      <c r="W3582" t="s">
        <v>339</v>
      </c>
      <c r="X3582" t="s">
        <v>5825</v>
      </c>
      <c r="Y3582">
        <v>37</v>
      </c>
      <c r="Z3582">
        <v>37</v>
      </c>
      <c r="AA3582">
        <v>7</v>
      </c>
      <c r="AB3582">
        <v>7</v>
      </c>
      <c r="AC3582">
        <v>24</v>
      </c>
    </row>
    <row r="3583" spans="1:29" x14ac:dyDescent="0.35">
      <c r="A3583">
        <v>3589</v>
      </c>
      <c r="B3583" t="s">
        <v>1318</v>
      </c>
      <c r="C3583" t="s">
        <v>5009</v>
      </c>
      <c r="G3583" t="s">
        <v>4911</v>
      </c>
      <c r="I3583" t="s">
        <v>99</v>
      </c>
      <c r="J3583" t="s">
        <v>272</v>
      </c>
      <c r="K3583">
        <v>0</v>
      </c>
      <c r="N3583" t="b">
        <v>1</v>
      </c>
      <c r="O3583" t="b">
        <v>1</v>
      </c>
      <c r="P3583" t="b">
        <v>0</v>
      </c>
      <c r="Q3583">
        <v>10</v>
      </c>
      <c r="R3583">
        <v>0</v>
      </c>
      <c r="S3583">
        <v>1</v>
      </c>
      <c r="T3583">
        <v>0</v>
      </c>
      <c r="U3583" t="b">
        <v>1</v>
      </c>
      <c r="V3583" t="s">
        <v>338</v>
      </c>
      <c r="W3583" t="s">
        <v>339</v>
      </c>
      <c r="X3583" t="s">
        <v>5878</v>
      </c>
      <c r="Y3583">
        <v>37</v>
      </c>
      <c r="Z3583">
        <v>37</v>
      </c>
      <c r="AA3583">
        <v>8</v>
      </c>
      <c r="AB3583">
        <v>8</v>
      </c>
      <c r="AC3583">
        <v>24</v>
      </c>
    </row>
    <row r="3584" spans="1:29" x14ac:dyDescent="0.35">
      <c r="A3584">
        <v>3590</v>
      </c>
      <c r="B3584" t="s">
        <v>1318</v>
      </c>
      <c r="C3584" t="s">
        <v>5010</v>
      </c>
      <c r="G3584" t="s">
        <v>4917</v>
      </c>
      <c r="I3584" t="s">
        <v>174</v>
      </c>
      <c r="J3584" t="s">
        <v>272</v>
      </c>
      <c r="K3584">
        <v>0</v>
      </c>
      <c r="N3584" t="b">
        <v>1</v>
      </c>
      <c r="O3584" t="b">
        <v>1</v>
      </c>
      <c r="P3584" t="b">
        <v>0</v>
      </c>
      <c r="Q3584">
        <v>10</v>
      </c>
      <c r="R3584">
        <v>0</v>
      </c>
      <c r="S3584">
        <v>1</v>
      </c>
      <c r="T3584">
        <v>0</v>
      </c>
      <c r="U3584" t="b">
        <v>1</v>
      </c>
      <c r="V3584" t="s">
        <v>338</v>
      </c>
      <c r="W3584" t="s">
        <v>339</v>
      </c>
      <c r="X3584" t="s">
        <v>5765</v>
      </c>
      <c r="Y3584">
        <v>38</v>
      </c>
      <c r="Z3584">
        <v>38</v>
      </c>
      <c r="AA3584">
        <v>4</v>
      </c>
      <c r="AB3584">
        <v>4</v>
      </c>
      <c r="AC3584">
        <v>24</v>
      </c>
    </row>
    <row r="3585" spans="1:29" x14ac:dyDescent="0.35">
      <c r="A3585">
        <v>3591</v>
      </c>
      <c r="B3585" t="s">
        <v>1318</v>
      </c>
      <c r="C3585" t="s">
        <v>5011</v>
      </c>
      <c r="G3585" t="s">
        <v>4917</v>
      </c>
      <c r="I3585" t="s">
        <v>171</v>
      </c>
      <c r="J3585" t="s">
        <v>272</v>
      </c>
      <c r="K3585">
        <v>0</v>
      </c>
      <c r="N3585" t="b">
        <v>1</v>
      </c>
      <c r="O3585" t="b">
        <v>1</v>
      </c>
      <c r="P3585" t="b">
        <v>0</v>
      </c>
      <c r="Q3585">
        <v>10</v>
      </c>
      <c r="R3585">
        <v>0</v>
      </c>
      <c r="S3585">
        <v>1</v>
      </c>
      <c r="T3585">
        <v>0</v>
      </c>
      <c r="U3585" t="b">
        <v>1</v>
      </c>
      <c r="V3585" t="s">
        <v>338</v>
      </c>
      <c r="W3585" t="s">
        <v>339</v>
      </c>
      <c r="X3585" t="s">
        <v>5554</v>
      </c>
      <c r="Y3585">
        <v>38</v>
      </c>
      <c r="Z3585">
        <v>38</v>
      </c>
      <c r="AA3585">
        <v>5</v>
      </c>
      <c r="AB3585">
        <v>5</v>
      </c>
      <c r="AC3585">
        <v>24</v>
      </c>
    </row>
    <row r="3586" spans="1:29" x14ac:dyDescent="0.35">
      <c r="A3586">
        <v>3592</v>
      </c>
      <c r="B3586" t="s">
        <v>1318</v>
      </c>
      <c r="C3586" t="s">
        <v>5012</v>
      </c>
      <c r="G3586" t="s">
        <v>4917</v>
      </c>
      <c r="I3586" t="s">
        <v>172</v>
      </c>
      <c r="J3586" t="s">
        <v>272</v>
      </c>
      <c r="K3586">
        <v>0</v>
      </c>
      <c r="N3586" t="b">
        <v>1</v>
      </c>
      <c r="O3586" t="b">
        <v>1</v>
      </c>
      <c r="P3586" t="b">
        <v>0</v>
      </c>
      <c r="Q3586">
        <v>10</v>
      </c>
      <c r="R3586">
        <v>0</v>
      </c>
      <c r="S3586">
        <v>1</v>
      </c>
      <c r="T3586">
        <v>0</v>
      </c>
      <c r="U3586" t="b">
        <v>1</v>
      </c>
      <c r="V3586" t="s">
        <v>338</v>
      </c>
      <c r="W3586" t="s">
        <v>339</v>
      </c>
      <c r="X3586" t="s">
        <v>5444</v>
      </c>
      <c r="Y3586">
        <v>38</v>
      </c>
      <c r="Z3586">
        <v>38</v>
      </c>
      <c r="AA3586">
        <v>6</v>
      </c>
      <c r="AB3586">
        <v>6</v>
      </c>
      <c r="AC3586">
        <v>24</v>
      </c>
    </row>
    <row r="3587" spans="1:29" x14ac:dyDescent="0.35">
      <c r="A3587">
        <v>3593</v>
      </c>
      <c r="B3587" t="s">
        <v>1318</v>
      </c>
      <c r="C3587" t="s">
        <v>5013</v>
      </c>
      <c r="G3587" t="s">
        <v>4917</v>
      </c>
      <c r="I3587" t="s">
        <v>173</v>
      </c>
      <c r="J3587" t="s">
        <v>272</v>
      </c>
      <c r="K3587">
        <v>0</v>
      </c>
      <c r="N3587" t="b">
        <v>1</v>
      </c>
      <c r="O3587" t="b">
        <v>1</v>
      </c>
      <c r="P3587" t="b">
        <v>0</v>
      </c>
      <c r="Q3587">
        <v>10</v>
      </c>
      <c r="R3587">
        <v>0</v>
      </c>
      <c r="S3587">
        <v>1</v>
      </c>
      <c r="T3587">
        <v>0</v>
      </c>
      <c r="U3587" t="b">
        <v>1</v>
      </c>
      <c r="V3587" t="s">
        <v>338</v>
      </c>
      <c r="W3587" t="s">
        <v>339</v>
      </c>
      <c r="X3587" t="s">
        <v>5826</v>
      </c>
      <c r="Y3587">
        <v>38</v>
      </c>
      <c r="Z3587">
        <v>38</v>
      </c>
      <c r="AA3587">
        <v>7</v>
      </c>
      <c r="AB3587">
        <v>7</v>
      </c>
      <c r="AC3587">
        <v>24</v>
      </c>
    </row>
    <row r="3588" spans="1:29" x14ac:dyDescent="0.35">
      <c r="A3588">
        <v>3594</v>
      </c>
      <c r="B3588" t="s">
        <v>1318</v>
      </c>
      <c r="C3588" t="s">
        <v>5014</v>
      </c>
      <c r="G3588" t="s">
        <v>4917</v>
      </c>
      <c r="I3588" t="s">
        <v>99</v>
      </c>
      <c r="J3588" t="s">
        <v>272</v>
      </c>
      <c r="K3588">
        <v>0</v>
      </c>
      <c r="N3588" t="b">
        <v>1</v>
      </c>
      <c r="O3588" t="b">
        <v>1</v>
      </c>
      <c r="P3588" t="b">
        <v>0</v>
      </c>
      <c r="Q3588">
        <v>10</v>
      </c>
      <c r="R3588">
        <v>0</v>
      </c>
      <c r="S3588">
        <v>1</v>
      </c>
      <c r="T3588">
        <v>0</v>
      </c>
      <c r="U3588" t="b">
        <v>1</v>
      </c>
      <c r="V3588" t="s">
        <v>338</v>
      </c>
      <c r="W3588" t="s">
        <v>339</v>
      </c>
      <c r="X3588" t="s">
        <v>5879</v>
      </c>
      <c r="Y3588">
        <v>38</v>
      </c>
      <c r="Z3588">
        <v>38</v>
      </c>
      <c r="AA3588">
        <v>8</v>
      </c>
      <c r="AB3588">
        <v>8</v>
      </c>
      <c r="AC3588">
        <v>24</v>
      </c>
    </row>
    <row r="3589" spans="1:29" x14ac:dyDescent="0.35">
      <c r="A3589">
        <v>3595</v>
      </c>
      <c r="B3589" t="s">
        <v>1318</v>
      </c>
      <c r="C3589" t="s">
        <v>5015</v>
      </c>
      <c r="G3589" t="s">
        <v>4923</v>
      </c>
      <c r="I3589" t="s">
        <v>174</v>
      </c>
      <c r="J3589" t="s">
        <v>272</v>
      </c>
      <c r="K3589">
        <v>0</v>
      </c>
      <c r="N3589" t="b">
        <v>1</v>
      </c>
      <c r="O3589" t="b">
        <v>1</v>
      </c>
      <c r="P3589" t="b">
        <v>0</v>
      </c>
      <c r="Q3589">
        <v>10</v>
      </c>
      <c r="R3589">
        <v>0</v>
      </c>
      <c r="S3589">
        <v>1</v>
      </c>
      <c r="T3589">
        <v>0</v>
      </c>
      <c r="U3589" t="b">
        <v>1</v>
      </c>
      <c r="V3589" t="s">
        <v>338</v>
      </c>
      <c r="W3589" t="s">
        <v>339</v>
      </c>
      <c r="X3589" t="s">
        <v>5766</v>
      </c>
      <c r="Y3589">
        <v>39</v>
      </c>
      <c r="Z3589">
        <v>39</v>
      </c>
      <c r="AA3589">
        <v>4</v>
      </c>
      <c r="AB3589">
        <v>4</v>
      </c>
      <c r="AC3589">
        <v>24</v>
      </c>
    </row>
    <row r="3590" spans="1:29" x14ac:dyDescent="0.35">
      <c r="A3590">
        <v>3596</v>
      </c>
      <c r="B3590" t="s">
        <v>1318</v>
      </c>
      <c r="C3590" t="s">
        <v>5016</v>
      </c>
      <c r="G3590" t="s">
        <v>4923</v>
      </c>
      <c r="I3590" t="s">
        <v>171</v>
      </c>
      <c r="J3590" t="s">
        <v>272</v>
      </c>
      <c r="K3590">
        <v>0</v>
      </c>
      <c r="N3590" t="b">
        <v>1</v>
      </c>
      <c r="O3590" t="b">
        <v>1</v>
      </c>
      <c r="P3590" t="b">
        <v>0</v>
      </c>
      <c r="Q3590">
        <v>10</v>
      </c>
      <c r="R3590">
        <v>0</v>
      </c>
      <c r="S3590">
        <v>1</v>
      </c>
      <c r="T3590">
        <v>0</v>
      </c>
      <c r="U3590" t="b">
        <v>1</v>
      </c>
      <c r="V3590" t="s">
        <v>338</v>
      </c>
      <c r="W3590" t="s">
        <v>339</v>
      </c>
      <c r="X3590" t="s">
        <v>5555</v>
      </c>
      <c r="Y3590">
        <v>39</v>
      </c>
      <c r="Z3590">
        <v>39</v>
      </c>
      <c r="AA3590">
        <v>5</v>
      </c>
      <c r="AB3590">
        <v>5</v>
      </c>
      <c r="AC3590">
        <v>24</v>
      </c>
    </row>
    <row r="3591" spans="1:29" x14ac:dyDescent="0.35">
      <c r="A3591">
        <v>3597</v>
      </c>
      <c r="B3591" t="s">
        <v>1318</v>
      </c>
      <c r="C3591" t="s">
        <v>5017</v>
      </c>
      <c r="G3591" t="s">
        <v>4923</v>
      </c>
      <c r="I3591" t="s">
        <v>172</v>
      </c>
      <c r="J3591" t="s">
        <v>272</v>
      </c>
      <c r="K3591">
        <v>0</v>
      </c>
      <c r="N3591" t="b">
        <v>1</v>
      </c>
      <c r="O3591" t="b">
        <v>1</v>
      </c>
      <c r="P3591" t="b">
        <v>0</v>
      </c>
      <c r="Q3591">
        <v>10</v>
      </c>
      <c r="R3591">
        <v>0</v>
      </c>
      <c r="S3591">
        <v>1</v>
      </c>
      <c r="T3591">
        <v>0</v>
      </c>
      <c r="U3591" t="b">
        <v>1</v>
      </c>
      <c r="V3591" t="s">
        <v>338</v>
      </c>
      <c r="W3591" t="s">
        <v>339</v>
      </c>
      <c r="X3591" t="s">
        <v>5445</v>
      </c>
      <c r="Y3591">
        <v>39</v>
      </c>
      <c r="Z3591">
        <v>39</v>
      </c>
      <c r="AA3591">
        <v>6</v>
      </c>
      <c r="AB3591">
        <v>6</v>
      </c>
      <c r="AC3591">
        <v>24</v>
      </c>
    </row>
    <row r="3592" spans="1:29" x14ac:dyDescent="0.35">
      <c r="A3592">
        <v>3598</v>
      </c>
      <c r="B3592" t="s">
        <v>1318</v>
      </c>
      <c r="C3592" t="s">
        <v>5018</v>
      </c>
      <c r="G3592" t="s">
        <v>4923</v>
      </c>
      <c r="I3592" t="s">
        <v>173</v>
      </c>
      <c r="J3592" t="s">
        <v>272</v>
      </c>
      <c r="K3592">
        <v>0</v>
      </c>
      <c r="N3592" t="b">
        <v>1</v>
      </c>
      <c r="O3592" t="b">
        <v>1</v>
      </c>
      <c r="P3592" t="b">
        <v>0</v>
      </c>
      <c r="Q3592">
        <v>10</v>
      </c>
      <c r="R3592">
        <v>0</v>
      </c>
      <c r="S3592">
        <v>1</v>
      </c>
      <c r="T3592">
        <v>0</v>
      </c>
      <c r="U3592" t="b">
        <v>1</v>
      </c>
      <c r="V3592" t="s">
        <v>338</v>
      </c>
      <c r="W3592" t="s">
        <v>339</v>
      </c>
      <c r="X3592" t="s">
        <v>5827</v>
      </c>
      <c r="Y3592">
        <v>39</v>
      </c>
      <c r="Z3592">
        <v>39</v>
      </c>
      <c r="AA3592">
        <v>7</v>
      </c>
      <c r="AB3592">
        <v>7</v>
      </c>
      <c r="AC3592">
        <v>24</v>
      </c>
    </row>
    <row r="3593" spans="1:29" x14ac:dyDescent="0.35">
      <c r="A3593">
        <v>3599</v>
      </c>
      <c r="B3593" t="s">
        <v>1318</v>
      </c>
      <c r="C3593" t="s">
        <v>5019</v>
      </c>
      <c r="G3593" t="s">
        <v>4923</v>
      </c>
      <c r="I3593" t="s">
        <v>99</v>
      </c>
      <c r="J3593" t="s">
        <v>272</v>
      </c>
      <c r="K3593">
        <v>0</v>
      </c>
      <c r="N3593" t="b">
        <v>1</v>
      </c>
      <c r="O3593" t="b">
        <v>1</v>
      </c>
      <c r="P3593" t="b">
        <v>0</v>
      </c>
      <c r="Q3593">
        <v>10</v>
      </c>
      <c r="R3593">
        <v>0</v>
      </c>
      <c r="S3593">
        <v>1</v>
      </c>
      <c r="T3593">
        <v>0</v>
      </c>
      <c r="U3593" t="b">
        <v>1</v>
      </c>
      <c r="V3593" t="s">
        <v>338</v>
      </c>
      <c r="W3593" t="s">
        <v>339</v>
      </c>
      <c r="X3593" t="s">
        <v>5880</v>
      </c>
      <c r="Y3593">
        <v>39</v>
      </c>
      <c r="Z3593">
        <v>39</v>
      </c>
      <c r="AA3593">
        <v>8</v>
      </c>
      <c r="AB3593">
        <v>8</v>
      </c>
      <c r="AC3593">
        <v>24</v>
      </c>
    </row>
    <row r="3594" spans="1:29" x14ac:dyDescent="0.35">
      <c r="A3594">
        <v>3600</v>
      </c>
      <c r="B3594" t="s">
        <v>1318</v>
      </c>
      <c r="C3594" t="s">
        <v>5020</v>
      </c>
      <c r="G3594" t="s">
        <v>4929</v>
      </c>
      <c r="I3594" t="s">
        <v>174</v>
      </c>
      <c r="J3594" t="s">
        <v>272</v>
      </c>
      <c r="K3594">
        <v>0</v>
      </c>
      <c r="N3594" t="b">
        <v>1</v>
      </c>
      <c r="O3594" t="b">
        <v>1</v>
      </c>
      <c r="P3594" t="b">
        <v>0</v>
      </c>
      <c r="Q3594">
        <v>10</v>
      </c>
      <c r="R3594">
        <v>0</v>
      </c>
      <c r="S3594">
        <v>1</v>
      </c>
      <c r="T3594">
        <v>0</v>
      </c>
      <c r="U3594" t="b">
        <v>1</v>
      </c>
      <c r="V3594" t="s">
        <v>338</v>
      </c>
      <c r="W3594" t="s">
        <v>339</v>
      </c>
      <c r="X3594" t="s">
        <v>5767</v>
      </c>
      <c r="Y3594">
        <v>40</v>
      </c>
      <c r="Z3594">
        <v>40</v>
      </c>
      <c r="AA3594">
        <v>4</v>
      </c>
      <c r="AB3594">
        <v>4</v>
      </c>
      <c r="AC3594">
        <v>24</v>
      </c>
    </row>
    <row r="3595" spans="1:29" x14ac:dyDescent="0.35">
      <c r="A3595">
        <v>3601</v>
      </c>
      <c r="B3595" t="s">
        <v>1318</v>
      </c>
      <c r="C3595" t="s">
        <v>5021</v>
      </c>
      <c r="G3595" t="s">
        <v>4929</v>
      </c>
      <c r="I3595" t="s">
        <v>171</v>
      </c>
      <c r="J3595" t="s">
        <v>272</v>
      </c>
      <c r="K3595">
        <v>0</v>
      </c>
      <c r="N3595" t="b">
        <v>1</v>
      </c>
      <c r="O3595" t="b">
        <v>1</v>
      </c>
      <c r="P3595" t="b">
        <v>0</v>
      </c>
      <c r="Q3595">
        <v>10</v>
      </c>
      <c r="R3595">
        <v>0</v>
      </c>
      <c r="S3595">
        <v>1</v>
      </c>
      <c r="T3595">
        <v>0</v>
      </c>
      <c r="U3595" t="b">
        <v>1</v>
      </c>
      <c r="V3595" t="s">
        <v>338</v>
      </c>
      <c r="W3595" t="s">
        <v>339</v>
      </c>
      <c r="X3595" t="s">
        <v>5556</v>
      </c>
      <c r="Y3595">
        <v>40</v>
      </c>
      <c r="Z3595">
        <v>40</v>
      </c>
      <c r="AA3595">
        <v>5</v>
      </c>
      <c r="AB3595">
        <v>5</v>
      </c>
      <c r="AC3595">
        <v>24</v>
      </c>
    </row>
    <row r="3596" spans="1:29" x14ac:dyDescent="0.35">
      <c r="A3596">
        <v>3602</v>
      </c>
      <c r="B3596" t="s">
        <v>1318</v>
      </c>
      <c r="C3596" t="s">
        <v>5022</v>
      </c>
      <c r="G3596" t="s">
        <v>4929</v>
      </c>
      <c r="I3596" t="s">
        <v>172</v>
      </c>
      <c r="J3596" t="s">
        <v>272</v>
      </c>
      <c r="K3596">
        <v>0</v>
      </c>
      <c r="N3596" t="b">
        <v>1</v>
      </c>
      <c r="O3596" t="b">
        <v>1</v>
      </c>
      <c r="P3596" t="b">
        <v>0</v>
      </c>
      <c r="Q3596">
        <v>10</v>
      </c>
      <c r="R3596">
        <v>0</v>
      </c>
      <c r="S3596">
        <v>1</v>
      </c>
      <c r="T3596">
        <v>0</v>
      </c>
      <c r="U3596" t="b">
        <v>1</v>
      </c>
      <c r="V3596" t="s">
        <v>338</v>
      </c>
      <c r="W3596" t="s">
        <v>339</v>
      </c>
      <c r="X3596" t="s">
        <v>5446</v>
      </c>
      <c r="Y3596">
        <v>40</v>
      </c>
      <c r="Z3596">
        <v>40</v>
      </c>
      <c r="AA3596">
        <v>6</v>
      </c>
      <c r="AB3596">
        <v>6</v>
      </c>
      <c r="AC3596">
        <v>24</v>
      </c>
    </row>
    <row r="3597" spans="1:29" x14ac:dyDescent="0.35">
      <c r="A3597">
        <v>3603</v>
      </c>
      <c r="B3597" t="s">
        <v>1318</v>
      </c>
      <c r="C3597" t="s">
        <v>5023</v>
      </c>
      <c r="G3597" t="s">
        <v>4929</v>
      </c>
      <c r="I3597" t="s">
        <v>173</v>
      </c>
      <c r="J3597" t="s">
        <v>272</v>
      </c>
      <c r="K3597">
        <v>0</v>
      </c>
      <c r="N3597" t="b">
        <v>1</v>
      </c>
      <c r="O3597" t="b">
        <v>1</v>
      </c>
      <c r="P3597" t="b">
        <v>0</v>
      </c>
      <c r="Q3597">
        <v>10</v>
      </c>
      <c r="R3597">
        <v>0</v>
      </c>
      <c r="S3597">
        <v>1</v>
      </c>
      <c r="T3597">
        <v>0</v>
      </c>
      <c r="U3597" t="b">
        <v>1</v>
      </c>
      <c r="V3597" t="s">
        <v>338</v>
      </c>
      <c r="W3597" t="s">
        <v>339</v>
      </c>
      <c r="X3597" t="s">
        <v>5828</v>
      </c>
      <c r="Y3597">
        <v>40</v>
      </c>
      <c r="Z3597">
        <v>40</v>
      </c>
      <c r="AA3597">
        <v>7</v>
      </c>
      <c r="AB3597">
        <v>7</v>
      </c>
      <c r="AC3597">
        <v>24</v>
      </c>
    </row>
    <row r="3598" spans="1:29" x14ac:dyDescent="0.35">
      <c r="A3598">
        <v>3604</v>
      </c>
      <c r="B3598" t="s">
        <v>1318</v>
      </c>
      <c r="C3598" t="s">
        <v>5024</v>
      </c>
      <c r="G3598" t="s">
        <v>4929</v>
      </c>
      <c r="I3598" t="s">
        <v>99</v>
      </c>
      <c r="J3598" t="s">
        <v>272</v>
      </c>
      <c r="K3598">
        <v>0</v>
      </c>
      <c r="N3598" t="b">
        <v>1</v>
      </c>
      <c r="O3598" t="b">
        <v>1</v>
      </c>
      <c r="P3598" t="b">
        <v>0</v>
      </c>
      <c r="Q3598">
        <v>10</v>
      </c>
      <c r="R3598">
        <v>0</v>
      </c>
      <c r="S3598">
        <v>1</v>
      </c>
      <c r="T3598">
        <v>0</v>
      </c>
      <c r="U3598" t="b">
        <v>1</v>
      </c>
      <c r="V3598" t="s">
        <v>338</v>
      </c>
      <c r="W3598" t="s">
        <v>339</v>
      </c>
      <c r="X3598" t="s">
        <v>5881</v>
      </c>
      <c r="Y3598">
        <v>40</v>
      </c>
      <c r="Z3598">
        <v>40</v>
      </c>
      <c r="AA3598">
        <v>8</v>
      </c>
      <c r="AB3598">
        <v>8</v>
      </c>
      <c r="AC3598">
        <v>24</v>
      </c>
    </row>
    <row r="3599" spans="1:29" x14ac:dyDescent="0.35">
      <c r="A3599">
        <v>3605</v>
      </c>
      <c r="B3599" t="s">
        <v>1287</v>
      </c>
      <c r="C3599" t="s">
        <v>5025</v>
      </c>
      <c r="D3599" t="s">
        <v>5026</v>
      </c>
      <c r="E3599" t="s">
        <v>5027</v>
      </c>
      <c r="U3599" t="b">
        <v>1</v>
      </c>
      <c r="V3599" t="s">
        <v>228</v>
      </c>
      <c r="W3599" t="s">
        <v>319</v>
      </c>
      <c r="X3599" t="s">
        <v>6195</v>
      </c>
      <c r="Y3599">
        <v>1</v>
      </c>
      <c r="Z3599">
        <v>23</v>
      </c>
      <c r="AA3599">
        <v>1</v>
      </c>
      <c r="AB3599">
        <v>11</v>
      </c>
      <c r="AC3599">
        <v>14</v>
      </c>
    </row>
    <row r="3600" spans="1:29" x14ac:dyDescent="0.35">
      <c r="A3600">
        <v>3606</v>
      </c>
      <c r="B3600" t="s">
        <v>1290</v>
      </c>
      <c r="C3600" t="s">
        <v>5028</v>
      </c>
      <c r="U3600" t="b">
        <v>1</v>
      </c>
      <c r="V3600" t="s">
        <v>228</v>
      </c>
      <c r="W3600" t="s">
        <v>319</v>
      </c>
      <c r="X3600" t="s">
        <v>6196</v>
      </c>
      <c r="Y3600">
        <v>8</v>
      </c>
      <c r="Z3600">
        <v>23</v>
      </c>
      <c r="AA3600">
        <v>1</v>
      </c>
      <c r="AB3600">
        <v>11</v>
      </c>
      <c r="AC3600">
        <v>14</v>
      </c>
    </row>
    <row r="3601" spans="1:29" x14ac:dyDescent="0.35">
      <c r="A3601">
        <v>3607</v>
      </c>
      <c r="B3601" t="s">
        <v>147</v>
      </c>
      <c r="C3601" t="s">
        <v>5029</v>
      </c>
      <c r="U3601" t="b">
        <v>1</v>
      </c>
      <c r="V3601" t="s">
        <v>228</v>
      </c>
      <c r="W3601" t="s">
        <v>319</v>
      </c>
      <c r="X3601" t="s">
        <v>6197</v>
      </c>
      <c r="Y3601">
        <v>8</v>
      </c>
      <c r="Z3601">
        <v>23</v>
      </c>
      <c r="AA3601">
        <v>1</v>
      </c>
      <c r="AB3601">
        <v>1</v>
      </c>
      <c r="AC3601">
        <v>14</v>
      </c>
    </row>
    <row r="3602" spans="1:29" x14ac:dyDescent="0.35">
      <c r="A3602">
        <v>3608</v>
      </c>
      <c r="B3602" t="s">
        <v>147</v>
      </c>
      <c r="C3602" t="s">
        <v>5030</v>
      </c>
      <c r="U3602" t="b">
        <v>1</v>
      </c>
      <c r="V3602" t="s">
        <v>228</v>
      </c>
      <c r="W3602" t="s">
        <v>319</v>
      </c>
      <c r="X3602" t="s">
        <v>6198</v>
      </c>
      <c r="Y3602">
        <v>8</v>
      </c>
      <c r="Z3602">
        <v>23</v>
      </c>
      <c r="AA3602">
        <v>2</v>
      </c>
      <c r="AB3602">
        <v>2</v>
      </c>
      <c r="AC3602">
        <v>14</v>
      </c>
    </row>
    <row r="3603" spans="1:29" x14ac:dyDescent="0.35">
      <c r="A3603">
        <v>3609</v>
      </c>
      <c r="B3603" t="s">
        <v>147</v>
      </c>
      <c r="C3603" t="s">
        <v>5031</v>
      </c>
      <c r="U3603" t="b">
        <v>1</v>
      </c>
      <c r="V3603" t="s">
        <v>228</v>
      </c>
      <c r="W3603" t="s">
        <v>319</v>
      </c>
      <c r="X3603" t="s">
        <v>6199</v>
      </c>
      <c r="Y3603">
        <v>8</v>
      </c>
      <c r="Z3603">
        <v>23</v>
      </c>
      <c r="AA3603">
        <v>3</v>
      </c>
      <c r="AB3603">
        <v>8</v>
      </c>
      <c r="AC3603">
        <v>14</v>
      </c>
    </row>
    <row r="3604" spans="1:29" x14ac:dyDescent="0.35">
      <c r="A3604">
        <v>3610</v>
      </c>
      <c r="B3604" t="s">
        <v>147</v>
      </c>
      <c r="C3604" t="s">
        <v>5032</v>
      </c>
      <c r="U3604" t="b">
        <v>1</v>
      </c>
      <c r="V3604" t="s">
        <v>228</v>
      </c>
      <c r="W3604" t="s">
        <v>319</v>
      </c>
      <c r="X3604" t="s">
        <v>6200</v>
      </c>
      <c r="Y3604">
        <v>8</v>
      </c>
      <c r="Z3604">
        <v>23</v>
      </c>
      <c r="AA3604">
        <v>9</v>
      </c>
      <c r="AB3604">
        <v>9</v>
      </c>
      <c r="AC3604">
        <v>14</v>
      </c>
    </row>
    <row r="3605" spans="1:29" x14ac:dyDescent="0.35">
      <c r="A3605">
        <v>3611</v>
      </c>
      <c r="B3605" t="s">
        <v>1287</v>
      </c>
      <c r="C3605" t="s">
        <v>5033</v>
      </c>
      <c r="D3605" t="s">
        <v>5034</v>
      </c>
      <c r="E3605" t="s">
        <v>5035</v>
      </c>
      <c r="U3605" t="b">
        <v>1</v>
      </c>
      <c r="V3605" t="s">
        <v>228</v>
      </c>
      <c r="W3605" t="s">
        <v>319</v>
      </c>
      <c r="X3605" t="s">
        <v>6201</v>
      </c>
      <c r="Y3605">
        <v>26</v>
      </c>
      <c r="Z3605">
        <v>41</v>
      </c>
      <c r="AA3605">
        <v>1</v>
      </c>
      <c r="AB3605">
        <v>11</v>
      </c>
      <c r="AC3605">
        <v>14</v>
      </c>
    </row>
    <row r="3606" spans="1:29" x14ac:dyDescent="0.35">
      <c r="A3606">
        <v>3612</v>
      </c>
      <c r="B3606" t="s">
        <v>1290</v>
      </c>
      <c r="C3606" t="s">
        <v>5036</v>
      </c>
      <c r="U3606" t="b">
        <v>1</v>
      </c>
      <c r="V3606" t="s">
        <v>228</v>
      </c>
      <c r="W3606" t="s">
        <v>319</v>
      </c>
      <c r="X3606" t="s">
        <v>6202</v>
      </c>
      <c r="Y3606">
        <v>27</v>
      </c>
      <c r="Z3606">
        <v>41</v>
      </c>
      <c r="AA3606">
        <v>1</v>
      </c>
      <c r="AB3606">
        <v>11</v>
      </c>
      <c r="AC3606">
        <v>14</v>
      </c>
    </row>
    <row r="3607" spans="1:29" x14ac:dyDescent="0.35">
      <c r="A3607">
        <v>3613</v>
      </c>
      <c r="B3607" t="s">
        <v>147</v>
      </c>
      <c r="C3607" t="s">
        <v>5037</v>
      </c>
      <c r="U3607" t="b">
        <v>1</v>
      </c>
      <c r="V3607" t="s">
        <v>228</v>
      </c>
      <c r="W3607" t="s">
        <v>319</v>
      </c>
      <c r="X3607" t="s">
        <v>6203</v>
      </c>
      <c r="Y3607">
        <v>27</v>
      </c>
      <c r="Z3607">
        <v>41</v>
      </c>
      <c r="AA3607">
        <v>1</v>
      </c>
      <c r="AB3607">
        <v>1</v>
      </c>
      <c r="AC3607">
        <v>14</v>
      </c>
    </row>
    <row r="3608" spans="1:29" x14ac:dyDescent="0.35">
      <c r="A3608">
        <v>3614</v>
      </c>
      <c r="B3608" t="s">
        <v>147</v>
      </c>
      <c r="C3608" t="s">
        <v>5038</v>
      </c>
      <c r="U3608" t="b">
        <v>1</v>
      </c>
      <c r="V3608" t="s">
        <v>228</v>
      </c>
      <c r="W3608" t="s">
        <v>319</v>
      </c>
      <c r="X3608" t="s">
        <v>6204</v>
      </c>
      <c r="Y3608">
        <v>27</v>
      </c>
      <c r="Z3608">
        <v>41</v>
      </c>
      <c r="AA3608">
        <v>2</v>
      </c>
      <c r="AB3608">
        <v>2</v>
      </c>
      <c r="AC3608">
        <v>14</v>
      </c>
    </row>
    <row r="3609" spans="1:29" x14ac:dyDescent="0.35">
      <c r="A3609">
        <v>3615</v>
      </c>
      <c r="B3609" t="s">
        <v>147</v>
      </c>
      <c r="C3609" t="s">
        <v>5039</v>
      </c>
      <c r="U3609" t="b">
        <v>1</v>
      </c>
      <c r="V3609" t="s">
        <v>228</v>
      </c>
      <c r="W3609" t="s">
        <v>319</v>
      </c>
      <c r="X3609" t="s">
        <v>6205</v>
      </c>
      <c r="Y3609">
        <v>27</v>
      </c>
      <c r="Z3609">
        <v>41</v>
      </c>
      <c r="AA3609">
        <v>3</v>
      </c>
      <c r="AB3609">
        <v>8</v>
      </c>
      <c r="AC3609">
        <v>14</v>
      </c>
    </row>
    <row r="3610" spans="1:29" x14ac:dyDescent="0.35">
      <c r="A3610">
        <v>3616</v>
      </c>
      <c r="B3610" t="s">
        <v>147</v>
      </c>
      <c r="C3610" t="s">
        <v>5040</v>
      </c>
      <c r="U3610" t="b">
        <v>1</v>
      </c>
      <c r="V3610" t="s">
        <v>228</v>
      </c>
      <c r="W3610" t="s">
        <v>319</v>
      </c>
      <c r="X3610" t="s">
        <v>6206</v>
      </c>
      <c r="Y3610">
        <v>27</v>
      </c>
      <c r="Z3610">
        <v>41</v>
      </c>
      <c r="AA3610">
        <v>9</v>
      </c>
      <c r="AB3610">
        <v>9</v>
      </c>
      <c r="AC3610">
        <v>14</v>
      </c>
    </row>
    <row r="3611" spans="1:29" x14ac:dyDescent="0.35">
      <c r="A3611">
        <v>3617</v>
      </c>
      <c r="B3611" t="s">
        <v>1287</v>
      </c>
      <c r="C3611" t="s">
        <v>5041</v>
      </c>
      <c r="D3611" t="s">
        <v>5042</v>
      </c>
      <c r="E3611" t="s">
        <v>5043</v>
      </c>
      <c r="U3611" t="b">
        <v>1</v>
      </c>
      <c r="V3611" t="s">
        <v>228</v>
      </c>
      <c r="W3611" t="s">
        <v>319</v>
      </c>
      <c r="X3611" t="s">
        <v>6207</v>
      </c>
      <c r="Y3611">
        <v>44</v>
      </c>
      <c r="Z3611">
        <v>52</v>
      </c>
      <c r="AA3611">
        <v>1</v>
      </c>
      <c r="AB3611">
        <v>11</v>
      </c>
      <c r="AC3611">
        <v>14</v>
      </c>
    </row>
    <row r="3612" spans="1:29" x14ac:dyDescent="0.35">
      <c r="A3612">
        <v>3618</v>
      </c>
      <c r="B3612" t="s">
        <v>1290</v>
      </c>
      <c r="C3612" t="s">
        <v>5044</v>
      </c>
      <c r="U3612" t="b">
        <v>1</v>
      </c>
      <c r="V3612" t="s">
        <v>228</v>
      </c>
      <c r="W3612" t="s">
        <v>319</v>
      </c>
      <c r="X3612" t="s">
        <v>6208</v>
      </c>
      <c r="Y3612">
        <v>45</v>
      </c>
      <c r="Z3612">
        <v>52</v>
      </c>
      <c r="AA3612">
        <v>1</v>
      </c>
      <c r="AB3612">
        <v>11</v>
      </c>
      <c r="AC3612">
        <v>14</v>
      </c>
    </row>
    <row r="3613" spans="1:29" x14ac:dyDescent="0.35">
      <c r="A3613">
        <v>3619</v>
      </c>
      <c r="B3613" t="s">
        <v>147</v>
      </c>
      <c r="C3613" t="s">
        <v>5045</v>
      </c>
      <c r="U3613" t="b">
        <v>1</v>
      </c>
      <c r="V3613" t="s">
        <v>228</v>
      </c>
      <c r="W3613" t="s">
        <v>319</v>
      </c>
      <c r="X3613" t="s">
        <v>6209</v>
      </c>
      <c r="Y3613">
        <v>45</v>
      </c>
      <c r="Z3613">
        <v>52</v>
      </c>
      <c r="AA3613">
        <v>1</v>
      </c>
      <c r="AB3613">
        <v>2</v>
      </c>
      <c r="AC3613">
        <v>14</v>
      </c>
    </row>
    <row r="3614" spans="1:29" x14ac:dyDescent="0.35">
      <c r="A3614">
        <v>3620</v>
      </c>
      <c r="B3614" t="s">
        <v>147</v>
      </c>
      <c r="C3614" t="s">
        <v>5046</v>
      </c>
      <c r="U3614" t="b">
        <v>1</v>
      </c>
      <c r="V3614" t="s">
        <v>228</v>
      </c>
      <c r="W3614" t="s">
        <v>319</v>
      </c>
      <c r="X3614" t="s">
        <v>6210</v>
      </c>
      <c r="Y3614">
        <v>45</v>
      </c>
      <c r="Z3614">
        <v>52</v>
      </c>
      <c r="AA3614">
        <v>3</v>
      </c>
      <c r="AB3614">
        <v>9</v>
      </c>
      <c r="AC3614">
        <v>14</v>
      </c>
    </row>
    <row r="3615" spans="1:29" x14ac:dyDescent="0.35">
      <c r="A3615">
        <v>3621</v>
      </c>
      <c r="B3615" t="s">
        <v>1318</v>
      </c>
      <c r="C3615" t="s">
        <v>5047</v>
      </c>
      <c r="G3615" t="s">
        <v>1319</v>
      </c>
      <c r="J3615" t="s">
        <v>264</v>
      </c>
      <c r="K3615">
        <v>0</v>
      </c>
      <c r="N3615" t="b">
        <v>1</v>
      </c>
      <c r="O3615" t="b">
        <v>0</v>
      </c>
      <c r="P3615" t="b">
        <v>0</v>
      </c>
      <c r="Q3615">
        <v>11</v>
      </c>
      <c r="R3615">
        <v>0</v>
      </c>
      <c r="S3615">
        <v>1</v>
      </c>
      <c r="T3615">
        <v>2</v>
      </c>
      <c r="U3615" t="b">
        <v>1</v>
      </c>
      <c r="V3615" t="s">
        <v>228</v>
      </c>
      <c r="W3615" t="s">
        <v>319</v>
      </c>
      <c r="X3615" t="s">
        <v>6211</v>
      </c>
      <c r="Y3615">
        <v>10</v>
      </c>
      <c r="Z3615">
        <v>10</v>
      </c>
      <c r="AA3615">
        <v>1</v>
      </c>
      <c r="AB3615">
        <v>1</v>
      </c>
      <c r="AC3615">
        <v>14</v>
      </c>
    </row>
    <row r="3616" spans="1:29" x14ac:dyDescent="0.35">
      <c r="A3616">
        <v>3622</v>
      </c>
      <c r="B3616" t="s">
        <v>1318</v>
      </c>
      <c r="C3616" t="s">
        <v>5048</v>
      </c>
      <c r="G3616" t="s">
        <v>1319</v>
      </c>
      <c r="J3616" t="s">
        <v>264</v>
      </c>
      <c r="K3616">
        <v>0</v>
      </c>
      <c r="N3616" t="b">
        <v>1</v>
      </c>
      <c r="O3616" t="b">
        <v>0</v>
      </c>
      <c r="P3616" t="b">
        <v>0</v>
      </c>
      <c r="Q3616">
        <v>11</v>
      </c>
      <c r="R3616">
        <v>0</v>
      </c>
      <c r="S3616">
        <v>1</v>
      </c>
      <c r="T3616">
        <v>2</v>
      </c>
      <c r="U3616" t="b">
        <v>1</v>
      </c>
      <c r="V3616" t="s">
        <v>228</v>
      </c>
      <c r="W3616" t="s">
        <v>319</v>
      </c>
      <c r="X3616" t="s">
        <v>1526</v>
      </c>
      <c r="Y3616">
        <v>11</v>
      </c>
      <c r="Z3616">
        <v>11</v>
      </c>
      <c r="AA3616">
        <v>1</v>
      </c>
      <c r="AB3616">
        <v>1</v>
      </c>
      <c r="AC3616">
        <v>14</v>
      </c>
    </row>
    <row r="3617" spans="1:29" x14ac:dyDescent="0.35">
      <c r="A3617">
        <v>3623</v>
      </c>
      <c r="B3617" t="s">
        <v>1318</v>
      </c>
      <c r="C3617" t="s">
        <v>5049</v>
      </c>
      <c r="G3617" t="s">
        <v>1319</v>
      </c>
      <c r="J3617" t="s">
        <v>264</v>
      </c>
      <c r="K3617">
        <v>0</v>
      </c>
      <c r="N3617" t="b">
        <v>1</v>
      </c>
      <c r="O3617" t="b">
        <v>0</v>
      </c>
      <c r="P3617" t="b">
        <v>0</v>
      </c>
      <c r="Q3617">
        <v>11</v>
      </c>
      <c r="R3617">
        <v>0</v>
      </c>
      <c r="S3617">
        <v>1</v>
      </c>
      <c r="T3617">
        <v>2</v>
      </c>
      <c r="U3617" t="b">
        <v>1</v>
      </c>
      <c r="V3617" t="s">
        <v>228</v>
      </c>
      <c r="W3617" t="s">
        <v>319</v>
      </c>
      <c r="X3617" t="s">
        <v>1533</v>
      </c>
      <c r="Y3617">
        <v>12</v>
      </c>
      <c r="Z3617">
        <v>12</v>
      </c>
      <c r="AA3617">
        <v>1</v>
      </c>
      <c r="AB3617">
        <v>1</v>
      </c>
      <c r="AC3617">
        <v>14</v>
      </c>
    </row>
    <row r="3618" spans="1:29" x14ac:dyDescent="0.35">
      <c r="A3618">
        <v>3624</v>
      </c>
      <c r="B3618" t="s">
        <v>1318</v>
      </c>
      <c r="C3618" t="s">
        <v>5050</v>
      </c>
      <c r="G3618" t="s">
        <v>1319</v>
      </c>
      <c r="J3618" t="s">
        <v>264</v>
      </c>
      <c r="K3618">
        <v>0</v>
      </c>
      <c r="N3618" t="b">
        <v>1</v>
      </c>
      <c r="O3618" t="b">
        <v>0</v>
      </c>
      <c r="P3618" t="b">
        <v>0</v>
      </c>
      <c r="Q3618">
        <v>11</v>
      </c>
      <c r="R3618">
        <v>0</v>
      </c>
      <c r="S3618">
        <v>1</v>
      </c>
      <c r="T3618">
        <v>2</v>
      </c>
      <c r="U3618" t="b">
        <v>1</v>
      </c>
      <c r="V3618" t="s">
        <v>228</v>
      </c>
      <c r="W3618" t="s">
        <v>319</v>
      </c>
      <c r="X3618" t="s">
        <v>1539</v>
      </c>
      <c r="Y3618">
        <v>13</v>
      </c>
      <c r="Z3618">
        <v>13</v>
      </c>
      <c r="AA3618">
        <v>1</v>
      </c>
      <c r="AB3618">
        <v>1</v>
      </c>
      <c r="AC3618">
        <v>14</v>
      </c>
    </row>
    <row r="3619" spans="1:29" x14ac:dyDescent="0.35">
      <c r="A3619">
        <v>3625</v>
      </c>
      <c r="B3619" t="s">
        <v>1318</v>
      </c>
      <c r="C3619" t="s">
        <v>5051</v>
      </c>
      <c r="G3619" t="s">
        <v>1319</v>
      </c>
      <c r="J3619" t="s">
        <v>264</v>
      </c>
      <c r="K3619">
        <v>0</v>
      </c>
      <c r="N3619" t="b">
        <v>1</v>
      </c>
      <c r="O3619" t="b">
        <v>0</v>
      </c>
      <c r="P3619" t="b">
        <v>0</v>
      </c>
      <c r="Q3619">
        <v>11</v>
      </c>
      <c r="R3619">
        <v>0</v>
      </c>
      <c r="S3619">
        <v>1</v>
      </c>
      <c r="T3619">
        <v>2</v>
      </c>
      <c r="U3619" t="b">
        <v>1</v>
      </c>
      <c r="V3619" t="s">
        <v>228</v>
      </c>
      <c r="W3619" t="s">
        <v>319</v>
      </c>
      <c r="X3619" t="s">
        <v>1545</v>
      </c>
      <c r="Y3619">
        <v>14</v>
      </c>
      <c r="Z3619">
        <v>14</v>
      </c>
      <c r="AA3619">
        <v>1</v>
      </c>
      <c r="AB3619">
        <v>1</v>
      </c>
      <c r="AC3619">
        <v>14</v>
      </c>
    </row>
    <row r="3620" spans="1:29" x14ac:dyDescent="0.35">
      <c r="A3620">
        <v>3626</v>
      </c>
      <c r="B3620" t="s">
        <v>1318</v>
      </c>
      <c r="C3620" t="s">
        <v>5052</v>
      </c>
      <c r="G3620" t="s">
        <v>1319</v>
      </c>
      <c r="J3620" t="s">
        <v>264</v>
      </c>
      <c r="K3620">
        <v>0</v>
      </c>
      <c r="N3620" t="b">
        <v>1</v>
      </c>
      <c r="O3620" t="b">
        <v>0</v>
      </c>
      <c r="P3620" t="b">
        <v>0</v>
      </c>
      <c r="Q3620">
        <v>11</v>
      </c>
      <c r="R3620">
        <v>0</v>
      </c>
      <c r="S3620">
        <v>1</v>
      </c>
      <c r="T3620">
        <v>2</v>
      </c>
      <c r="U3620" t="b">
        <v>1</v>
      </c>
      <c r="V3620" t="s">
        <v>228</v>
      </c>
      <c r="W3620" t="s">
        <v>319</v>
      </c>
      <c r="X3620" t="s">
        <v>6212</v>
      </c>
      <c r="Y3620">
        <v>15</v>
      </c>
      <c r="Z3620">
        <v>15</v>
      </c>
      <c r="AA3620">
        <v>1</v>
      </c>
      <c r="AB3620">
        <v>1</v>
      </c>
      <c r="AC3620">
        <v>14</v>
      </c>
    </row>
    <row r="3621" spans="1:29" x14ac:dyDescent="0.35">
      <c r="A3621">
        <v>3627</v>
      </c>
      <c r="B3621" t="s">
        <v>1318</v>
      </c>
      <c r="C3621" t="s">
        <v>5053</v>
      </c>
      <c r="G3621" t="s">
        <v>1319</v>
      </c>
      <c r="J3621" t="s">
        <v>264</v>
      </c>
      <c r="K3621">
        <v>0</v>
      </c>
      <c r="N3621" t="b">
        <v>1</v>
      </c>
      <c r="O3621" t="b">
        <v>0</v>
      </c>
      <c r="P3621" t="b">
        <v>0</v>
      </c>
      <c r="Q3621">
        <v>11</v>
      </c>
      <c r="R3621">
        <v>0</v>
      </c>
      <c r="S3621">
        <v>1</v>
      </c>
      <c r="T3621">
        <v>2</v>
      </c>
      <c r="U3621" t="b">
        <v>1</v>
      </c>
      <c r="V3621" t="s">
        <v>228</v>
      </c>
      <c r="W3621" t="s">
        <v>319</v>
      </c>
      <c r="X3621" t="s">
        <v>5378</v>
      </c>
      <c r="Y3621">
        <v>16</v>
      </c>
      <c r="Z3621">
        <v>16</v>
      </c>
      <c r="AA3621">
        <v>1</v>
      </c>
      <c r="AB3621">
        <v>1</v>
      </c>
      <c r="AC3621">
        <v>14</v>
      </c>
    </row>
    <row r="3622" spans="1:29" x14ac:dyDescent="0.35">
      <c r="A3622">
        <v>3628</v>
      </c>
      <c r="B3622" t="s">
        <v>1318</v>
      </c>
      <c r="C3622" t="s">
        <v>5054</v>
      </c>
      <c r="G3622" t="s">
        <v>1319</v>
      </c>
      <c r="J3622" t="s">
        <v>264</v>
      </c>
      <c r="K3622">
        <v>0</v>
      </c>
      <c r="N3622" t="b">
        <v>1</v>
      </c>
      <c r="O3622" t="b">
        <v>0</v>
      </c>
      <c r="P3622" t="b">
        <v>0</v>
      </c>
      <c r="Q3622">
        <v>11</v>
      </c>
      <c r="R3622">
        <v>0</v>
      </c>
      <c r="S3622">
        <v>1</v>
      </c>
      <c r="T3622">
        <v>2</v>
      </c>
      <c r="U3622" t="b">
        <v>1</v>
      </c>
      <c r="V3622" t="s">
        <v>228</v>
      </c>
      <c r="W3622" t="s">
        <v>319</v>
      </c>
      <c r="X3622" t="s">
        <v>6213</v>
      </c>
      <c r="Y3622">
        <v>17</v>
      </c>
      <c r="Z3622">
        <v>17</v>
      </c>
      <c r="AA3622">
        <v>1</v>
      </c>
      <c r="AB3622">
        <v>1</v>
      </c>
      <c r="AC3622">
        <v>14</v>
      </c>
    </row>
    <row r="3623" spans="1:29" x14ac:dyDescent="0.35">
      <c r="A3623">
        <v>3629</v>
      </c>
      <c r="B3623" t="s">
        <v>1318</v>
      </c>
      <c r="C3623" t="s">
        <v>5055</v>
      </c>
      <c r="G3623" t="s">
        <v>1319</v>
      </c>
      <c r="J3623" t="s">
        <v>264</v>
      </c>
      <c r="K3623">
        <v>0</v>
      </c>
      <c r="N3623" t="b">
        <v>1</v>
      </c>
      <c r="O3623" t="b">
        <v>0</v>
      </c>
      <c r="P3623" t="b">
        <v>0</v>
      </c>
      <c r="Q3623">
        <v>11</v>
      </c>
      <c r="R3623">
        <v>0</v>
      </c>
      <c r="S3623">
        <v>1</v>
      </c>
      <c r="T3623">
        <v>2</v>
      </c>
      <c r="U3623" t="b">
        <v>1</v>
      </c>
      <c r="V3623" t="s">
        <v>228</v>
      </c>
      <c r="W3623" t="s">
        <v>319</v>
      </c>
      <c r="X3623" t="s">
        <v>6214</v>
      </c>
      <c r="Y3623">
        <v>18</v>
      </c>
      <c r="Z3623">
        <v>18</v>
      </c>
      <c r="AA3623">
        <v>1</v>
      </c>
      <c r="AB3623">
        <v>1</v>
      </c>
      <c r="AC3623">
        <v>14</v>
      </c>
    </row>
    <row r="3624" spans="1:29" x14ac:dyDescent="0.35">
      <c r="A3624">
        <v>3630</v>
      </c>
      <c r="B3624" t="s">
        <v>1318</v>
      </c>
      <c r="C3624" t="s">
        <v>5056</v>
      </c>
      <c r="G3624" t="s">
        <v>1319</v>
      </c>
      <c r="J3624" t="s">
        <v>264</v>
      </c>
      <c r="K3624">
        <v>0</v>
      </c>
      <c r="N3624" t="b">
        <v>1</v>
      </c>
      <c r="O3624" t="b">
        <v>0</v>
      </c>
      <c r="P3624" t="b">
        <v>0</v>
      </c>
      <c r="Q3624">
        <v>11</v>
      </c>
      <c r="R3624">
        <v>0</v>
      </c>
      <c r="S3624">
        <v>1</v>
      </c>
      <c r="T3624">
        <v>2</v>
      </c>
      <c r="U3624" t="b">
        <v>1</v>
      </c>
      <c r="V3624" t="s">
        <v>228</v>
      </c>
      <c r="W3624" t="s">
        <v>319</v>
      </c>
      <c r="X3624" t="s">
        <v>5381</v>
      </c>
      <c r="Y3624">
        <v>19</v>
      </c>
      <c r="Z3624">
        <v>19</v>
      </c>
      <c r="AA3624">
        <v>1</v>
      </c>
      <c r="AB3624">
        <v>1</v>
      </c>
      <c r="AC3624">
        <v>14</v>
      </c>
    </row>
    <row r="3625" spans="1:29" x14ac:dyDescent="0.35">
      <c r="A3625">
        <v>3631</v>
      </c>
      <c r="B3625" t="s">
        <v>1318</v>
      </c>
      <c r="C3625" t="s">
        <v>5057</v>
      </c>
      <c r="G3625" t="s">
        <v>1319</v>
      </c>
      <c r="J3625" t="s">
        <v>264</v>
      </c>
      <c r="K3625">
        <v>0</v>
      </c>
      <c r="N3625" t="b">
        <v>1</v>
      </c>
      <c r="O3625" t="b">
        <v>0</v>
      </c>
      <c r="P3625" t="b">
        <v>0</v>
      </c>
      <c r="Q3625">
        <v>11</v>
      </c>
      <c r="R3625">
        <v>0</v>
      </c>
      <c r="S3625">
        <v>1</v>
      </c>
      <c r="T3625">
        <v>2</v>
      </c>
      <c r="U3625" t="b">
        <v>1</v>
      </c>
      <c r="V3625" t="s">
        <v>228</v>
      </c>
      <c r="W3625" t="s">
        <v>319</v>
      </c>
      <c r="X3625" t="s">
        <v>6215</v>
      </c>
      <c r="Y3625">
        <v>20</v>
      </c>
      <c r="Z3625">
        <v>20</v>
      </c>
      <c r="AA3625">
        <v>1</v>
      </c>
      <c r="AB3625">
        <v>1</v>
      </c>
      <c r="AC3625">
        <v>14</v>
      </c>
    </row>
    <row r="3626" spans="1:29" x14ac:dyDescent="0.35">
      <c r="A3626">
        <v>3632</v>
      </c>
      <c r="B3626" t="s">
        <v>1318</v>
      </c>
      <c r="C3626" t="s">
        <v>5058</v>
      </c>
      <c r="G3626" t="s">
        <v>1319</v>
      </c>
      <c r="J3626" t="s">
        <v>264</v>
      </c>
      <c r="K3626">
        <v>0</v>
      </c>
      <c r="N3626" t="b">
        <v>1</v>
      </c>
      <c r="O3626" t="b">
        <v>0</v>
      </c>
      <c r="P3626" t="b">
        <v>0</v>
      </c>
      <c r="Q3626">
        <v>11</v>
      </c>
      <c r="R3626">
        <v>0</v>
      </c>
      <c r="S3626">
        <v>1</v>
      </c>
      <c r="T3626">
        <v>2</v>
      </c>
      <c r="U3626" t="b">
        <v>1</v>
      </c>
      <c r="V3626" t="s">
        <v>228</v>
      </c>
      <c r="W3626" t="s">
        <v>319</v>
      </c>
      <c r="X3626" t="s">
        <v>1627</v>
      </c>
      <c r="Y3626">
        <v>21</v>
      </c>
      <c r="Z3626">
        <v>21</v>
      </c>
      <c r="AA3626">
        <v>1</v>
      </c>
      <c r="AB3626">
        <v>1</v>
      </c>
      <c r="AC3626">
        <v>14</v>
      </c>
    </row>
    <row r="3627" spans="1:29" x14ac:dyDescent="0.35">
      <c r="A3627">
        <v>3633</v>
      </c>
      <c r="B3627" t="s">
        <v>1318</v>
      </c>
      <c r="C3627" t="s">
        <v>5059</v>
      </c>
      <c r="G3627" t="s">
        <v>1319</v>
      </c>
      <c r="J3627" t="s">
        <v>264</v>
      </c>
      <c r="K3627">
        <v>0</v>
      </c>
      <c r="N3627" t="b">
        <v>1</v>
      </c>
      <c r="O3627" t="b">
        <v>0</v>
      </c>
      <c r="P3627" t="b">
        <v>0</v>
      </c>
      <c r="Q3627">
        <v>11</v>
      </c>
      <c r="R3627">
        <v>0</v>
      </c>
      <c r="S3627">
        <v>1</v>
      </c>
      <c r="T3627">
        <v>2</v>
      </c>
      <c r="U3627" t="b">
        <v>1</v>
      </c>
      <c r="V3627" t="s">
        <v>228</v>
      </c>
      <c r="W3627" t="s">
        <v>319</v>
      </c>
      <c r="X3627" t="s">
        <v>1824</v>
      </c>
      <c r="Y3627">
        <v>22</v>
      </c>
      <c r="Z3627">
        <v>22</v>
      </c>
      <c r="AA3627">
        <v>1</v>
      </c>
      <c r="AB3627">
        <v>1</v>
      </c>
      <c r="AC3627">
        <v>14</v>
      </c>
    </row>
    <row r="3628" spans="1:29" x14ac:dyDescent="0.35">
      <c r="A3628">
        <v>3634</v>
      </c>
      <c r="B3628" t="s">
        <v>1318</v>
      </c>
      <c r="C3628" t="s">
        <v>5060</v>
      </c>
      <c r="G3628" t="s">
        <v>1319</v>
      </c>
      <c r="J3628" t="s">
        <v>264</v>
      </c>
      <c r="K3628">
        <v>0</v>
      </c>
      <c r="N3628" t="b">
        <v>1</v>
      </c>
      <c r="O3628" t="b">
        <v>0</v>
      </c>
      <c r="P3628" t="b">
        <v>0</v>
      </c>
      <c r="Q3628">
        <v>11</v>
      </c>
      <c r="R3628">
        <v>0</v>
      </c>
      <c r="S3628">
        <v>1</v>
      </c>
      <c r="T3628">
        <v>2</v>
      </c>
      <c r="U3628" t="b">
        <v>1</v>
      </c>
      <c r="V3628" t="s">
        <v>228</v>
      </c>
      <c r="W3628" t="s">
        <v>319</v>
      </c>
      <c r="X3628" t="s">
        <v>1834</v>
      </c>
      <c r="Y3628">
        <v>23</v>
      </c>
      <c r="Z3628">
        <v>23</v>
      </c>
      <c r="AA3628">
        <v>1</v>
      </c>
      <c r="AB3628">
        <v>1</v>
      </c>
      <c r="AC3628">
        <v>14</v>
      </c>
    </row>
    <row r="3629" spans="1:29" x14ac:dyDescent="0.35">
      <c r="A3629">
        <v>3635</v>
      </c>
      <c r="B3629" t="s">
        <v>1318</v>
      </c>
      <c r="C3629" t="s">
        <v>5061</v>
      </c>
      <c r="G3629" t="s">
        <v>1319</v>
      </c>
      <c r="J3629" t="s">
        <v>264</v>
      </c>
      <c r="K3629">
        <v>0</v>
      </c>
      <c r="N3629" t="b">
        <v>1</v>
      </c>
      <c r="O3629" t="b">
        <v>0</v>
      </c>
      <c r="P3629" t="b">
        <v>0</v>
      </c>
      <c r="Q3629">
        <v>11</v>
      </c>
      <c r="R3629">
        <v>0</v>
      </c>
      <c r="S3629">
        <v>1</v>
      </c>
      <c r="T3629">
        <v>2</v>
      </c>
      <c r="U3629" t="b">
        <v>1</v>
      </c>
      <c r="V3629" t="s">
        <v>228</v>
      </c>
      <c r="W3629" t="s">
        <v>319</v>
      </c>
      <c r="X3629" t="s">
        <v>6142</v>
      </c>
      <c r="Y3629">
        <v>10</v>
      </c>
      <c r="Z3629">
        <v>10</v>
      </c>
      <c r="AA3629">
        <v>2</v>
      </c>
      <c r="AB3629">
        <v>2</v>
      </c>
      <c r="AC3629">
        <v>14</v>
      </c>
    </row>
    <row r="3630" spans="1:29" x14ac:dyDescent="0.35">
      <c r="A3630">
        <v>3636</v>
      </c>
      <c r="B3630" t="s">
        <v>1318</v>
      </c>
      <c r="C3630" t="s">
        <v>5062</v>
      </c>
      <c r="G3630" t="s">
        <v>1319</v>
      </c>
      <c r="J3630" t="s">
        <v>264</v>
      </c>
      <c r="K3630">
        <v>0</v>
      </c>
      <c r="N3630" t="b">
        <v>1</v>
      </c>
      <c r="O3630" t="b">
        <v>0</v>
      </c>
      <c r="P3630" t="b">
        <v>0</v>
      </c>
      <c r="Q3630">
        <v>11</v>
      </c>
      <c r="R3630">
        <v>0</v>
      </c>
      <c r="S3630">
        <v>1</v>
      </c>
      <c r="T3630">
        <v>2</v>
      </c>
      <c r="U3630" t="b">
        <v>1</v>
      </c>
      <c r="V3630" t="s">
        <v>228</v>
      </c>
      <c r="W3630" t="s">
        <v>319</v>
      </c>
      <c r="X3630" t="s">
        <v>5692</v>
      </c>
      <c r="Y3630">
        <v>11</v>
      </c>
      <c r="Z3630">
        <v>11</v>
      </c>
      <c r="AA3630">
        <v>2</v>
      </c>
      <c r="AB3630">
        <v>2</v>
      </c>
      <c r="AC3630">
        <v>14</v>
      </c>
    </row>
    <row r="3631" spans="1:29" x14ac:dyDescent="0.35">
      <c r="A3631">
        <v>3637</v>
      </c>
      <c r="B3631" t="s">
        <v>1318</v>
      </c>
      <c r="C3631" t="s">
        <v>5063</v>
      </c>
      <c r="G3631" t="s">
        <v>1319</v>
      </c>
      <c r="J3631" t="s">
        <v>264</v>
      </c>
      <c r="K3631">
        <v>0</v>
      </c>
      <c r="N3631" t="b">
        <v>1</v>
      </c>
      <c r="O3631" t="b">
        <v>0</v>
      </c>
      <c r="P3631" t="b">
        <v>0</v>
      </c>
      <c r="Q3631">
        <v>11</v>
      </c>
      <c r="R3631">
        <v>0</v>
      </c>
      <c r="S3631">
        <v>1</v>
      </c>
      <c r="T3631">
        <v>2</v>
      </c>
      <c r="U3631" t="b">
        <v>1</v>
      </c>
      <c r="V3631" t="s">
        <v>228</v>
      </c>
      <c r="W3631" t="s">
        <v>319</v>
      </c>
      <c r="X3631" t="s">
        <v>5693</v>
      </c>
      <c r="Y3631">
        <v>12</v>
      </c>
      <c r="Z3631">
        <v>12</v>
      </c>
      <c r="AA3631">
        <v>2</v>
      </c>
      <c r="AB3631">
        <v>2</v>
      </c>
      <c r="AC3631">
        <v>14</v>
      </c>
    </row>
    <row r="3632" spans="1:29" x14ac:dyDescent="0.35">
      <c r="A3632">
        <v>3638</v>
      </c>
      <c r="B3632" t="s">
        <v>1318</v>
      </c>
      <c r="C3632" t="s">
        <v>5064</v>
      </c>
      <c r="G3632" t="s">
        <v>1319</v>
      </c>
      <c r="J3632" t="s">
        <v>264</v>
      </c>
      <c r="K3632">
        <v>0</v>
      </c>
      <c r="N3632" t="b">
        <v>1</v>
      </c>
      <c r="O3632" t="b">
        <v>0</v>
      </c>
      <c r="P3632" t="b">
        <v>0</v>
      </c>
      <c r="Q3632">
        <v>11</v>
      </c>
      <c r="R3632">
        <v>0</v>
      </c>
      <c r="S3632">
        <v>1</v>
      </c>
      <c r="T3632">
        <v>2</v>
      </c>
      <c r="U3632" t="b">
        <v>1</v>
      </c>
      <c r="V3632" t="s">
        <v>228</v>
      </c>
      <c r="W3632" t="s">
        <v>319</v>
      </c>
      <c r="X3632" t="s">
        <v>5694</v>
      </c>
      <c r="Y3632">
        <v>13</v>
      </c>
      <c r="Z3632">
        <v>13</v>
      </c>
      <c r="AA3632">
        <v>2</v>
      </c>
      <c r="AB3632">
        <v>2</v>
      </c>
      <c r="AC3632">
        <v>14</v>
      </c>
    </row>
    <row r="3633" spans="1:29" x14ac:dyDescent="0.35">
      <c r="A3633">
        <v>3639</v>
      </c>
      <c r="B3633" t="s">
        <v>1318</v>
      </c>
      <c r="C3633" t="s">
        <v>5065</v>
      </c>
      <c r="G3633" t="s">
        <v>1319</v>
      </c>
      <c r="J3633" t="s">
        <v>264</v>
      </c>
      <c r="K3633">
        <v>0</v>
      </c>
      <c r="N3633" t="b">
        <v>1</v>
      </c>
      <c r="O3633" t="b">
        <v>0</v>
      </c>
      <c r="P3633" t="b">
        <v>0</v>
      </c>
      <c r="Q3633">
        <v>11</v>
      </c>
      <c r="R3633">
        <v>0</v>
      </c>
      <c r="S3633">
        <v>1</v>
      </c>
      <c r="T3633">
        <v>2</v>
      </c>
      <c r="U3633" t="b">
        <v>1</v>
      </c>
      <c r="V3633" t="s">
        <v>228</v>
      </c>
      <c r="W3633" t="s">
        <v>319</v>
      </c>
      <c r="X3633" t="s">
        <v>5376</v>
      </c>
      <c r="Y3633">
        <v>14</v>
      </c>
      <c r="Z3633">
        <v>14</v>
      </c>
      <c r="AA3633">
        <v>2</v>
      </c>
      <c r="AB3633">
        <v>2</v>
      </c>
      <c r="AC3633">
        <v>14</v>
      </c>
    </row>
    <row r="3634" spans="1:29" x14ac:dyDescent="0.35">
      <c r="A3634">
        <v>3640</v>
      </c>
      <c r="B3634" t="s">
        <v>1318</v>
      </c>
      <c r="C3634" t="s">
        <v>5066</v>
      </c>
      <c r="G3634" t="s">
        <v>1319</v>
      </c>
      <c r="J3634" t="s">
        <v>264</v>
      </c>
      <c r="K3634">
        <v>0</v>
      </c>
      <c r="N3634" t="b">
        <v>1</v>
      </c>
      <c r="O3634" t="b">
        <v>0</v>
      </c>
      <c r="P3634" t="b">
        <v>0</v>
      </c>
      <c r="Q3634">
        <v>11</v>
      </c>
      <c r="R3634">
        <v>0</v>
      </c>
      <c r="S3634">
        <v>1</v>
      </c>
      <c r="T3634">
        <v>2</v>
      </c>
      <c r="U3634" t="b">
        <v>1</v>
      </c>
      <c r="V3634" t="s">
        <v>228</v>
      </c>
      <c r="W3634" t="s">
        <v>319</v>
      </c>
      <c r="X3634" t="s">
        <v>5695</v>
      </c>
      <c r="Y3634">
        <v>15</v>
      </c>
      <c r="Z3634">
        <v>15</v>
      </c>
      <c r="AA3634">
        <v>2</v>
      </c>
      <c r="AB3634">
        <v>2</v>
      </c>
      <c r="AC3634">
        <v>14</v>
      </c>
    </row>
    <row r="3635" spans="1:29" x14ac:dyDescent="0.35">
      <c r="A3635">
        <v>3641</v>
      </c>
      <c r="B3635" t="s">
        <v>1318</v>
      </c>
      <c r="C3635" t="s">
        <v>5067</v>
      </c>
      <c r="G3635" t="s">
        <v>1319</v>
      </c>
      <c r="J3635" t="s">
        <v>264</v>
      </c>
      <c r="K3635">
        <v>0</v>
      </c>
      <c r="N3635" t="b">
        <v>1</v>
      </c>
      <c r="O3635" t="b">
        <v>0</v>
      </c>
      <c r="P3635" t="b">
        <v>0</v>
      </c>
      <c r="Q3635">
        <v>11</v>
      </c>
      <c r="R3635">
        <v>0</v>
      </c>
      <c r="S3635">
        <v>1</v>
      </c>
      <c r="T3635">
        <v>2</v>
      </c>
      <c r="U3635" t="b">
        <v>1</v>
      </c>
      <c r="V3635" t="s">
        <v>228</v>
      </c>
      <c r="W3635" t="s">
        <v>319</v>
      </c>
      <c r="X3635" t="s">
        <v>5379</v>
      </c>
      <c r="Y3635">
        <v>16</v>
      </c>
      <c r="Z3635">
        <v>16</v>
      </c>
      <c r="AA3635">
        <v>2</v>
      </c>
      <c r="AB3635">
        <v>2</v>
      </c>
      <c r="AC3635">
        <v>14</v>
      </c>
    </row>
    <row r="3636" spans="1:29" x14ac:dyDescent="0.35">
      <c r="A3636">
        <v>3642</v>
      </c>
      <c r="B3636" t="s">
        <v>1318</v>
      </c>
      <c r="C3636" t="s">
        <v>5068</v>
      </c>
      <c r="G3636" t="s">
        <v>1319</v>
      </c>
      <c r="J3636" t="s">
        <v>264</v>
      </c>
      <c r="K3636">
        <v>0</v>
      </c>
      <c r="N3636" t="b">
        <v>1</v>
      </c>
      <c r="O3636" t="b">
        <v>0</v>
      </c>
      <c r="P3636" t="b">
        <v>0</v>
      </c>
      <c r="Q3636">
        <v>11</v>
      </c>
      <c r="R3636">
        <v>0</v>
      </c>
      <c r="S3636">
        <v>1</v>
      </c>
      <c r="T3636">
        <v>2</v>
      </c>
      <c r="U3636" t="b">
        <v>1</v>
      </c>
      <c r="V3636" t="s">
        <v>228</v>
      </c>
      <c r="W3636" t="s">
        <v>319</v>
      </c>
      <c r="X3636" t="s">
        <v>5696</v>
      </c>
      <c r="Y3636">
        <v>17</v>
      </c>
      <c r="Z3636">
        <v>17</v>
      </c>
      <c r="AA3636">
        <v>2</v>
      </c>
      <c r="AB3636">
        <v>2</v>
      </c>
      <c r="AC3636">
        <v>14</v>
      </c>
    </row>
    <row r="3637" spans="1:29" x14ac:dyDescent="0.35">
      <c r="A3637">
        <v>3643</v>
      </c>
      <c r="B3637" t="s">
        <v>1318</v>
      </c>
      <c r="C3637" t="s">
        <v>5069</v>
      </c>
      <c r="G3637" t="s">
        <v>1319</v>
      </c>
      <c r="J3637" t="s">
        <v>264</v>
      </c>
      <c r="K3637">
        <v>0</v>
      </c>
      <c r="N3637" t="b">
        <v>1</v>
      </c>
      <c r="O3637" t="b">
        <v>0</v>
      </c>
      <c r="P3637" t="b">
        <v>0</v>
      </c>
      <c r="Q3637">
        <v>11</v>
      </c>
      <c r="R3637">
        <v>0</v>
      </c>
      <c r="S3637">
        <v>1</v>
      </c>
      <c r="T3637">
        <v>2</v>
      </c>
      <c r="U3637" t="b">
        <v>1</v>
      </c>
      <c r="V3637" t="s">
        <v>228</v>
      </c>
      <c r="W3637" t="s">
        <v>319</v>
      </c>
      <c r="X3637" t="s">
        <v>5697</v>
      </c>
      <c r="Y3637">
        <v>18</v>
      </c>
      <c r="Z3637">
        <v>18</v>
      </c>
      <c r="AA3637">
        <v>2</v>
      </c>
      <c r="AB3637">
        <v>2</v>
      </c>
      <c r="AC3637">
        <v>14</v>
      </c>
    </row>
    <row r="3638" spans="1:29" x14ac:dyDescent="0.35">
      <c r="A3638">
        <v>3644</v>
      </c>
      <c r="B3638" t="s">
        <v>1318</v>
      </c>
      <c r="C3638" t="s">
        <v>5070</v>
      </c>
      <c r="G3638" t="s">
        <v>1319</v>
      </c>
      <c r="J3638" t="s">
        <v>264</v>
      </c>
      <c r="K3638">
        <v>0</v>
      </c>
      <c r="N3638" t="b">
        <v>1</v>
      </c>
      <c r="O3638" t="b">
        <v>0</v>
      </c>
      <c r="P3638" t="b">
        <v>0</v>
      </c>
      <c r="Q3638">
        <v>11</v>
      </c>
      <c r="R3638">
        <v>0</v>
      </c>
      <c r="S3638">
        <v>1</v>
      </c>
      <c r="T3638">
        <v>2</v>
      </c>
      <c r="U3638" t="b">
        <v>1</v>
      </c>
      <c r="V3638" t="s">
        <v>228</v>
      </c>
      <c r="W3638" t="s">
        <v>319</v>
      </c>
      <c r="X3638" t="s">
        <v>5422</v>
      </c>
      <c r="Y3638">
        <v>19</v>
      </c>
      <c r="Z3638">
        <v>19</v>
      </c>
      <c r="AA3638">
        <v>2</v>
      </c>
      <c r="AB3638">
        <v>2</v>
      </c>
      <c r="AC3638">
        <v>14</v>
      </c>
    </row>
    <row r="3639" spans="1:29" x14ac:dyDescent="0.35">
      <c r="A3639">
        <v>3645</v>
      </c>
      <c r="B3639" t="s">
        <v>1318</v>
      </c>
      <c r="C3639" t="s">
        <v>5071</v>
      </c>
      <c r="G3639" t="s">
        <v>1319</v>
      </c>
      <c r="J3639" t="s">
        <v>264</v>
      </c>
      <c r="K3639">
        <v>0</v>
      </c>
      <c r="N3639" t="b">
        <v>1</v>
      </c>
      <c r="O3639" t="b">
        <v>0</v>
      </c>
      <c r="P3639" t="b">
        <v>0</v>
      </c>
      <c r="Q3639">
        <v>11</v>
      </c>
      <c r="R3639">
        <v>0</v>
      </c>
      <c r="S3639">
        <v>1</v>
      </c>
      <c r="T3639">
        <v>2</v>
      </c>
      <c r="U3639" t="b">
        <v>1</v>
      </c>
      <c r="V3639" t="s">
        <v>228</v>
      </c>
      <c r="W3639" t="s">
        <v>319</v>
      </c>
      <c r="X3639" t="s">
        <v>5423</v>
      </c>
      <c r="Y3639">
        <v>20</v>
      </c>
      <c r="Z3639">
        <v>20</v>
      </c>
      <c r="AA3639">
        <v>2</v>
      </c>
      <c r="AB3639">
        <v>2</v>
      </c>
      <c r="AC3639">
        <v>14</v>
      </c>
    </row>
    <row r="3640" spans="1:29" x14ac:dyDescent="0.35">
      <c r="A3640">
        <v>3646</v>
      </c>
      <c r="B3640" t="s">
        <v>1318</v>
      </c>
      <c r="C3640" t="s">
        <v>5072</v>
      </c>
      <c r="G3640" t="s">
        <v>1319</v>
      </c>
      <c r="J3640" t="s">
        <v>264</v>
      </c>
      <c r="K3640">
        <v>0</v>
      </c>
      <c r="N3640" t="b">
        <v>1</v>
      </c>
      <c r="O3640" t="b">
        <v>0</v>
      </c>
      <c r="P3640" t="b">
        <v>0</v>
      </c>
      <c r="Q3640">
        <v>11</v>
      </c>
      <c r="R3640">
        <v>0</v>
      </c>
      <c r="S3640">
        <v>1</v>
      </c>
      <c r="T3640">
        <v>2</v>
      </c>
      <c r="U3640" t="b">
        <v>1</v>
      </c>
      <c r="V3640" t="s">
        <v>228</v>
      </c>
      <c r="W3640" t="s">
        <v>319</v>
      </c>
      <c r="X3640" t="s">
        <v>5698</v>
      </c>
      <c r="Y3640">
        <v>21</v>
      </c>
      <c r="Z3640">
        <v>21</v>
      </c>
      <c r="AA3640">
        <v>2</v>
      </c>
      <c r="AB3640">
        <v>2</v>
      </c>
      <c r="AC3640">
        <v>14</v>
      </c>
    </row>
    <row r="3641" spans="1:29" x14ac:dyDescent="0.35">
      <c r="A3641">
        <v>3647</v>
      </c>
      <c r="B3641" t="s">
        <v>1318</v>
      </c>
      <c r="C3641" t="s">
        <v>5073</v>
      </c>
      <c r="G3641" t="s">
        <v>1319</v>
      </c>
      <c r="J3641" t="s">
        <v>264</v>
      </c>
      <c r="K3641">
        <v>0</v>
      </c>
      <c r="N3641" t="b">
        <v>1</v>
      </c>
      <c r="O3641" t="b">
        <v>0</v>
      </c>
      <c r="P3641" t="b">
        <v>0</v>
      </c>
      <c r="Q3641">
        <v>11</v>
      </c>
      <c r="R3641">
        <v>0</v>
      </c>
      <c r="S3641">
        <v>1</v>
      </c>
      <c r="T3641">
        <v>2</v>
      </c>
      <c r="U3641" t="b">
        <v>1</v>
      </c>
      <c r="V3641" t="s">
        <v>228</v>
      </c>
      <c r="W3641" t="s">
        <v>319</v>
      </c>
      <c r="X3641" t="s">
        <v>5699</v>
      </c>
      <c r="Y3641">
        <v>22</v>
      </c>
      <c r="Z3641">
        <v>22</v>
      </c>
      <c r="AA3641">
        <v>2</v>
      </c>
      <c r="AB3641">
        <v>2</v>
      </c>
      <c r="AC3641">
        <v>14</v>
      </c>
    </row>
    <row r="3642" spans="1:29" x14ac:dyDescent="0.35">
      <c r="A3642">
        <v>3648</v>
      </c>
      <c r="B3642" t="s">
        <v>1318</v>
      </c>
      <c r="C3642" t="s">
        <v>5074</v>
      </c>
      <c r="G3642" t="s">
        <v>1319</v>
      </c>
      <c r="J3642" t="s">
        <v>264</v>
      </c>
      <c r="K3642">
        <v>0</v>
      </c>
      <c r="N3642" t="b">
        <v>1</v>
      </c>
      <c r="O3642" t="b">
        <v>0</v>
      </c>
      <c r="P3642" t="b">
        <v>0</v>
      </c>
      <c r="Q3642">
        <v>11</v>
      </c>
      <c r="R3642">
        <v>0</v>
      </c>
      <c r="S3642">
        <v>1</v>
      </c>
      <c r="T3642">
        <v>2</v>
      </c>
      <c r="U3642" t="b">
        <v>1</v>
      </c>
      <c r="V3642" t="s">
        <v>228</v>
      </c>
      <c r="W3642" t="s">
        <v>319</v>
      </c>
      <c r="X3642" t="s">
        <v>5700</v>
      </c>
      <c r="Y3642">
        <v>23</v>
      </c>
      <c r="Z3642">
        <v>23</v>
      </c>
      <c r="AA3642">
        <v>2</v>
      </c>
      <c r="AB3642">
        <v>2</v>
      </c>
      <c r="AC3642">
        <v>14</v>
      </c>
    </row>
    <row r="3643" spans="1:29" x14ac:dyDescent="0.35">
      <c r="A3643">
        <v>3649</v>
      </c>
      <c r="B3643" t="s">
        <v>1318</v>
      </c>
      <c r="C3643" t="s">
        <v>5075</v>
      </c>
      <c r="G3643" t="s">
        <v>1319</v>
      </c>
      <c r="J3643" t="s">
        <v>264</v>
      </c>
      <c r="K3643">
        <v>0</v>
      </c>
      <c r="N3643" t="b">
        <v>1</v>
      </c>
      <c r="O3643" t="b">
        <v>0</v>
      </c>
      <c r="P3643" t="b">
        <v>0</v>
      </c>
      <c r="Q3643">
        <v>11</v>
      </c>
      <c r="R3643">
        <v>0</v>
      </c>
      <c r="S3643">
        <v>1</v>
      </c>
      <c r="T3643">
        <v>2</v>
      </c>
      <c r="U3643" t="b">
        <v>1</v>
      </c>
      <c r="V3643" t="s">
        <v>228</v>
      </c>
      <c r="W3643" t="s">
        <v>319</v>
      </c>
      <c r="X3643" t="s">
        <v>358</v>
      </c>
      <c r="Y3643">
        <v>10</v>
      </c>
      <c r="Z3643">
        <v>10</v>
      </c>
      <c r="AA3643">
        <v>3</v>
      </c>
      <c r="AB3643">
        <v>3</v>
      </c>
      <c r="AC3643">
        <v>14</v>
      </c>
    </row>
    <row r="3644" spans="1:29" x14ac:dyDescent="0.35">
      <c r="A3644">
        <v>3650</v>
      </c>
      <c r="B3644" t="s">
        <v>1318</v>
      </c>
      <c r="C3644" t="s">
        <v>5076</v>
      </c>
      <c r="G3644" t="s">
        <v>1319</v>
      </c>
      <c r="J3644" t="s">
        <v>264</v>
      </c>
      <c r="K3644">
        <v>0</v>
      </c>
      <c r="N3644" t="b">
        <v>1</v>
      </c>
      <c r="O3644" t="b">
        <v>0</v>
      </c>
      <c r="P3644" t="b">
        <v>0</v>
      </c>
      <c r="Q3644">
        <v>11</v>
      </c>
      <c r="R3644">
        <v>0</v>
      </c>
      <c r="S3644">
        <v>1</v>
      </c>
      <c r="T3644">
        <v>2</v>
      </c>
      <c r="U3644" t="b">
        <v>1</v>
      </c>
      <c r="V3644" t="s">
        <v>228</v>
      </c>
      <c r="W3644" t="s">
        <v>319</v>
      </c>
      <c r="X3644" t="s">
        <v>359</v>
      </c>
      <c r="Y3644">
        <v>11</v>
      </c>
      <c r="Z3644">
        <v>11</v>
      </c>
      <c r="AA3644">
        <v>3</v>
      </c>
      <c r="AB3644">
        <v>3</v>
      </c>
      <c r="AC3644">
        <v>14</v>
      </c>
    </row>
    <row r="3645" spans="1:29" x14ac:dyDescent="0.35">
      <c r="A3645">
        <v>3651</v>
      </c>
      <c r="B3645" t="s">
        <v>1318</v>
      </c>
      <c r="C3645" t="s">
        <v>5077</v>
      </c>
      <c r="G3645" t="s">
        <v>1319</v>
      </c>
      <c r="J3645" t="s">
        <v>264</v>
      </c>
      <c r="K3645">
        <v>0</v>
      </c>
      <c r="N3645" t="b">
        <v>1</v>
      </c>
      <c r="O3645" t="b">
        <v>0</v>
      </c>
      <c r="P3645" t="b">
        <v>0</v>
      </c>
      <c r="Q3645">
        <v>11</v>
      </c>
      <c r="R3645">
        <v>0</v>
      </c>
      <c r="S3645">
        <v>1</v>
      </c>
      <c r="T3645">
        <v>2</v>
      </c>
      <c r="U3645" t="b">
        <v>1</v>
      </c>
      <c r="V3645" t="s">
        <v>228</v>
      </c>
      <c r="W3645" t="s">
        <v>319</v>
      </c>
      <c r="X3645" t="s">
        <v>360</v>
      </c>
      <c r="Y3645">
        <v>12</v>
      </c>
      <c r="Z3645">
        <v>12</v>
      </c>
      <c r="AA3645">
        <v>3</v>
      </c>
      <c r="AB3645">
        <v>3</v>
      </c>
      <c r="AC3645">
        <v>14</v>
      </c>
    </row>
    <row r="3646" spans="1:29" x14ac:dyDescent="0.35">
      <c r="A3646">
        <v>3652</v>
      </c>
      <c r="B3646" t="s">
        <v>1318</v>
      </c>
      <c r="C3646" t="s">
        <v>5078</v>
      </c>
      <c r="G3646" t="s">
        <v>1319</v>
      </c>
      <c r="J3646" t="s">
        <v>264</v>
      </c>
      <c r="K3646">
        <v>0</v>
      </c>
      <c r="N3646" t="b">
        <v>1</v>
      </c>
      <c r="O3646" t="b">
        <v>0</v>
      </c>
      <c r="P3646" t="b">
        <v>0</v>
      </c>
      <c r="Q3646">
        <v>11</v>
      </c>
      <c r="R3646">
        <v>0</v>
      </c>
      <c r="S3646">
        <v>1</v>
      </c>
      <c r="T3646">
        <v>2</v>
      </c>
      <c r="U3646" t="b">
        <v>1</v>
      </c>
      <c r="V3646" t="s">
        <v>228</v>
      </c>
      <c r="W3646" t="s">
        <v>319</v>
      </c>
      <c r="X3646" t="s">
        <v>361</v>
      </c>
      <c r="Y3646">
        <v>13</v>
      </c>
      <c r="Z3646">
        <v>13</v>
      </c>
      <c r="AA3646">
        <v>3</v>
      </c>
      <c r="AB3646">
        <v>3</v>
      </c>
      <c r="AC3646">
        <v>14</v>
      </c>
    </row>
    <row r="3647" spans="1:29" x14ac:dyDescent="0.35">
      <c r="A3647">
        <v>3653</v>
      </c>
      <c r="B3647" t="s">
        <v>1318</v>
      </c>
      <c r="C3647" t="s">
        <v>5079</v>
      </c>
      <c r="G3647" t="s">
        <v>1319</v>
      </c>
      <c r="J3647" t="s">
        <v>264</v>
      </c>
      <c r="K3647">
        <v>0</v>
      </c>
      <c r="N3647" t="b">
        <v>1</v>
      </c>
      <c r="O3647" t="b">
        <v>0</v>
      </c>
      <c r="P3647" t="b">
        <v>0</v>
      </c>
      <c r="Q3647">
        <v>11</v>
      </c>
      <c r="R3647">
        <v>0</v>
      </c>
      <c r="S3647">
        <v>1</v>
      </c>
      <c r="T3647">
        <v>2</v>
      </c>
      <c r="U3647" t="b">
        <v>1</v>
      </c>
      <c r="V3647" t="s">
        <v>228</v>
      </c>
      <c r="W3647" t="s">
        <v>319</v>
      </c>
      <c r="X3647" t="s">
        <v>362</v>
      </c>
      <c r="Y3647">
        <v>14</v>
      </c>
      <c r="Z3647">
        <v>14</v>
      </c>
      <c r="AA3647">
        <v>3</v>
      </c>
      <c r="AB3647">
        <v>3</v>
      </c>
      <c r="AC3647">
        <v>14</v>
      </c>
    </row>
    <row r="3648" spans="1:29" x14ac:dyDescent="0.35">
      <c r="A3648">
        <v>3654</v>
      </c>
      <c r="B3648" t="s">
        <v>1318</v>
      </c>
      <c r="C3648" t="s">
        <v>5080</v>
      </c>
      <c r="G3648" t="s">
        <v>1319</v>
      </c>
      <c r="J3648" t="s">
        <v>264</v>
      </c>
      <c r="K3648">
        <v>0</v>
      </c>
      <c r="N3648" t="b">
        <v>1</v>
      </c>
      <c r="O3648" t="b">
        <v>0</v>
      </c>
      <c r="P3648" t="b">
        <v>0</v>
      </c>
      <c r="Q3648">
        <v>11</v>
      </c>
      <c r="R3648">
        <v>0</v>
      </c>
      <c r="S3648">
        <v>1</v>
      </c>
      <c r="T3648">
        <v>2</v>
      </c>
      <c r="U3648" t="b">
        <v>1</v>
      </c>
      <c r="V3648" t="s">
        <v>228</v>
      </c>
      <c r="W3648" t="s">
        <v>319</v>
      </c>
      <c r="X3648" t="s">
        <v>363</v>
      </c>
      <c r="Y3648">
        <v>15</v>
      </c>
      <c r="Z3648">
        <v>15</v>
      </c>
      <c r="AA3648">
        <v>3</v>
      </c>
      <c r="AB3648">
        <v>3</v>
      </c>
      <c r="AC3648">
        <v>14</v>
      </c>
    </row>
    <row r="3649" spans="1:29" x14ac:dyDescent="0.35">
      <c r="A3649">
        <v>3655</v>
      </c>
      <c r="B3649" t="s">
        <v>1318</v>
      </c>
      <c r="C3649" t="s">
        <v>5081</v>
      </c>
      <c r="G3649" t="s">
        <v>1319</v>
      </c>
      <c r="J3649" t="s">
        <v>264</v>
      </c>
      <c r="K3649">
        <v>0</v>
      </c>
      <c r="N3649" t="b">
        <v>1</v>
      </c>
      <c r="O3649" t="b">
        <v>0</v>
      </c>
      <c r="P3649" t="b">
        <v>0</v>
      </c>
      <c r="Q3649">
        <v>11</v>
      </c>
      <c r="R3649">
        <v>0</v>
      </c>
      <c r="S3649">
        <v>1</v>
      </c>
      <c r="T3649">
        <v>2</v>
      </c>
      <c r="U3649" t="b">
        <v>1</v>
      </c>
      <c r="V3649" t="s">
        <v>228</v>
      </c>
      <c r="W3649" t="s">
        <v>319</v>
      </c>
      <c r="X3649" t="s">
        <v>364</v>
      </c>
      <c r="Y3649">
        <v>16</v>
      </c>
      <c r="Z3649">
        <v>16</v>
      </c>
      <c r="AA3649">
        <v>3</v>
      </c>
      <c r="AB3649">
        <v>3</v>
      </c>
      <c r="AC3649">
        <v>14</v>
      </c>
    </row>
    <row r="3650" spans="1:29" x14ac:dyDescent="0.35">
      <c r="A3650">
        <v>3656</v>
      </c>
      <c r="B3650" t="s">
        <v>1318</v>
      </c>
      <c r="C3650" t="s">
        <v>5082</v>
      </c>
      <c r="G3650" t="s">
        <v>1319</v>
      </c>
      <c r="J3650" t="s">
        <v>264</v>
      </c>
      <c r="K3650">
        <v>0</v>
      </c>
      <c r="N3650" t="b">
        <v>1</v>
      </c>
      <c r="O3650" t="b">
        <v>0</v>
      </c>
      <c r="P3650" t="b">
        <v>0</v>
      </c>
      <c r="Q3650">
        <v>11</v>
      </c>
      <c r="R3650">
        <v>0</v>
      </c>
      <c r="S3650">
        <v>1</v>
      </c>
      <c r="T3650">
        <v>2</v>
      </c>
      <c r="U3650" t="b">
        <v>1</v>
      </c>
      <c r="V3650" t="s">
        <v>228</v>
      </c>
      <c r="W3650" t="s">
        <v>319</v>
      </c>
      <c r="X3650" t="s">
        <v>365</v>
      </c>
      <c r="Y3650">
        <v>17</v>
      </c>
      <c r="Z3650">
        <v>17</v>
      </c>
      <c r="AA3650">
        <v>3</v>
      </c>
      <c r="AB3650">
        <v>3</v>
      </c>
      <c r="AC3650">
        <v>14</v>
      </c>
    </row>
    <row r="3651" spans="1:29" x14ac:dyDescent="0.35">
      <c r="A3651">
        <v>3657</v>
      </c>
      <c r="B3651" t="s">
        <v>1318</v>
      </c>
      <c r="C3651" t="s">
        <v>5083</v>
      </c>
      <c r="G3651" t="s">
        <v>1319</v>
      </c>
      <c r="J3651" t="s">
        <v>264</v>
      </c>
      <c r="K3651">
        <v>0</v>
      </c>
      <c r="N3651" t="b">
        <v>1</v>
      </c>
      <c r="O3651" t="b">
        <v>0</v>
      </c>
      <c r="P3651" t="b">
        <v>0</v>
      </c>
      <c r="Q3651">
        <v>11</v>
      </c>
      <c r="R3651">
        <v>0</v>
      </c>
      <c r="S3651">
        <v>1</v>
      </c>
      <c r="T3651">
        <v>2</v>
      </c>
      <c r="U3651" t="b">
        <v>1</v>
      </c>
      <c r="V3651" t="s">
        <v>228</v>
      </c>
      <c r="W3651" t="s">
        <v>319</v>
      </c>
      <c r="X3651" t="s">
        <v>366</v>
      </c>
      <c r="Y3651">
        <v>18</v>
      </c>
      <c r="Z3651">
        <v>18</v>
      </c>
      <c r="AA3651">
        <v>3</v>
      </c>
      <c r="AB3651">
        <v>3</v>
      </c>
      <c r="AC3651">
        <v>14</v>
      </c>
    </row>
    <row r="3652" spans="1:29" x14ac:dyDescent="0.35">
      <c r="A3652">
        <v>3658</v>
      </c>
      <c r="B3652" t="s">
        <v>1318</v>
      </c>
      <c r="C3652" t="s">
        <v>5084</v>
      </c>
      <c r="G3652" t="s">
        <v>1319</v>
      </c>
      <c r="J3652" t="s">
        <v>264</v>
      </c>
      <c r="K3652">
        <v>0</v>
      </c>
      <c r="N3652" t="b">
        <v>1</v>
      </c>
      <c r="O3652" t="b">
        <v>0</v>
      </c>
      <c r="P3652" t="b">
        <v>0</v>
      </c>
      <c r="Q3652">
        <v>11</v>
      </c>
      <c r="R3652">
        <v>0</v>
      </c>
      <c r="S3652">
        <v>1</v>
      </c>
      <c r="T3652">
        <v>2</v>
      </c>
      <c r="U3652" t="b">
        <v>1</v>
      </c>
      <c r="V3652" t="s">
        <v>228</v>
      </c>
      <c r="W3652" t="s">
        <v>319</v>
      </c>
      <c r="X3652" t="s">
        <v>367</v>
      </c>
      <c r="Y3652">
        <v>19</v>
      </c>
      <c r="Z3652">
        <v>19</v>
      </c>
      <c r="AA3652">
        <v>3</v>
      </c>
      <c r="AB3652">
        <v>3</v>
      </c>
      <c r="AC3652">
        <v>14</v>
      </c>
    </row>
    <row r="3653" spans="1:29" x14ac:dyDescent="0.35">
      <c r="A3653">
        <v>3659</v>
      </c>
      <c r="B3653" t="s">
        <v>1318</v>
      </c>
      <c r="C3653" t="s">
        <v>5085</v>
      </c>
      <c r="G3653" t="s">
        <v>1319</v>
      </c>
      <c r="J3653" t="s">
        <v>264</v>
      </c>
      <c r="K3653">
        <v>0</v>
      </c>
      <c r="N3653" t="b">
        <v>1</v>
      </c>
      <c r="O3653" t="b">
        <v>0</v>
      </c>
      <c r="P3653" t="b">
        <v>0</v>
      </c>
      <c r="Q3653">
        <v>11</v>
      </c>
      <c r="R3653">
        <v>0</v>
      </c>
      <c r="S3653">
        <v>1</v>
      </c>
      <c r="T3653">
        <v>2</v>
      </c>
      <c r="U3653" t="b">
        <v>1</v>
      </c>
      <c r="V3653" t="s">
        <v>228</v>
      </c>
      <c r="W3653" t="s">
        <v>319</v>
      </c>
      <c r="X3653" t="s">
        <v>368</v>
      </c>
      <c r="Y3653">
        <v>20</v>
      </c>
      <c r="Z3653">
        <v>20</v>
      </c>
      <c r="AA3653">
        <v>3</v>
      </c>
      <c r="AB3653">
        <v>3</v>
      </c>
      <c r="AC3653">
        <v>14</v>
      </c>
    </row>
    <row r="3654" spans="1:29" x14ac:dyDescent="0.35">
      <c r="A3654">
        <v>3660</v>
      </c>
      <c r="B3654" t="s">
        <v>1318</v>
      </c>
      <c r="C3654" t="s">
        <v>5086</v>
      </c>
      <c r="G3654" t="s">
        <v>1319</v>
      </c>
      <c r="J3654" t="s">
        <v>264</v>
      </c>
      <c r="K3654">
        <v>0</v>
      </c>
      <c r="N3654" t="b">
        <v>1</v>
      </c>
      <c r="O3654" t="b">
        <v>0</v>
      </c>
      <c r="P3654" t="b">
        <v>0</v>
      </c>
      <c r="Q3654">
        <v>11</v>
      </c>
      <c r="R3654">
        <v>0</v>
      </c>
      <c r="S3654">
        <v>1</v>
      </c>
      <c r="T3654">
        <v>2</v>
      </c>
      <c r="U3654" t="b">
        <v>1</v>
      </c>
      <c r="V3654" t="s">
        <v>228</v>
      </c>
      <c r="W3654" t="s">
        <v>319</v>
      </c>
      <c r="X3654" t="s">
        <v>369</v>
      </c>
      <c r="Y3654">
        <v>21</v>
      </c>
      <c r="Z3654">
        <v>21</v>
      </c>
      <c r="AA3654">
        <v>3</v>
      </c>
      <c r="AB3654">
        <v>3</v>
      </c>
      <c r="AC3654">
        <v>14</v>
      </c>
    </row>
    <row r="3655" spans="1:29" x14ac:dyDescent="0.35">
      <c r="A3655">
        <v>3661</v>
      </c>
      <c r="B3655" t="s">
        <v>1318</v>
      </c>
      <c r="C3655" t="s">
        <v>5087</v>
      </c>
      <c r="G3655" t="s">
        <v>1319</v>
      </c>
      <c r="J3655" t="s">
        <v>264</v>
      </c>
      <c r="K3655">
        <v>0</v>
      </c>
      <c r="N3655" t="b">
        <v>1</v>
      </c>
      <c r="O3655" t="b">
        <v>0</v>
      </c>
      <c r="P3655" t="b">
        <v>0</v>
      </c>
      <c r="Q3655">
        <v>11</v>
      </c>
      <c r="R3655">
        <v>0</v>
      </c>
      <c r="S3655">
        <v>1</v>
      </c>
      <c r="T3655">
        <v>2</v>
      </c>
      <c r="U3655" t="b">
        <v>1</v>
      </c>
      <c r="V3655" t="s">
        <v>228</v>
      </c>
      <c r="W3655" t="s">
        <v>319</v>
      </c>
      <c r="X3655" t="s">
        <v>370</v>
      </c>
      <c r="Y3655">
        <v>22</v>
      </c>
      <c r="Z3655">
        <v>22</v>
      </c>
      <c r="AA3655">
        <v>3</v>
      </c>
      <c r="AB3655">
        <v>3</v>
      </c>
      <c r="AC3655">
        <v>14</v>
      </c>
    </row>
    <row r="3656" spans="1:29" x14ac:dyDescent="0.35">
      <c r="A3656">
        <v>3662</v>
      </c>
      <c r="B3656" t="s">
        <v>1318</v>
      </c>
      <c r="C3656" t="s">
        <v>5088</v>
      </c>
      <c r="G3656" t="s">
        <v>1319</v>
      </c>
      <c r="J3656" t="s">
        <v>264</v>
      </c>
      <c r="K3656">
        <v>0</v>
      </c>
      <c r="N3656" t="b">
        <v>1</v>
      </c>
      <c r="O3656" t="b">
        <v>0</v>
      </c>
      <c r="P3656" t="b">
        <v>0</v>
      </c>
      <c r="Q3656">
        <v>11</v>
      </c>
      <c r="R3656">
        <v>0</v>
      </c>
      <c r="S3656">
        <v>1</v>
      </c>
      <c r="T3656">
        <v>2</v>
      </c>
      <c r="U3656" t="b">
        <v>1</v>
      </c>
      <c r="V3656" t="s">
        <v>228</v>
      </c>
      <c r="W3656" t="s">
        <v>319</v>
      </c>
      <c r="X3656" t="s">
        <v>394</v>
      </c>
      <c r="Y3656">
        <v>23</v>
      </c>
      <c r="Z3656">
        <v>23</v>
      </c>
      <c r="AA3656">
        <v>3</v>
      </c>
      <c r="AB3656">
        <v>3</v>
      </c>
      <c r="AC3656">
        <v>14</v>
      </c>
    </row>
    <row r="3657" spans="1:29" x14ac:dyDescent="0.35">
      <c r="A3657">
        <v>3663</v>
      </c>
      <c r="B3657" t="s">
        <v>1318</v>
      </c>
      <c r="C3657" t="s">
        <v>5089</v>
      </c>
      <c r="J3657" t="s">
        <v>272</v>
      </c>
      <c r="K3657">
        <v>0</v>
      </c>
      <c r="N3657" t="b">
        <v>1</v>
      </c>
      <c r="O3657" t="b">
        <v>0</v>
      </c>
      <c r="P3657" t="b">
        <v>0</v>
      </c>
      <c r="Q3657">
        <v>11</v>
      </c>
      <c r="R3657">
        <v>10</v>
      </c>
      <c r="S3657">
        <v>1</v>
      </c>
      <c r="T3657">
        <v>2</v>
      </c>
      <c r="U3657" t="b">
        <v>1</v>
      </c>
      <c r="V3657" t="s">
        <v>228</v>
      </c>
      <c r="W3657" t="s">
        <v>319</v>
      </c>
      <c r="X3657" t="s">
        <v>6147</v>
      </c>
      <c r="Y3657">
        <v>10</v>
      </c>
      <c r="Z3657">
        <v>10</v>
      </c>
      <c r="AA3657">
        <v>9</v>
      </c>
      <c r="AB3657">
        <v>9</v>
      </c>
      <c r="AC3657">
        <v>14</v>
      </c>
    </row>
    <row r="3658" spans="1:29" x14ac:dyDescent="0.35">
      <c r="A3658">
        <v>3664</v>
      </c>
      <c r="B3658" t="s">
        <v>1318</v>
      </c>
      <c r="C3658" t="s">
        <v>5090</v>
      </c>
      <c r="J3658" t="s">
        <v>272</v>
      </c>
      <c r="K3658">
        <v>0</v>
      </c>
      <c r="N3658" t="b">
        <v>1</v>
      </c>
      <c r="O3658" t="b">
        <v>0</v>
      </c>
      <c r="P3658" t="b">
        <v>0</v>
      </c>
      <c r="Q3658">
        <v>11</v>
      </c>
      <c r="R3658">
        <v>10</v>
      </c>
      <c r="S3658">
        <v>1</v>
      </c>
      <c r="T3658">
        <v>2</v>
      </c>
      <c r="U3658" t="b">
        <v>1</v>
      </c>
      <c r="V3658" t="s">
        <v>228</v>
      </c>
      <c r="W3658" t="s">
        <v>319</v>
      </c>
      <c r="X3658" t="s">
        <v>5908</v>
      </c>
      <c r="Y3658">
        <v>11</v>
      </c>
      <c r="Z3658">
        <v>11</v>
      </c>
      <c r="AA3658">
        <v>9</v>
      </c>
      <c r="AB3658">
        <v>9</v>
      </c>
      <c r="AC3658">
        <v>14</v>
      </c>
    </row>
    <row r="3659" spans="1:29" x14ac:dyDescent="0.35">
      <c r="A3659">
        <v>3665</v>
      </c>
      <c r="B3659" t="s">
        <v>1318</v>
      </c>
      <c r="C3659" t="s">
        <v>5091</v>
      </c>
      <c r="J3659" t="s">
        <v>272</v>
      </c>
      <c r="K3659">
        <v>0</v>
      </c>
      <c r="N3659" t="b">
        <v>1</v>
      </c>
      <c r="O3659" t="b">
        <v>0</v>
      </c>
      <c r="P3659" t="b">
        <v>0</v>
      </c>
      <c r="Q3659">
        <v>11</v>
      </c>
      <c r="R3659">
        <v>10</v>
      </c>
      <c r="S3659">
        <v>1</v>
      </c>
      <c r="T3659">
        <v>2</v>
      </c>
      <c r="U3659" t="b">
        <v>1</v>
      </c>
      <c r="V3659" t="s">
        <v>228</v>
      </c>
      <c r="W3659" t="s">
        <v>319</v>
      </c>
      <c r="X3659" t="s">
        <v>5909</v>
      </c>
      <c r="Y3659">
        <v>12</v>
      </c>
      <c r="Z3659">
        <v>12</v>
      </c>
      <c r="AA3659">
        <v>9</v>
      </c>
      <c r="AB3659">
        <v>9</v>
      </c>
      <c r="AC3659">
        <v>14</v>
      </c>
    </row>
    <row r="3660" spans="1:29" x14ac:dyDescent="0.35">
      <c r="A3660">
        <v>3666</v>
      </c>
      <c r="B3660" t="s">
        <v>1318</v>
      </c>
      <c r="C3660" t="s">
        <v>5092</v>
      </c>
      <c r="J3660" t="s">
        <v>272</v>
      </c>
      <c r="K3660">
        <v>0</v>
      </c>
      <c r="N3660" t="b">
        <v>1</v>
      </c>
      <c r="O3660" t="b">
        <v>0</v>
      </c>
      <c r="P3660" t="b">
        <v>0</v>
      </c>
      <c r="Q3660">
        <v>11</v>
      </c>
      <c r="R3660">
        <v>10</v>
      </c>
      <c r="S3660">
        <v>1</v>
      </c>
      <c r="T3660">
        <v>2</v>
      </c>
      <c r="U3660" t="b">
        <v>1</v>
      </c>
      <c r="V3660" t="s">
        <v>228</v>
      </c>
      <c r="W3660" t="s">
        <v>319</v>
      </c>
      <c r="X3660" t="s">
        <v>5910</v>
      </c>
      <c r="Y3660">
        <v>13</v>
      </c>
      <c r="Z3660">
        <v>13</v>
      </c>
      <c r="AA3660">
        <v>9</v>
      </c>
      <c r="AB3660">
        <v>9</v>
      </c>
      <c r="AC3660">
        <v>14</v>
      </c>
    </row>
    <row r="3661" spans="1:29" x14ac:dyDescent="0.35">
      <c r="A3661">
        <v>3667</v>
      </c>
      <c r="B3661" t="s">
        <v>1318</v>
      </c>
      <c r="C3661" t="s">
        <v>5093</v>
      </c>
      <c r="J3661" t="s">
        <v>272</v>
      </c>
      <c r="K3661">
        <v>0</v>
      </c>
      <c r="N3661" t="b">
        <v>1</v>
      </c>
      <c r="O3661" t="b">
        <v>0</v>
      </c>
      <c r="P3661" t="b">
        <v>0</v>
      </c>
      <c r="Q3661">
        <v>11</v>
      </c>
      <c r="R3661">
        <v>10</v>
      </c>
      <c r="S3661">
        <v>1</v>
      </c>
      <c r="T3661">
        <v>2</v>
      </c>
      <c r="U3661" t="b">
        <v>1</v>
      </c>
      <c r="V3661" t="s">
        <v>228</v>
      </c>
      <c r="W3661" t="s">
        <v>319</v>
      </c>
      <c r="X3661" t="s">
        <v>5911</v>
      </c>
      <c r="Y3661">
        <v>14</v>
      </c>
      <c r="Z3661">
        <v>14</v>
      </c>
      <c r="AA3661">
        <v>9</v>
      </c>
      <c r="AB3661">
        <v>9</v>
      </c>
      <c r="AC3661">
        <v>14</v>
      </c>
    </row>
    <row r="3662" spans="1:29" x14ac:dyDescent="0.35">
      <c r="A3662">
        <v>3668</v>
      </c>
      <c r="B3662" t="s">
        <v>1318</v>
      </c>
      <c r="C3662" t="s">
        <v>5094</v>
      </c>
      <c r="J3662" t="s">
        <v>272</v>
      </c>
      <c r="K3662">
        <v>0</v>
      </c>
      <c r="N3662" t="b">
        <v>1</v>
      </c>
      <c r="O3662" t="b">
        <v>0</v>
      </c>
      <c r="P3662" t="b">
        <v>0</v>
      </c>
      <c r="Q3662">
        <v>11</v>
      </c>
      <c r="R3662">
        <v>10</v>
      </c>
      <c r="S3662">
        <v>1</v>
      </c>
      <c r="T3662">
        <v>2</v>
      </c>
      <c r="U3662" t="b">
        <v>1</v>
      </c>
      <c r="V3662" t="s">
        <v>228</v>
      </c>
      <c r="W3662" t="s">
        <v>319</v>
      </c>
      <c r="X3662" t="s">
        <v>5912</v>
      </c>
      <c r="Y3662">
        <v>15</v>
      </c>
      <c r="Z3662">
        <v>15</v>
      </c>
      <c r="AA3662">
        <v>9</v>
      </c>
      <c r="AB3662">
        <v>9</v>
      </c>
      <c r="AC3662">
        <v>14</v>
      </c>
    </row>
    <row r="3663" spans="1:29" x14ac:dyDescent="0.35">
      <c r="A3663">
        <v>3669</v>
      </c>
      <c r="B3663" t="s">
        <v>1318</v>
      </c>
      <c r="C3663" t="s">
        <v>5095</v>
      </c>
      <c r="J3663" t="s">
        <v>272</v>
      </c>
      <c r="K3663">
        <v>0</v>
      </c>
      <c r="N3663" t="b">
        <v>1</v>
      </c>
      <c r="O3663" t="b">
        <v>0</v>
      </c>
      <c r="P3663" t="b">
        <v>0</v>
      </c>
      <c r="Q3663">
        <v>11</v>
      </c>
      <c r="R3663">
        <v>10</v>
      </c>
      <c r="S3663">
        <v>1</v>
      </c>
      <c r="T3663">
        <v>2</v>
      </c>
      <c r="U3663" t="b">
        <v>1</v>
      </c>
      <c r="V3663" t="s">
        <v>228</v>
      </c>
      <c r="W3663" t="s">
        <v>319</v>
      </c>
      <c r="X3663" t="s">
        <v>5913</v>
      </c>
      <c r="Y3663">
        <v>16</v>
      </c>
      <c r="Z3663">
        <v>16</v>
      </c>
      <c r="AA3663">
        <v>9</v>
      </c>
      <c r="AB3663">
        <v>9</v>
      </c>
      <c r="AC3663">
        <v>14</v>
      </c>
    </row>
    <row r="3664" spans="1:29" x14ac:dyDescent="0.35">
      <c r="A3664">
        <v>3670</v>
      </c>
      <c r="B3664" t="s">
        <v>1318</v>
      </c>
      <c r="C3664" t="s">
        <v>5096</v>
      </c>
      <c r="J3664" t="s">
        <v>272</v>
      </c>
      <c r="K3664">
        <v>0</v>
      </c>
      <c r="N3664" t="b">
        <v>1</v>
      </c>
      <c r="O3664" t="b">
        <v>0</v>
      </c>
      <c r="P3664" t="b">
        <v>0</v>
      </c>
      <c r="Q3664">
        <v>11</v>
      </c>
      <c r="R3664">
        <v>10</v>
      </c>
      <c r="S3664">
        <v>1</v>
      </c>
      <c r="T3664">
        <v>2</v>
      </c>
      <c r="U3664" t="b">
        <v>1</v>
      </c>
      <c r="V3664" t="s">
        <v>228</v>
      </c>
      <c r="W3664" t="s">
        <v>319</v>
      </c>
      <c r="X3664" t="s">
        <v>5914</v>
      </c>
      <c r="Y3664">
        <v>17</v>
      </c>
      <c r="Z3664">
        <v>17</v>
      </c>
      <c r="AA3664">
        <v>9</v>
      </c>
      <c r="AB3664">
        <v>9</v>
      </c>
      <c r="AC3664">
        <v>14</v>
      </c>
    </row>
    <row r="3665" spans="1:29" x14ac:dyDescent="0.35">
      <c r="A3665">
        <v>3671</v>
      </c>
      <c r="B3665" t="s">
        <v>1318</v>
      </c>
      <c r="C3665" t="s">
        <v>5097</v>
      </c>
      <c r="J3665" t="s">
        <v>272</v>
      </c>
      <c r="K3665">
        <v>0</v>
      </c>
      <c r="N3665" t="b">
        <v>1</v>
      </c>
      <c r="O3665" t="b">
        <v>0</v>
      </c>
      <c r="P3665" t="b">
        <v>0</v>
      </c>
      <c r="Q3665">
        <v>11</v>
      </c>
      <c r="R3665">
        <v>10</v>
      </c>
      <c r="S3665">
        <v>1</v>
      </c>
      <c r="T3665">
        <v>2</v>
      </c>
      <c r="U3665" t="b">
        <v>1</v>
      </c>
      <c r="V3665" t="s">
        <v>228</v>
      </c>
      <c r="W3665" t="s">
        <v>319</v>
      </c>
      <c r="X3665" t="s">
        <v>5915</v>
      </c>
      <c r="Y3665">
        <v>18</v>
      </c>
      <c r="Z3665">
        <v>18</v>
      </c>
      <c r="AA3665">
        <v>9</v>
      </c>
      <c r="AB3665">
        <v>9</v>
      </c>
      <c r="AC3665">
        <v>14</v>
      </c>
    </row>
    <row r="3666" spans="1:29" x14ac:dyDescent="0.35">
      <c r="A3666">
        <v>3672</v>
      </c>
      <c r="B3666" t="s">
        <v>1318</v>
      </c>
      <c r="C3666" t="s">
        <v>5098</v>
      </c>
      <c r="J3666" t="s">
        <v>272</v>
      </c>
      <c r="K3666">
        <v>0</v>
      </c>
      <c r="N3666" t="b">
        <v>1</v>
      </c>
      <c r="O3666" t="b">
        <v>0</v>
      </c>
      <c r="P3666" t="b">
        <v>0</v>
      </c>
      <c r="Q3666">
        <v>11</v>
      </c>
      <c r="R3666">
        <v>10</v>
      </c>
      <c r="S3666">
        <v>1</v>
      </c>
      <c r="T3666">
        <v>2</v>
      </c>
      <c r="U3666" t="b">
        <v>1</v>
      </c>
      <c r="V3666" t="s">
        <v>228</v>
      </c>
      <c r="W3666" t="s">
        <v>319</v>
      </c>
      <c r="X3666" t="s">
        <v>5916</v>
      </c>
      <c r="Y3666">
        <v>19</v>
      </c>
      <c r="Z3666">
        <v>19</v>
      </c>
      <c r="AA3666">
        <v>9</v>
      </c>
      <c r="AB3666">
        <v>9</v>
      </c>
      <c r="AC3666">
        <v>14</v>
      </c>
    </row>
    <row r="3667" spans="1:29" x14ac:dyDescent="0.35">
      <c r="A3667">
        <v>3673</v>
      </c>
      <c r="B3667" t="s">
        <v>1318</v>
      </c>
      <c r="C3667" t="s">
        <v>5099</v>
      </c>
      <c r="J3667" t="s">
        <v>272</v>
      </c>
      <c r="K3667">
        <v>0</v>
      </c>
      <c r="N3667" t="b">
        <v>1</v>
      </c>
      <c r="O3667" t="b">
        <v>0</v>
      </c>
      <c r="P3667" t="b">
        <v>0</v>
      </c>
      <c r="Q3667">
        <v>11</v>
      </c>
      <c r="R3667">
        <v>10</v>
      </c>
      <c r="S3667">
        <v>1</v>
      </c>
      <c r="T3667">
        <v>2</v>
      </c>
      <c r="U3667" t="b">
        <v>1</v>
      </c>
      <c r="V3667" t="s">
        <v>228</v>
      </c>
      <c r="W3667" t="s">
        <v>319</v>
      </c>
      <c r="X3667" t="s">
        <v>5917</v>
      </c>
      <c r="Y3667">
        <v>20</v>
      </c>
      <c r="Z3667">
        <v>20</v>
      </c>
      <c r="AA3667">
        <v>9</v>
      </c>
      <c r="AB3667">
        <v>9</v>
      </c>
      <c r="AC3667">
        <v>14</v>
      </c>
    </row>
    <row r="3668" spans="1:29" x14ac:dyDescent="0.35">
      <c r="A3668">
        <v>3674</v>
      </c>
      <c r="B3668" t="s">
        <v>1318</v>
      </c>
      <c r="C3668" t="s">
        <v>5100</v>
      </c>
      <c r="J3668" t="s">
        <v>272</v>
      </c>
      <c r="K3668">
        <v>0</v>
      </c>
      <c r="N3668" t="b">
        <v>1</v>
      </c>
      <c r="O3668" t="b">
        <v>0</v>
      </c>
      <c r="P3668" t="b">
        <v>0</v>
      </c>
      <c r="Q3668">
        <v>11</v>
      </c>
      <c r="R3668">
        <v>10</v>
      </c>
      <c r="S3668">
        <v>1</v>
      </c>
      <c r="T3668">
        <v>2</v>
      </c>
      <c r="U3668" t="b">
        <v>1</v>
      </c>
      <c r="V3668" t="s">
        <v>228</v>
      </c>
      <c r="W3668" t="s">
        <v>319</v>
      </c>
      <c r="X3668" t="s">
        <v>5538</v>
      </c>
      <c r="Y3668">
        <v>21</v>
      </c>
      <c r="Z3668">
        <v>21</v>
      </c>
      <c r="AA3668">
        <v>9</v>
      </c>
      <c r="AB3668">
        <v>9</v>
      </c>
      <c r="AC3668">
        <v>14</v>
      </c>
    </row>
    <row r="3669" spans="1:29" x14ac:dyDescent="0.35">
      <c r="A3669">
        <v>3675</v>
      </c>
      <c r="B3669" t="s">
        <v>1318</v>
      </c>
      <c r="C3669" t="s">
        <v>5101</v>
      </c>
      <c r="J3669" t="s">
        <v>272</v>
      </c>
      <c r="K3669">
        <v>0</v>
      </c>
      <c r="N3669" t="b">
        <v>1</v>
      </c>
      <c r="O3669" t="b">
        <v>0</v>
      </c>
      <c r="P3669" t="b">
        <v>0</v>
      </c>
      <c r="Q3669">
        <v>11</v>
      </c>
      <c r="R3669">
        <v>10</v>
      </c>
      <c r="S3669">
        <v>1</v>
      </c>
      <c r="T3669">
        <v>2</v>
      </c>
      <c r="U3669" t="b">
        <v>1</v>
      </c>
      <c r="V3669" t="s">
        <v>228</v>
      </c>
      <c r="W3669" t="s">
        <v>319</v>
      </c>
      <c r="X3669" t="s">
        <v>5918</v>
      </c>
      <c r="Y3669">
        <v>22</v>
      </c>
      <c r="Z3669">
        <v>22</v>
      </c>
      <c r="AA3669">
        <v>9</v>
      </c>
      <c r="AB3669">
        <v>9</v>
      </c>
      <c r="AC3669">
        <v>14</v>
      </c>
    </row>
    <row r="3670" spans="1:29" x14ac:dyDescent="0.35">
      <c r="A3670">
        <v>3676</v>
      </c>
      <c r="B3670" t="s">
        <v>1318</v>
      </c>
      <c r="C3670" t="s">
        <v>5102</v>
      </c>
      <c r="J3670" t="s">
        <v>272</v>
      </c>
      <c r="K3670">
        <v>0</v>
      </c>
      <c r="N3670" t="b">
        <v>1</v>
      </c>
      <c r="O3670" t="b">
        <v>0</v>
      </c>
      <c r="P3670" t="b">
        <v>0</v>
      </c>
      <c r="Q3670">
        <v>11</v>
      </c>
      <c r="R3670">
        <v>10</v>
      </c>
      <c r="S3670">
        <v>1</v>
      </c>
      <c r="T3670">
        <v>2</v>
      </c>
      <c r="U3670" t="b">
        <v>1</v>
      </c>
      <c r="V3670" t="s">
        <v>228</v>
      </c>
      <c r="W3670" t="s">
        <v>319</v>
      </c>
      <c r="X3670" t="s">
        <v>5919</v>
      </c>
      <c r="Y3670">
        <v>23</v>
      </c>
      <c r="Z3670">
        <v>23</v>
      </c>
      <c r="AA3670">
        <v>9</v>
      </c>
      <c r="AB3670">
        <v>9</v>
      </c>
      <c r="AC3670">
        <v>14</v>
      </c>
    </row>
    <row r="3671" spans="1:29" x14ac:dyDescent="0.35">
      <c r="A3671">
        <v>3677</v>
      </c>
      <c r="B3671" t="s">
        <v>1318</v>
      </c>
      <c r="C3671" t="s">
        <v>5103</v>
      </c>
      <c r="J3671" t="s">
        <v>272</v>
      </c>
      <c r="K3671">
        <v>0</v>
      </c>
      <c r="N3671" t="b">
        <v>1</v>
      </c>
      <c r="O3671" t="b">
        <v>0</v>
      </c>
      <c r="P3671" t="b">
        <v>0</v>
      </c>
      <c r="Q3671">
        <v>11</v>
      </c>
      <c r="R3671">
        <v>10</v>
      </c>
      <c r="S3671">
        <v>1</v>
      </c>
      <c r="T3671">
        <v>2</v>
      </c>
      <c r="U3671" t="b">
        <v>1</v>
      </c>
      <c r="V3671" t="s">
        <v>228</v>
      </c>
      <c r="W3671" t="s">
        <v>319</v>
      </c>
      <c r="X3671" t="s">
        <v>5925</v>
      </c>
      <c r="Y3671">
        <v>29</v>
      </c>
      <c r="Z3671">
        <v>29</v>
      </c>
      <c r="AA3671">
        <v>9</v>
      </c>
      <c r="AB3671">
        <v>9</v>
      </c>
      <c r="AC3671">
        <v>14</v>
      </c>
    </row>
    <row r="3672" spans="1:29" x14ac:dyDescent="0.35">
      <c r="A3672">
        <v>3678</v>
      </c>
      <c r="B3672" t="s">
        <v>1318</v>
      </c>
      <c r="C3672" t="s">
        <v>5104</v>
      </c>
      <c r="J3672" t="s">
        <v>272</v>
      </c>
      <c r="K3672">
        <v>0</v>
      </c>
      <c r="N3672" t="b">
        <v>1</v>
      </c>
      <c r="O3672" t="b">
        <v>0</v>
      </c>
      <c r="P3672" t="b">
        <v>0</v>
      </c>
      <c r="Q3672">
        <v>11</v>
      </c>
      <c r="R3672">
        <v>10</v>
      </c>
      <c r="S3672">
        <v>1</v>
      </c>
      <c r="T3672">
        <v>2</v>
      </c>
      <c r="U3672" t="b">
        <v>1</v>
      </c>
      <c r="V3672" t="s">
        <v>228</v>
      </c>
      <c r="W3672" t="s">
        <v>319</v>
      </c>
      <c r="X3672" t="s">
        <v>5926</v>
      </c>
      <c r="Y3672">
        <v>30</v>
      </c>
      <c r="Z3672">
        <v>30</v>
      </c>
      <c r="AA3672">
        <v>9</v>
      </c>
      <c r="AB3672">
        <v>9</v>
      </c>
      <c r="AC3672">
        <v>14</v>
      </c>
    </row>
    <row r="3673" spans="1:29" x14ac:dyDescent="0.35">
      <c r="A3673">
        <v>3679</v>
      </c>
      <c r="B3673" t="s">
        <v>1318</v>
      </c>
      <c r="C3673" t="s">
        <v>5105</v>
      </c>
      <c r="J3673" t="s">
        <v>272</v>
      </c>
      <c r="K3673">
        <v>0</v>
      </c>
      <c r="N3673" t="b">
        <v>1</v>
      </c>
      <c r="O3673" t="b">
        <v>0</v>
      </c>
      <c r="P3673" t="b">
        <v>0</v>
      </c>
      <c r="Q3673">
        <v>11</v>
      </c>
      <c r="R3673">
        <v>10</v>
      </c>
      <c r="S3673">
        <v>1</v>
      </c>
      <c r="T3673">
        <v>2</v>
      </c>
      <c r="U3673" t="b">
        <v>1</v>
      </c>
      <c r="V3673" t="s">
        <v>228</v>
      </c>
      <c r="W3673" t="s">
        <v>319</v>
      </c>
      <c r="X3673" t="s">
        <v>5927</v>
      </c>
      <c r="Y3673">
        <v>31</v>
      </c>
      <c r="Z3673">
        <v>31</v>
      </c>
      <c r="AA3673">
        <v>9</v>
      </c>
      <c r="AB3673">
        <v>9</v>
      </c>
      <c r="AC3673">
        <v>14</v>
      </c>
    </row>
    <row r="3674" spans="1:29" x14ac:dyDescent="0.35">
      <c r="A3674">
        <v>3680</v>
      </c>
      <c r="B3674" t="s">
        <v>1318</v>
      </c>
      <c r="C3674" t="s">
        <v>5106</v>
      </c>
      <c r="J3674" t="s">
        <v>272</v>
      </c>
      <c r="K3674">
        <v>0</v>
      </c>
      <c r="N3674" t="b">
        <v>1</v>
      </c>
      <c r="O3674" t="b">
        <v>0</v>
      </c>
      <c r="P3674" t="b">
        <v>0</v>
      </c>
      <c r="Q3674">
        <v>11</v>
      </c>
      <c r="R3674">
        <v>10</v>
      </c>
      <c r="S3674">
        <v>1</v>
      </c>
      <c r="T3674">
        <v>2</v>
      </c>
      <c r="U3674" t="b">
        <v>1</v>
      </c>
      <c r="V3674" t="s">
        <v>228</v>
      </c>
      <c r="W3674" t="s">
        <v>319</v>
      </c>
      <c r="X3674" t="s">
        <v>5928</v>
      </c>
      <c r="Y3674">
        <v>32</v>
      </c>
      <c r="Z3674">
        <v>32</v>
      </c>
      <c r="AA3674">
        <v>9</v>
      </c>
      <c r="AB3674">
        <v>9</v>
      </c>
      <c r="AC3674">
        <v>14</v>
      </c>
    </row>
    <row r="3675" spans="1:29" x14ac:dyDescent="0.35">
      <c r="A3675">
        <v>3681</v>
      </c>
      <c r="B3675" t="s">
        <v>1318</v>
      </c>
      <c r="C3675" t="s">
        <v>5107</v>
      </c>
      <c r="J3675" t="s">
        <v>272</v>
      </c>
      <c r="K3675">
        <v>0</v>
      </c>
      <c r="N3675" t="b">
        <v>1</v>
      </c>
      <c r="O3675" t="b">
        <v>0</v>
      </c>
      <c r="P3675" t="b">
        <v>0</v>
      </c>
      <c r="Q3675">
        <v>11</v>
      </c>
      <c r="R3675">
        <v>10</v>
      </c>
      <c r="S3675">
        <v>1</v>
      </c>
      <c r="T3675">
        <v>2</v>
      </c>
      <c r="U3675" t="b">
        <v>1</v>
      </c>
      <c r="V3675" t="s">
        <v>228</v>
      </c>
      <c r="W3675" t="s">
        <v>319</v>
      </c>
      <c r="X3675" t="s">
        <v>5551</v>
      </c>
      <c r="Y3675">
        <v>33</v>
      </c>
      <c r="Z3675">
        <v>33</v>
      </c>
      <c r="AA3675">
        <v>9</v>
      </c>
      <c r="AB3675">
        <v>9</v>
      </c>
      <c r="AC3675">
        <v>14</v>
      </c>
    </row>
    <row r="3676" spans="1:29" x14ac:dyDescent="0.35">
      <c r="A3676">
        <v>3682</v>
      </c>
      <c r="B3676" t="s">
        <v>1318</v>
      </c>
      <c r="C3676" t="s">
        <v>5108</v>
      </c>
      <c r="J3676" t="s">
        <v>272</v>
      </c>
      <c r="K3676">
        <v>0</v>
      </c>
      <c r="N3676" t="b">
        <v>1</v>
      </c>
      <c r="O3676" t="b">
        <v>0</v>
      </c>
      <c r="P3676" t="b">
        <v>0</v>
      </c>
      <c r="Q3676">
        <v>11</v>
      </c>
      <c r="R3676">
        <v>10</v>
      </c>
      <c r="S3676">
        <v>1</v>
      </c>
      <c r="T3676">
        <v>2</v>
      </c>
      <c r="U3676" t="b">
        <v>1</v>
      </c>
      <c r="V3676" t="s">
        <v>228</v>
      </c>
      <c r="W3676" t="s">
        <v>319</v>
      </c>
      <c r="X3676" t="s">
        <v>5929</v>
      </c>
      <c r="Y3676">
        <v>34</v>
      </c>
      <c r="Z3676">
        <v>34</v>
      </c>
      <c r="AA3676">
        <v>9</v>
      </c>
      <c r="AB3676">
        <v>9</v>
      </c>
      <c r="AC3676">
        <v>14</v>
      </c>
    </row>
    <row r="3677" spans="1:29" x14ac:dyDescent="0.35">
      <c r="A3677">
        <v>3683</v>
      </c>
      <c r="B3677" t="s">
        <v>1318</v>
      </c>
      <c r="C3677" t="s">
        <v>5109</v>
      </c>
      <c r="J3677" t="s">
        <v>272</v>
      </c>
      <c r="K3677">
        <v>0</v>
      </c>
      <c r="N3677" t="b">
        <v>1</v>
      </c>
      <c r="O3677" t="b">
        <v>0</v>
      </c>
      <c r="P3677" t="b">
        <v>0</v>
      </c>
      <c r="Q3677">
        <v>11</v>
      </c>
      <c r="R3677">
        <v>10</v>
      </c>
      <c r="S3677">
        <v>1</v>
      </c>
      <c r="T3677">
        <v>2</v>
      </c>
      <c r="U3677" t="b">
        <v>1</v>
      </c>
      <c r="V3677" t="s">
        <v>228</v>
      </c>
      <c r="W3677" t="s">
        <v>319</v>
      </c>
      <c r="X3677" t="s">
        <v>5930</v>
      </c>
      <c r="Y3677">
        <v>35</v>
      </c>
      <c r="Z3677">
        <v>35</v>
      </c>
      <c r="AA3677">
        <v>9</v>
      </c>
      <c r="AB3677">
        <v>9</v>
      </c>
      <c r="AC3677">
        <v>14</v>
      </c>
    </row>
    <row r="3678" spans="1:29" x14ac:dyDescent="0.35">
      <c r="A3678">
        <v>3684</v>
      </c>
      <c r="B3678" t="s">
        <v>1318</v>
      </c>
      <c r="C3678" t="s">
        <v>5110</v>
      </c>
      <c r="J3678" t="s">
        <v>272</v>
      </c>
      <c r="K3678">
        <v>0</v>
      </c>
      <c r="N3678" t="b">
        <v>1</v>
      </c>
      <c r="O3678" t="b">
        <v>0</v>
      </c>
      <c r="P3678" t="b">
        <v>0</v>
      </c>
      <c r="Q3678">
        <v>11</v>
      </c>
      <c r="R3678">
        <v>10</v>
      </c>
      <c r="S3678">
        <v>1</v>
      </c>
      <c r="T3678">
        <v>2</v>
      </c>
      <c r="U3678" t="b">
        <v>1</v>
      </c>
      <c r="V3678" t="s">
        <v>228</v>
      </c>
      <c r="W3678" t="s">
        <v>319</v>
      </c>
      <c r="X3678" t="s">
        <v>5931</v>
      </c>
      <c r="Y3678">
        <v>36</v>
      </c>
      <c r="Z3678">
        <v>36</v>
      </c>
      <c r="AA3678">
        <v>9</v>
      </c>
      <c r="AB3678">
        <v>9</v>
      </c>
      <c r="AC3678">
        <v>14</v>
      </c>
    </row>
    <row r="3679" spans="1:29" x14ac:dyDescent="0.35">
      <c r="A3679">
        <v>3685</v>
      </c>
      <c r="B3679" t="s">
        <v>1318</v>
      </c>
      <c r="C3679" t="s">
        <v>5111</v>
      </c>
      <c r="J3679" t="s">
        <v>272</v>
      </c>
      <c r="K3679">
        <v>0</v>
      </c>
      <c r="N3679" t="b">
        <v>1</v>
      </c>
      <c r="O3679" t="b">
        <v>0</v>
      </c>
      <c r="P3679" t="b">
        <v>0</v>
      </c>
      <c r="Q3679">
        <v>11</v>
      </c>
      <c r="R3679">
        <v>10</v>
      </c>
      <c r="S3679">
        <v>1</v>
      </c>
      <c r="T3679">
        <v>2</v>
      </c>
      <c r="U3679" t="b">
        <v>1</v>
      </c>
      <c r="V3679" t="s">
        <v>228</v>
      </c>
      <c r="W3679" t="s">
        <v>319</v>
      </c>
      <c r="X3679" t="s">
        <v>5932</v>
      </c>
      <c r="Y3679">
        <v>37</v>
      </c>
      <c r="Z3679">
        <v>37</v>
      </c>
      <c r="AA3679">
        <v>9</v>
      </c>
      <c r="AB3679">
        <v>9</v>
      </c>
      <c r="AC3679">
        <v>14</v>
      </c>
    </row>
    <row r="3680" spans="1:29" x14ac:dyDescent="0.35">
      <c r="A3680">
        <v>3686</v>
      </c>
      <c r="B3680" t="s">
        <v>1318</v>
      </c>
      <c r="C3680" t="s">
        <v>5112</v>
      </c>
      <c r="J3680" t="s">
        <v>272</v>
      </c>
      <c r="K3680">
        <v>0</v>
      </c>
      <c r="N3680" t="b">
        <v>1</v>
      </c>
      <c r="O3680" t="b">
        <v>0</v>
      </c>
      <c r="P3680" t="b">
        <v>0</v>
      </c>
      <c r="Q3680">
        <v>11</v>
      </c>
      <c r="R3680">
        <v>10</v>
      </c>
      <c r="S3680">
        <v>1</v>
      </c>
      <c r="T3680">
        <v>2</v>
      </c>
      <c r="U3680" t="b">
        <v>1</v>
      </c>
      <c r="V3680" t="s">
        <v>228</v>
      </c>
      <c r="W3680" t="s">
        <v>319</v>
      </c>
      <c r="X3680" t="s">
        <v>5933</v>
      </c>
      <c r="Y3680">
        <v>38</v>
      </c>
      <c r="Z3680">
        <v>38</v>
      </c>
      <c r="AA3680">
        <v>9</v>
      </c>
      <c r="AB3680">
        <v>9</v>
      </c>
      <c r="AC3680">
        <v>14</v>
      </c>
    </row>
    <row r="3681" spans="1:29" x14ac:dyDescent="0.35">
      <c r="A3681">
        <v>3687</v>
      </c>
      <c r="B3681" t="s">
        <v>1318</v>
      </c>
      <c r="C3681" t="s">
        <v>5113</v>
      </c>
      <c r="J3681" t="s">
        <v>272</v>
      </c>
      <c r="K3681">
        <v>0</v>
      </c>
      <c r="N3681" t="b">
        <v>1</v>
      </c>
      <c r="O3681" t="b">
        <v>0</v>
      </c>
      <c r="P3681" t="b">
        <v>0</v>
      </c>
      <c r="Q3681">
        <v>11</v>
      </c>
      <c r="R3681">
        <v>10</v>
      </c>
      <c r="S3681">
        <v>1</v>
      </c>
      <c r="T3681">
        <v>2</v>
      </c>
      <c r="U3681" t="b">
        <v>1</v>
      </c>
      <c r="V3681" t="s">
        <v>228</v>
      </c>
      <c r="W3681" t="s">
        <v>319</v>
      </c>
      <c r="X3681" t="s">
        <v>5934</v>
      </c>
      <c r="Y3681">
        <v>39</v>
      </c>
      <c r="Z3681">
        <v>39</v>
      </c>
      <c r="AA3681">
        <v>9</v>
      </c>
      <c r="AB3681">
        <v>9</v>
      </c>
      <c r="AC3681">
        <v>14</v>
      </c>
    </row>
    <row r="3682" spans="1:29" x14ac:dyDescent="0.35">
      <c r="A3682">
        <v>3688</v>
      </c>
      <c r="B3682" t="s">
        <v>1318</v>
      </c>
      <c r="C3682" t="s">
        <v>5114</v>
      </c>
      <c r="J3682" t="s">
        <v>272</v>
      </c>
      <c r="K3682">
        <v>0</v>
      </c>
      <c r="N3682" t="b">
        <v>1</v>
      </c>
      <c r="O3682" t="b">
        <v>0</v>
      </c>
      <c r="P3682" t="b">
        <v>0</v>
      </c>
      <c r="Q3682">
        <v>11</v>
      </c>
      <c r="R3682">
        <v>10</v>
      </c>
      <c r="S3682">
        <v>1</v>
      </c>
      <c r="T3682">
        <v>2</v>
      </c>
      <c r="U3682" t="b">
        <v>1</v>
      </c>
      <c r="V3682" t="s">
        <v>228</v>
      </c>
      <c r="W3682" t="s">
        <v>319</v>
      </c>
      <c r="X3682" t="s">
        <v>5935</v>
      </c>
      <c r="Y3682">
        <v>40</v>
      </c>
      <c r="Z3682">
        <v>40</v>
      </c>
      <c r="AA3682">
        <v>9</v>
      </c>
      <c r="AB3682">
        <v>9</v>
      </c>
      <c r="AC3682">
        <v>14</v>
      </c>
    </row>
    <row r="3683" spans="1:29" x14ac:dyDescent="0.35">
      <c r="A3683">
        <v>3689</v>
      </c>
      <c r="B3683" t="s">
        <v>1318</v>
      </c>
      <c r="C3683" t="s">
        <v>5115</v>
      </c>
      <c r="J3683" t="s">
        <v>272</v>
      </c>
      <c r="K3683">
        <v>0</v>
      </c>
      <c r="N3683" t="b">
        <v>1</v>
      </c>
      <c r="O3683" t="b">
        <v>0</v>
      </c>
      <c r="P3683" t="b">
        <v>0</v>
      </c>
      <c r="Q3683">
        <v>11</v>
      </c>
      <c r="R3683">
        <v>10</v>
      </c>
      <c r="S3683">
        <v>1</v>
      </c>
      <c r="T3683">
        <v>2</v>
      </c>
      <c r="U3683" t="b">
        <v>1</v>
      </c>
      <c r="V3683" t="s">
        <v>228</v>
      </c>
      <c r="W3683" t="s">
        <v>319</v>
      </c>
      <c r="X3683" t="s">
        <v>5936</v>
      </c>
      <c r="Y3683">
        <v>41</v>
      </c>
      <c r="Z3683">
        <v>41</v>
      </c>
      <c r="AA3683">
        <v>9</v>
      </c>
      <c r="AB3683">
        <v>9</v>
      </c>
      <c r="AC3683">
        <v>14</v>
      </c>
    </row>
    <row r="3684" spans="1:29" x14ac:dyDescent="0.35">
      <c r="A3684">
        <v>3690</v>
      </c>
      <c r="B3684" t="s">
        <v>1318</v>
      </c>
      <c r="C3684" t="s">
        <v>5116</v>
      </c>
      <c r="G3684" t="s">
        <v>1319</v>
      </c>
      <c r="J3684" t="s">
        <v>264</v>
      </c>
      <c r="K3684">
        <v>0</v>
      </c>
      <c r="N3684" t="b">
        <v>1</v>
      </c>
      <c r="O3684" t="b">
        <v>0</v>
      </c>
      <c r="P3684" t="b">
        <v>0</v>
      </c>
      <c r="Q3684">
        <v>11</v>
      </c>
      <c r="R3684">
        <v>0</v>
      </c>
      <c r="S3684">
        <v>1</v>
      </c>
      <c r="T3684">
        <v>2</v>
      </c>
      <c r="U3684" t="b">
        <v>1</v>
      </c>
      <c r="V3684" t="s">
        <v>228</v>
      </c>
      <c r="W3684" t="s">
        <v>319</v>
      </c>
      <c r="X3684" t="s">
        <v>6216</v>
      </c>
      <c r="Y3684">
        <v>29</v>
      </c>
      <c r="Z3684">
        <v>29</v>
      </c>
      <c r="AA3684">
        <v>1</v>
      </c>
      <c r="AB3684">
        <v>1</v>
      </c>
      <c r="AC3684">
        <v>14</v>
      </c>
    </row>
    <row r="3685" spans="1:29" x14ac:dyDescent="0.35">
      <c r="A3685">
        <v>3691</v>
      </c>
      <c r="B3685" t="s">
        <v>1318</v>
      </c>
      <c r="C3685" t="s">
        <v>5117</v>
      </c>
      <c r="G3685" t="s">
        <v>1319</v>
      </c>
      <c r="J3685" t="s">
        <v>264</v>
      </c>
      <c r="K3685">
        <v>0</v>
      </c>
      <c r="N3685" t="b">
        <v>1</v>
      </c>
      <c r="O3685" t="b">
        <v>0</v>
      </c>
      <c r="P3685" t="b">
        <v>0</v>
      </c>
      <c r="Q3685">
        <v>11</v>
      </c>
      <c r="R3685">
        <v>0</v>
      </c>
      <c r="S3685">
        <v>1</v>
      </c>
      <c r="T3685">
        <v>2</v>
      </c>
      <c r="U3685" t="b">
        <v>1</v>
      </c>
      <c r="V3685" t="s">
        <v>228</v>
      </c>
      <c r="W3685" t="s">
        <v>319</v>
      </c>
      <c r="X3685" t="s">
        <v>6217</v>
      </c>
      <c r="Y3685">
        <v>30</v>
      </c>
      <c r="Z3685">
        <v>30</v>
      </c>
      <c r="AA3685">
        <v>1</v>
      </c>
      <c r="AB3685">
        <v>1</v>
      </c>
      <c r="AC3685">
        <v>14</v>
      </c>
    </row>
    <row r="3686" spans="1:29" x14ac:dyDescent="0.35">
      <c r="A3686">
        <v>3692</v>
      </c>
      <c r="B3686" t="s">
        <v>1318</v>
      </c>
      <c r="C3686" t="s">
        <v>5118</v>
      </c>
      <c r="G3686" t="s">
        <v>1319</v>
      </c>
      <c r="J3686" t="s">
        <v>264</v>
      </c>
      <c r="K3686">
        <v>0</v>
      </c>
      <c r="N3686" t="b">
        <v>1</v>
      </c>
      <c r="O3686" t="b">
        <v>0</v>
      </c>
      <c r="P3686" t="b">
        <v>0</v>
      </c>
      <c r="Q3686">
        <v>11</v>
      </c>
      <c r="R3686">
        <v>0</v>
      </c>
      <c r="S3686">
        <v>1</v>
      </c>
      <c r="T3686">
        <v>2</v>
      </c>
      <c r="U3686" t="b">
        <v>1</v>
      </c>
      <c r="V3686" t="s">
        <v>228</v>
      </c>
      <c r="W3686" t="s">
        <v>319</v>
      </c>
      <c r="X3686" t="s">
        <v>2188</v>
      </c>
      <c r="Y3686">
        <v>31</v>
      </c>
      <c r="Z3686">
        <v>31</v>
      </c>
      <c r="AA3686">
        <v>1</v>
      </c>
      <c r="AB3686">
        <v>1</v>
      </c>
      <c r="AC3686">
        <v>14</v>
      </c>
    </row>
    <row r="3687" spans="1:29" x14ac:dyDescent="0.35">
      <c r="A3687">
        <v>3693</v>
      </c>
      <c r="B3687" t="s">
        <v>1318</v>
      </c>
      <c r="C3687" t="s">
        <v>5119</v>
      </c>
      <c r="G3687" t="s">
        <v>1319</v>
      </c>
      <c r="J3687" t="s">
        <v>264</v>
      </c>
      <c r="K3687">
        <v>0</v>
      </c>
      <c r="N3687" t="b">
        <v>1</v>
      </c>
      <c r="O3687" t="b">
        <v>0</v>
      </c>
      <c r="P3687" t="b">
        <v>0</v>
      </c>
      <c r="Q3687">
        <v>11</v>
      </c>
      <c r="R3687">
        <v>0</v>
      </c>
      <c r="S3687">
        <v>1</v>
      </c>
      <c r="T3687">
        <v>2</v>
      </c>
      <c r="U3687" t="b">
        <v>1</v>
      </c>
      <c r="V3687" t="s">
        <v>228</v>
      </c>
      <c r="W3687" t="s">
        <v>319</v>
      </c>
      <c r="X3687" t="s">
        <v>2198</v>
      </c>
      <c r="Y3687">
        <v>32</v>
      </c>
      <c r="Z3687">
        <v>32</v>
      </c>
      <c r="AA3687">
        <v>1</v>
      </c>
      <c r="AB3687">
        <v>1</v>
      </c>
      <c r="AC3687">
        <v>14</v>
      </c>
    </row>
    <row r="3688" spans="1:29" x14ac:dyDescent="0.35">
      <c r="A3688">
        <v>3694</v>
      </c>
      <c r="B3688" t="s">
        <v>1318</v>
      </c>
      <c r="C3688" t="s">
        <v>5120</v>
      </c>
      <c r="G3688" t="s">
        <v>1319</v>
      </c>
      <c r="J3688" t="s">
        <v>264</v>
      </c>
      <c r="K3688">
        <v>0</v>
      </c>
      <c r="N3688" t="b">
        <v>1</v>
      </c>
      <c r="O3688" t="b">
        <v>0</v>
      </c>
      <c r="P3688" t="b">
        <v>0</v>
      </c>
      <c r="Q3688">
        <v>11</v>
      </c>
      <c r="R3688">
        <v>0</v>
      </c>
      <c r="S3688">
        <v>1</v>
      </c>
      <c r="T3688">
        <v>2</v>
      </c>
      <c r="U3688" t="b">
        <v>1</v>
      </c>
      <c r="V3688" t="s">
        <v>228</v>
      </c>
      <c r="W3688" t="s">
        <v>319</v>
      </c>
      <c r="X3688" t="s">
        <v>2208</v>
      </c>
      <c r="Y3688">
        <v>33</v>
      </c>
      <c r="Z3688">
        <v>33</v>
      </c>
      <c r="AA3688">
        <v>1</v>
      </c>
      <c r="AB3688">
        <v>1</v>
      </c>
      <c r="AC3688">
        <v>14</v>
      </c>
    </row>
    <row r="3689" spans="1:29" x14ac:dyDescent="0.35">
      <c r="A3689">
        <v>3695</v>
      </c>
      <c r="B3689" t="s">
        <v>1318</v>
      </c>
      <c r="C3689" t="s">
        <v>5121</v>
      </c>
      <c r="G3689" t="s">
        <v>1319</v>
      </c>
      <c r="J3689" t="s">
        <v>264</v>
      </c>
      <c r="K3689">
        <v>0</v>
      </c>
      <c r="N3689" t="b">
        <v>1</v>
      </c>
      <c r="O3689" t="b">
        <v>0</v>
      </c>
      <c r="P3689" t="b">
        <v>0</v>
      </c>
      <c r="Q3689">
        <v>11</v>
      </c>
      <c r="R3689">
        <v>0</v>
      </c>
      <c r="S3689">
        <v>1</v>
      </c>
      <c r="T3689">
        <v>2</v>
      </c>
      <c r="U3689" t="b">
        <v>1</v>
      </c>
      <c r="V3689" t="s">
        <v>228</v>
      </c>
      <c r="W3689" t="s">
        <v>319</v>
      </c>
      <c r="X3689" t="s">
        <v>2218</v>
      </c>
      <c r="Y3689">
        <v>34</v>
      </c>
      <c r="Z3689">
        <v>34</v>
      </c>
      <c r="AA3689">
        <v>1</v>
      </c>
      <c r="AB3689">
        <v>1</v>
      </c>
      <c r="AC3689">
        <v>14</v>
      </c>
    </row>
    <row r="3690" spans="1:29" x14ac:dyDescent="0.35">
      <c r="A3690">
        <v>3696</v>
      </c>
      <c r="B3690" t="s">
        <v>1318</v>
      </c>
      <c r="C3690" t="s">
        <v>5122</v>
      </c>
      <c r="G3690" t="s">
        <v>1319</v>
      </c>
      <c r="J3690" t="s">
        <v>264</v>
      </c>
      <c r="K3690">
        <v>0</v>
      </c>
      <c r="N3690" t="b">
        <v>1</v>
      </c>
      <c r="O3690" t="b">
        <v>0</v>
      </c>
      <c r="P3690" t="b">
        <v>0</v>
      </c>
      <c r="Q3690">
        <v>11</v>
      </c>
      <c r="R3690">
        <v>0</v>
      </c>
      <c r="S3690">
        <v>1</v>
      </c>
      <c r="T3690">
        <v>2</v>
      </c>
      <c r="U3690" t="b">
        <v>1</v>
      </c>
      <c r="V3690" t="s">
        <v>228</v>
      </c>
      <c r="W3690" t="s">
        <v>319</v>
      </c>
      <c r="X3690" t="s">
        <v>6218</v>
      </c>
      <c r="Y3690">
        <v>35</v>
      </c>
      <c r="Z3690">
        <v>35</v>
      </c>
      <c r="AA3690">
        <v>1</v>
      </c>
      <c r="AB3690">
        <v>1</v>
      </c>
      <c r="AC3690">
        <v>14</v>
      </c>
    </row>
    <row r="3691" spans="1:29" x14ac:dyDescent="0.35">
      <c r="A3691">
        <v>3697</v>
      </c>
      <c r="B3691" t="s">
        <v>1318</v>
      </c>
      <c r="C3691" t="s">
        <v>5123</v>
      </c>
      <c r="G3691" t="s">
        <v>1319</v>
      </c>
      <c r="J3691" t="s">
        <v>264</v>
      </c>
      <c r="K3691">
        <v>0</v>
      </c>
      <c r="N3691" t="b">
        <v>1</v>
      </c>
      <c r="O3691" t="b">
        <v>0</v>
      </c>
      <c r="P3691" t="b">
        <v>0</v>
      </c>
      <c r="Q3691">
        <v>11</v>
      </c>
      <c r="R3691">
        <v>0</v>
      </c>
      <c r="S3691">
        <v>1</v>
      </c>
      <c r="T3691">
        <v>2</v>
      </c>
      <c r="U3691" t="b">
        <v>1</v>
      </c>
      <c r="V3691" t="s">
        <v>228</v>
      </c>
      <c r="W3691" t="s">
        <v>319</v>
      </c>
      <c r="X3691" t="s">
        <v>5392</v>
      </c>
      <c r="Y3691">
        <v>36</v>
      </c>
      <c r="Z3691">
        <v>36</v>
      </c>
      <c r="AA3691">
        <v>1</v>
      </c>
      <c r="AB3691">
        <v>1</v>
      </c>
      <c r="AC3691">
        <v>14</v>
      </c>
    </row>
    <row r="3692" spans="1:29" x14ac:dyDescent="0.35">
      <c r="A3692">
        <v>3698</v>
      </c>
      <c r="B3692" t="s">
        <v>1318</v>
      </c>
      <c r="C3692" t="s">
        <v>5124</v>
      </c>
      <c r="G3692" t="s">
        <v>1319</v>
      </c>
      <c r="J3692" t="s">
        <v>264</v>
      </c>
      <c r="K3692">
        <v>0</v>
      </c>
      <c r="N3692" t="b">
        <v>1</v>
      </c>
      <c r="O3692" t="b">
        <v>0</v>
      </c>
      <c r="P3692" t="b">
        <v>0</v>
      </c>
      <c r="Q3692">
        <v>11</v>
      </c>
      <c r="R3692">
        <v>0</v>
      </c>
      <c r="S3692">
        <v>1</v>
      </c>
      <c r="T3692">
        <v>2</v>
      </c>
      <c r="U3692" t="b">
        <v>1</v>
      </c>
      <c r="V3692" t="s">
        <v>228</v>
      </c>
      <c r="W3692" t="s">
        <v>319</v>
      </c>
      <c r="X3692" t="s">
        <v>6219</v>
      </c>
      <c r="Y3692">
        <v>37</v>
      </c>
      <c r="Z3692">
        <v>37</v>
      </c>
      <c r="AA3692">
        <v>1</v>
      </c>
      <c r="AB3692">
        <v>1</v>
      </c>
      <c r="AC3692">
        <v>14</v>
      </c>
    </row>
    <row r="3693" spans="1:29" x14ac:dyDescent="0.35">
      <c r="A3693">
        <v>3699</v>
      </c>
      <c r="B3693" t="s">
        <v>1318</v>
      </c>
      <c r="C3693" t="s">
        <v>5125</v>
      </c>
      <c r="G3693" t="s">
        <v>1319</v>
      </c>
      <c r="J3693" t="s">
        <v>264</v>
      </c>
      <c r="K3693">
        <v>0</v>
      </c>
      <c r="N3693" t="b">
        <v>1</v>
      </c>
      <c r="O3693" t="b">
        <v>0</v>
      </c>
      <c r="P3693" t="b">
        <v>0</v>
      </c>
      <c r="Q3693">
        <v>11</v>
      </c>
      <c r="R3693">
        <v>0</v>
      </c>
      <c r="S3693">
        <v>1</v>
      </c>
      <c r="T3693">
        <v>2</v>
      </c>
      <c r="U3693" t="b">
        <v>1</v>
      </c>
      <c r="V3693" t="s">
        <v>228</v>
      </c>
      <c r="W3693" t="s">
        <v>319</v>
      </c>
      <c r="X3693" t="s">
        <v>5394</v>
      </c>
      <c r="Y3693">
        <v>38</v>
      </c>
      <c r="Z3693">
        <v>38</v>
      </c>
      <c r="AA3693">
        <v>1</v>
      </c>
      <c r="AB3693">
        <v>1</v>
      </c>
      <c r="AC3693">
        <v>14</v>
      </c>
    </row>
    <row r="3694" spans="1:29" x14ac:dyDescent="0.35">
      <c r="A3694">
        <v>3700</v>
      </c>
      <c r="B3694" t="s">
        <v>1318</v>
      </c>
      <c r="C3694" t="s">
        <v>5126</v>
      </c>
      <c r="G3694" t="s">
        <v>1319</v>
      </c>
      <c r="J3694" t="s">
        <v>264</v>
      </c>
      <c r="K3694">
        <v>0</v>
      </c>
      <c r="N3694" t="b">
        <v>1</v>
      </c>
      <c r="O3694" t="b">
        <v>0</v>
      </c>
      <c r="P3694" t="b">
        <v>0</v>
      </c>
      <c r="Q3694">
        <v>11</v>
      </c>
      <c r="R3694">
        <v>0</v>
      </c>
      <c r="S3694">
        <v>1</v>
      </c>
      <c r="T3694">
        <v>2</v>
      </c>
      <c r="U3694" t="b">
        <v>1</v>
      </c>
      <c r="V3694" t="s">
        <v>228</v>
      </c>
      <c r="W3694" t="s">
        <v>319</v>
      </c>
      <c r="X3694" t="s">
        <v>6220</v>
      </c>
      <c r="Y3694">
        <v>39</v>
      </c>
      <c r="Z3694">
        <v>39</v>
      </c>
      <c r="AA3694">
        <v>1</v>
      </c>
      <c r="AB3694">
        <v>1</v>
      </c>
      <c r="AC3694">
        <v>14</v>
      </c>
    </row>
    <row r="3695" spans="1:29" x14ac:dyDescent="0.35">
      <c r="A3695">
        <v>3701</v>
      </c>
      <c r="B3695" t="s">
        <v>1318</v>
      </c>
      <c r="C3695" t="s">
        <v>5127</v>
      </c>
      <c r="G3695" t="s">
        <v>1319</v>
      </c>
      <c r="J3695" t="s">
        <v>264</v>
      </c>
      <c r="K3695">
        <v>0</v>
      </c>
      <c r="N3695" t="b">
        <v>1</v>
      </c>
      <c r="O3695" t="b">
        <v>0</v>
      </c>
      <c r="P3695" t="b">
        <v>0</v>
      </c>
      <c r="Q3695">
        <v>11</v>
      </c>
      <c r="R3695">
        <v>0</v>
      </c>
      <c r="S3695">
        <v>1</v>
      </c>
      <c r="T3695">
        <v>2</v>
      </c>
      <c r="U3695" t="b">
        <v>1</v>
      </c>
      <c r="V3695" t="s">
        <v>228</v>
      </c>
      <c r="W3695" t="s">
        <v>319</v>
      </c>
      <c r="X3695" t="s">
        <v>6221</v>
      </c>
      <c r="Y3695">
        <v>40</v>
      </c>
      <c r="Z3695">
        <v>40</v>
      </c>
      <c r="AA3695">
        <v>1</v>
      </c>
      <c r="AB3695">
        <v>1</v>
      </c>
      <c r="AC3695">
        <v>14</v>
      </c>
    </row>
    <row r="3696" spans="1:29" x14ac:dyDescent="0.35">
      <c r="A3696">
        <v>3702</v>
      </c>
      <c r="B3696" t="s">
        <v>1318</v>
      </c>
      <c r="C3696" t="s">
        <v>5128</v>
      </c>
      <c r="G3696" t="s">
        <v>1319</v>
      </c>
      <c r="J3696" t="s">
        <v>264</v>
      </c>
      <c r="K3696">
        <v>0</v>
      </c>
      <c r="N3696" t="b">
        <v>1</v>
      </c>
      <c r="O3696" t="b">
        <v>0</v>
      </c>
      <c r="P3696" t="b">
        <v>0</v>
      </c>
      <c r="Q3696">
        <v>11</v>
      </c>
      <c r="R3696">
        <v>0</v>
      </c>
      <c r="S3696">
        <v>1</v>
      </c>
      <c r="T3696">
        <v>2</v>
      </c>
      <c r="U3696" t="b">
        <v>1</v>
      </c>
      <c r="V3696" t="s">
        <v>228</v>
      </c>
      <c r="W3696" t="s">
        <v>319</v>
      </c>
      <c r="X3696" t="s">
        <v>2507</v>
      </c>
      <c r="Y3696">
        <v>41</v>
      </c>
      <c r="Z3696">
        <v>41</v>
      </c>
      <c r="AA3696">
        <v>1</v>
      </c>
      <c r="AB3696">
        <v>1</v>
      </c>
      <c r="AC3696">
        <v>14</v>
      </c>
    </row>
    <row r="3697" spans="1:29" x14ac:dyDescent="0.35">
      <c r="A3697">
        <v>3703</v>
      </c>
      <c r="B3697" t="s">
        <v>1318</v>
      </c>
      <c r="C3697" t="s">
        <v>5129</v>
      </c>
      <c r="G3697" t="s">
        <v>1319</v>
      </c>
      <c r="J3697" t="s">
        <v>264</v>
      </c>
      <c r="K3697">
        <v>0</v>
      </c>
      <c r="N3697" t="b">
        <v>1</v>
      </c>
      <c r="O3697" t="b">
        <v>0</v>
      </c>
      <c r="P3697" t="b">
        <v>0</v>
      </c>
      <c r="Q3697">
        <v>11</v>
      </c>
      <c r="R3697">
        <v>0</v>
      </c>
      <c r="S3697">
        <v>1</v>
      </c>
      <c r="T3697">
        <v>2</v>
      </c>
      <c r="U3697" t="b">
        <v>1</v>
      </c>
      <c r="V3697" t="s">
        <v>228</v>
      </c>
      <c r="W3697" t="s">
        <v>319</v>
      </c>
      <c r="X3697" t="s">
        <v>5705</v>
      </c>
      <c r="Y3697">
        <v>29</v>
      </c>
      <c r="Z3697">
        <v>29</v>
      </c>
      <c r="AA3697">
        <v>2</v>
      </c>
      <c r="AB3697">
        <v>2</v>
      </c>
      <c r="AC3697">
        <v>14</v>
      </c>
    </row>
    <row r="3698" spans="1:29" x14ac:dyDescent="0.35">
      <c r="A3698">
        <v>3704</v>
      </c>
      <c r="B3698" t="s">
        <v>1318</v>
      </c>
      <c r="C3698" t="s">
        <v>5130</v>
      </c>
      <c r="G3698" t="s">
        <v>1319</v>
      </c>
      <c r="J3698" t="s">
        <v>264</v>
      </c>
      <c r="K3698">
        <v>0</v>
      </c>
      <c r="N3698" t="b">
        <v>1</v>
      </c>
      <c r="O3698" t="b">
        <v>0</v>
      </c>
      <c r="P3698" t="b">
        <v>0</v>
      </c>
      <c r="Q3698">
        <v>11</v>
      </c>
      <c r="R3698">
        <v>0</v>
      </c>
      <c r="S3698">
        <v>1</v>
      </c>
      <c r="T3698">
        <v>2</v>
      </c>
      <c r="U3698" t="b">
        <v>1</v>
      </c>
      <c r="V3698" t="s">
        <v>228</v>
      </c>
      <c r="W3698" t="s">
        <v>319</v>
      </c>
      <c r="X3698" t="s">
        <v>5432</v>
      </c>
      <c r="Y3698">
        <v>30</v>
      </c>
      <c r="Z3698">
        <v>30</v>
      </c>
      <c r="AA3698">
        <v>2</v>
      </c>
      <c r="AB3698">
        <v>2</v>
      </c>
      <c r="AC3698">
        <v>14</v>
      </c>
    </row>
    <row r="3699" spans="1:29" x14ac:dyDescent="0.35">
      <c r="A3699">
        <v>3705</v>
      </c>
      <c r="B3699" t="s">
        <v>1318</v>
      </c>
      <c r="C3699" t="s">
        <v>5131</v>
      </c>
      <c r="G3699" t="s">
        <v>1319</v>
      </c>
      <c r="J3699" t="s">
        <v>264</v>
      </c>
      <c r="K3699">
        <v>0</v>
      </c>
      <c r="N3699" t="b">
        <v>1</v>
      </c>
      <c r="O3699" t="b">
        <v>0</v>
      </c>
      <c r="P3699" t="b">
        <v>0</v>
      </c>
      <c r="Q3699">
        <v>11</v>
      </c>
      <c r="R3699">
        <v>0</v>
      </c>
      <c r="S3699">
        <v>1</v>
      </c>
      <c r="T3699">
        <v>2</v>
      </c>
      <c r="U3699" t="b">
        <v>1</v>
      </c>
      <c r="V3699" t="s">
        <v>228</v>
      </c>
      <c r="W3699" t="s">
        <v>319</v>
      </c>
      <c r="X3699" t="s">
        <v>5433</v>
      </c>
      <c r="Y3699">
        <v>31</v>
      </c>
      <c r="Z3699">
        <v>31</v>
      </c>
      <c r="AA3699">
        <v>2</v>
      </c>
      <c r="AB3699">
        <v>2</v>
      </c>
      <c r="AC3699">
        <v>14</v>
      </c>
    </row>
    <row r="3700" spans="1:29" x14ac:dyDescent="0.35">
      <c r="A3700">
        <v>3706</v>
      </c>
      <c r="B3700" t="s">
        <v>1318</v>
      </c>
      <c r="C3700" t="s">
        <v>5132</v>
      </c>
      <c r="G3700" t="s">
        <v>1319</v>
      </c>
      <c r="J3700" t="s">
        <v>264</v>
      </c>
      <c r="K3700">
        <v>0</v>
      </c>
      <c r="N3700" t="b">
        <v>1</v>
      </c>
      <c r="O3700" t="b">
        <v>0</v>
      </c>
      <c r="P3700" t="b">
        <v>0</v>
      </c>
      <c r="Q3700">
        <v>11</v>
      </c>
      <c r="R3700">
        <v>0</v>
      </c>
      <c r="S3700">
        <v>1</v>
      </c>
      <c r="T3700">
        <v>2</v>
      </c>
      <c r="U3700" t="b">
        <v>1</v>
      </c>
      <c r="V3700" t="s">
        <v>228</v>
      </c>
      <c r="W3700" t="s">
        <v>319</v>
      </c>
      <c r="X3700" t="s">
        <v>5434</v>
      </c>
      <c r="Y3700">
        <v>32</v>
      </c>
      <c r="Z3700">
        <v>32</v>
      </c>
      <c r="AA3700">
        <v>2</v>
      </c>
      <c r="AB3700">
        <v>2</v>
      </c>
      <c r="AC3700">
        <v>14</v>
      </c>
    </row>
    <row r="3701" spans="1:29" x14ac:dyDescent="0.35">
      <c r="A3701">
        <v>3707</v>
      </c>
      <c r="B3701" t="s">
        <v>1318</v>
      </c>
      <c r="C3701" t="s">
        <v>5133</v>
      </c>
      <c r="G3701" t="s">
        <v>1319</v>
      </c>
      <c r="J3701" t="s">
        <v>264</v>
      </c>
      <c r="K3701">
        <v>0</v>
      </c>
      <c r="N3701" t="b">
        <v>1</v>
      </c>
      <c r="O3701" t="b">
        <v>0</v>
      </c>
      <c r="P3701" t="b">
        <v>0</v>
      </c>
      <c r="Q3701">
        <v>11</v>
      </c>
      <c r="R3701">
        <v>0</v>
      </c>
      <c r="S3701">
        <v>1</v>
      </c>
      <c r="T3701">
        <v>2</v>
      </c>
      <c r="U3701" t="b">
        <v>1</v>
      </c>
      <c r="V3701" t="s">
        <v>228</v>
      </c>
      <c r="W3701" t="s">
        <v>319</v>
      </c>
      <c r="X3701" t="s">
        <v>5706</v>
      </c>
      <c r="Y3701">
        <v>33</v>
      </c>
      <c r="Z3701">
        <v>33</v>
      </c>
      <c r="AA3701">
        <v>2</v>
      </c>
      <c r="AB3701">
        <v>2</v>
      </c>
      <c r="AC3701">
        <v>14</v>
      </c>
    </row>
    <row r="3702" spans="1:29" x14ac:dyDescent="0.35">
      <c r="A3702">
        <v>3708</v>
      </c>
      <c r="B3702" t="s">
        <v>1318</v>
      </c>
      <c r="C3702" t="s">
        <v>5134</v>
      </c>
      <c r="G3702" t="s">
        <v>1319</v>
      </c>
      <c r="J3702" t="s">
        <v>264</v>
      </c>
      <c r="K3702">
        <v>0</v>
      </c>
      <c r="N3702" t="b">
        <v>1</v>
      </c>
      <c r="O3702" t="b">
        <v>0</v>
      </c>
      <c r="P3702" t="b">
        <v>0</v>
      </c>
      <c r="Q3702">
        <v>11</v>
      </c>
      <c r="R3702">
        <v>0</v>
      </c>
      <c r="S3702">
        <v>1</v>
      </c>
      <c r="T3702">
        <v>2</v>
      </c>
      <c r="U3702" t="b">
        <v>1</v>
      </c>
      <c r="V3702" t="s">
        <v>228</v>
      </c>
      <c r="W3702" t="s">
        <v>319</v>
      </c>
      <c r="X3702" t="s">
        <v>5707</v>
      </c>
      <c r="Y3702">
        <v>34</v>
      </c>
      <c r="Z3702">
        <v>34</v>
      </c>
      <c r="AA3702">
        <v>2</v>
      </c>
      <c r="AB3702">
        <v>2</v>
      </c>
      <c r="AC3702">
        <v>14</v>
      </c>
    </row>
    <row r="3703" spans="1:29" x14ac:dyDescent="0.35">
      <c r="A3703">
        <v>3709</v>
      </c>
      <c r="B3703" t="s">
        <v>1318</v>
      </c>
      <c r="C3703" t="s">
        <v>5135</v>
      </c>
      <c r="G3703" t="s">
        <v>1319</v>
      </c>
      <c r="J3703" t="s">
        <v>264</v>
      </c>
      <c r="K3703">
        <v>0</v>
      </c>
      <c r="N3703" t="b">
        <v>1</v>
      </c>
      <c r="O3703" t="b">
        <v>0</v>
      </c>
      <c r="P3703" t="b">
        <v>0</v>
      </c>
      <c r="Q3703">
        <v>11</v>
      </c>
      <c r="R3703">
        <v>0</v>
      </c>
      <c r="S3703">
        <v>1</v>
      </c>
      <c r="T3703">
        <v>2</v>
      </c>
      <c r="U3703" t="b">
        <v>1</v>
      </c>
      <c r="V3703" t="s">
        <v>228</v>
      </c>
      <c r="W3703" t="s">
        <v>319</v>
      </c>
      <c r="X3703" t="s">
        <v>5708</v>
      </c>
      <c r="Y3703">
        <v>35</v>
      </c>
      <c r="Z3703">
        <v>35</v>
      </c>
      <c r="AA3703">
        <v>2</v>
      </c>
      <c r="AB3703">
        <v>2</v>
      </c>
      <c r="AC3703">
        <v>14</v>
      </c>
    </row>
    <row r="3704" spans="1:29" x14ac:dyDescent="0.35">
      <c r="A3704">
        <v>3710</v>
      </c>
      <c r="B3704" t="s">
        <v>1318</v>
      </c>
      <c r="C3704" t="s">
        <v>5136</v>
      </c>
      <c r="G3704" t="s">
        <v>1319</v>
      </c>
      <c r="J3704" t="s">
        <v>264</v>
      </c>
      <c r="K3704">
        <v>0</v>
      </c>
      <c r="N3704" t="b">
        <v>1</v>
      </c>
      <c r="O3704" t="b">
        <v>0</v>
      </c>
      <c r="P3704" t="b">
        <v>0</v>
      </c>
      <c r="Q3704">
        <v>11</v>
      </c>
      <c r="R3704">
        <v>0</v>
      </c>
      <c r="S3704">
        <v>1</v>
      </c>
      <c r="T3704">
        <v>2</v>
      </c>
      <c r="U3704" t="b">
        <v>1</v>
      </c>
      <c r="V3704" t="s">
        <v>228</v>
      </c>
      <c r="W3704" t="s">
        <v>319</v>
      </c>
      <c r="X3704" t="s">
        <v>5709</v>
      </c>
      <c r="Y3704">
        <v>36</v>
      </c>
      <c r="Z3704">
        <v>36</v>
      </c>
      <c r="AA3704">
        <v>2</v>
      </c>
      <c r="AB3704">
        <v>2</v>
      </c>
      <c r="AC3704">
        <v>14</v>
      </c>
    </row>
    <row r="3705" spans="1:29" x14ac:dyDescent="0.35">
      <c r="A3705">
        <v>3711</v>
      </c>
      <c r="B3705" t="s">
        <v>1318</v>
      </c>
      <c r="C3705" t="s">
        <v>5137</v>
      </c>
      <c r="G3705" t="s">
        <v>1319</v>
      </c>
      <c r="J3705" t="s">
        <v>264</v>
      </c>
      <c r="K3705">
        <v>0</v>
      </c>
      <c r="N3705" t="b">
        <v>1</v>
      </c>
      <c r="O3705" t="b">
        <v>0</v>
      </c>
      <c r="P3705" t="b">
        <v>0</v>
      </c>
      <c r="Q3705">
        <v>11</v>
      </c>
      <c r="R3705">
        <v>0</v>
      </c>
      <c r="S3705">
        <v>1</v>
      </c>
      <c r="T3705">
        <v>2</v>
      </c>
      <c r="U3705" t="b">
        <v>1</v>
      </c>
      <c r="V3705" t="s">
        <v>228</v>
      </c>
      <c r="W3705" t="s">
        <v>319</v>
      </c>
      <c r="X3705" t="s">
        <v>5710</v>
      </c>
      <c r="Y3705">
        <v>37</v>
      </c>
      <c r="Z3705">
        <v>37</v>
      </c>
      <c r="AA3705">
        <v>2</v>
      </c>
      <c r="AB3705">
        <v>2</v>
      </c>
      <c r="AC3705">
        <v>14</v>
      </c>
    </row>
    <row r="3706" spans="1:29" x14ac:dyDescent="0.35">
      <c r="A3706">
        <v>3712</v>
      </c>
      <c r="B3706" t="s">
        <v>1318</v>
      </c>
      <c r="C3706" t="s">
        <v>5138</v>
      </c>
      <c r="G3706" t="s">
        <v>1319</v>
      </c>
      <c r="J3706" t="s">
        <v>264</v>
      </c>
      <c r="K3706">
        <v>0</v>
      </c>
      <c r="N3706" t="b">
        <v>1</v>
      </c>
      <c r="O3706" t="b">
        <v>0</v>
      </c>
      <c r="P3706" t="b">
        <v>0</v>
      </c>
      <c r="Q3706">
        <v>11</v>
      </c>
      <c r="R3706">
        <v>0</v>
      </c>
      <c r="S3706">
        <v>1</v>
      </c>
      <c r="T3706">
        <v>2</v>
      </c>
      <c r="U3706" t="b">
        <v>1</v>
      </c>
      <c r="V3706" t="s">
        <v>228</v>
      </c>
      <c r="W3706" t="s">
        <v>319</v>
      </c>
      <c r="X3706" t="s">
        <v>5711</v>
      </c>
      <c r="Y3706">
        <v>38</v>
      </c>
      <c r="Z3706">
        <v>38</v>
      </c>
      <c r="AA3706">
        <v>2</v>
      </c>
      <c r="AB3706">
        <v>2</v>
      </c>
      <c r="AC3706">
        <v>14</v>
      </c>
    </row>
    <row r="3707" spans="1:29" x14ac:dyDescent="0.35">
      <c r="A3707">
        <v>3713</v>
      </c>
      <c r="B3707" t="s">
        <v>1318</v>
      </c>
      <c r="C3707" t="s">
        <v>5139</v>
      </c>
      <c r="G3707" t="s">
        <v>1319</v>
      </c>
      <c r="J3707" t="s">
        <v>264</v>
      </c>
      <c r="K3707">
        <v>0</v>
      </c>
      <c r="N3707" t="b">
        <v>1</v>
      </c>
      <c r="O3707" t="b">
        <v>0</v>
      </c>
      <c r="P3707" t="b">
        <v>0</v>
      </c>
      <c r="Q3707">
        <v>11</v>
      </c>
      <c r="R3707">
        <v>0</v>
      </c>
      <c r="S3707">
        <v>1</v>
      </c>
      <c r="T3707">
        <v>2</v>
      </c>
      <c r="U3707" t="b">
        <v>1</v>
      </c>
      <c r="V3707" t="s">
        <v>228</v>
      </c>
      <c r="W3707" t="s">
        <v>319</v>
      </c>
      <c r="X3707" t="s">
        <v>5712</v>
      </c>
      <c r="Y3707">
        <v>39</v>
      </c>
      <c r="Z3707">
        <v>39</v>
      </c>
      <c r="AA3707">
        <v>2</v>
      </c>
      <c r="AB3707">
        <v>2</v>
      </c>
      <c r="AC3707">
        <v>14</v>
      </c>
    </row>
    <row r="3708" spans="1:29" x14ac:dyDescent="0.35">
      <c r="A3708">
        <v>3714</v>
      </c>
      <c r="B3708" t="s">
        <v>1318</v>
      </c>
      <c r="C3708" t="s">
        <v>5140</v>
      </c>
      <c r="G3708" t="s">
        <v>1319</v>
      </c>
      <c r="J3708" t="s">
        <v>264</v>
      </c>
      <c r="K3708">
        <v>0</v>
      </c>
      <c r="N3708" t="b">
        <v>1</v>
      </c>
      <c r="O3708" t="b">
        <v>0</v>
      </c>
      <c r="P3708" t="b">
        <v>0</v>
      </c>
      <c r="Q3708">
        <v>11</v>
      </c>
      <c r="R3708">
        <v>0</v>
      </c>
      <c r="S3708">
        <v>1</v>
      </c>
      <c r="T3708">
        <v>2</v>
      </c>
      <c r="U3708" t="b">
        <v>1</v>
      </c>
      <c r="V3708" t="s">
        <v>228</v>
      </c>
      <c r="W3708" t="s">
        <v>319</v>
      </c>
      <c r="X3708" t="s">
        <v>5713</v>
      </c>
      <c r="Y3708">
        <v>40</v>
      </c>
      <c r="Z3708">
        <v>40</v>
      </c>
      <c r="AA3708">
        <v>2</v>
      </c>
      <c r="AB3708">
        <v>2</v>
      </c>
      <c r="AC3708">
        <v>14</v>
      </c>
    </row>
    <row r="3709" spans="1:29" x14ac:dyDescent="0.35">
      <c r="A3709">
        <v>3715</v>
      </c>
      <c r="B3709" t="s">
        <v>1318</v>
      </c>
      <c r="C3709" t="s">
        <v>5141</v>
      </c>
      <c r="G3709" t="s">
        <v>1319</v>
      </c>
      <c r="J3709" t="s">
        <v>264</v>
      </c>
      <c r="K3709">
        <v>0</v>
      </c>
      <c r="N3709" t="b">
        <v>1</v>
      </c>
      <c r="O3709" t="b">
        <v>0</v>
      </c>
      <c r="P3709" t="b">
        <v>0</v>
      </c>
      <c r="Q3709">
        <v>11</v>
      </c>
      <c r="R3709">
        <v>0</v>
      </c>
      <c r="S3709">
        <v>1</v>
      </c>
      <c r="T3709">
        <v>2</v>
      </c>
      <c r="U3709" t="b">
        <v>1</v>
      </c>
      <c r="V3709" t="s">
        <v>228</v>
      </c>
      <c r="W3709" t="s">
        <v>319</v>
      </c>
      <c r="X3709" t="s">
        <v>5714</v>
      </c>
      <c r="Y3709">
        <v>41</v>
      </c>
      <c r="Z3709">
        <v>41</v>
      </c>
      <c r="AA3709">
        <v>2</v>
      </c>
      <c r="AB3709">
        <v>2</v>
      </c>
      <c r="AC3709">
        <v>14</v>
      </c>
    </row>
    <row r="3710" spans="1:29" x14ac:dyDescent="0.35">
      <c r="A3710">
        <v>3716</v>
      </c>
      <c r="B3710" t="s">
        <v>1318</v>
      </c>
      <c r="C3710" t="s">
        <v>5142</v>
      </c>
      <c r="G3710" t="s">
        <v>1319</v>
      </c>
      <c r="J3710" t="s">
        <v>264</v>
      </c>
      <c r="K3710">
        <v>0</v>
      </c>
      <c r="N3710" t="b">
        <v>1</v>
      </c>
      <c r="O3710" t="b">
        <v>0</v>
      </c>
      <c r="P3710" t="b">
        <v>0</v>
      </c>
      <c r="Q3710">
        <v>11</v>
      </c>
      <c r="R3710">
        <v>0</v>
      </c>
      <c r="S3710">
        <v>1</v>
      </c>
      <c r="T3710">
        <v>2</v>
      </c>
      <c r="U3710" t="b">
        <v>1</v>
      </c>
      <c r="V3710" t="s">
        <v>228</v>
      </c>
      <c r="W3710" t="s">
        <v>319</v>
      </c>
      <c r="X3710" t="s">
        <v>6222</v>
      </c>
      <c r="Y3710">
        <v>29</v>
      </c>
      <c r="Z3710">
        <v>29</v>
      </c>
      <c r="AA3710">
        <v>3</v>
      </c>
      <c r="AB3710">
        <v>3</v>
      </c>
      <c r="AC3710">
        <v>14</v>
      </c>
    </row>
    <row r="3711" spans="1:29" x14ac:dyDescent="0.35">
      <c r="A3711">
        <v>3717</v>
      </c>
      <c r="B3711" t="s">
        <v>1318</v>
      </c>
      <c r="C3711" t="s">
        <v>5143</v>
      </c>
      <c r="G3711" t="s">
        <v>1319</v>
      </c>
      <c r="J3711" t="s">
        <v>264</v>
      </c>
      <c r="K3711">
        <v>0</v>
      </c>
      <c r="N3711" t="b">
        <v>1</v>
      </c>
      <c r="O3711" t="b">
        <v>0</v>
      </c>
      <c r="P3711" t="b">
        <v>0</v>
      </c>
      <c r="Q3711">
        <v>11</v>
      </c>
      <c r="R3711">
        <v>0</v>
      </c>
      <c r="S3711">
        <v>1</v>
      </c>
      <c r="T3711">
        <v>2</v>
      </c>
      <c r="U3711" t="b">
        <v>1</v>
      </c>
      <c r="V3711" t="s">
        <v>228</v>
      </c>
      <c r="W3711" t="s">
        <v>319</v>
      </c>
      <c r="X3711" t="s">
        <v>6223</v>
      </c>
      <c r="Y3711">
        <v>30</v>
      </c>
      <c r="Z3711">
        <v>30</v>
      </c>
      <c r="AA3711">
        <v>3</v>
      </c>
      <c r="AB3711">
        <v>3</v>
      </c>
      <c r="AC3711">
        <v>14</v>
      </c>
    </row>
    <row r="3712" spans="1:29" x14ac:dyDescent="0.35">
      <c r="A3712">
        <v>3718</v>
      </c>
      <c r="B3712" t="s">
        <v>1318</v>
      </c>
      <c r="C3712" t="s">
        <v>5144</v>
      </c>
      <c r="G3712" t="s">
        <v>1319</v>
      </c>
      <c r="J3712" t="s">
        <v>264</v>
      </c>
      <c r="K3712">
        <v>0</v>
      </c>
      <c r="N3712" t="b">
        <v>1</v>
      </c>
      <c r="O3712" t="b">
        <v>0</v>
      </c>
      <c r="P3712" t="b">
        <v>0</v>
      </c>
      <c r="Q3712">
        <v>11</v>
      </c>
      <c r="R3712">
        <v>0</v>
      </c>
      <c r="S3712">
        <v>1</v>
      </c>
      <c r="T3712">
        <v>2</v>
      </c>
      <c r="U3712" t="b">
        <v>1</v>
      </c>
      <c r="V3712" t="s">
        <v>228</v>
      </c>
      <c r="W3712" t="s">
        <v>319</v>
      </c>
      <c r="X3712" t="s">
        <v>6224</v>
      </c>
      <c r="Y3712">
        <v>31</v>
      </c>
      <c r="Z3712">
        <v>31</v>
      </c>
      <c r="AA3712">
        <v>3</v>
      </c>
      <c r="AB3712">
        <v>3</v>
      </c>
      <c r="AC3712">
        <v>14</v>
      </c>
    </row>
    <row r="3713" spans="1:29" x14ac:dyDescent="0.35">
      <c r="A3713">
        <v>3719</v>
      </c>
      <c r="B3713" t="s">
        <v>1318</v>
      </c>
      <c r="C3713" t="s">
        <v>5145</v>
      </c>
      <c r="G3713" t="s">
        <v>1319</v>
      </c>
      <c r="J3713" t="s">
        <v>264</v>
      </c>
      <c r="K3713">
        <v>0</v>
      </c>
      <c r="N3713" t="b">
        <v>1</v>
      </c>
      <c r="O3713" t="b">
        <v>0</v>
      </c>
      <c r="P3713" t="b">
        <v>0</v>
      </c>
      <c r="Q3713">
        <v>11</v>
      </c>
      <c r="R3713">
        <v>0</v>
      </c>
      <c r="S3713">
        <v>1</v>
      </c>
      <c r="T3713">
        <v>2</v>
      </c>
      <c r="U3713" t="b">
        <v>1</v>
      </c>
      <c r="V3713" t="s">
        <v>228</v>
      </c>
      <c r="W3713" t="s">
        <v>319</v>
      </c>
      <c r="X3713" t="s">
        <v>6225</v>
      </c>
      <c r="Y3713">
        <v>32</v>
      </c>
      <c r="Z3713">
        <v>32</v>
      </c>
      <c r="AA3713">
        <v>3</v>
      </c>
      <c r="AB3713">
        <v>3</v>
      </c>
      <c r="AC3713">
        <v>14</v>
      </c>
    </row>
    <row r="3714" spans="1:29" x14ac:dyDescent="0.35">
      <c r="A3714">
        <v>3720</v>
      </c>
      <c r="B3714" t="s">
        <v>1318</v>
      </c>
      <c r="C3714" t="s">
        <v>5146</v>
      </c>
      <c r="G3714" t="s">
        <v>1319</v>
      </c>
      <c r="J3714" t="s">
        <v>264</v>
      </c>
      <c r="K3714">
        <v>0</v>
      </c>
      <c r="N3714" t="b">
        <v>1</v>
      </c>
      <c r="O3714" t="b">
        <v>0</v>
      </c>
      <c r="P3714" t="b">
        <v>0</v>
      </c>
      <c r="Q3714">
        <v>11</v>
      </c>
      <c r="R3714">
        <v>0</v>
      </c>
      <c r="S3714">
        <v>1</v>
      </c>
      <c r="T3714">
        <v>2</v>
      </c>
      <c r="U3714" t="b">
        <v>1</v>
      </c>
      <c r="V3714" t="s">
        <v>228</v>
      </c>
      <c r="W3714" t="s">
        <v>319</v>
      </c>
      <c r="X3714" t="s">
        <v>6226</v>
      </c>
      <c r="Y3714">
        <v>33</v>
      </c>
      <c r="Z3714">
        <v>33</v>
      </c>
      <c r="AA3714">
        <v>3</v>
      </c>
      <c r="AB3714">
        <v>3</v>
      </c>
      <c r="AC3714">
        <v>14</v>
      </c>
    </row>
    <row r="3715" spans="1:29" x14ac:dyDescent="0.35">
      <c r="A3715">
        <v>3721</v>
      </c>
      <c r="B3715" t="s">
        <v>1318</v>
      </c>
      <c r="C3715" t="s">
        <v>5147</v>
      </c>
      <c r="G3715" t="s">
        <v>1319</v>
      </c>
      <c r="J3715" t="s">
        <v>264</v>
      </c>
      <c r="K3715">
        <v>0</v>
      </c>
      <c r="N3715" t="b">
        <v>1</v>
      </c>
      <c r="O3715" t="b">
        <v>0</v>
      </c>
      <c r="P3715" t="b">
        <v>0</v>
      </c>
      <c r="Q3715">
        <v>11</v>
      </c>
      <c r="R3715">
        <v>0</v>
      </c>
      <c r="S3715">
        <v>1</v>
      </c>
      <c r="T3715">
        <v>2</v>
      </c>
      <c r="U3715" t="b">
        <v>1</v>
      </c>
      <c r="V3715" t="s">
        <v>228</v>
      </c>
      <c r="W3715" t="s">
        <v>319</v>
      </c>
      <c r="X3715" t="s">
        <v>6227</v>
      </c>
      <c r="Y3715">
        <v>34</v>
      </c>
      <c r="Z3715">
        <v>34</v>
      </c>
      <c r="AA3715">
        <v>3</v>
      </c>
      <c r="AB3715">
        <v>3</v>
      </c>
      <c r="AC3715">
        <v>14</v>
      </c>
    </row>
    <row r="3716" spans="1:29" x14ac:dyDescent="0.35">
      <c r="A3716">
        <v>3722</v>
      </c>
      <c r="B3716" t="s">
        <v>1318</v>
      </c>
      <c r="C3716" t="s">
        <v>5148</v>
      </c>
      <c r="G3716" t="s">
        <v>1319</v>
      </c>
      <c r="J3716" t="s">
        <v>264</v>
      </c>
      <c r="K3716">
        <v>0</v>
      </c>
      <c r="N3716" t="b">
        <v>1</v>
      </c>
      <c r="O3716" t="b">
        <v>0</v>
      </c>
      <c r="P3716" t="b">
        <v>0</v>
      </c>
      <c r="Q3716">
        <v>11</v>
      </c>
      <c r="R3716">
        <v>0</v>
      </c>
      <c r="S3716">
        <v>1</v>
      </c>
      <c r="T3716">
        <v>2</v>
      </c>
      <c r="U3716" t="b">
        <v>1</v>
      </c>
      <c r="V3716" t="s">
        <v>228</v>
      </c>
      <c r="W3716" t="s">
        <v>319</v>
      </c>
      <c r="X3716" t="s">
        <v>6228</v>
      </c>
      <c r="Y3716">
        <v>35</v>
      </c>
      <c r="Z3716">
        <v>35</v>
      </c>
      <c r="AA3716">
        <v>3</v>
      </c>
      <c r="AB3716">
        <v>3</v>
      </c>
      <c r="AC3716">
        <v>14</v>
      </c>
    </row>
    <row r="3717" spans="1:29" x14ac:dyDescent="0.35">
      <c r="A3717">
        <v>3723</v>
      </c>
      <c r="B3717" t="s">
        <v>1318</v>
      </c>
      <c r="C3717" t="s">
        <v>5149</v>
      </c>
      <c r="G3717" t="s">
        <v>1319</v>
      </c>
      <c r="J3717" t="s">
        <v>264</v>
      </c>
      <c r="K3717">
        <v>0</v>
      </c>
      <c r="N3717" t="b">
        <v>1</v>
      </c>
      <c r="O3717" t="b">
        <v>0</v>
      </c>
      <c r="P3717" t="b">
        <v>0</v>
      </c>
      <c r="Q3717">
        <v>11</v>
      </c>
      <c r="R3717">
        <v>0</v>
      </c>
      <c r="S3717">
        <v>1</v>
      </c>
      <c r="T3717">
        <v>2</v>
      </c>
      <c r="U3717" t="b">
        <v>1</v>
      </c>
      <c r="V3717" t="s">
        <v>228</v>
      </c>
      <c r="W3717" t="s">
        <v>319</v>
      </c>
      <c r="X3717" t="s">
        <v>5393</v>
      </c>
      <c r="Y3717">
        <v>36</v>
      </c>
      <c r="Z3717">
        <v>36</v>
      </c>
      <c r="AA3717">
        <v>3</v>
      </c>
      <c r="AB3717">
        <v>3</v>
      </c>
      <c r="AC3717">
        <v>14</v>
      </c>
    </row>
    <row r="3718" spans="1:29" x14ac:dyDescent="0.35">
      <c r="A3718">
        <v>3724</v>
      </c>
      <c r="B3718" t="s">
        <v>1318</v>
      </c>
      <c r="C3718" t="s">
        <v>5150</v>
      </c>
      <c r="G3718" t="s">
        <v>1319</v>
      </c>
      <c r="J3718" t="s">
        <v>264</v>
      </c>
      <c r="K3718">
        <v>0</v>
      </c>
      <c r="N3718" t="b">
        <v>1</v>
      </c>
      <c r="O3718" t="b">
        <v>0</v>
      </c>
      <c r="P3718" t="b">
        <v>0</v>
      </c>
      <c r="Q3718">
        <v>11</v>
      </c>
      <c r="R3718">
        <v>0</v>
      </c>
      <c r="S3718">
        <v>1</v>
      </c>
      <c r="T3718">
        <v>2</v>
      </c>
      <c r="U3718" t="b">
        <v>1</v>
      </c>
      <c r="V3718" t="s">
        <v>228</v>
      </c>
      <c r="W3718" t="s">
        <v>319</v>
      </c>
      <c r="X3718" t="s">
        <v>6229</v>
      </c>
      <c r="Y3718">
        <v>37</v>
      </c>
      <c r="Z3718">
        <v>37</v>
      </c>
      <c r="AA3718">
        <v>3</v>
      </c>
      <c r="AB3718">
        <v>3</v>
      </c>
      <c r="AC3718">
        <v>14</v>
      </c>
    </row>
    <row r="3719" spans="1:29" x14ac:dyDescent="0.35">
      <c r="A3719">
        <v>3725</v>
      </c>
      <c r="B3719" t="s">
        <v>1318</v>
      </c>
      <c r="C3719" t="s">
        <v>5151</v>
      </c>
      <c r="G3719" t="s">
        <v>1319</v>
      </c>
      <c r="J3719" t="s">
        <v>264</v>
      </c>
      <c r="K3719">
        <v>0</v>
      </c>
      <c r="N3719" t="b">
        <v>1</v>
      </c>
      <c r="O3719" t="b">
        <v>0</v>
      </c>
      <c r="P3719" t="b">
        <v>0</v>
      </c>
      <c r="Q3719">
        <v>11</v>
      </c>
      <c r="R3719">
        <v>0</v>
      </c>
      <c r="S3719">
        <v>1</v>
      </c>
      <c r="T3719">
        <v>2</v>
      </c>
      <c r="U3719" t="b">
        <v>1</v>
      </c>
      <c r="V3719" t="s">
        <v>228</v>
      </c>
      <c r="W3719" t="s">
        <v>319</v>
      </c>
      <c r="X3719" t="s">
        <v>6230</v>
      </c>
      <c r="Y3719">
        <v>38</v>
      </c>
      <c r="Z3719">
        <v>38</v>
      </c>
      <c r="AA3719">
        <v>3</v>
      </c>
      <c r="AB3719">
        <v>3</v>
      </c>
      <c r="AC3719">
        <v>14</v>
      </c>
    </row>
    <row r="3720" spans="1:29" x14ac:dyDescent="0.35">
      <c r="A3720">
        <v>3726</v>
      </c>
      <c r="B3720" t="s">
        <v>1318</v>
      </c>
      <c r="C3720" t="s">
        <v>5152</v>
      </c>
      <c r="G3720" t="s">
        <v>1319</v>
      </c>
      <c r="J3720" t="s">
        <v>264</v>
      </c>
      <c r="K3720">
        <v>0</v>
      </c>
      <c r="N3720" t="b">
        <v>1</v>
      </c>
      <c r="O3720" t="b">
        <v>0</v>
      </c>
      <c r="P3720" t="b">
        <v>0</v>
      </c>
      <c r="Q3720">
        <v>11</v>
      </c>
      <c r="R3720">
        <v>0</v>
      </c>
      <c r="S3720">
        <v>1</v>
      </c>
      <c r="T3720">
        <v>2</v>
      </c>
      <c r="U3720" t="b">
        <v>1</v>
      </c>
      <c r="V3720" t="s">
        <v>228</v>
      </c>
      <c r="W3720" t="s">
        <v>319</v>
      </c>
      <c r="X3720" t="s">
        <v>6231</v>
      </c>
      <c r="Y3720">
        <v>39</v>
      </c>
      <c r="Z3720">
        <v>39</v>
      </c>
      <c r="AA3720">
        <v>3</v>
      </c>
      <c r="AB3720">
        <v>3</v>
      </c>
      <c r="AC3720">
        <v>14</v>
      </c>
    </row>
    <row r="3721" spans="1:29" x14ac:dyDescent="0.35">
      <c r="A3721">
        <v>3727</v>
      </c>
      <c r="B3721" t="s">
        <v>1318</v>
      </c>
      <c r="C3721" t="s">
        <v>5153</v>
      </c>
      <c r="G3721" t="s">
        <v>1319</v>
      </c>
      <c r="J3721" t="s">
        <v>264</v>
      </c>
      <c r="K3721">
        <v>0</v>
      </c>
      <c r="N3721" t="b">
        <v>1</v>
      </c>
      <c r="O3721" t="b">
        <v>0</v>
      </c>
      <c r="P3721" t="b">
        <v>0</v>
      </c>
      <c r="Q3721">
        <v>11</v>
      </c>
      <c r="R3721">
        <v>0</v>
      </c>
      <c r="S3721">
        <v>1</v>
      </c>
      <c r="T3721">
        <v>2</v>
      </c>
      <c r="U3721" t="b">
        <v>1</v>
      </c>
      <c r="V3721" t="s">
        <v>228</v>
      </c>
      <c r="W3721" t="s">
        <v>319</v>
      </c>
      <c r="X3721" t="s">
        <v>6232</v>
      </c>
      <c r="Y3721">
        <v>40</v>
      </c>
      <c r="Z3721">
        <v>40</v>
      </c>
      <c r="AA3721">
        <v>3</v>
      </c>
      <c r="AB3721">
        <v>3</v>
      </c>
      <c r="AC3721">
        <v>14</v>
      </c>
    </row>
    <row r="3722" spans="1:29" x14ac:dyDescent="0.35">
      <c r="A3722">
        <v>3728</v>
      </c>
      <c r="B3722" t="s">
        <v>1318</v>
      </c>
      <c r="C3722" t="s">
        <v>5154</v>
      </c>
      <c r="G3722" t="s">
        <v>1319</v>
      </c>
      <c r="J3722" t="s">
        <v>264</v>
      </c>
      <c r="K3722">
        <v>0</v>
      </c>
      <c r="N3722" t="b">
        <v>1</v>
      </c>
      <c r="O3722" t="b">
        <v>0</v>
      </c>
      <c r="P3722" t="b">
        <v>0</v>
      </c>
      <c r="Q3722">
        <v>11</v>
      </c>
      <c r="R3722">
        <v>0</v>
      </c>
      <c r="S3722">
        <v>1</v>
      </c>
      <c r="T3722">
        <v>2</v>
      </c>
      <c r="U3722" t="b">
        <v>1</v>
      </c>
      <c r="V3722" t="s">
        <v>228</v>
      </c>
      <c r="W3722" t="s">
        <v>319</v>
      </c>
      <c r="X3722" t="s">
        <v>6233</v>
      </c>
      <c r="Y3722">
        <v>41</v>
      </c>
      <c r="Z3722">
        <v>41</v>
      </c>
      <c r="AA3722">
        <v>3</v>
      </c>
      <c r="AB3722">
        <v>3</v>
      </c>
      <c r="AC3722">
        <v>14</v>
      </c>
    </row>
    <row r="3723" spans="1:29" x14ac:dyDescent="0.35">
      <c r="A3723">
        <v>3729</v>
      </c>
      <c r="B3723" t="s">
        <v>1318</v>
      </c>
      <c r="C3723" t="s">
        <v>5155</v>
      </c>
      <c r="G3723" t="s">
        <v>1319</v>
      </c>
      <c r="J3723" t="s">
        <v>264</v>
      </c>
      <c r="K3723">
        <v>0</v>
      </c>
      <c r="N3723" t="b">
        <v>1</v>
      </c>
      <c r="O3723" t="b">
        <v>0</v>
      </c>
      <c r="P3723" t="b">
        <v>0</v>
      </c>
      <c r="Q3723">
        <v>11</v>
      </c>
      <c r="R3723">
        <v>0</v>
      </c>
      <c r="S3723">
        <v>1</v>
      </c>
      <c r="T3723">
        <v>2</v>
      </c>
      <c r="U3723" t="b">
        <v>1</v>
      </c>
      <c r="V3723" t="s">
        <v>228</v>
      </c>
      <c r="W3723" t="s">
        <v>319</v>
      </c>
      <c r="X3723" t="s">
        <v>6234</v>
      </c>
      <c r="Y3723">
        <v>47</v>
      </c>
      <c r="Z3723">
        <v>47</v>
      </c>
      <c r="AA3723">
        <v>1</v>
      </c>
      <c r="AB3723">
        <v>1</v>
      </c>
      <c r="AC3723">
        <v>14</v>
      </c>
    </row>
    <row r="3724" spans="1:29" x14ac:dyDescent="0.35">
      <c r="A3724">
        <v>3730</v>
      </c>
      <c r="B3724" t="s">
        <v>1318</v>
      </c>
      <c r="C3724" t="s">
        <v>5156</v>
      </c>
      <c r="G3724" t="s">
        <v>1319</v>
      </c>
      <c r="J3724" t="s">
        <v>264</v>
      </c>
      <c r="K3724">
        <v>0</v>
      </c>
      <c r="N3724" t="b">
        <v>1</v>
      </c>
      <c r="O3724" t="b">
        <v>0</v>
      </c>
      <c r="P3724" t="b">
        <v>0</v>
      </c>
      <c r="Q3724">
        <v>11</v>
      </c>
      <c r="R3724">
        <v>0</v>
      </c>
      <c r="S3724">
        <v>1</v>
      </c>
      <c r="T3724">
        <v>2</v>
      </c>
      <c r="U3724" t="b">
        <v>1</v>
      </c>
      <c r="V3724" t="s">
        <v>228</v>
      </c>
      <c r="W3724" t="s">
        <v>319</v>
      </c>
      <c r="X3724" t="s">
        <v>6235</v>
      </c>
      <c r="Y3724">
        <v>47</v>
      </c>
      <c r="Z3724">
        <v>47</v>
      </c>
      <c r="AA3724">
        <v>3</v>
      </c>
      <c r="AB3724">
        <v>3</v>
      </c>
      <c r="AC3724">
        <v>14</v>
      </c>
    </row>
    <row r="3725" spans="1:29" x14ac:dyDescent="0.35">
      <c r="A3725">
        <v>3731</v>
      </c>
      <c r="B3725" t="s">
        <v>1318</v>
      </c>
      <c r="C3725" t="s">
        <v>5157</v>
      </c>
      <c r="G3725" t="s">
        <v>1319</v>
      </c>
      <c r="J3725" t="s">
        <v>264</v>
      </c>
      <c r="K3725">
        <v>0</v>
      </c>
      <c r="N3725" t="b">
        <v>1</v>
      </c>
      <c r="O3725" t="b">
        <v>0</v>
      </c>
      <c r="P3725" t="b">
        <v>0</v>
      </c>
      <c r="Q3725">
        <v>11</v>
      </c>
      <c r="R3725">
        <v>0</v>
      </c>
      <c r="S3725">
        <v>1</v>
      </c>
      <c r="T3725">
        <v>2</v>
      </c>
      <c r="U3725" t="b">
        <v>1</v>
      </c>
      <c r="V3725" t="s">
        <v>228</v>
      </c>
      <c r="W3725" t="s">
        <v>319</v>
      </c>
      <c r="X3725" t="s">
        <v>5395</v>
      </c>
      <c r="Y3725">
        <v>48</v>
      </c>
      <c r="Z3725">
        <v>48</v>
      </c>
      <c r="AA3725">
        <v>1</v>
      </c>
      <c r="AB3725">
        <v>1</v>
      </c>
      <c r="AC3725">
        <v>14</v>
      </c>
    </row>
    <row r="3726" spans="1:29" x14ac:dyDescent="0.35">
      <c r="A3726">
        <v>3732</v>
      </c>
      <c r="B3726" t="s">
        <v>1318</v>
      </c>
      <c r="C3726" t="s">
        <v>5158</v>
      </c>
      <c r="G3726" t="s">
        <v>1319</v>
      </c>
      <c r="J3726" t="s">
        <v>264</v>
      </c>
      <c r="K3726">
        <v>0</v>
      </c>
      <c r="N3726" t="b">
        <v>1</v>
      </c>
      <c r="O3726" t="b">
        <v>0</v>
      </c>
      <c r="P3726" t="b">
        <v>0</v>
      </c>
      <c r="Q3726">
        <v>11</v>
      </c>
      <c r="R3726">
        <v>0</v>
      </c>
      <c r="S3726">
        <v>1</v>
      </c>
      <c r="T3726">
        <v>2</v>
      </c>
      <c r="U3726" t="b">
        <v>1</v>
      </c>
      <c r="V3726" t="s">
        <v>228</v>
      </c>
      <c r="W3726" t="s">
        <v>319</v>
      </c>
      <c r="X3726" t="s">
        <v>5396</v>
      </c>
      <c r="Y3726">
        <v>48</v>
      </c>
      <c r="Z3726">
        <v>48</v>
      </c>
      <c r="AA3726">
        <v>3</v>
      </c>
      <c r="AB3726">
        <v>3</v>
      </c>
      <c r="AC3726">
        <v>14</v>
      </c>
    </row>
    <row r="3727" spans="1:29" x14ac:dyDescent="0.35">
      <c r="A3727">
        <v>3733</v>
      </c>
      <c r="B3727" t="s">
        <v>1318</v>
      </c>
      <c r="C3727" t="s">
        <v>5159</v>
      </c>
      <c r="G3727" t="s">
        <v>1319</v>
      </c>
      <c r="J3727" t="s">
        <v>264</v>
      </c>
      <c r="K3727">
        <v>0</v>
      </c>
      <c r="N3727" t="b">
        <v>1</v>
      </c>
      <c r="O3727" t="b">
        <v>0</v>
      </c>
      <c r="P3727" t="b">
        <v>0</v>
      </c>
      <c r="Q3727">
        <v>11</v>
      </c>
      <c r="R3727">
        <v>0</v>
      </c>
      <c r="S3727">
        <v>1</v>
      </c>
      <c r="T3727">
        <v>2</v>
      </c>
      <c r="U3727" t="b">
        <v>1</v>
      </c>
      <c r="V3727" t="s">
        <v>228</v>
      </c>
      <c r="W3727" t="s">
        <v>319</v>
      </c>
      <c r="X3727" t="s">
        <v>6236</v>
      </c>
      <c r="Y3727">
        <v>49</v>
      </c>
      <c r="Z3727">
        <v>49</v>
      </c>
      <c r="AA3727">
        <v>1</v>
      </c>
      <c r="AB3727">
        <v>1</v>
      </c>
      <c r="AC3727">
        <v>14</v>
      </c>
    </row>
    <row r="3728" spans="1:29" x14ac:dyDescent="0.35">
      <c r="A3728">
        <v>3734</v>
      </c>
      <c r="B3728" t="s">
        <v>1318</v>
      </c>
      <c r="C3728" t="s">
        <v>5160</v>
      </c>
      <c r="G3728" t="s">
        <v>1319</v>
      </c>
      <c r="J3728" t="s">
        <v>264</v>
      </c>
      <c r="K3728">
        <v>0</v>
      </c>
      <c r="N3728" t="b">
        <v>1</v>
      </c>
      <c r="O3728" t="b">
        <v>0</v>
      </c>
      <c r="P3728" t="b">
        <v>0</v>
      </c>
      <c r="Q3728">
        <v>11</v>
      </c>
      <c r="R3728">
        <v>0</v>
      </c>
      <c r="S3728">
        <v>1</v>
      </c>
      <c r="T3728">
        <v>2</v>
      </c>
      <c r="U3728" t="b">
        <v>1</v>
      </c>
      <c r="V3728" t="s">
        <v>228</v>
      </c>
      <c r="W3728" t="s">
        <v>319</v>
      </c>
      <c r="X3728" t="s">
        <v>6237</v>
      </c>
      <c r="Y3728">
        <v>49</v>
      </c>
      <c r="Z3728">
        <v>49</v>
      </c>
      <c r="AA3728">
        <v>3</v>
      </c>
      <c r="AB3728">
        <v>3</v>
      </c>
      <c r="AC3728">
        <v>14</v>
      </c>
    </row>
    <row r="3729" spans="1:29" x14ac:dyDescent="0.35">
      <c r="A3729">
        <v>3735</v>
      </c>
      <c r="B3729" t="s">
        <v>1318</v>
      </c>
      <c r="C3729" t="s">
        <v>5161</v>
      </c>
      <c r="G3729" t="s">
        <v>1319</v>
      </c>
      <c r="J3729" t="s">
        <v>264</v>
      </c>
      <c r="K3729">
        <v>0</v>
      </c>
      <c r="N3729" t="b">
        <v>1</v>
      </c>
      <c r="O3729" t="b">
        <v>0</v>
      </c>
      <c r="P3729" t="b">
        <v>0</v>
      </c>
      <c r="Q3729">
        <v>11</v>
      </c>
      <c r="R3729">
        <v>0</v>
      </c>
      <c r="S3729">
        <v>1</v>
      </c>
      <c r="T3729">
        <v>2</v>
      </c>
      <c r="U3729" t="b">
        <v>1</v>
      </c>
      <c r="V3729" t="s">
        <v>228</v>
      </c>
      <c r="W3729" t="s">
        <v>319</v>
      </c>
      <c r="X3729" t="s">
        <v>6238</v>
      </c>
      <c r="Y3729">
        <v>50</v>
      </c>
      <c r="Z3729">
        <v>50</v>
      </c>
      <c r="AA3729">
        <v>1</v>
      </c>
      <c r="AB3729">
        <v>1</v>
      </c>
      <c r="AC3729">
        <v>14</v>
      </c>
    </row>
    <row r="3730" spans="1:29" x14ac:dyDescent="0.35">
      <c r="A3730">
        <v>3736</v>
      </c>
      <c r="B3730" t="s">
        <v>1318</v>
      </c>
      <c r="C3730" t="s">
        <v>5162</v>
      </c>
      <c r="G3730" t="s">
        <v>1319</v>
      </c>
      <c r="J3730" t="s">
        <v>264</v>
      </c>
      <c r="K3730">
        <v>0</v>
      </c>
      <c r="N3730" t="b">
        <v>1</v>
      </c>
      <c r="O3730" t="b">
        <v>0</v>
      </c>
      <c r="P3730" t="b">
        <v>0</v>
      </c>
      <c r="Q3730">
        <v>11</v>
      </c>
      <c r="R3730">
        <v>0</v>
      </c>
      <c r="S3730">
        <v>1</v>
      </c>
      <c r="T3730">
        <v>2</v>
      </c>
      <c r="U3730" t="b">
        <v>1</v>
      </c>
      <c r="V3730" t="s">
        <v>228</v>
      </c>
      <c r="W3730" t="s">
        <v>319</v>
      </c>
      <c r="X3730" t="s">
        <v>6239</v>
      </c>
      <c r="Y3730">
        <v>50</v>
      </c>
      <c r="Z3730">
        <v>50</v>
      </c>
      <c r="AA3730">
        <v>3</v>
      </c>
      <c r="AB3730">
        <v>3</v>
      </c>
      <c r="AC3730">
        <v>14</v>
      </c>
    </row>
    <row r="3731" spans="1:29" x14ac:dyDescent="0.35">
      <c r="A3731">
        <v>3737</v>
      </c>
      <c r="B3731" t="s">
        <v>1318</v>
      </c>
      <c r="C3731" t="s">
        <v>5163</v>
      </c>
      <c r="G3731" t="s">
        <v>1319</v>
      </c>
      <c r="J3731" t="s">
        <v>264</v>
      </c>
      <c r="K3731">
        <v>0</v>
      </c>
      <c r="N3731" t="b">
        <v>1</v>
      </c>
      <c r="O3731" t="b">
        <v>0</v>
      </c>
      <c r="P3731" t="b">
        <v>0</v>
      </c>
      <c r="Q3731">
        <v>11</v>
      </c>
      <c r="R3731">
        <v>0</v>
      </c>
      <c r="S3731">
        <v>1</v>
      </c>
      <c r="T3731">
        <v>2</v>
      </c>
      <c r="U3731" t="b">
        <v>1</v>
      </c>
      <c r="V3731" t="s">
        <v>228</v>
      </c>
      <c r="W3731" t="s">
        <v>319</v>
      </c>
      <c r="X3731" t="s">
        <v>2707</v>
      </c>
      <c r="Y3731">
        <v>51</v>
      </c>
      <c r="Z3731">
        <v>51</v>
      </c>
      <c r="AA3731">
        <v>1</v>
      </c>
      <c r="AB3731">
        <v>1</v>
      </c>
      <c r="AC3731">
        <v>14</v>
      </c>
    </row>
    <row r="3732" spans="1:29" x14ac:dyDescent="0.35">
      <c r="A3732">
        <v>3738</v>
      </c>
      <c r="B3732" t="s">
        <v>1318</v>
      </c>
      <c r="C3732" t="s">
        <v>5164</v>
      </c>
      <c r="G3732" t="s">
        <v>1319</v>
      </c>
      <c r="J3732" t="s">
        <v>264</v>
      </c>
      <c r="K3732">
        <v>0</v>
      </c>
      <c r="N3732" t="b">
        <v>1</v>
      </c>
      <c r="O3732" t="b">
        <v>0</v>
      </c>
      <c r="P3732" t="b">
        <v>0</v>
      </c>
      <c r="Q3732">
        <v>11</v>
      </c>
      <c r="R3732">
        <v>0</v>
      </c>
      <c r="S3732">
        <v>1</v>
      </c>
      <c r="T3732">
        <v>2</v>
      </c>
      <c r="U3732" t="b">
        <v>1</v>
      </c>
      <c r="V3732" t="s">
        <v>228</v>
      </c>
      <c r="W3732" t="s">
        <v>319</v>
      </c>
      <c r="X3732" t="s">
        <v>6240</v>
      </c>
      <c r="Y3732">
        <v>51</v>
      </c>
      <c r="Z3732">
        <v>51</v>
      </c>
      <c r="AA3732">
        <v>3</v>
      </c>
      <c r="AB3732">
        <v>3</v>
      </c>
      <c r="AC3732">
        <v>14</v>
      </c>
    </row>
    <row r="3733" spans="1:29" x14ac:dyDescent="0.35">
      <c r="A3733">
        <v>3739</v>
      </c>
      <c r="B3733" t="s">
        <v>1318</v>
      </c>
      <c r="C3733" t="s">
        <v>5165</v>
      </c>
      <c r="G3733" t="s">
        <v>1319</v>
      </c>
      <c r="J3733" t="s">
        <v>264</v>
      </c>
      <c r="K3733">
        <v>0</v>
      </c>
      <c r="N3733" t="b">
        <v>1</v>
      </c>
      <c r="O3733" t="b">
        <v>0</v>
      </c>
      <c r="P3733" t="b">
        <v>0</v>
      </c>
      <c r="Q3733">
        <v>11</v>
      </c>
      <c r="R3733">
        <v>0</v>
      </c>
      <c r="S3733">
        <v>1</v>
      </c>
      <c r="T3733">
        <v>2</v>
      </c>
      <c r="U3733" t="b">
        <v>1</v>
      </c>
      <c r="V3733" t="s">
        <v>228</v>
      </c>
      <c r="W3733" t="s">
        <v>319</v>
      </c>
      <c r="X3733" t="s">
        <v>6241</v>
      </c>
      <c r="Y3733">
        <v>52</v>
      </c>
      <c r="Z3733">
        <v>52</v>
      </c>
      <c r="AA3733">
        <v>1</v>
      </c>
      <c r="AB3733">
        <v>1</v>
      </c>
      <c r="AC3733">
        <v>14</v>
      </c>
    </row>
    <row r="3734" spans="1:29" x14ac:dyDescent="0.35">
      <c r="A3734">
        <v>3740</v>
      </c>
      <c r="B3734" t="s">
        <v>1318</v>
      </c>
      <c r="C3734" t="s">
        <v>5166</v>
      </c>
      <c r="G3734" t="s">
        <v>1319</v>
      </c>
      <c r="J3734" t="s">
        <v>264</v>
      </c>
      <c r="K3734">
        <v>0</v>
      </c>
      <c r="N3734" t="b">
        <v>1</v>
      </c>
      <c r="O3734" t="b">
        <v>0</v>
      </c>
      <c r="P3734" t="b">
        <v>0</v>
      </c>
      <c r="Q3734">
        <v>11</v>
      </c>
      <c r="R3734">
        <v>0</v>
      </c>
      <c r="S3734">
        <v>1</v>
      </c>
      <c r="T3734">
        <v>2</v>
      </c>
      <c r="U3734" t="b">
        <v>1</v>
      </c>
      <c r="V3734" t="s">
        <v>228</v>
      </c>
      <c r="W3734" t="s">
        <v>319</v>
      </c>
      <c r="X3734" t="s">
        <v>5397</v>
      </c>
      <c r="Y3734">
        <v>52</v>
      </c>
      <c r="Z3734">
        <v>52</v>
      </c>
      <c r="AA3734">
        <v>3</v>
      </c>
      <c r="AB3734">
        <v>3</v>
      </c>
      <c r="AC3734">
        <v>14</v>
      </c>
    </row>
    <row r="3735" spans="1:29" x14ac:dyDescent="0.35">
      <c r="A3735">
        <v>3741</v>
      </c>
      <c r="B3735" t="s">
        <v>1287</v>
      </c>
      <c r="C3735" t="s">
        <v>5167</v>
      </c>
      <c r="D3735" t="s">
        <v>5168</v>
      </c>
      <c r="E3735" t="s">
        <v>5177</v>
      </c>
      <c r="U3735" t="b">
        <v>1</v>
      </c>
      <c r="V3735" t="s">
        <v>340</v>
      </c>
      <c r="W3735" t="s">
        <v>341</v>
      </c>
      <c r="X3735" t="s">
        <v>6195</v>
      </c>
      <c r="Y3735">
        <v>1</v>
      </c>
      <c r="Z3735">
        <v>23</v>
      </c>
      <c r="AA3735">
        <v>1</v>
      </c>
      <c r="AB3735">
        <v>11</v>
      </c>
      <c r="AC3735">
        <v>25</v>
      </c>
    </row>
    <row r="3736" spans="1:29" x14ac:dyDescent="0.35">
      <c r="A3736">
        <v>3742</v>
      </c>
      <c r="B3736" t="s">
        <v>1290</v>
      </c>
      <c r="C3736" t="s">
        <v>5169</v>
      </c>
      <c r="U3736" t="b">
        <v>1</v>
      </c>
      <c r="V3736" t="s">
        <v>340</v>
      </c>
      <c r="W3736" t="s">
        <v>341</v>
      </c>
      <c r="X3736" t="s">
        <v>6196</v>
      </c>
      <c r="Y3736">
        <v>8</v>
      </c>
      <c r="Z3736">
        <v>23</v>
      </c>
      <c r="AA3736">
        <v>1</v>
      </c>
      <c r="AB3736">
        <v>11</v>
      </c>
      <c r="AC3736">
        <v>25</v>
      </c>
    </row>
    <row r="3737" spans="1:29" x14ac:dyDescent="0.35">
      <c r="A3737">
        <v>3743</v>
      </c>
      <c r="B3737" t="s">
        <v>147</v>
      </c>
      <c r="C3737" t="s">
        <v>5170</v>
      </c>
      <c r="U3737" t="b">
        <v>1</v>
      </c>
      <c r="V3737" t="s">
        <v>340</v>
      </c>
      <c r="W3737" t="s">
        <v>341</v>
      </c>
      <c r="X3737" t="s">
        <v>6197</v>
      </c>
      <c r="Y3737">
        <v>8</v>
      </c>
      <c r="Z3737">
        <v>23</v>
      </c>
      <c r="AA3737">
        <v>1</v>
      </c>
      <c r="AB3737">
        <v>1</v>
      </c>
      <c r="AC3737">
        <v>25</v>
      </c>
    </row>
    <row r="3738" spans="1:29" x14ac:dyDescent="0.35">
      <c r="A3738">
        <v>3744</v>
      </c>
      <c r="B3738" t="s">
        <v>147</v>
      </c>
      <c r="C3738" t="s">
        <v>5171</v>
      </c>
      <c r="U3738" t="b">
        <v>1</v>
      </c>
      <c r="V3738" t="s">
        <v>340</v>
      </c>
      <c r="W3738" t="s">
        <v>341</v>
      </c>
      <c r="X3738" t="s">
        <v>6198</v>
      </c>
      <c r="Y3738">
        <v>8</v>
      </c>
      <c r="Z3738">
        <v>23</v>
      </c>
      <c r="AA3738">
        <v>2</v>
      </c>
      <c r="AB3738">
        <v>2</v>
      </c>
      <c r="AC3738">
        <v>25</v>
      </c>
    </row>
    <row r="3739" spans="1:29" x14ac:dyDescent="0.35">
      <c r="A3739">
        <v>3745</v>
      </c>
      <c r="B3739" t="s">
        <v>147</v>
      </c>
      <c r="C3739" t="s">
        <v>5172</v>
      </c>
      <c r="U3739" t="b">
        <v>1</v>
      </c>
      <c r="V3739" t="s">
        <v>340</v>
      </c>
      <c r="W3739" t="s">
        <v>341</v>
      </c>
      <c r="X3739" t="s">
        <v>6199</v>
      </c>
      <c r="Y3739">
        <v>8</v>
      </c>
      <c r="Z3739">
        <v>23</v>
      </c>
      <c r="AA3739">
        <v>3</v>
      </c>
      <c r="AB3739">
        <v>8</v>
      </c>
      <c r="AC3739">
        <v>25</v>
      </c>
    </row>
    <row r="3740" spans="1:29" x14ac:dyDescent="0.35">
      <c r="A3740">
        <v>3746</v>
      </c>
      <c r="B3740" t="s">
        <v>147</v>
      </c>
      <c r="C3740" t="s">
        <v>5173</v>
      </c>
      <c r="U3740" t="b">
        <v>1</v>
      </c>
      <c r="V3740" t="s">
        <v>340</v>
      </c>
      <c r="W3740" t="s">
        <v>341</v>
      </c>
      <c r="X3740" t="s">
        <v>6200</v>
      </c>
      <c r="Y3740">
        <v>8</v>
      </c>
      <c r="Z3740">
        <v>23</v>
      </c>
      <c r="AA3740">
        <v>9</v>
      </c>
      <c r="AB3740">
        <v>9</v>
      </c>
      <c r="AC3740">
        <v>25</v>
      </c>
    </row>
    <row r="3741" spans="1:29" x14ac:dyDescent="0.35">
      <c r="A3741">
        <v>3747</v>
      </c>
      <c r="B3741" t="s">
        <v>1287</v>
      </c>
      <c r="C3741" t="s">
        <v>5174</v>
      </c>
      <c r="D3741" t="s">
        <v>5175</v>
      </c>
      <c r="E3741" t="s">
        <v>5176</v>
      </c>
      <c r="U3741" t="b">
        <v>1</v>
      </c>
      <c r="V3741" t="s">
        <v>340</v>
      </c>
      <c r="W3741" t="s">
        <v>341</v>
      </c>
      <c r="X3741" t="s">
        <v>6201</v>
      </c>
      <c r="Y3741">
        <v>26</v>
      </c>
      <c r="Z3741">
        <v>41</v>
      </c>
      <c r="AA3741">
        <v>1</v>
      </c>
      <c r="AB3741">
        <v>11</v>
      </c>
      <c r="AC3741">
        <v>25</v>
      </c>
    </row>
    <row r="3742" spans="1:29" x14ac:dyDescent="0.35">
      <c r="A3742">
        <v>3748</v>
      </c>
      <c r="B3742" t="s">
        <v>1290</v>
      </c>
      <c r="C3742" t="s">
        <v>5178</v>
      </c>
      <c r="U3742" t="b">
        <v>1</v>
      </c>
      <c r="V3742" t="s">
        <v>340</v>
      </c>
      <c r="W3742" t="s">
        <v>341</v>
      </c>
      <c r="X3742" t="s">
        <v>6202</v>
      </c>
      <c r="Y3742">
        <v>27</v>
      </c>
      <c r="Z3742">
        <v>41</v>
      </c>
      <c r="AA3742">
        <v>1</v>
      </c>
      <c r="AB3742">
        <v>11</v>
      </c>
      <c r="AC3742">
        <v>25</v>
      </c>
    </row>
    <row r="3743" spans="1:29" x14ac:dyDescent="0.35">
      <c r="A3743">
        <v>3749</v>
      </c>
      <c r="B3743" t="s">
        <v>147</v>
      </c>
      <c r="C3743" t="s">
        <v>5179</v>
      </c>
      <c r="U3743" t="b">
        <v>1</v>
      </c>
      <c r="V3743" t="s">
        <v>340</v>
      </c>
      <c r="W3743" t="s">
        <v>341</v>
      </c>
      <c r="X3743" t="s">
        <v>6203</v>
      </c>
      <c r="Y3743">
        <v>27</v>
      </c>
      <c r="Z3743">
        <v>41</v>
      </c>
      <c r="AA3743">
        <v>1</v>
      </c>
      <c r="AB3743">
        <v>1</v>
      </c>
      <c r="AC3743">
        <v>25</v>
      </c>
    </row>
    <row r="3744" spans="1:29" x14ac:dyDescent="0.35">
      <c r="A3744">
        <v>3750</v>
      </c>
      <c r="B3744" t="s">
        <v>147</v>
      </c>
      <c r="C3744" t="s">
        <v>5180</v>
      </c>
      <c r="U3744" t="b">
        <v>1</v>
      </c>
      <c r="V3744" t="s">
        <v>340</v>
      </c>
      <c r="W3744" t="s">
        <v>341</v>
      </c>
      <c r="X3744" t="s">
        <v>6204</v>
      </c>
      <c r="Y3744">
        <v>27</v>
      </c>
      <c r="Z3744">
        <v>41</v>
      </c>
      <c r="AA3744">
        <v>2</v>
      </c>
      <c r="AB3744">
        <v>2</v>
      </c>
      <c r="AC3744">
        <v>25</v>
      </c>
    </row>
    <row r="3745" spans="1:29" x14ac:dyDescent="0.35">
      <c r="A3745">
        <v>3751</v>
      </c>
      <c r="B3745" t="s">
        <v>147</v>
      </c>
      <c r="C3745" t="s">
        <v>5181</v>
      </c>
      <c r="U3745" t="b">
        <v>1</v>
      </c>
      <c r="V3745" t="s">
        <v>340</v>
      </c>
      <c r="W3745" t="s">
        <v>341</v>
      </c>
      <c r="X3745" t="s">
        <v>6205</v>
      </c>
      <c r="Y3745">
        <v>27</v>
      </c>
      <c r="Z3745">
        <v>41</v>
      </c>
      <c r="AA3745">
        <v>3</v>
      </c>
      <c r="AB3745">
        <v>8</v>
      </c>
      <c r="AC3745">
        <v>25</v>
      </c>
    </row>
    <row r="3746" spans="1:29" x14ac:dyDescent="0.35">
      <c r="A3746">
        <v>3752</v>
      </c>
      <c r="B3746" t="s">
        <v>147</v>
      </c>
      <c r="C3746" t="s">
        <v>5182</v>
      </c>
      <c r="U3746" t="b">
        <v>1</v>
      </c>
      <c r="V3746" t="s">
        <v>340</v>
      </c>
      <c r="W3746" t="s">
        <v>341</v>
      </c>
      <c r="X3746" t="s">
        <v>6206</v>
      </c>
      <c r="Y3746">
        <v>27</v>
      </c>
      <c r="Z3746">
        <v>41</v>
      </c>
      <c r="AA3746">
        <v>9</v>
      </c>
      <c r="AB3746">
        <v>9</v>
      </c>
      <c r="AC3746">
        <v>25</v>
      </c>
    </row>
    <row r="3747" spans="1:29" x14ac:dyDescent="0.35">
      <c r="A3747">
        <v>3753</v>
      </c>
      <c r="B3747" t="s">
        <v>1287</v>
      </c>
      <c r="C3747" t="s">
        <v>5183</v>
      </c>
      <c r="D3747" t="s">
        <v>5184</v>
      </c>
      <c r="E3747" t="s">
        <v>5185</v>
      </c>
      <c r="U3747" t="b">
        <v>1</v>
      </c>
      <c r="V3747" t="s">
        <v>340</v>
      </c>
      <c r="W3747" t="s">
        <v>341</v>
      </c>
      <c r="X3747" t="s">
        <v>6207</v>
      </c>
      <c r="Y3747">
        <v>44</v>
      </c>
      <c r="Z3747">
        <v>52</v>
      </c>
      <c r="AA3747">
        <v>1</v>
      </c>
      <c r="AB3747">
        <v>11</v>
      </c>
      <c r="AC3747">
        <v>25</v>
      </c>
    </row>
    <row r="3748" spans="1:29" x14ac:dyDescent="0.35">
      <c r="A3748">
        <v>3754</v>
      </c>
      <c r="B3748" t="s">
        <v>1290</v>
      </c>
      <c r="C3748" t="s">
        <v>5186</v>
      </c>
      <c r="U3748" t="b">
        <v>1</v>
      </c>
      <c r="V3748" t="s">
        <v>340</v>
      </c>
      <c r="W3748" t="s">
        <v>341</v>
      </c>
      <c r="X3748" t="s">
        <v>6208</v>
      </c>
      <c r="Y3748">
        <v>45</v>
      </c>
      <c r="Z3748">
        <v>52</v>
      </c>
      <c r="AA3748">
        <v>1</v>
      </c>
      <c r="AB3748">
        <v>11</v>
      </c>
      <c r="AC3748">
        <v>25</v>
      </c>
    </row>
    <row r="3749" spans="1:29" x14ac:dyDescent="0.35">
      <c r="A3749">
        <v>3755</v>
      </c>
      <c r="B3749" t="s">
        <v>147</v>
      </c>
      <c r="C3749" t="s">
        <v>5187</v>
      </c>
      <c r="U3749" t="b">
        <v>1</v>
      </c>
      <c r="V3749" t="s">
        <v>340</v>
      </c>
      <c r="W3749" t="s">
        <v>341</v>
      </c>
      <c r="X3749" t="s">
        <v>6209</v>
      </c>
      <c r="Y3749">
        <v>45</v>
      </c>
      <c r="Z3749">
        <v>52</v>
      </c>
      <c r="AA3749">
        <v>1</v>
      </c>
      <c r="AB3749">
        <v>2</v>
      </c>
      <c r="AC3749">
        <v>25</v>
      </c>
    </row>
    <row r="3750" spans="1:29" x14ac:dyDescent="0.35">
      <c r="A3750">
        <v>3756</v>
      </c>
      <c r="B3750" t="s">
        <v>147</v>
      </c>
      <c r="C3750" t="s">
        <v>5188</v>
      </c>
      <c r="U3750" t="b">
        <v>1</v>
      </c>
      <c r="V3750" t="s">
        <v>340</v>
      </c>
      <c r="W3750" t="s">
        <v>341</v>
      </c>
      <c r="X3750" t="s">
        <v>6210</v>
      </c>
      <c r="Y3750">
        <v>45</v>
      </c>
      <c r="Z3750">
        <v>52</v>
      </c>
      <c r="AA3750">
        <v>3</v>
      </c>
      <c r="AB3750">
        <v>9</v>
      </c>
      <c r="AC3750">
        <v>25</v>
      </c>
    </row>
    <row r="3751" spans="1:29" x14ac:dyDescent="0.35">
      <c r="A3751">
        <v>3757</v>
      </c>
      <c r="B3751" t="s">
        <v>1318</v>
      </c>
      <c r="C3751" t="s">
        <v>5189</v>
      </c>
      <c r="G3751" t="s">
        <v>1319</v>
      </c>
      <c r="J3751" t="s">
        <v>264</v>
      </c>
      <c r="K3751">
        <v>0</v>
      </c>
      <c r="N3751" t="b">
        <v>1</v>
      </c>
      <c r="O3751" t="b">
        <v>1</v>
      </c>
      <c r="P3751" t="b">
        <v>0</v>
      </c>
      <c r="Q3751">
        <v>11</v>
      </c>
      <c r="R3751">
        <v>0</v>
      </c>
      <c r="S3751">
        <v>1</v>
      </c>
      <c r="T3751">
        <v>2</v>
      </c>
      <c r="U3751" t="b">
        <v>1</v>
      </c>
      <c r="V3751" t="s">
        <v>340</v>
      </c>
      <c r="W3751" t="s">
        <v>341</v>
      </c>
      <c r="X3751" t="s">
        <v>6211</v>
      </c>
      <c r="Y3751">
        <v>10</v>
      </c>
      <c r="Z3751">
        <v>10</v>
      </c>
      <c r="AA3751">
        <v>1</v>
      </c>
      <c r="AB3751">
        <v>1</v>
      </c>
      <c r="AC3751">
        <v>25</v>
      </c>
    </row>
    <row r="3752" spans="1:29" x14ac:dyDescent="0.35">
      <c r="A3752">
        <v>3758</v>
      </c>
      <c r="B3752" t="s">
        <v>1318</v>
      </c>
      <c r="C3752" t="s">
        <v>5190</v>
      </c>
      <c r="G3752" t="s">
        <v>1319</v>
      </c>
      <c r="J3752" t="s">
        <v>264</v>
      </c>
      <c r="K3752">
        <v>0</v>
      </c>
      <c r="N3752" t="b">
        <v>1</v>
      </c>
      <c r="O3752" t="b">
        <v>1</v>
      </c>
      <c r="P3752" t="b">
        <v>0</v>
      </c>
      <c r="Q3752">
        <v>11</v>
      </c>
      <c r="R3752">
        <v>0</v>
      </c>
      <c r="S3752">
        <v>1</v>
      </c>
      <c r="T3752">
        <v>2</v>
      </c>
      <c r="U3752" t="b">
        <v>1</v>
      </c>
      <c r="V3752" t="s">
        <v>340</v>
      </c>
      <c r="W3752" t="s">
        <v>341</v>
      </c>
      <c r="X3752" t="s">
        <v>6142</v>
      </c>
      <c r="Y3752">
        <v>10</v>
      </c>
      <c r="Z3752">
        <v>10</v>
      </c>
      <c r="AA3752">
        <v>2</v>
      </c>
      <c r="AB3752">
        <v>2</v>
      </c>
      <c r="AC3752">
        <v>25</v>
      </c>
    </row>
    <row r="3753" spans="1:29" x14ac:dyDescent="0.35">
      <c r="A3753">
        <v>3759</v>
      </c>
      <c r="B3753" t="s">
        <v>1318</v>
      </c>
      <c r="C3753" t="s">
        <v>5191</v>
      </c>
      <c r="G3753" t="s">
        <v>1319</v>
      </c>
      <c r="J3753" t="s">
        <v>264</v>
      </c>
      <c r="K3753">
        <v>0</v>
      </c>
      <c r="N3753" t="b">
        <v>1</v>
      </c>
      <c r="O3753" t="b">
        <v>1</v>
      </c>
      <c r="P3753" t="b">
        <v>0</v>
      </c>
      <c r="Q3753">
        <v>11</v>
      </c>
      <c r="R3753">
        <v>0</v>
      </c>
      <c r="S3753">
        <v>1</v>
      </c>
      <c r="T3753">
        <v>2</v>
      </c>
      <c r="U3753" t="b">
        <v>1</v>
      </c>
      <c r="V3753" t="s">
        <v>340</v>
      </c>
      <c r="W3753" t="s">
        <v>341</v>
      </c>
      <c r="X3753" t="s">
        <v>358</v>
      </c>
      <c r="Y3753">
        <v>10</v>
      </c>
      <c r="Z3753">
        <v>10</v>
      </c>
      <c r="AA3753">
        <v>3</v>
      </c>
      <c r="AB3753">
        <v>3</v>
      </c>
      <c r="AC3753">
        <v>25</v>
      </c>
    </row>
    <row r="3754" spans="1:29" x14ac:dyDescent="0.35">
      <c r="A3754">
        <v>3760</v>
      </c>
      <c r="B3754" t="s">
        <v>1318</v>
      </c>
      <c r="C3754" t="s">
        <v>5192</v>
      </c>
      <c r="G3754" t="s">
        <v>1319</v>
      </c>
      <c r="J3754" t="s">
        <v>264</v>
      </c>
      <c r="K3754">
        <v>0</v>
      </c>
      <c r="N3754" t="b">
        <v>1</v>
      </c>
      <c r="O3754" t="b">
        <v>1</v>
      </c>
      <c r="P3754" t="b">
        <v>0</v>
      </c>
      <c r="Q3754">
        <v>11</v>
      </c>
      <c r="R3754">
        <v>0</v>
      </c>
      <c r="S3754">
        <v>1</v>
      </c>
      <c r="T3754">
        <v>2</v>
      </c>
      <c r="U3754" t="b">
        <v>1</v>
      </c>
      <c r="V3754" t="s">
        <v>340</v>
      </c>
      <c r="W3754" t="s">
        <v>341</v>
      </c>
      <c r="X3754" t="s">
        <v>1526</v>
      </c>
      <c r="Y3754">
        <v>11</v>
      </c>
      <c r="Z3754">
        <v>11</v>
      </c>
      <c r="AA3754">
        <v>1</v>
      </c>
      <c r="AB3754">
        <v>1</v>
      </c>
      <c r="AC3754">
        <v>25</v>
      </c>
    </row>
    <row r="3755" spans="1:29" x14ac:dyDescent="0.35">
      <c r="A3755">
        <v>3761</v>
      </c>
      <c r="B3755" t="s">
        <v>1318</v>
      </c>
      <c r="C3755" t="s">
        <v>5193</v>
      </c>
      <c r="G3755" t="s">
        <v>1319</v>
      </c>
      <c r="J3755" t="s">
        <v>264</v>
      </c>
      <c r="K3755">
        <v>0</v>
      </c>
      <c r="N3755" t="b">
        <v>1</v>
      </c>
      <c r="O3755" t="b">
        <v>1</v>
      </c>
      <c r="P3755" t="b">
        <v>0</v>
      </c>
      <c r="Q3755">
        <v>11</v>
      </c>
      <c r="R3755">
        <v>0</v>
      </c>
      <c r="S3755">
        <v>1</v>
      </c>
      <c r="T3755">
        <v>2</v>
      </c>
      <c r="U3755" t="b">
        <v>1</v>
      </c>
      <c r="V3755" t="s">
        <v>340</v>
      </c>
      <c r="W3755" t="s">
        <v>341</v>
      </c>
      <c r="X3755" t="s">
        <v>5692</v>
      </c>
      <c r="Y3755">
        <v>11</v>
      </c>
      <c r="Z3755">
        <v>11</v>
      </c>
      <c r="AA3755">
        <v>2</v>
      </c>
      <c r="AB3755">
        <v>2</v>
      </c>
      <c r="AC3755">
        <v>25</v>
      </c>
    </row>
    <row r="3756" spans="1:29" x14ac:dyDescent="0.35">
      <c r="A3756">
        <v>3762</v>
      </c>
      <c r="B3756" t="s">
        <v>1318</v>
      </c>
      <c r="C3756" t="s">
        <v>5194</v>
      </c>
      <c r="G3756" t="s">
        <v>1319</v>
      </c>
      <c r="J3756" t="s">
        <v>264</v>
      </c>
      <c r="K3756">
        <v>0</v>
      </c>
      <c r="N3756" t="b">
        <v>1</v>
      </c>
      <c r="O3756" t="b">
        <v>1</v>
      </c>
      <c r="P3756" t="b">
        <v>0</v>
      </c>
      <c r="Q3756">
        <v>11</v>
      </c>
      <c r="R3756">
        <v>0</v>
      </c>
      <c r="S3756">
        <v>1</v>
      </c>
      <c r="T3756">
        <v>2</v>
      </c>
      <c r="U3756" t="b">
        <v>1</v>
      </c>
      <c r="V3756" t="s">
        <v>340</v>
      </c>
      <c r="W3756" t="s">
        <v>341</v>
      </c>
      <c r="X3756" t="s">
        <v>359</v>
      </c>
      <c r="Y3756">
        <v>11</v>
      </c>
      <c r="Z3756">
        <v>11</v>
      </c>
      <c r="AA3756">
        <v>3</v>
      </c>
      <c r="AB3756">
        <v>3</v>
      </c>
      <c r="AC3756">
        <v>25</v>
      </c>
    </row>
    <row r="3757" spans="1:29" x14ac:dyDescent="0.35">
      <c r="A3757">
        <v>3763</v>
      </c>
      <c r="B3757" t="s">
        <v>1318</v>
      </c>
      <c r="C3757" t="s">
        <v>5195</v>
      </c>
      <c r="G3757" t="s">
        <v>1319</v>
      </c>
      <c r="J3757" t="s">
        <v>264</v>
      </c>
      <c r="K3757">
        <v>0</v>
      </c>
      <c r="N3757" t="b">
        <v>1</v>
      </c>
      <c r="O3757" t="b">
        <v>1</v>
      </c>
      <c r="P3757" t="b">
        <v>0</v>
      </c>
      <c r="Q3757">
        <v>11</v>
      </c>
      <c r="R3757">
        <v>0</v>
      </c>
      <c r="S3757">
        <v>1</v>
      </c>
      <c r="T3757">
        <v>2</v>
      </c>
      <c r="U3757" t="b">
        <v>1</v>
      </c>
      <c r="V3757" t="s">
        <v>340</v>
      </c>
      <c r="W3757" t="s">
        <v>341</v>
      </c>
      <c r="X3757" t="s">
        <v>1533</v>
      </c>
      <c r="Y3757">
        <v>12</v>
      </c>
      <c r="Z3757">
        <v>12</v>
      </c>
      <c r="AA3757">
        <v>1</v>
      </c>
      <c r="AB3757">
        <v>1</v>
      </c>
      <c r="AC3757">
        <v>25</v>
      </c>
    </row>
    <row r="3758" spans="1:29" x14ac:dyDescent="0.35">
      <c r="A3758">
        <v>3764</v>
      </c>
      <c r="B3758" t="s">
        <v>1318</v>
      </c>
      <c r="C3758" t="s">
        <v>5196</v>
      </c>
      <c r="G3758" t="s">
        <v>1319</v>
      </c>
      <c r="J3758" t="s">
        <v>264</v>
      </c>
      <c r="K3758">
        <v>0</v>
      </c>
      <c r="N3758" t="b">
        <v>1</v>
      </c>
      <c r="O3758" t="b">
        <v>1</v>
      </c>
      <c r="P3758" t="b">
        <v>0</v>
      </c>
      <c r="Q3758">
        <v>11</v>
      </c>
      <c r="R3758">
        <v>0</v>
      </c>
      <c r="S3758">
        <v>1</v>
      </c>
      <c r="T3758">
        <v>2</v>
      </c>
      <c r="U3758" t="b">
        <v>1</v>
      </c>
      <c r="V3758" t="s">
        <v>340</v>
      </c>
      <c r="W3758" t="s">
        <v>341</v>
      </c>
      <c r="X3758" t="s">
        <v>5693</v>
      </c>
      <c r="Y3758">
        <v>12</v>
      </c>
      <c r="Z3758">
        <v>12</v>
      </c>
      <c r="AA3758">
        <v>2</v>
      </c>
      <c r="AB3758">
        <v>2</v>
      </c>
      <c r="AC3758">
        <v>25</v>
      </c>
    </row>
    <row r="3759" spans="1:29" x14ac:dyDescent="0.35">
      <c r="A3759">
        <v>3765</v>
      </c>
      <c r="B3759" t="s">
        <v>1318</v>
      </c>
      <c r="C3759" t="s">
        <v>5197</v>
      </c>
      <c r="G3759" t="s">
        <v>1319</v>
      </c>
      <c r="J3759" t="s">
        <v>264</v>
      </c>
      <c r="K3759">
        <v>0</v>
      </c>
      <c r="N3759" t="b">
        <v>1</v>
      </c>
      <c r="O3759" t="b">
        <v>1</v>
      </c>
      <c r="P3759" t="b">
        <v>0</v>
      </c>
      <c r="Q3759">
        <v>11</v>
      </c>
      <c r="R3759">
        <v>0</v>
      </c>
      <c r="S3759">
        <v>1</v>
      </c>
      <c r="T3759">
        <v>2</v>
      </c>
      <c r="U3759" t="b">
        <v>1</v>
      </c>
      <c r="V3759" t="s">
        <v>340</v>
      </c>
      <c r="W3759" t="s">
        <v>341</v>
      </c>
      <c r="X3759" t="s">
        <v>360</v>
      </c>
      <c r="Y3759">
        <v>12</v>
      </c>
      <c r="Z3759">
        <v>12</v>
      </c>
      <c r="AA3759">
        <v>3</v>
      </c>
      <c r="AB3759">
        <v>3</v>
      </c>
      <c r="AC3759">
        <v>25</v>
      </c>
    </row>
    <row r="3760" spans="1:29" x14ac:dyDescent="0.35">
      <c r="A3760">
        <v>3766</v>
      </c>
      <c r="B3760" t="s">
        <v>1318</v>
      </c>
      <c r="C3760" t="s">
        <v>5198</v>
      </c>
      <c r="G3760" t="s">
        <v>1319</v>
      </c>
      <c r="J3760" t="s">
        <v>264</v>
      </c>
      <c r="K3760">
        <v>0</v>
      </c>
      <c r="N3760" t="b">
        <v>1</v>
      </c>
      <c r="O3760" t="b">
        <v>1</v>
      </c>
      <c r="P3760" t="b">
        <v>0</v>
      </c>
      <c r="Q3760">
        <v>11</v>
      </c>
      <c r="R3760">
        <v>0</v>
      </c>
      <c r="S3760">
        <v>1</v>
      </c>
      <c r="T3760">
        <v>2</v>
      </c>
      <c r="U3760" t="b">
        <v>1</v>
      </c>
      <c r="V3760" t="s">
        <v>340</v>
      </c>
      <c r="W3760" t="s">
        <v>341</v>
      </c>
      <c r="X3760" t="s">
        <v>1539</v>
      </c>
      <c r="Y3760">
        <v>13</v>
      </c>
      <c r="Z3760">
        <v>13</v>
      </c>
      <c r="AA3760">
        <v>1</v>
      </c>
      <c r="AB3760">
        <v>1</v>
      </c>
      <c r="AC3760">
        <v>25</v>
      </c>
    </row>
    <row r="3761" spans="1:29" x14ac:dyDescent="0.35">
      <c r="A3761">
        <v>3767</v>
      </c>
      <c r="B3761" t="s">
        <v>1318</v>
      </c>
      <c r="C3761" t="s">
        <v>5199</v>
      </c>
      <c r="G3761" t="s">
        <v>1319</v>
      </c>
      <c r="J3761" t="s">
        <v>264</v>
      </c>
      <c r="K3761">
        <v>0</v>
      </c>
      <c r="N3761" t="b">
        <v>1</v>
      </c>
      <c r="O3761" t="b">
        <v>1</v>
      </c>
      <c r="P3761" t="b">
        <v>0</v>
      </c>
      <c r="Q3761">
        <v>11</v>
      </c>
      <c r="R3761">
        <v>0</v>
      </c>
      <c r="S3761">
        <v>1</v>
      </c>
      <c r="T3761">
        <v>2</v>
      </c>
      <c r="U3761" t="b">
        <v>1</v>
      </c>
      <c r="V3761" t="s">
        <v>340</v>
      </c>
      <c r="W3761" t="s">
        <v>341</v>
      </c>
      <c r="X3761" t="s">
        <v>5694</v>
      </c>
      <c r="Y3761">
        <v>13</v>
      </c>
      <c r="Z3761">
        <v>13</v>
      </c>
      <c r="AA3761">
        <v>2</v>
      </c>
      <c r="AB3761">
        <v>2</v>
      </c>
      <c r="AC3761">
        <v>25</v>
      </c>
    </row>
    <row r="3762" spans="1:29" x14ac:dyDescent="0.35">
      <c r="A3762">
        <v>3768</v>
      </c>
      <c r="B3762" t="s">
        <v>1318</v>
      </c>
      <c r="C3762" t="s">
        <v>5200</v>
      </c>
      <c r="G3762" t="s">
        <v>1319</v>
      </c>
      <c r="J3762" t="s">
        <v>264</v>
      </c>
      <c r="K3762">
        <v>0</v>
      </c>
      <c r="N3762" t="b">
        <v>1</v>
      </c>
      <c r="O3762" t="b">
        <v>1</v>
      </c>
      <c r="P3762" t="b">
        <v>0</v>
      </c>
      <c r="Q3762">
        <v>11</v>
      </c>
      <c r="R3762">
        <v>0</v>
      </c>
      <c r="S3762">
        <v>1</v>
      </c>
      <c r="T3762">
        <v>2</v>
      </c>
      <c r="U3762" t="b">
        <v>1</v>
      </c>
      <c r="V3762" t="s">
        <v>340</v>
      </c>
      <c r="W3762" t="s">
        <v>341</v>
      </c>
      <c r="X3762" t="s">
        <v>361</v>
      </c>
      <c r="Y3762">
        <v>13</v>
      </c>
      <c r="Z3762">
        <v>13</v>
      </c>
      <c r="AA3762">
        <v>3</v>
      </c>
      <c r="AB3762">
        <v>3</v>
      </c>
      <c r="AC3762">
        <v>25</v>
      </c>
    </row>
    <row r="3763" spans="1:29" x14ac:dyDescent="0.35">
      <c r="A3763">
        <v>3769</v>
      </c>
      <c r="B3763" t="s">
        <v>1318</v>
      </c>
      <c r="C3763" t="s">
        <v>5201</v>
      </c>
      <c r="G3763" t="s">
        <v>1319</v>
      </c>
      <c r="J3763" t="s">
        <v>264</v>
      </c>
      <c r="K3763">
        <v>0</v>
      </c>
      <c r="N3763" t="b">
        <v>1</v>
      </c>
      <c r="O3763" t="b">
        <v>1</v>
      </c>
      <c r="P3763" t="b">
        <v>0</v>
      </c>
      <c r="Q3763">
        <v>11</v>
      </c>
      <c r="R3763">
        <v>0</v>
      </c>
      <c r="S3763">
        <v>1</v>
      </c>
      <c r="T3763">
        <v>2</v>
      </c>
      <c r="U3763" t="b">
        <v>1</v>
      </c>
      <c r="V3763" t="s">
        <v>340</v>
      </c>
      <c r="W3763" t="s">
        <v>341</v>
      </c>
      <c r="X3763" t="s">
        <v>1545</v>
      </c>
      <c r="Y3763">
        <v>14</v>
      </c>
      <c r="Z3763">
        <v>14</v>
      </c>
      <c r="AA3763">
        <v>1</v>
      </c>
      <c r="AB3763">
        <v>1</v>
      </c>
      <c r="AC3763">
        <v>25</v>
      </c>
    </row>
    <row r="3764" spans="1:29" x14ac:dyDescent="0.35">
      <c r="A3764">
        <v>3770</v>
      </c>
      <c r="B3764" t="s">
        <v>1318</v>
      </c>
      <c r="C3764" t="s">
        <v>5202</v>
      </c>
      <c r="G3764" t="s">
        <v>1319</v>
      </c>
      <c r="J3764" t="s">
        <v>264</v>
      </c>
      <c r="K3764">
        <v>0</v>
      </c>
      <c r="N3764" t="b">
        <v>1</v>
      </c>
      <c r="O3764" t="b">
        <v>1</v>
      </c>
      <c r="P3764" t="b">
        <v>0</v>
      </c>
      <c r="Q3764">
        <v>11</v>
      </c>
      <c r="R3764">
        <v>0</v>
      </c>
      <c r="S3764">
        <v>1</v>
      </c>
      <c r="T3764">
        <v>2</v>
      </c>
      <c r="U3764" t="b">
        <v>1</v>
      </c>
      <c r="V3764" t="s">
        <v>340</v>
      </c>
      <c r="W3764" t="s">
        <v>341</v>
      </c>
      <c r="X3764" t="s">
        <v>5376</v>
      </c>
      <c r="Y3764">
        <v>14</v>
      </c>
      <c r="Z3764">
        <v>14</v>
      </c>
      <c r="AA3764">
        <v>2</v>
      </c>
      <c r="AB3764">
        <v>2</v>
      </c>
      <c r="AC3764">
        <v>25</v>
      </c>
    </row>
    <row r="3765" spans="1:29" x14ac:dyDescent="0.35">
      <c r="A3765">
        <v>3771</v>
      </c>
      <c r="B3765" t="s">
        <v>1318</v>
      </c>
      <c r="C3765" t="s">
        <v>5203</v>
      </c>
      <c r="G3765" t="s">
        <v>1319</v>
      </c>
      <c r="J3765" t="s">
        <v>264</v>
      </c>
      <c r="K3765">
        <v>0</v>
      </c>
      <c r="N3765" t="b">
        <v>1</v>
      </c>
      <c r="O3765" t="b">
        <v>1</v>
      </c>
      <c r="P3765" t="b">
        <v>0</v>
      </c>
      <c r="Q3765">
        <v>11</v>
      </c>
      <c r="R3765">
        <v>0</v>
      </c>
      <c r="S3765">
        <v>1</v>
      </c>
      <c r="T3765">
        <v>2</v>
      </c>
      <c r="U3765" t="b">
        <v>1</v>
      </c>
      <c r="V3765" t="s">
        <v>340</v>
      </c>
      <c r="W3765" t="s">
        <v>341</v>
      </c>
      <c r="X3765" t="s">
        <v>362</v>
      </c>
      <c r="Y3765">
        <v>14</v>
      </c>
      <c r="Z3765">
        <v>14</v>
      </c>
      <c r="AA3765">
        <v>3</v>
      </c>
      <c r="AB3765">
        <v>3</v>
      </c>
      <c r="AC3765">
        <v>25</v>
      </c>
    </row>
    <row r="3766" spans="1:29" x14ac:dyDescent="0.35">
      <c r="A3766">
        <v>3772</v>
      </c>
      <c r="B3766" t="s">
        <v>1318</v>
      </c>
      <c r="C3766" t="s">
        <v>5204</v>
      </c>
      <c r="G3766" t="s">
        <v>1319</v>
      </c>
      <c r="J3766" t="s">
        <v>264</v>
      </c>
      <c r="K3766">
        <v>0</v>
      </c>
      <c r="N3766" t="b">
        <v>1</v>
      </c>
      <c r="O3766" t="b">
        <v>1</v>
      </c>
      <c r="P3766" t="b">
        <v>0</v>
      </c>
      <c r="Q3766">
        <v>11</v>
      </c>
      <c r="R3766">
        <v>0</v>
      </c>
      <c r="S3766">
        <v>1</v>
      </c>
      <c r="T3766">
        <v>2</v>
      </c>
      <c r="U3766" t="b">
        <v>1</v>
      </c>
      <c r="V3766" t="s">
        <v>340</v>
      </c>
      <c r="W3766" t="s">
        <v>341</v>
      </c>
      <c r="X3766" t="s">
        <v>6212</v>
      </c>
      <c r="Y3766">
        <v>15</v>
      </c>
      <c r="Z3766">
        <v>15</v>
      </c>
      <c r="AA3766">
        <v>1</v>
      </c>
      <c r="AB3766">
        <v>1</v>
      </c>
      <c r="AC3766">
        <v>25</v>
      </c>
    </row>
    <row r="3767" spans="1:29" x14ac:dyDescent="0.35">
      <c r="A3767">
        <v>3773</v>
      </c>
      <c r="B3767" t="s">
        <v>1318</v>
      </c>
      <c r="C3767" t="s">
        <v>5205</v>
      </c>
      <c r="G3767" t="s">
        <v>1319</v>
      </c>
      <c r="J3767" t="s">
        <v>264</v>
      </c>
      <c r="K3767">
        <v>0</v>
      </c>
      <c r="N3767" t="b">
        <v>1</v>
      </c>
      <c r="O3767" t="b">
        <v>1</v>
      </c>
      <c r="P3767" t="b">
        <v>0</v>
      </c>
      <c r="Q3767">
        <v>11</v>
      </c>
      <c r="R3767">
        <v>0</v>
      </c>
      <c r="S3767">
        <v>1</v>
      </c>
      <c r="T3767">
        <v>2</v>
      </c>
      <c r="U3767" t="b">
        <v>1</v>
      </c>
      <c r="V3767" t="s">
        <v>340</v>
      </c>
      <c r="W3767" t="s">
        <v>341</v>
      </c>
      <c r="X3767" t="s">
        <v>5695</v>
      </c>
      <c r="Y3767">
        <v>15</v>
      </c>
      <c r="Z3767">
        <v>15</v>
      </c>
      <c r="AA3767">
        <v>2</v>
      </c>
      <c r="AB3767">
        <v>2</v>
      </c>
      <c r="AC3767">
        <v>25</v>
      </c>
    </row>
    <row r="3768" spans="1:29" x14ac:dyDescent="0.35">
      <c r="A3768">
        <v>3774</v>
      </c>
      <c r="B3768" t="s">
        <v>1318</v>
      </c>
      <c r="C3768" t="s">
        <v>5206</v>
      </c>
      <c r="G3768" t="s">
        <v>1319</v>
      </c>
      <c r="J3768" t="s">
        <v>264</v>
      </c>
      <c r="K3768">
        <v>0</v>
      </c>
      <c r="N3768" t="b">
        <v>1</v>
      </c>
      <c r="O3768" t="b">
        <v>1</v>
      </c>
      <c r="P3768" t="b">
        <v>0</v>
      </c>
      <c r="Q3768">
        <v>11</v>
      </c>
      <c r="R3768">
        <v>0</v>
      </c>
      <c r="S3768">
        <v>1</v>
      </c>
      <c r="T3768">
        <v>2</v>
      </c>
      <c r="U3768" t="b">
        <v>1</v>
      </c>
      <c r="V3768" t="s">
        <v>340</v>
      </c>
      <c r="W3768" t="s">
        <v>341</v>
      </c>
      <c r="X3768" t="s">
        <v>363</v>
      </c>
      <c r="Y3768">
        <v>15</v>
      </c>
      <c r="Z3768">
        <v>15</v>
      </c>
      <c r="AA3768">
        <v>3</v>
      </c>
      <c r="AB3768">
        <v>3</v>
      </c>
      <c r="AC3768">
        <v>25</v>
      </c>
    </row>
    <row r="3769" spans="1:29" x14ac:dyDescent="0.35">
      <c r="A3769">
        <v>3775</v>
      </c>
      <c r="B3769" t="s">
        <v>1318</v>
      </c>
      <c r="C3769" t="s">
        <v>5207</v>
      </c>
      <c r="G3769" t="s">
        <v>1319</v>
      </c>
      <c r="J3769" t="s">
        <v>264</v>
      </c>
      <c r="K3769">
        <v>0</v>
      </c>
      <c r="N3769" t="b">
        <v>1</v>
      </c>
      <c r="O3769" t="b">
        <v>1</v>
      </c>
      <c r="P3769" t="b">
        <v>0</v>
      </c>
      <c r="Q3769">
        <v>11</v>
      </c>
      <c r="R3769">
        <v>0</v>
      </c>
      <c r="S3769">
        <v>1</v>
      </c>
      <c r="T3769">
        <v>2</v>
      </c>
      <c r="U3769" t="b">
        <v>1</v>
      </c>
      <c r="V3769" t="s">
        <v>340</v>
      </c>
      <c r="W3769" t="s">
        <v>341</v>
      </c>
      <c r="X3769" t="s">
        <v>5378</v>
      </c>
      <c r="Y3769">
        <v>16</v>
      </c>
      <c r="Z3769">
        <v>16</v>
      </c>
      <c r="AA3769">
        <v>1</v>
      </c>
      <c r="AB3769">
        <v>1</v>
      </c>
      <c r="AC3769">
        <v>25</v>
      </c>
    </row>
    <row r="3770" spans="1:29" x14ac:dyDescent="0.35">
      <c r="A3770">
        <v>3776</v>
      </c>
      <c r="B3770" t="s">
        <v>1318</v>
      </c>
      <c r="C3770" t="s">
        <v>5208</v>
      </c>
      <c r="G3770" t="s">
        <v>1319</v>
      </c>
      <c r="J3770" t="s">
        <v>264</v>
      </c>
      <c r="K3770">
        <v>0</v>
      </c>
      <c r="N3770" t="b">
        <v>1</v>
      </c>
      <c r="O3770" t="b">
        <v>1</v>
      </c>
      <c r="P3770" t="b">
        <v>0</v>
      </c>
      <c r="Q3770">
        <v>11</v>
      </c>
      <c r="R3770">
        <v>0</v>
      </c>
      <c r="S3770">
        <v>1</v>
      </c>
      <c r="T3770">
        <v>2</v>
      </c>
      <c r="U3770" t="b">
        <v>1</v>
      </c>
      <c r="V3770" t="s">
        <v>340</v>
      </c>
      <c r="W3770" t="s">
        <v>341</v>
      </c>
      <c r="X3770" t="s">
        <v>5379</v>
      </c>
      <c r="Y3770">
        <v>16</v>
      </c>
      <c r="Z3770">
        <v>16</v>
      </c>
      <c r="AA3770">
        <v>2</v>
      </c>
      <c r="AB3770">
        <v>2</v>
      </c>
      <c r="AC3770">
        <v>25</v>
      </c>
    </row>
    <row r="3771" spans="1:29" x14ac:dyDescent="0.35">
      <c r="A3771">
        <v>3777</v>
      </c>
      <c r="B3771" t="s">
        <v>1318</v>
      </c>
      <c r="C3771" t="s">
        <v>5209</v>
      </c>
      <c r="G3771" t="s">
        <v>1319</v>
      </c>
      <c r="J3771" t="s">
        <v>264</v>
      </c>
      <c r="K3771">
        <v>0</v>
      </c>
      <c r="N3771" t="b">
        <v>1</v>
      </c>
      <c r="O3771" t="b">
        <v>1</v>
      </c>
      <c r="P3771" t="b">
        <v>0</v>
      </c>
      <c r="Q3771">
        <v>11</v>
      </c>
      <c r="R3771">
        <v>0</v>
      </c>
      <c r="S3771">
        <v>1</v>
      </c>
      <c r="T3771">
        <v>2</v>
      </c>
      <c r="U3771" t="b">
        <v>1</v>
      </c>
      <c r="V3771" t="s">
        <v>340</v>
      </c>
      <c r="W3771" t="s">
        <v>341</v>
      </c>
      <c r="X3771" t="s">
        <v>364</v>
      </c>
      <c r="Y3771">
        <v>16</v>
      </c>
      <c r="Z3771">
        <v>16</v>
      </c>
      <c r="AA3771">
        <v>3</v>
      </c>
      <c r="AB3771">
        <v>3</v>
      </c>
      <c r="AC3771">
        <v>25</v>
      </c>
    </row>
    <row r="3772" spans="1:29" x14ac:dyDescent="0.35">
      <c r="A3772">
        <v>3778</v>
      </c>
      <c r="B3772" t="s">
        <v>1318</v>
      </c>
      <c r="C3772" t="s">
        <v>5210</v>
      </c>
      <c r="G3772" t="s">
        <v>1319</v>
      </c>
      <c r="J3772" t="s">
        <v>264</v>
      </c>
      <c r="K3772">
        <v>0</v>
      </c>
      <c r="N3772" t="b">
        <v>1</v>
      </c>
      <c r="O3772" t="b">
        <v>1</v>
      </c>
      <c r="P3772" t="b">
        <v>0</v>
      </c>
      <c r="Q3772">
        <v>11</v>
      </c>
      <c r="R3772">
        <v>0</v>
      </c>
      <c r="S3772">
        <v>1</v>
      </c>
      <c r="T3772">
        <v>2</v>
      </c>
      <c r="U3772" t="b">
        <v>1</v>
      </c>
      <c r="V3772" t="s">
        <v>340</v>
      </c>
      <c r="W3772" t="s">
        <v>341</v>
      </c>
      <c r="X3772" t="s">
        <v>6213</v>
      </c>
      <c r="Y3772">
        <v>17</v>
      </c>
      <c r="Z3772">
        <v>17</v>
      </c>
      <c r="AA3772">
        <v>1</v>
      </c>
      <c r="AB3772">
        <v>1</v>
      </c>
      <c r="AC3772">
        <v>25</v>
      </c>
    </row>
    <row r="3773" spans="1:29" x14ac:dyDescent="0.35">
      <c r="A3773">
        <v>3779</v>
      </c>
      <c r="B3773" t="s">
        <v>1318</v>
      </c>
      <c r="C3773" t="s">
        <v>5211</v>
      </c>
      <c r="G3773" t="s">
        <v>1319</v>
      </c>
      <c r="J3773" t="s">
        <v>264</v>
      </c>
      <c r="K3773">
        <v>0</v>
      </c>
      <c r="N3773" t="b">
        <v>1</v>
      </c>
      <c r="O3773" t="b">
        <v>1</v>
      </c>
      <c r="P3773" t="b">
        <v>0</v>
      </c>
      <c r="Q3773">
        <v>11</v>
      </c>
      <c r="R3773">
        <v>0</v>
      </c>
      <c r="S3773">
        <v>1</v>
      </c>
      <c r="T3773">
        <v>2</v>
      </c>
      <c r="U3773" t="b">
        <v>1</v>
      </c>
      <c r="V3773" t="s">
        <v>340</v>
      </c>
      <c r="W3773" t="s">
        <v>341</v>
      </c>
      <c r="X3773" t="s">
        <v>5696</v>
      </c>
      <c r="Y3773">
        <v>17</v>
      </c>
      <c r="Z3773">
        <v>17</v>
      </c>
      <c r="AA3773">
        <v>2</v>
      </c>
      <c r="AB3773">
        <v>2</v>
      </c>
      <c r="AC3773">
        <v>25</v>
      </c>
    </row>
    <row r="3774" spans="1:29" x14ac:dyDescent="0.35">
      <c r="A3774">
        <v>3780</v>
      </c>
      <c r="B3774" t="s">
        <v>1318</v>
      </c>
      <c r="C3774" t="s">
        <v>5212</v>
      </c>
      <c r="G3774" t="s">
        <v>1319</v>
      </c>
      <c r="J3774" t="s">
        <v>264</v>
      </c>
      <c r="K3774">
        <v>0</v>
      </c>
      <c r="N3774" t="b">
        <v>1</v>
      </c>
      <c r="O3774" t="b">
        <v>1</v>
      </c>
      <c r="P3774" t="b">
        <v>0</v>
      </c>
      <c r="Q3774">
        <v>11</v>
      </c>
      <c r="R3774">
        <v>0</v>
      </c>
      <c r="S3774">
        <v>1</v>
      </c>
      <c r="T3774">
        <v>2</v>
      </c>
      <c r="U3774" t="b">
        <v>1</v>
      </c>
      <c r="V3774" t="s">
        <v>340</v>
      </c>
      <c r="W3774" t="s">
        <v>341</v>
      </c>
      <c r="X3774" t="s">
        <v>365</v>
      </c>
      <c r="Y3774">
        <v>17</v>
      </c>
      <c r="Z3774">
        <v>17</v>
      </c>
      <c r="AA3774">
        <v>3</v>
      </c>
      <c r="AB3774">
        <v>3</v>
      </c>
      <c r="AC3774">
        <v>25</v>
      </c>
    </row>
    <row r="3775" spans="1:29" x14ac:dyDescent="0.35">
      <c r="A3775">
        <v>3781</v>
      </c>
      <c r="B3775" t="s">
        <v>1318</v>
      </c>
      <c r="C3775" t="s">
        <v>5213</v>
      </c>
      <c r="G3775" t="s">
        <v>1319</v>
      </c>
      <c r="J3775" t="s">
        <v>264</v>
      </c>
      <c r="K3775">
        <v>0</v>
      </c>
      <c r="N3775" t="b">
        <v>1</v>
      </c>
      <c r="O3775" t="b">
        <v>1</v>
      </c>
      <c r="P3775" t="b">
        <v>0</v>
      </c>
      <c r="Q3775">
        <v>11</v>
      </c>
      <c r="R3775">
        <v>0</v>
      </c>
      <c r="S3775">
        <v>1</v>
      </c>
      <c r="T3775">
        <v>2</v>
      </c>
      <c r="U3775" t="b">
        <v>1</v>
      </c>
      <c r="V3775" t="s">
        <v>340</v>
      </c>
      <c r="W3775" t="s">
        <v>341</v>
      </c>
      <c r="X3775" t="s">
        <v>6214</v>
      </c>
      <c r="Y3775">
        <v>18</v>
      </c>
      <c r="Z3775">
        <v>18</v>
      </c>
      <c r="AA3775">
        <v>1</v>
      </c>
      <c r="AB3775">
        <v>1</v>
      </c>
      <c r="AC3775">
        <v>25</v>
      </c>
    </row>
    <row r="3776" spans="1:29" x14ac:dyDescent="0.35">
      <c r="A3776">
        <v>3782</v>
      </c>
      <c r="B3776" t="s">
        <v>1318</v>
      </c>
      <c r="C3776" t="s">
        <v>5214</v>
      </c>
      <c r="G3776" t="s">
        <v>1319</v>
      </c>
      <c r="J3776" t="s">
        <v>264</v>
      </c>
      <c r="K3776">
        <v>0</v>
      </c>
      <c r="N3776" t="b">
        <v>1</v>
      </c>
      <c r="O3776" t="b">
        <v>1</v>
      </c>
      <c r="P3776" t="b">
        <v>0</v>
      </c>
      <c r="Q3776">
        <v>11</v>
      </c>
      <c r="R3776">
        <v>0</v>
      </c>
      <c r="S3776">
        <v>1</v>
      </c>
      <c r="T3776">
        <v>2</v>
      </c>
      <c r="U3776" t="b">
        <v>1</v>
      </c>
      <c r="V3776" t="s">
        <v>340</v>
      </c>
      <c r="W3776" t="s">
        <v>341</v>
      </c>
      <c r="X3776" t="s">
        <v>5697</v>
      </c>
      <c r="Y3776">
        <v>18</v>
      </c>
      <c r="Z3776">
        <v>18</v>
      </c>
      <c r="AA3776">
        <v>2</v>
      </c>
      <c r="AB3776">
        <v>2</v>
      </c>
      <c r="AC3776">
        <v>25</v>
      </c>
    </row>
    <row r="3777" spans="1:29" x14ac:dyDescent="0.35">
      <c r="A3777">
        <v>3783</v>
      </c>
      <c r="B3777" t="s">
        <v>1318</v>
      </c>
      <c r="C3777" t="s">
        <v>5215</v>
      </c>
      <c r="G3777" t="s">
        <v>1319</v>
      </c>
      <c r="J3777" t="s">
        <v>264</v>
      </c>
      <c r="K3777">
        <v>0</v>
      </c>
      <c r="N3777" t="b">
        <v>1</v>
      </c>
      <c r="O3777" t="b">
        <v>1</v>
      </c>
      <c r="P3777" t="b">
        <v>0</v>
      </c>
      <c r="Q3777">
        <v>11</v>
      </c>
      <c r="R3777">
        <v>0</v>
      </c>
      <c r="S3777">
        <v>1</v>
      </c>
      <c r="T3777">
        <v>2</v>
      </c>
      <c r="U3777" t="b">
        <v>1</v>
      </c>
      <c r="V3777" t="s">
        <v>340</v>
      </c>
      <c r="W3777" t="s">
        <v>341</v>
      </c>
      <c r="X3777" t="s">
        <v>366</v>
      </c>
      <c r="Y3777">
        <v>18</v>
      </c>
      <c r="Z3777">
        <v>18</v>
      </c>
      <c r="AA3777">
        <v>3</v>
      </c>
      <c r="AB3777">
        <v>3</v>
      </c>
      <c r="AC3777">
        <v>25</v>
      </c>
    </row>
    <row r="3778" spans="1:29" x14ac:dyDescent="0.35">
      <c r="A3778">
        <v>3784</v>
      </c>
      <c r="B3778" t="s">
        <v>1318</v>
      </c>
      <c r="C3778" t="s">
        <v>5216</v>
      </c>
      <c r="G3778" t="s">
        <v>1319</v>
      </c>
      <c r="J3778" t="s">
        <v>264</v>
      </c>
      <c r="K3778">
        <v>0</v>
      </c>
      <c r="N3778" t="b">
        <v>1</v>
      </c>
      <c r="O3778" t="b">
        <v>1</v>
      </c>
      <c r="P3778" t="b">
        <v>0</v>
      </c>
      <c r="Q3778">
        <v>11</v>
      </c>
      <c r="R3778">
        <v>0</v>
      </c>
      <c r="S3778">
        <v>1</v>
      </c>
      <c r="T3778">
        <v>2</v>
      </c>
      <c r="U3778" t="b">
        <v>1</v>
      </c>
      <c r="V3778" t="s">
        <v>340</v>
      </c>
      <c r="W3778" t="s">
        <v>341</v>
      </c>
      <c r="X3778" t="s">
        <v>5381</v>
      </c>
      <c r="Y3778">
        <v>19</v>
      </c>
      <c r="Z3778">
        <v>19</v>
      </c>
      <c r="AA3778">
        <v>1</v>
      </c>
      <c r="AB3778">
        <v>1</v>
      </c>
      <c r="AC3778">
        <v>25</v>
      </c>
    </row>
    <row r="3779" spans="1:29" x14ac:dyDescent="0.35">
      <c r="A3779">
        <v>3785</v>
      </c>
      <c r="B3779" t="s">
        <v>1318</v>
      </c>
      <c r="C3779" t="s">
        <v>5217</v>
      </c>
      <c r="G3779" t="s">
        <v>1319</v>
      </c>
      <c r="J3779" t="s">
        <v>264</v>
      </c>
      <c r="K3779">
        <v>0</v>
      </c>
      <c r="N3779" t="b">
        <v>1</v>
      </c>
      <c r="O3779" t="b">
        <v>1</v>
      </c>
      <c r="P3779" t="b">
        <v>0</v>
      </c>
      <c r="Q3779">
        <v>11</v>
      </c>
      <c r="R3779">
        <v>0</v>
      </c>
      <c r="S3779">
        <v>1</v>
      </c>
      <c r="T3779">
        <v>2</v>
      </c>
      <c r="U3779" t="b">
        <v>1</v>
      </c>
      <c r="V3779" t="s">
        <v>340</v>
      </c>
      <c r="W3779" t="s">
        <v>341</v>
      </c>
      <c r="X3779" t="s">
        <v>5422</v>
      </c>
      <c r="Y3779">
        <v>19</v>
      </c>
      <c r="Z3779">
        <v>19</v>
      </c>
      <c r="AA3779">
        <v>2</v>
      </c>
      <c r="AB3779">
        <v>2</v>
      </c>
      <c r="AC3779">
        <v>25</v>
      </c>
    </row>
    <row r="3780" spans="1:29" x14ac:dyDescent="0.35">
      <c r="A3780">
        <v>3786</v>
      </c>
      <c r="B3780" t="s">
        <v>1318</v>
      </c>
      <c r="C3780" t="s">
        <v>5218</v>
      </c>
      <c r="G3780" t="s">
        <v>1319</v>
      </c>
      <c r="J3780" t="s">
        <v>264</v>
      </c>
      <c r="K3780">
        <v>0</v>
      </c>
      <c r="N3780" t="b">
        <v>1</v>
      </c>
      <c r="O3780" t="b">
        <v>1</v>
      </c>
      <c r="P3780" t="b">
        <v>0</v>
      </c>
      <c r="Q3780">
        <v>11</v>
      </c>
      <c r="R3780">
        <v>0</v>
      </c>
      <c r="S3780">
        <v>1</v>
      </c>
      <c r="T3780">
        <v>2</v>
      </c>
      <c r="U3780" t="b">
        <v>1</v>
      </c>
      <c r="V3780" t="s">
        <v>340</v>
      </c>
      <c r="W3780" t="s">
        <v>341</v>
      </c>
      <c r="X3780" t="s">
        <v>367</v>
      </c>
      <c r="Y3780">
        <v>19</v>
      </c>
      <c r="Z3780">
        <v>19</v>
      </c>
      <c r="AA3780">
        <v>3</v>
      </c>
      <c r="AB3780">
        <v>3</v>
      </c>
      <c r="AC3780">
        <v>25</v>
      </c>
    </row>
    <row r="3781" spans="1:29" x14ac:dyDescent="0.35">
      <c r="A3781">
        <v>3787</v>
      </c>
      <c r="B3781" t="s">
        <v>1318</v>
      </c>
      <c r="C3781" t="s">
        <v>5219</v>
      </c>
      <c r="G3781" t="s">
        <v>1319</v>
      </c>
      <c r="J3781" t="s">
        <v>264</v>
      </c>
      <c r="K3781">
        <v>0</v>
      </c>
      <c r="N3781" t="b">
        <v>1</v>
      </c>
      <c r="O3781" t="b">
        <v>1</v>
      </c>
      <c r="P3781" t="b">
        <v>0</v>
      </c>
      <c r="Q3781">
        <v>11</v>
      </c>
      <c r="R3781">
        <v>0</v>
      </c>
      <c r="S3781">
        <v>1</v>
      </c>
      <c r="T3781">
        <v>2</v>
      </c>
      <c r="U3781" t="b">
        <v>1</v>
      </c>
      <c r="V3781" t="s">
        <v>340</v>
      </c>
      <c r="W3781" t="s">
        <v>341</v>
      </c>
      <c r="X3781" t="s">
        <v>6215</v>
      </c>
      <c r="Y3781">
        <v>20</v>
      </c>
      <c r="Z3781">
        <v>20</v>
      </c>
      <c r="AA3781">
        <v>1</v>
      </c>
      <c r="AB3781">
        <v>1</v>
      </c>
      <c r="AC3781">
        <v>25</v>
      </c>
    </row>
    <row r="3782" spans="1:29" x14ac:dyDescent="0.35">
      <c r="A3782">
        <v>3788</v>
      </c>
      <c r="B3782" t="s">
        <v>1318</v>
      </c>
      <c r="C3782" t="s">
        <v>5220</v>
      </c>
      <c r="G3782" t="s">
        <v>1319</v>
      </c>
      <c r="J3782" t="s">
        <v>264</v>
      </c>
      <c r="K3782">
        <v>0</v>
      </c>
      <c r="N3782" t="b">
        <v>1</v>
      </c>
      <c r="O3782" t="b">
        <v>1</v>
      </c>
      <c r="P3782" t="b">
        <v>0</v>
      </c>
      <c r="Q3782">
        <v>11</v>
      </c>
      <c r="R3782">
        <v>0</v>
      </c>
      <c r="S3782">
        <v>1</v>
      </c>
      <c r="T3782">
        <v>2</v>
      </c>
      <c r="U3782" t="b">
        <v>1</v>
      </c>
      <c r="V3782" t="s">
        <v>340</v>
      </c>
      <c r="W3782" t="s">
        <v>341</v>
      </c>
      <c r="X3782" t="s">
        <v>5423</v>
      </c>
      <c r="Y3782">
        <v>20</v>
      </c>
      <c r="Z3782">
        <v>20</v>
      </c>
      <c r="AA3782">
        <v>2</v>
      </c>
      <c r="AB3782">
        <v>2</v>
      </c>
      <c r="AC3782">
        <v>25</v>
      </c>
    </row>
    <row r="3783" spans="1:29" x14ac:dyDescent="0.35">
      <c r="A3783">
        <v>3789</v>
      </c>
      <c r="B3783" t="s">
        <v>1318</v>
      </c>
      <c r="C3783" t="s">
        <v>5221</v>
      </c>
      <c r="G3783" t="s">
        <v>1319</v>
      </c>
      <c r="J3783" t="s">
        <v>264</v>
      </c>
      <c r="K3783">
        <v>0</v>
      </c>
      <c r="N3783" t="b">
        <v>1</v>
      </c>
      <c r="O3783" t="b">
        <v>1</v>
      </c>
      <c r="P3783" t="b">
        <v>0</v>
      </c>
      <c r="Q3783">
        <v>11</v>
      </c>
      <c r="R3783">
        <v>0</v>
      </c>
      <c r="S3783">
        <v>1</v>
      </c>
      <c r="T3783">
        <v>2</v>
      </c>
      <c r="U3783" t="b">
        <v>1</v>
      </c>
      <c r="V3783" t="s">
        <v>340</v>
      </c>
      <c r="W3783" t="s">
        <v>341</v>
      </c>
      <c r="X3783" t="s">
        <v>368</v>
      </c>
      <c r="Y3783">
        <v>20</v>
      </c>
      <c r="Z3783">
        <v>20</v>
      </c>
      <c r="AA3783">
        <v>3</v>
      </c>
      <c r="AB3783">
        <v>3</v>
      </c>
      <c r="AC3783">
        <v>25</v>
      </c>
    </row>
    <row r="3784" spans="1:29" x14ac:dyDescent="0.35">
      <c r="A3784">
        <v>3790</v>
      </c>
      <c r="B3784" t="s">
        <v>1318</v>
      </c>
      <c r="C3784" t="s">
        <v>5222</v>
      </c>
      <c r="G3784" t="s">
        <v>1319</v>
      </c>
      <c r="J3784" t="s">
        <v>264</v>
      </c>
      <c r="K3784">
        <v>0</v>
      </c>
      <c r="N3784" t="b">
        <v>1</v>
      </c>
      <c r="O3784" t="b">
        <v>1</v>
      </c>
      <c r="P3784" t="b">
        <v>0</v>
      </c>
      <c r="Q3784">
        <v>11</v>
      </c>
      <c r="R3784">
        <v>0</v>
      </c>
      <c r="S3784">
        <v>1</v>
      </c>
      <c r="T3784">
        <v>2</v>
      </c>
      <c r="U3784" t="b">
        <v>1</v>
      </c>
      <c r="V3784" t="s">
        <v>340</v>
      </c>
      <c r="W3784" t="s">
        <v>341</v>
      </c>
      <c r="X3784" t="s">
        <v>1627</v>
      </c>
      <c r="Y3784">
        <v>21</v>
      </c>
      <c r="Z3784">
        <v>21</v>
      </c>
      <c r="AA3784">
        <v>1</v>
      </c>
      <c r="AB3784">
        <v>1</v>
      </c>
      <c r="AC3784">
        <v>25</v>
      </c>
    </row>
    <row r="3785" spans="1:29" x14ac:dyDescent="0.35">
      <c r="A3785">
        <v>3791</v>
      </c>
      <c r="B3785" t="s">
        <v>1318</v>
      </c>
      <c r="C3785" t="s">
        <v>5223</v>
      </c>
      <c r="G3785" t="s">
        <v>1319</v>
      </c>
      <c r="J3785" t="s">
        <v>264</v>
      </c>
      <c r="K3785">
        <v>0</v>
      </c>
      <c r="N3785" t="b">
        <v>1</v>
      </c>
      <c r="O3785" t="b">
        <v>1</v>
      </c>
      <c r="P3785" t="b">
        <v>0</v>
      </c>
      <c r="Q3785">
        <v>11</v>
      </c>
      <c r="R3785">
        <v>0</v>
      </c>
      <c r="S3785">
        <v>1</v>
      </c>
      <c r="T3785">
        <v>2</v>
      </c>
      <c r="U3785" t="b">
        <v>1</v>
      </c>
      <c r="V3785" t="s">
        <v>340</v>
      </c>
      <c r="W3785" t="s">
        <v>341</v>
      </c>
      <c r="X3785" t="s">
        <v>5698</v>
      </c>
      <c r="Y3785">
        <v>21</v>
      </c>
      <c r="Z3785">
        <v>21</v>
      </c>
      <c r="AA3785">
        <v>2</v>
      </c>
      <c r="AB3785">
        <v>2</v>
      </c>
      <c r="AC3785">
        <v>25</v>
      </c>
    </row>
    <row r="3786" spans="1:29" x14ac:dyDescent="0.35">
      <c r="A3786">
        <v>3792</v>
      </c>
      <c r="B3786" t="s">
        <v>1318</v>
      </c>
      <c r="C3786" t="s">
        <v>5224</v>
      </c>
      <c r="G3786" t="s">
        <v>1319</v>
      </c>
      <c r="J3786" t="s">
        <v>264</v>
      </c>
      <c r="K3786">
        <v>0</v>
      </c>
      <c r="N3786" t="b">
        <v>1</v>
      </c>
      <c r="O3786" t="b">
        <v>1</v>
      </c>
      <c r="P3786" t="b">
        <v>0</v>
      </c>
      <c r="Q3786">
        <v>11</v>
      </c>
      <c r="R3786">
        <v>0</v>
      </c>
      <c r="S3786">
        <v>1</v>
      </c>
      <c r="T3786">
        <v>2</v>
      </c>
      <c r="U3786" t="b">
        <v>1</v>
      </c>
      <c r="V3786" t="s">
        <v>340</v>
      </c>
      <c r="W3786" t="s">
        <v>341</v>
      </c>
      <c r="X3786" t="s">
        <v>369</v>
      </c>
      <c r="Y3786">
        <v>21</v>
      </c>
      <c r="Z3786">
        <v>21</v>
      </c>
      <c r="AA3786">
        <v>3</v>
      </c>
      <c r="AB3786">
        <v>3</v>
      </c>
      <c r="AC3786">
        <v>25</v>
      </c>
    </row>
    <row r="3787" spans="1:29" x14ac:dyDescent="0.35">
      <c r="A3787">
        <v>3793</v>
      </c>
      <c r="B3787" t="s">
        <v>1318</v>
      </c>
      <c r="C3787" t="s">
        <v>5225</v>
      </c>
      <c r="G3787" t="s">
        <v>1319</v>
      </c>
      <c r="J3787" t="s">
        <v>264</v>
      </c>
      <c r="K3787">
        <v>0</v>
      </c>
      <c r="N3787" t="b">
        <v>1</v>
      </c>
      <c r="O3787" t="b">
        <v>1</v>
      </c>
      <c r="P3787" t="b">
        <v>0</v>
      </c>
      <c r="Q3787">
        <v>11</v>
      </c>
      <c r="R3787">
        <v>0</v>
      </c>
      <c r="S3787">
        <v>1</v>
      </c>
      <c r="T3787">
        <v>2</v>
      </c>
      <c r="U3787" t="b">
        <v>1</v>
      </c>
      <c r="V3787" t="s">
        <v>340</v>
      </c>
      <c r="W3787" t="s">
        <v>341</v>
      </c>
      <c r="X3787" t="s">
        <v>1824</v>
      </c>
      <c r="Y3787">
        <v>22</v>
      </c>
      <c r="Z3787">
        <v>22</v>
      </c>
      <c r="AA3787">
        <v>1</v>
      </c>
      <c r="AB3787">
        <v>1</v>
      </c>
      <c r="AC3787">
        <v>25</v>
      </c>
    </row>
    <row r="3788" spans="1:29" x14ac:dyDescent="0.35">
      <c r="A3788">
        <v>3794</v>
      </c>
      <c r="B3788" t="s">
        <v>1318</v>
      </c>
      <c r="C3788" t="s">
        <v>5226</v>
      </c>
      <c r="G3788" t="s">
        <v>1319</v>
      </c>
      <c r="J3788" t="s">
        <v>264</v>
      </c>
      <c r="K3788">
        <v>0</v>
      </c>
      <c r="N3788" t="b">
        <v>1</v>
      </c>
      <c r="O3788" t="b">
        <v>1</v>
      </c>
      <c r="P3788" t="b">
        <v>0</v>
      </c>
      <c r="Q3788">
        <v>11</v>
      </c>
      <c r="R3788">
        <v>0</v>
      </c>
      <c r="S3788">
        <v>1</v>
      </c>
      <c r="T3788">
        <v>2</v>
      </c>
      <c r="U3788" t="b">
        <v>1</v>
      </c>
      <c r="V3788" t="s">
        <v>340</v>
      </c>
      <c r="W3788" t="s">
        <v>341</v>
      </c>
      <c r="X3788" t="s">
        <v>5699</v>
      </c>
      <c r="Y3788">
        <v>22</v>
      </c>
      <c r="Z3788">
        <v>22</v>
      </c>
      <c r="AA3788">
        <v>2</v>
      </c>
      <c r="AB3788">
        <v>2</v>
      </c>
      <c r="AC3788">
        <v>25</v>
      </c>
    </row>
    <row r="3789" spans="1:29" x14ac:dyDescent="0.35">
      <c r="A3789">
        <v>3795</v>
      </c>
      <c r="B3789" t="s">
        <v>1318</v>
      </c>
      <c r="C3789" t="s">
        <v>5227</v>
      </c>
      <c r="G3789" t="s">
        <v>1319</v>
      </c>
      <c r="J3789" t="s">
        <v>264</v>
      </c>
      <c r="K3789">
        <v>0</v>
      </c>
      <c r="N3789" t="b">
        <v>1</v>
      </c>
      <c r="O3789" t="b">
        <v>1</v>
      </c>
      <c r="P3789" t="b">
        <v>0</v>
      </c>
      <c r="Q3789">
        <v>11</v>
      </c>
      <c r="R3789">
        <v>0</v>
      </c>
      <c r="S3789">
        <v>1</v>
      </c>
      <c r="T3789">
        <v>2</v>
      </c>
      <c r="U3789" t="b">
        <v>1</v>
      </c>
      <c r="V3789" t="s">
        <v>340</v>
      </c>
      <c r="W3789" t="s">
        <v>341</v>
      </c>
      <c r="X3789" t="s">
        <v>370</v>
      </c>
      <c r="Y3789">
        <v>22</v>
      </c>
      <c r="Z3789">
        <v>22</v>
      </c>
      <c r="AA3789">
        <v>3</v>
      </c>
      <c r="AB3789">
        <v>3</v>
      </c>
      <c r="AC3789">
        <v>25</v>
      </c>
    </row>
    <row r="3790" spans="1:29" x14ac:dyDescent="0.35">
      <c r="A3790">
        <v>3796</v>
      </c>
      <c r="B3790" t="s">
        <v>1318</v>
      </c>
      <c r="C3790" t="s">
        <v>5228</v>
      </c>
      <c r="G3790" t="s">
        <v>1319</v>
      </c>
      <c r="J3790" t="s">
        <v>264</v>
      </c>
      <c r="K3790">
        <v>0</v>
      </c>
      <c r="N3790" t="b">
        <v>1</v>
      </c>
      <c r="O3790" t="b">
        <v>1</v>
      </c>
      <c r="P3790" t="b">
        <v>0</v>
      </c>
      <c r="Q3790">
        <v>11</v>
      </c>
      <c r="R3790">
        <v>0</v>
      </c>
      <c r="S3790">
        <v>1</v>
      </c>
      <c r="T3790">
        <v>2</v>
      </c>
      <c r="U3790" t="b">
        <v>1</v>
      </c>
      <c r="V3790" t="s">
        <v>340</v>
      </c>
      <c r="W3790" t="s">
        <v>341</v>
      </c>
      <c r="X3790" t="s">
        <v>1834</v>
      </c>
      <c r="Y3790">
        <v>23</v>
      </c>
      <c r="Z3790">
        <v>23</v>
      </c>
      <c r="AA3790">
        <v>1</v>
      </c>
      <c r="AB3790">
        <v>1</v>
      </c>
      <c r="AC3790">
        <v>25</v>
      </c>
    </row>
    <row r="3791" spans="1:29" x14ac:dyDescent="0.35">
      <c r="A3791">
        <v>3797</v>
      </c>
      <c r="B3791" t="s">
        <v>1318</v>
      </c>
      <c r="C3791" t="s">
        <v>5229</v>
      </c>
      <c r="G3791" t="s">
        <v>1319</v>
      </c>
      <c r="J3791" t="s">
        <v>264</v>
      </c>
      <c r="K3791">
        <v>0</v>
      </c>
      <c r="N3791" t="b">
        <v>1</v>
      </c>
      <c r="O3791" t="b">
        <v>1</v>
      </c>
      <c r="P3791" t="b">
        <v>0</v>
      </c>
      <c r="Q3791">
        <v>11</v>
      </c>
      <c r="R3791">
        <v>0</v>
      </c>
      <c r="S3791">
        <v>1</v>
      </c>
      <c r="T3791">
        <v>2</v>
      </c>
      <c r="U3791" t="b">
        <v>1</v>
      </c>
      <c r="V3791" t="s">
        <v>340</v>
      </c>
      <c r="W3791" t="s">
        <v>341</v>
      </c>
      <c r="X3791" t="s">
        <v>5700</v>
      </c>
      <c r="Y3791">
        <v>23</v>
      </c>
      <c r="Z3791">
        <v>23</v>
      </c>
      <c r="AA3791">
        <v>2</v>
      </c>
      <c r="AB3791">
        <v>2</v>
      </c>
      <c r="AC3791">
        <v>25</v>
      </c>
    </row>
    <row r="3792" spans="1:29" x14ac:dyDescent="0.35">
      <c r="A3792">
        <v>3798</v>
      </c>
      <c r="B3792" t="s">
        <v>1318</v>
      </c>
      <c r="C3792" t="s">
        <v>5230</v>
      </c>
      <c r="G3792" t="s">
        <v>1319</v>
      </c>
      <c r="J3792" t="s">
        <v>264</v>
      </c>
      <c r="K3792">
        <v>0</v>
      </c>
      <c r="N3792" t="b">
        <v>1</v>
      </c>
      <c r="O3792" t="b">
        <v>1</v>
      </c>
      <c r="P3792" t="b">
        <v>0</v>
      </c>
      <c r="Q3792">
        <v>11</v>
      </c>
      <c r="R3792">
        <v>0</v>
      </c>
      <c r="S3792">
        <v>1</v>
      </c>
      <c r="T3792">
        <v>2</v>
      </c>
      <c r="U3792" t="b">
        <v>1</v>
      </c>
      <c r="V3792" t="s">
        <v>340</v>
      </c>
      <c r="W3792" t="s">
        <v>341</v>
      </c>
      <c r="X3792" t="s">
        <v>394</v>
      </c>
      <c r="Y3792">
        <v>23</v>
      </c>
      <c r="Z3792">
        <v>23</v>
      </c>
      <c r="AA3792">
        <v>3</v>
      </c>
      <c r="AB3792">
        <v>3</v>
      </c>
      <c r="AC3792">
        <v>25</v>
      </c>
    </row>
    <row r="3793" spans="1:29" x14ac:dyDescent="0.35">
      <c r="A3793">
        <v>3799</v>
      </c>
      <c r="B3793" t="s">
        <v>1318</v>
      </c>
      <c r="C3793" t="s">
        <v>5231</v>
      </c>
      <c r="J3793" t="s">
        <v>272</v>
      </c>
      <c r="K3793">
        <v>0</v>
      </c>
      <c r="N3793" t="b">
        <v>1</v>
      </c>
      <c r="O3793" t="b">
        <v>1</v>
      </c>
      <c r="P3793" t="b">
        <v>0</v>
      </c>
      <c r="Q3793">
        <v>11</v>
      </c>
      <c r="R3793">
        <v>10</v>
      </c>
      <c r="S3793">
        <v>1</v>
      </c>
      <c r="T3793">
        <v>2</v>
      </c>
      <c r="U3793" t="b">
        <v>1</v>
      </c>
      <c r="V3793" t="s">
        <v>340</v>
      </c>
      <c r="W3793" t="s">
        <v>341</v>
      </c>
      <c r="X3793" t="s">
        <v>6147</v>
      </c>
      <c r="Y3793">
        <v>10</v>
      </c>
      <c r="Z3793">
        <v>10</v>
      </c>
      <c r="AA3793">
        <v>9</v>
      </c>
      <c r="AB3793">
        <v>9</v>
      </c>
      <c r="AC3793">
        <v>25</v>
      </c>
    </row>
    <row r="3794" spans="1:29" x14ac:dyDescent="0.35">
      <c r="A3794">
        <v>3800</v>
      </c>
      <c r="B3794" t="s">
        <v>1318</v>
      </c>
      <c r="C3794" t="s">
        <v>5232</v>
      </c>
      <c r="J3794" t="s">
        <v>272</v>
      </c>
      <c r="K3794">
        <v>0</v>
      </c>
      <c r="N3794" t="b">
        <v>1</v>
      </c>
      <c r="O3794" t="b">
        <v>1</v>
      </c>
      <c r="P3794" t="b">
        <v>0</v>
      </c>
      <c r="Q3794">
        <v>11</v>
      </c>
      <c r="R3794">
        <v>10</v>
      </c>
      <c r="S3794">
        <v>1</v>
      </c>
      <c r="T3794">
        <v>2</v>
      </c>
      <c r="U3794" t="b">
        <v>1</v>
      </c>
      <c r="V3794" t="s">
        <v>340</v>
      </c>
      <c r="W3794" t="s">
        <v>341</v>
      </c>
      <c r="X3794" t="s">
        <v>5908</v>
      </c>
      <c r="Y3794">
        <v>11</v>
      </c>
      <c r="Z3794">
        <v>11</v>
      </c>
      <c r="AA3794">
        <v>9</v>
      </c>
      <c r="AB3794">
        <v>9</v>
      </c>
      <c r="AC3794">
        <v>25</v>
      </c>
    </row>
    <row r="3795" spans="1:29" x14ac:dyDescent="0.35">
      <c r="A3795">
        <v>3801</v>
      </c>
      <c r="B3795" t="s">
        <v>1318</v>
      </c>
      <c r="C3795" t="s">
        <v>5233</v>
      </c>
      <c r="J3795" t="s">
        <v>272</v>
      </c>
      <c r="K3795">
        <v>0</v>
      </c>
      <c r="N3795" t="b">
        <v>1</v>
      </c>
      <c r="O3795" t="b">
        <v>1</v>
      </c>
      <c r="P3795" t="b">
        <v>0</v>
      </c>
      <c r="Q3795">
        <v>11</v>
      </c>
      <c r="R3795">
        <v>10</v>
      </c>
      <c r="S3795">
        <v>1</v>
      </c>
      <c r="T3795">
        <v>2</v>
      </c>
      <c r="U3795" t="b">
        <v>1</v>
      </c>
      <c r="V3795" t="s">
        <v>340</v>
      </c>
      <c r="W3795" t="s">
        <v>341</v>
      </c>
      <c r="X3795" t="s">
        <v>5909</v>
      </c>
      <c r="Y3795">
        <v>12</v>
      </c>
      <c r="Z3795">
        <v>12</v>
      </c>
      <c r="AA3795">
        <v>9</v>
      </c>
      <c r="AB3795">
        <v>9</v>
      </c>
      <c r="AC3795">
        <v>25</v>
      </c>
    </row>
    <row r="3796" spans="1:29" x14ac:dyDescent="0.35">
      <c r="A3796">
        <v>3802</v>
      </c>
      <c r="B3796" t="s">
        <v>1318</v>
      </c>
      <c r="C3796" t="s">
        <v>5234</v>
      </c>
      <c r="J3796" t="s">
        <v>272</v>
      </c>
      <c r="K3796">
        <v>0</v>
      </c>
      <c r="N3796" t="b">
        <v>1</v>
      </c>
      <c r="O3796" t="b">
        <v>1</v>
      </c>
      <c r="P3796" t="b">
        <v>0</v>
      </c>
      <c r="Q3796">
        <v>11</v>
      </c>
      <c r="R3796">
        <v>10</v>
      </c>
      <c r="S3796">
        <v>1</v>
      </c>
      <c r="T3796">
        <v>2</v>
      </c>
      <c r="U3796" t="b">
        <v>1</v>
      </c>
      <c r="V3796" t="s">
        <v>340</v>
      </c>
      <c r="W3796" t="s">
        <v>341</v>
      </c>
      <c r="X3796" t="s">
        <v>5910</v>
      </c>
      <c r="Y3796">
        <v>13</v>
      </c>
      <c r="Z3796">
        <v>13</v>
      </c>
      <c r="AA3796">
        <v>9</v>
      </c>
      <c r="AB3796">
        <v>9</v>
      </c>
      <c r="AC3796">
        <v>25</v>
      </c>
    </row>
    <row r="3797" spans="1:29" x14ac:dyDescent="0.35">
      <c r="A3797">
        <v>3803</v>
      </c>
      <c r="B3797" t="s">
        <v>1318</v>
      </c>
      <c r="C3797" t="s">
        <v>5235</v>
      </c>
      <c r="J3797" t="s">
        <v>272</v>
      </c>
      <c r="K3797">
        <v>0</v>
      </c>
      <c r="N3797" t="b">
        <v>1</v>
      </c>
      <c r="O3797" t="b">
        <v>1</v>
      </c>
      <c r="P3797" t="b">
        <v>0</v>
      </c>
      <c r="Q3797">
        <v>11</v>
      </c>
      <c r="R3797">
        <v>10</v>
      </c>
      <c r="S3797">
        <v>1</v>
      </c>
      <c r="T3797">
        <v>2</v>
      </c>
      <c r="U3797" t="b">
        <v>1</v>
      </c>
      <c r="V3797" t="s">
        <v>340</v>
      </c>
      <c r="W3797" t="s">
        <v>341</v>
      </c>
      <c r="X3797" t="s">
        <v>5911</v>
      </c>
      <c r="Y3797">
        <v>14</v>
      </c>
      <c r="Z3797">
        <v>14</v>
      </c>
      <c r="AA3797">
        <v>9</v>
      </c>
      <c r="AB3797">
        <v>9</v>
      </c>
      <c r="AC3797">
        <v>25</v>
      </c>
    </row>
    <row r="3798" spans="1:29" x14ac:dyDescent="0.35">
      <c r="A3798">
        <v>3804</v>
      </c>
      <c r="B3798" t="s">
        <v>1318</v>
      </c>
      <c r="C3798" t="s">
        <v>5236</v>
      </c>
      <c r="J3798" t="s">
        <v>272</v>
      </c>
      <c r="K3798">
        <v>0</v>
      </c>
      <c r="N3798" t="b">
        <v>1</v>
      </c>
      <c r="O3798" t="b">
        <v>1</v>
      </c>
      <c r="P3798" t="b">
        <v>0</v>
      </c>
      <c r="Q3798">
        <v>11</v>
      </c>
      <c r="R3798">
        <v>10</v>
      </c>
      <c r="S3798">
        <v>1</v>
      </c>
      <c r="T3798">
        <v>2</v>
      </c>
      <c r="U3798" t="b">
        <v>1</v>
      </c>
      <c r="V3798" t="s">
        <v>340</v>
      </c>
      <c r="W3798" t="s">
        <v>341</v>
      </c>
      <c r="X3798" t="s">
        <v>5912</v>
      </c>
      <c r="Y3798">
        <v>15</v>
      </c>
      <c r="Z3798">
        <v>15</v>
      </c>
      <c r="AA3798">
        <v>9</v>
      </c>
      <c r="AB3798">
        <v>9</v>
      </c>
      <c r="AC3798">
        <v>25</v>
      </c>
    </row>
    <row r="3799" spans="1:29" x14ac:dyDescent="0.35">
      <c r="A3799">
        <v>3805</v>
      </c>
      <c r="B3799" t="s">
        <v>1318</v>
      </c>
      <c r="C3799" t="s">
        <v>5237</v>
      </c>
      <c r="J3799" t="s">
        <v>272</v>
      </c>
      <c r="K3799">
        <v>0</v>
      </c>
      <c r="N3799" t="b">
        <v>1</v>
      </c>
      <c r="O3799" t="b">
        <v>1</v>
      </c>
      <c r="P3799" t="b">
        <v>0</v>
      </c>
      <c r="Q3799">
        <v>11</v>
      </c>
      <c r="R3799">
        <v>10</v>
      </c>
      <c r="S3799">
        <v>1</v>
      </c>
      <c r="T3799">
        <v>2</v>
      </c>
      <c r="U3799" t="b">
        <v>1</v>
      </c>
      <c r="V3799" t="s">
        <v>340</v>
      </c>
      <c r="W3799" t="s">
        <v>341</v>
      </c>
      <c r="X3799" t="s">
        <v>5913</v>
      </c>
      <c r="Y3799">
        <v>16</v>
      </c>
      <c r="Z3799">
        <v>16</v>
      </c>
      <c r="AA3799">
        <v>9</v>
      </c>
      <c r="AB3799">
        <v>9</v>
      </c>
      <c r="AC3799">
        <v>25</v>
      </c>
    </row>
    <row r="3800" spans="1:29" x14ac:dyDescent="0.35">
      <c r="A3800">
        <v>3806</v>
      </c>
      <c r="B3800" t="s">
        <v>1318</v>
      </c>
      <c r="C3800" t="s">
        <v>5238</v>
      </c>
      <c r="J3800" t="s">
        <v>272</v>
      </c>
      <c r="K3800">
        <v>0</v>
      </c>
      <c r="N3800" t="b">
        <v>1</v>
      </c>
      <c r="O3800" t="b">
        <v>1</v>
      </c>
      <c r="P3800" t="b">
        <v>0</v>
      </c>
      <c r="Q3800">
        <v>11</v>
      </c>
      <c r="R3800">
        <v>10</v>
      </c>
      <c r="S3800">
        <v>1</v>
      </c>
      <c r="T3800">
        <v>2</v>
      </c>
      <c r="U3800" t="b">
        <v>1</v>
      </c>
      <c r="V3800" t="s">
        <v>340</v>
      </c>
      <c r="W3800" t="s">
        <v>341</v>
      </c>
      <c r="X3800" t="s">
        <v>5914</v>
      </c>
      <c r="Y3800">
        <v>17</v>
      </c>
      <c r="Z3800">
        <v>17</v>
      </c>
      <c r="AA3800">
        <v>9</v>
      </c>
      <c r="AB3800">
        <v>9</v>
      </c>
      <c r="AC3800">
        <v>25</v>
      </c>
    </row>
    <row r="3801" spans="1:29" x14ac:dyDescent="0.35">
      <c r="A3801">
        <v>3807</v>
      </c>
      <c r="B3801" t="s">
        <v>1318</v>
      </c>
      <c r="C3801" t="s">
        <v>5239</v>
      </c>
      <c r="J3801" t="s">
        <v>272</v>
      </c>
      <c r="K3801">
        <v>0</v>
      </c>
      <c r="N3801" t="b">
        <v>1</v>
      </c>
      <c r="O3801" t="b">
        <v>1</v>
      </c>
      <c r="P3801" t="b">
        <v>0</v>
      </c>
      <c r="Q3801">
        <v>11</v>
      </c>
      <c r="R3801">
        <v>10</v>
      </c>
      <c r="S3801">
        <v>1</v>
      </c>
      <c r="T3801">
        <v>2</v>
      </c>
      <c r="U3801" t="b">
        <v>1</v>
      </c>
      <c r="V3801" t="s">
        <v>340</v>
      </c>
      <c r="W3801" t="s">
        <v>341</v>
      </c>
      <c r="X3801" t="s">
        <v>5915</v>
      </c>
      <c r="Y3801">
        <v>18</v>
      </c>
      <c r="Z3801">
        <v>18</v>
      </c>
      <c r="AA3801">
        <v>9</v>
      </c>
      <c r="AB3801">
        <v>9</v>
      </c>
      <c r="AC3801">
        <v>25</v>
      </c>
    </row>
    <row r="3802" spans="1:29" x14ac:dyDescent="0.35">
      <c r="A3802">
        <v>3808</v>
      </c>
      <c r="B3802" t="s">
        <v>1318</v>
      </c>
      <c r="C3802" t="s">
        <v>5240</v>
      </c>
      <c r="J3802" t="s">
        <v>272</v>
      </c>
      <c r="K3802">
        <v>0</v>
      </c>
      <c r="N3802" t="b">
        <v>1</v>
      </c>
      <c r="O3802" t="b">
        <v>1</v>
      </c>
      <c r="P3802" t="b">
        <v>0</v>
      </c>
      <c r="Q3802">
        <v>11</v>
      </c>
      <c r="R3802">
        <v>10</v>
      </c>
      <c r="S3802">
        <v>1</v>
      </c>
      <c r="T3802">
        <v>2</v>
      </c>
      <c r="U3802" t="b">
        <v>1</v>
      </c>
      <c r="V3802" t="s">
        <v>340</v>
      </c>
      <c r="W3802" t="s">
        <v>341</v>
      </c>
      <c r="X3802" t="s">
        <v>5916</v>
      </c>
      <c r="Y3802">
        <v>19</v>
      </c>
      <c r="Z3802">
        <v>19</v>
      </c>
      <c r="AA3802">
        <v>9</v>
      </c>
      <c r="AB3802">
        <v>9</v>
      </c>
      <c r="AC3802">
        <v>25</v>
      </c>
    </row>
    <row r="3803" spans="1:29" x14ac:dyDescent="0.35">
      <c r="A3803">
        <v>3809</v>
      </c>
      <c r="B3803" t="s">
        <v>1318</v>
      </c>
      <c r="C3803" t="s">
        <v>5241</v>
      </c>
      <c r="J3803" t="s">
        <v>272</v>
      </c>
      <c r="K3803">
        <v>0</v>
      </c>
      <c r="N3803" t="b">
        <v>1</v>
      </c>
      <c r="O3803" t="b">
        <v>1</v>
      </c>
      <c r="P3803" t="b">
        <v>0</v>
      </c>
      <c r="Q3803">
        <v>11</v>
      </c>
      <c r="R3803">
        <v>10</v>
      </c>
      <c r="S3803">
        <v>1</v>
      </c>
      <c r="T3803">
        <v>2</v>
      </c>
      <c r="U3803" t="b">
        <v>1</v>
      </c>
      <c r="V3803" t="s">
        <v>340</v>
      </c>
      <c r="W3803" t="s">
        <v>341</v>
      </c>
      <c r="X3803" t="s">
        <v>5917</v>
      </c>
      <c r="Y3803">
        <v>20</v>
      </c>
      <c r="Z3803">
        <v>20</v>
      </c>
      <c r="AA3803">
        <v>9</v>
      </c>
      <c r="AB3803">
        <v>9</v>
      </c>
      <c r="AC3803">
        <v>25</v>
      </c>
    </row>
    <row r="3804" spans="1:29" x14ac:dyDescent="0.35">
      <c r="A3804">
        <v>3810</v>
      </c>
      <c r="B3804" t="s">
        <v>1318</v>
      </c>
      <c r="C3804" t="s">
        <v>5242</v>
      </c>
      <c r="J3804" t="s">
        <v>272</v>
      </c>
      <c r="K3804">
        <v>0</v>
      </c>
      <c r="N3804" t="b">
        <v>1</v>
      </c>
      <c r="O3804" t="b">
        <v>1</v>
      </c>
      <c r="P3804" t="b">
        <v>0</v>
      </c>
      <c r="Q3804">
        <v>11</v>
      </c>
      <c r="R3804">
        <v>10</v>
      </c>
      <c r="S3804">
        <v>1</v>
      </c>
      <c r="T3804">
        <v>2</v>
      </c>
      <c r="U3804" t="b">
        <v>1</v>
      </c>
      <c r="V3804" t="s">
        <v>340</v>
      </c>
      <c r="W3804" t="s">
        <v>341</v>
      </c>
      <c r="X3804" t="s">
        <v>5538</v>
      </c>
      <c r="Y3804">
        <v>21</v>
      </c>
      <c r="Z3804">
        <v>21</v>
      </c>
      <c r="AA3804">
        <v>9</v>
      </c>
      <c r="AB3804">
        <v>9</v>
      </c>
      <c r="AC3804">
        <v>25</v>
      </c>
    </row>
    <row r="3805" spans="1:29" x14ac:dyDescent="0.35">
      <c r="A3805">
        <v>3811</v>
      </c>
      <c r="B3805" t="s">
        <v>1318</v>
      </c>
      <c r="C3805" t="s">
        <v>5243</v>
      </c>
      <c r="J3805" t="s">
        <v>272</v>
      </c>
      <c r="K3805">
        <v>0</v>
      </c>
      <c r="N3805" t="b">
        <v>1</v>
      </c>
      <c r="O3805" t="b">
        <v>1</v>
      </c>
      <c r="P3805" t="b">
        <v>0</v>
      </c>
      <c r="Q3805">
        <v>11</v>
      </c>
      <c r="R3805">
        <v>10</v>
      </c>
      <c r="S3805">
        <v>1</v>
      </c>
      <c r="T3805">
        <v>2</v>
      </c>
      <c r="U3805" t="b">
        <v>1</v>
      </c>
      <c r="V3805" t="s">
        <v>340</v>
      </c>
      <c r="W3805" t="s">
        <v>341</v>
      </c>
      <c r="X3805" t="s">
        <v>5918</v>
      </c>
      <c r="Y3805">
        <v>22</v>
      </c>
      <c r="Z3805">
        <v>22</v>
      </c>
      <c r="AA3805">
        <v>9</v>
      </c>
      <c r="AB3805">
        <v>9</v>
      </c>
      <c r="AC3805">
        <v>25</v>
      </c>
    </row>
    <row r="3806" spans="1:29" x14ac:dyDescent="0.35">
      <c r="A3806">
        <v>3812</v>
      </c>
      <c r="B3806" t="s">
        <v>1318</v>
      </c>
      <c r="C3806" t="s">
        <v>5244</v>
      </c>
      <c r="J3806" t="s">
        <v>272</v>
      </c>
      <c r="K3806">
        <v>0</v>
      </c>
      <c r="N3806" t="b">
        <v>1</v>
      </c>
      <c r="O3806" t="b">
        <v>1</v>
      </c>
      <c r="P3806" t="b">
        <v>0</v>
      </c>
      <c r="Q3806">
        <v>11</v>
      </c>
      <c r="R3806">
        <v>10</v>
      </c>
      <c r="S3806">
        <v>1</v>
      </c>
      <c r="T3806">
        <v>2</v>
      </c>
      <c r="U3806" t="b">
        <v>1</v>
      </c>
      <c r="V3806" t="s">
        <v>340</v>
      </c>
      <c r="W3806" t="s">
        <v>341</v>
      </c>
      <c r="X3806" t="s">
        <v>5919</v>
      </c>
      <c r="Y3806">
        <v>23</v>
      </c>
      <c r="Z3806">
        <v>23</v>
      </c>
      <c r="AA3806">
        <v>9</v>
      </c>
      <c r="AB3806">
        <v>9</v>
      </c>
      <c r="AC3806">
        <v>25</v>
      </c>
    </row>
    <row r="3807" spans="1:29" x14ac:dyDescent="0.35">
      <c r="A3807">
        <v>3813</v>
      </c>
      <c r="B3807" t="s">
        <v>1318</v>
      </c>
      <c r="C3807" t="s">
        <v>5245</v>
      </c>
      <c r="G3807" t="s">
        <v>1319</v>
      </c>
      <c r="J3807" t="s">
        <v>264</v>
      </c>
      <c r="K3807">
        <v>0</v>
      </c>
      <c r="N3807" t="b">
        <v>1</v>
      </c>
      <c r="O3807" t="b">
        <v>1</v>
      </c>
      <c r="P3807" t="b">
        <v>0</v>
      </c>
      <c r="Q3807">
        <v>11</v>
      </c>
      <c r="R3807">
        <v>0</v>
      </c>
      <c r="S3807">
        <v>1</v>
      </c>
      <c r="T3807">
        <v>2</v>
      </c>
      <c r="U3807" t="b">
        <v>1</v>
      </c>
      <c r="V3807" t="s">
        <v>340</v>
      </c>
      <c r="W3807" t="s">
        <v>341</v>
      </c>
      <c r="X3807" t="s">
        <v>6216</v>
      </c>
      <c r="Y3807">
        <v>29</v>
      </c>
      <c r="Z3807">
        <v>29</v>
      </c>
      <c r="AA3807">
        <v>1</v>
      </c>
      <c r="AB3807">
        <v>1</v>
      </c>
      <c r="AC3807">
        <v>25</v>
      </c>
    </row>
    <row r="3808" spans="1:29" x14ac:dyDescent="0.35">
      <c r="A3808">
        <v>3814</v>
      </c>
      <c r="B3808" t="s">
        <v>1318</v>
      </c>
      <c r="C3808" t="s">
        <v>5246</v>
      </c>
      <c r="G3808" t="s">
        <v>1319</v>
      </c>
      <c r="J3808" t="s">
        <v>264</v>
      </c>
      <c r="K3808">
        <v>0</v>
      </c>
      <c r="N3808" t="b">
        <v>1</v>
      </c>
      <c r="O3808" t="b">
        <v>1</v>
      </c>
      <c r="P3808" t="b">
        <v>0</v>
      </c>
      <c r="Q3808">
        <v>11</v>
      </c>
      <c r="R3808">
        <v>0</v>
      </c>
      <c r="S3808">
        <v>1</v>
      </c>
      <c r="T3808">
        <v>2</v>
      </c>
      <c r="U3808" t="b">
        <v>1</v>
      </c>
      <c r="V3808" t="s">
        <v>340</v>
      </c>
      <c r="W3808" t="s">
        <v>341</v>
      </c>
      <c r="X3808" t="s">
        <v>5705</v>
      </c>
      <c r="Y3808">
        <v>29</v>
      </c>
      <c r="Z3808">
        <v>29</v>
      </c>
      <c r="AA3808">
        <v>2</v>
      </c>
      <c r="AB3808">
        <v>2</v>
      </c>
      <c r="AC3808">
        <v>25</v>
      </c>
    </row>
    <row r="3809" spans="1:29" x14ac:dyDescent="0.35">
      <c r="A3809">
        <v>3815</v>
      </c>
      <c r="B3809" t="s">
        <v>1318</v>
      </c>
      <c r="C3809" t="s">
        <v>5247</v>
      </c>
      <c r="G3809" t="s">
        <v>1319</v>
      </c>
      <c r="J3809" t="s">
        <v>264</v>
      </c>
      <c r="K3809">
        <v>0</v>
      </c>
      <c r="N3809" t="b">
        <v>1</v>
      </c>
      <c r="O3809" t="b">
        <v>1</v>
      </c>
      <c r="P3809" t="b">
        <v>0</v>
      </c>
      <c r="Q3809">
        <v>11</v>
      </c>
      <c r="R3809">
        <v>0</v>
      </c>
      <c r="S3809">
        <v>1</v>
      </c>
      <c r="T3809">
        <v>2</v>
      </c>
      <c r="U3809" t="b">
        <v>1</v>
      </c>
      <c r="V3809" t="s">
        <v>340</v>
      </c>
      <c r="W3809" t="s">
        <v>341</v>
      </c>
      <c r="X3809" t="s">
        <v>6222</v>
      </c>
      <c r="Y3809">
        <v>29</v>
      </c>
      <c r="Z3809">
        <v>29</v>
      </c>
      <c r="AA3809">
        <v>3</v>
      </c>
      <c r="AB3809">
        <v>3</v>
      </c>
      <c r="AC3809">
        <v>25</v>
      </c>
    </row>
    <row r="3810" spans="1:29" x14ac:dyDescent="0.35">
      <c r="A3810">
        <v>3816</v>
      </c>
      <c r="B3810" t="s">
        <v>1318</v>
      </c>
      <c r="C3810" t="s">
        <v>5248</v>
      </c>
      <c r="G3810" t="s">
        <v>1319</v>
      </c>
      <c r="J3810" t="s">
        <v>264</v>
      </c>
      <c r="K3810">
        <v>0</v>
      </c>
      <c r="N3810" t="b">
        <v>1</v>
      </c>
      <c r="O3810" t="b">
        <v>1</v>
      </c>
      <c r="P3810" t="b">
        <v>0</v>
      </c>
      <c r="Q3810">
        <v>11</v>
      </c>
      <c r="R3810">
        <v>0</v>
      </c>
      <c r="S3810">
        <v>1</v>
      </c>
      <c r="T3810">
        <v>2</v>
      </c>
      <c r="U3810" t="b">
        <v>1</v>
      </c>
      <c r="V3810" t="s">
        <v>340</v>
      </c>
      <c r="W3810" t="s">
        <v>341</v>
      </c>
      <c r="X3810" t="s">
        <v>6217</v>
      </c>
      <c r="Y3810">
        <v>30</v>
      </c>
      <c r="Z3810">
        <v>30</v>
      </c>
      <c r="AA3810">
        <v>1</v>
      </c>
      <c r="AB3810">
        <v>1</v>
      </c>
      <c r="AC3810">
        <v>25</v>
      </c>
    </row>
    <row r="3811" spans="1:29" x14ac:dyDescent="0.35">
      <c r="A3811">
        <v>3817</v>
      </c>
      <c r="B3811" t="s">
        <v>1318</v>
      </c>
      <c r="C3811" t="s">
        <v>5249</v>
      </c>
      <c r="G3811" t="s">
        <v>1319</v>
      </c>
      <c r="J3811" t="s">
        <v>264</v>
      </c>
      <c r="K3811">
        <v>0</v>
      </c>
      <c r="N3811" t="b">
        <v>1</v>
      </c>
      <c r="O3811" t="b">
        <v>1</v>
      </c>
      <c r="P3811" t="b">
        <v>0</v>
      </c>
      <c r="Q3811">
        <v>11</v>
      </c>
      <c r="R3811">
        <v>0</v>
      </c>
      <c r="S3811">
        <v>1</v>
      </c>
      <c r="T3811">
        <v>2</v>
      </c>
      <c r="U3811" t="b">
        <v>1</v>
      </c>
      <c r="V3811" t="s">
        <v>340</v>
      </c>
      <c r="W3811" t="s">
        <v>341</v>
      </c>
      <c r="X3811" t="s">
        <v>5432</v>
      </c>
      <c r="Y3811">
        <v>30</v>
      </c>
      <c r="Z3811">
        <v>30</v>
      </c>
      <c r="AA3811">
        <v>2</v>
      </c>
      <c r="AB3811">
        <v>2</v>
      </c>
      <c r="AC3811">
        <v>25</v>
      </c>
    </row>
    <row r="3812" spans="1:29" x14ac:dyDescent="0.35">
      <c r="A3812">
        <v>3818</v>
      </c>
      <c r="B3812" t="s">
        <v>1318</v>
      </c>
      <c r="C3812" t="s">
        <v>5250</v>
      </c>
      <c r="G3812" t="s">
        <v>1319</v>
      </c>
      <c r="J3812" t="s">
        <v>264</v>
      </c>
      <c r="K3812">
        <v>0</v>
      </c>
      <c r="N3812" t="b">
        <v>1</v>
      </c>
      <c r="O3812" t="b">
        <v>1</v>
      </c>
      <c r="P3812" t="b">
        <v>0</v>
      </c>
      <c r="Q3812">
        <v>11</v>
      </c>
      <c r="R3812">
        <v>0</v>
      </c>
      <c r="S3812">
        <v>1</v>
      </c>
      <c r="T3812">
        <v>2</v>
      </c>
      <c r="U3812" t="b">
        <v>1</v>
      </c>
      <c r="V3812" t="s">
        <v>340</v>
      </c>
      <c r="W3812" t="s">
        <v>341</v>
      </c>
      <c r="X3812" t="s">
        <v>6223</v>
      </c>
      <c r="Y3812">
        <v>30</v>
      </c>
      <c r="Z3812">
        <v>30</v>
      </c>
      <c r="AA3812">
        <v>3</v>
      </c>
      <c r="AB3812">
        <v>3</v>
      </c>
      <c r="AC3812">
        <v>25</v>
      </c>
    </row>
    <row r="3813" spans="1:29" x14ac:dyDescent="0.35">
      <c r="A3813">
        <v>3819</v>
      </c>
      <c r="B3813" t="s">
        <v>1318</v>
      </c>
      <c r="C3813" t="s">
        <v>5251</v>
      </c>
      <c r="G3813" t="s">
        <v>1319</v>
      </c>
      <c r="J3813" t="s">
        <v>264</v>
      </c>
      <c r="K3813">
        <v>0</v>
      </c>
      <c r="N3813" t="b">
        <v>1</v>
      </c>
      <c r="O3813" t="b">
        <v>1</v>
      </c>
      <c r="P3813" t="b">
        <v>0</v>
      </c>
      <c r="Q3813">
        <v>11</v>
      </c>
      <c r="R3813">
        <v>0</v>
      </c>
      <c r="S3813">
        <v>1</v>
      </c>
      <c r="T3813">
        <v>2</v>
      </c>
      <c r="U3813" t="b">
        <v>1</v>
      </c>
      <c r="V3813" t="s">
        <v>340</v>
      </c>
      <c r="W3813" t="s">
        <v>341</v>
      </c>
      <c r="X3813" t="s">
        <v>2188</v>
      </c>
      <c r="Y3813">
        <v>31</v>
      </c>
      <c r="Z3813">
        <v>31</v>
      </c>
      <c r="AA3813">
        <v>1</v>
      </c>
      <c r="AB3813">
        <v>1</v>
      </c>
      <c r="AC3813">
        <v>25</v>
      </c>
    </row>
    <row r="3814" spans="1:29" x14ac:dyDescent="0.35">
      <c r="A3814">
        <v>3820</v>
      </c>
      <c r="B3814" t="s">
        <v>1318</v>
      </c>
      <c r="C3814" t="s">
        <v>5252</v>
      </c>
      <c r="G3814" t="s">
        <v>1319</v>
      </c>
      <c r="J3814" t="s">
        <v>264</v>
      </c>
      <c r="K3814">
        <v>0</v>
      </c>
      <c r="N3814" t="b">
        <v>1</v>
      </c>
      <c r="O3814" t="b">
        <v>1</v>
      </c>
      <c r="P3814" t="b">
        <v>0</v>
      </c>
      <c r="Q3814">
        <v>11</v>
      </c>
      <c r="R3814">
        <v>0</v>
      </c>
      <c r="S3814">
        <v>1</v>
      </c>
      <c r="T3814">
        <v>2</v>
      </c>
      <c r="U3814" t="b">
        <v>1</v>
      </c>
      <c r="V3814" t="s">
        <v>340</v>
      </c>
      <c r="W3814" t="s">
        <v>341</v>
      </c>
      <c r="X3814" t="s">
        <v>5433</v>
      </c>
      <c r="Y3814">
        <v>31</v>
      </c>
      <c r="Z3814">
        <v>31</v>
      </c>
      <c r="AA3814">
        <v>2</v>
      </c>
      <c r="AB3814">
        <v>2</v>
      </c>
      <c r="AC3814">
        <v>25</v>
      </c>
    </row>
    <row r="3815" spans="1:29" x14ac:dyDescent="0.35">
      <c r="A3815">
        <v>3821</v>
      </c>
      <c r="B3815" t="s">
        <v>1318</v>
      </c>
      <c r="C3815" t="s">
        <v>5253</v>
      </c>
      <c r="G3815" t="s">
        <v>1319</v>
      </c>
      <c r="J3815" t="s">
        <v>264</v>
      </c>
      <c r="K3815">
        <v>0</v>
      </c>
      <c r="N3815" t="b">
        <v>1</v>
      </c>
      <c r="O3815" t="b">
        <v>1</v>
      </c>
      <c r="P3815" t="b">
        <v>0</v>
      </c>
      <c r="Q3815">
        <v>11</v>
      </c>
      <c r="R3815">
        <v>0</v>
      </c>
      <c r="S3815">
        <v>1</v>
      </c>
      <c r="T3815">
        <v>2</v>
      </c>
      <c r="U3815" t="b">
        <v>1</v>
      </c>
      <c r="V3815" t="s">
        <v>340</v>
      </c>
      <c r="W3815" t="s">
        <v>341</v>
      </c>
      <c r="X3815" t="s">
        <v>6224</v>
      </c>
      <c r="Y3815">
        <v>31</v>
      </c>
      <c r="Z3815">
        <v>31</v>
      </c>
      <c r="AA3815">
        <v>3</v>
      </c>
      <c r="AB3815">
        <v>3</v>
      </c>
      <c r="AC3815">
        <v>25</v>
      </c>
    </row>
    <row r="3816" spans="1:29" x14ac:dyDescent="0.35">
      <c r="A3816">
        <v>3822</v>
      </c>
      <c r="B3816" t="s">
        <v>1318</v>
      </c>
      <c r="C3816" t="s">
        <v>5254</v>
      </c>
      <c r="G3816" t="s">
        <v>1319</v>
      </c>
      <c r="J3816" t="s">
        <v>264</v>
      </c>
      <c r="K3816">
        <v>0</v>
      </c>
      <c r="N3816" t="b">
        <v>1</v>
      </c>
      <c r="O3816" t="b">
        <v>1</v>
      </c>
      <c r="P3816" t="b">
        <v>0</v>
      </c>
      <c r="Q3816">
        <v>11</v>
      </c>
      <c r="R3816">
        <v>0</v>
      </c>
      <c r="S3816">
        <v>1</v>
      </c>
      <c r="T3816">
        <v>2</v>
      </c>
      <c r="U3816" t="b">
        <v>1</v>
      </c>
      <c r="V3816" t="s">
        <v>340</v>
      </c>
      <c r="W3816" t="s">
        <v>341</v>
      </c>
      <c r="X3816" t="s">
        <v>2198</v>
      </c>
      <c r="Y3816">
        <v>32</v>
      </c>
      <c r="Z3816">
        <v>32</v>
      </c>
      <c r="AA3816">
        <v>1</v>
      </c>
      <c r="AB3816">
        <v>1</v>
      </c>
      <c r="AC3816">
        <v>25</v>
      </c>
    </row>
    <row r="3817" spans="1:29" x14ac:dyDescent="0.35">
      <c r="A3817">
        <v>3823</v>
      </c>
      <c r="B3817" t="s">
        <v>1318</v>
      </c>
      <c r="C3817" t="s">
        <v>5255</v>
      </c>
      <c r="G3817" t="s">
        <v>1319</v>
      </c>
      <c r="J3817" t="s">
        <v>264</v>
      </c>
      <c r="K3817">
        <v>0</v>
      </c>
      <c r="N3817" t="b">
        <v>1</v>
      </c>
      <c r="O3817" t="b">
        <v>1</v>
      </c>
      <c r="P3817" t="b">
        <v>0</v>
      </c>
      <c r="Q3817">
        <v>11</v>
      </c>
      <c r="R3817">
        <v>0</v>
      </c>
      <c r="S3817">
        <v>1</v>
      </c>
      <c r="T3817">
        <v>2</v>
      </c>
      <c r="U3817" t="b">
        <v>1</v>
      </c>
      <c r="V3817" t="s">
        <v>340</v>
      </c>
      <c r="W3817" t="s">
        <v>341</v>
      </c>
      <c r="X3817" t="s">
        <v>5434</v>
      </c>
      <c r="Y3817">
        <v>32</v>
      </c>
      <c r="Z3817">
        <v>32</v>
      </c>
      <c r="AA3817">
        <v>2</v>
      </c>
      <c r="AB3817">
        <v>2</v>
      </c>
      <c r="AC3817">
        <v>25</v>
      </c>
    </row>
    <row r="3818" spans="1:29" x14ac:dyDescent="0.35">
      <c r="A3818">
        <v>3824</v>
      </c>
      <c r="B3818" t="s">
        <v>1318</v>
      </c>
      <c r="C3818" t="s">
        <v>5256</v>
      </c>
      <c r="G3818" t="s">
        <v>1319</v>
      </c>
      <c r="J3818" t="s">
        <v>264</v>
      </c>
      <c r="K3818">
        <v>0</v>
      </c>
      <c r="N3818" t="b">
        <v>1</v>
      </c>
      <c r="O3818" t="b">
        <v>1</v>
      </c>
      <c r="P3818" t="b">
        <v>0</v>
      </c>
      <c r="Q3818">
        <v>11</v>
      </c>
      <c r="R3818">
        <v>0</v>
      </c>
      <c r="S3818">
        <v>1</v>
      </c>
      <c r="T3818">
        <v>2</v>
      </c>
      <c r="U3818" t="b">
        <v>1</v>
      </c>
      <c r="V3818" t="s">
        <v>340</v>
      </c>
      <c r="W3818" t="s">
        <v>341</v>
      </c>
      <c r="X3818" t="s">
        <v>6225</v>
      </c>
      <c r="Y3818">
        <v>32</v>
      </c>
      <c r="Z3818">
        <v>32</v>
      </c>
      <c r="AA3818">
        <v>3</v>
      </c>
      <c r="AB3818">
        <v>3</v>
      </c>
      <c r="AC3818">
        <v>25</v>
      </c>
    </row>
    <row r="3819" spans="1:29" x14ac:dyDescent="0.35">
      <c r="A3819">
        <v>3825</v>
      </c>
      <c r="B3819" t="s">
        <v>1318</v>
      </c>
      <c r="C3819" t="s">
        <v>5257</v>
      </c>
      <c r="G3819" t="s">
        <v>1319</v>
      </c>
      <c r="J3819" t="s">
        <v>264</v>
      </c>
      <c r="K3819">
        <v>0</v>
      </c>
      <c r="N3819" t="b">
        <v>1</v>
      </c>
      <c r="O3819" t="b">
        <v>1</v>
      </c>
      <c r="P3819" t="b">
        <v>0</v>
      </c>
      <c r="Q3819">
        <v>11</v>
      </c>
      <c r="R3819">
        <v>0</v>
      </c>
      <c r="S3819">
        <v>1</v>
      </c>
      <c r="T3819">
        <v>2</v>
      </c>
      <c r="U3819" t="b">
        <v>1</v>
      </c>
      <c r="V3819" t="s">
        <v>340</v>
      </c>
      <c r="W3819" t="s">
        <v>341</v>
      </c>
      <c r="X3819" t="s">
        <v>2208</v>
      </c>
      <c r="Y3819">
        <v>33</v>
      </c>
      <c r="Z3819">
        <v>33</v>
      </c>
      <c r="AA3819">
        <v>1</v>
      </c>
      <c r="AB3819">
        <v>1</v>
      </c>
      <c r="AC3819">
        <v>25</v>
      </c>
    </row>
    <row r="3820" spans="1:29" x14ac:dyDescent="0.35">
      <c r="A3820">
        <v>3826</v>
      </c>
      <c r="B3820" t="s">
        <v>1318</v>
      </c>
      <c r="C3820" t="s">
        <v>5258</v>
      </c>
      <c r="G3820" t="s">
        <v>1319</v>
      </c>
      <c r="J3820" t="s">
        <v>264</v>
      </c>
      <c r="K3820">
        <v>0</v>
      </c>
      <c r="N3820" t="b">
        <v>1</v>
      </c>
      <c r="O3820" t="b">
        <v>1</v>
      </c>
      <c r="P3820" t="b">
        <v>0</v>
      </c>
      <c r="Q3820">
        <v>11</v>
      </c>
      <c r="R3820">
        <v>0</v>
      </c>
      <c r="S3820">
        <v>1</v>
      </c>
      <c r="T3820">
        <v>2</v>
      </c>
      <c r="U3820" t="b">
        <v>1</v>
      </c>
      <c r="V3820" t="s">
        <v>340</v>
      </c>
      <c r="W3820" t="s">
        <v>341</v>
      </c>
      <c r="X3820" t="s">
        <v>5706</v>
      </c>
      <c r="Y3820">
        <v>33</v>
      </c>
      <c r="Z3820">
        <v>33</v>
      </c>
      <c r="AA3820">
        <v>2</v>
      </c>
      <c r="AB3820">
        <v>2</v>
      </c>
      <c r="AC3820">
        <v>25</v>
      </c>
    </row>
    <row r="3821" spans="1:29" x14ac:dyDescent="0.35">
      <c r="A3821">
        <v>3827</v>
      </c>
      <c r="B3821" t="s">
        <v>1318</v>
      </c>
      <c r="C3821" t="s">
        <v>5259</v>
      </c>
      <c r="G3821" t="s">
        <v>1319</v>
      </c>
      <c r="J3821" t="s">
        <v>264</v>
      </c>
      <c r="K3821">
        <v>0</v>
      </c>
      <c r="N3821" t="b">
        <v>1</v>
      </c>
      <c r="O3821" t="b">
        <v>1</v>
      </c>
      <c r="P3821" t="b">
        <v>0</v>
      </c>
      <c r="Q3821">
        <v>11</v>
      </c>
      <c r="R3821">
        <v>0</v>
      </c>
      <c r="S3821">
        <v>1</v>
      </c>
      <c r="T3821">
        <v>2</v>
      </c>
      <c r="U3821" t="b">
        <v>1</v>
      </c>
      <c r="V3821" t="s">
        <v>340</v>
      </c>
      <c r="W3821" t="s">
        <v>341</v>
      </c>
      <c r="X3821" t="s">
        <v>6226</v>
      </c>
      <c r="Y3821">
        <v>33</v>
      </c>
      <c r="Z3821">
        <v>33</v>
      </c>
      <c r="AA3821">
        <v>3</v>
      </c>
      <c r="AB3821">
        <v>3</v>
      </c>
      <c r="AC3821">
        <v>25</v>
      </c>
    </row>
    <row r="3822" spans="1:29" x14ac:dyDescent="0.35">
      <c r="A3822">
        <v>3828</v>
      </c>
      <c r="B3822" t="s">
        <v>1318</v>
      </c>
      <c r="C3822" t="s">
        <v>5260</v>
      </c>
      <c r="G3822" t="s">
        <v>1319</v>
      </c>
      <c r="J3822" t="s">
        <v>264</v>
      </c>
      <c r="K3822">
        <v>0</v>
      </c>
      <c r="N3822" t="b">
        <v>1</v>
      </c>
      <c r="O3822" t="b">
        <v>1</v>
      </c>
      <c r="P3822" t="b">
        <v>0</v>
      </c>
      <c r="Q3822">
        <v>11</v>
      </c>
      <c r="R3822">
        <v>0</v>
      </c>
      <c r="S3822">
        <v>1</v>
      </c>
      <c r="T3822">
        <v>2</v>
      </c>
      <c r="U3822" t="b">
        <v>1</v>
      </c>
      <c r="V3822" t="s">
        <v>340</v>
      </c>
      <c r="W3822" t="s">
        <v>341</v>
      </c>
      <c r="X3822" t="s">
        <v>2218</v>
      </c>
      <c r="Y3822">
        <v>34</v>
      </c>
      <c r="Z3822">
        <v>34</v>
      </c>
      <c r="AA3822">
        <v>1</v>
      </c>
      <c r="AB3822">
        <v>1</v>
      </c>
      <c r="AC3822">
        <v>25</v>
      </c>
    </row>
    <row r="3823" spans="1:29" x14ac:dyDescent="0.35">
      <c r="A3823">
        <v>3829</v>
      </c>
      <c r="B3823" t="s">
        <v>1318</v>
      </c>
      <c r="C3823" t="s">
        <v>5261</v>
      </c>
      <c r="G3823" t="s">
        <v>1319</v>
      </c>
      <c r="J3823" t="s">
        <v>264</v>
      </c>
      <c r="K3823">
        <v>0</v>
      </c>
      <c r="N3823" t="b">
        <v>1</v>
      </c>
      <c r="O3823" t="b">
        <v>1</v>
      </c>
      <c r="P3823" t="b">
        <v>0</v>
      </c>
      <c r="Q3823">
        <v>11</v>
      </c>
      <c r="R3823">
        <v>0</v>
      </c>
      <c r="S3823">
        <v>1</v>
      </c>
      <c r="T3823">
        <v>2</v>
      </c>
      <c r="U3823" t="b">
        <v>1</v>
      </c>
      <c r="V3823" t="s">
        <v>340</v>
      </c>
      <c r="W3823" t="s">
        <v>341</v>
      </c>
      <c r="X3823" t="s">
        <v>5707</v>
      </c>
      <c r="Y3823">
        <v>34</v>
      </c>
      <c r="Z3823">
        <v>34</v>
      </c>
      <c r="AA3823">
        <v>2</v>
      </c>
      <c r="AB3823">
        <v>2</v>
      </c>
      <c r="AC3823">
        <v>25</v>
      </c>
    </row>
    <row r="3824" spans="1:29" x14ac:dyDescent="0.35">
      <c r="A3824">
        <v>3830</v>
      </c>
      <c r="B3824" t="s">
        <v>1318</v>
      </c>
      <c r="C3824" t="s">
        <v>5262</v>
      </c>
      <c r="G3824" t="s">
        <v>1319</v>
      </c>
      <c r="J3824" t="s">
        <v>264</v>
      </c>
      <c r="K3824">
        <v>0</v>
      </c>
      <c r="N3824" t="b">
        <v>1</v>
      </c>
      <c r="O3824" t="b">
        <v>1</v>
      </c>
      <c r="P3824" t="b">
        <v>0</v>
      </c>
      <c r="Q3824">
        <v>11</v>
      </c>
      <c r="R3824">
        <v>0</v>
      </c>
      <c r="S3824">
        <v>1</v>
      </c>
      <c r="T3824">
        <v>2</v>
      </c>
      <c r="U3824" t="b">
        <v>1</v>
      </c>
      <c r="V3824" t="s">
        <v>340</v>
      </c>
      <c r="W3824" t="s">
        <v>341</v>
      </c>
      <c r="X3824" t="s">
        <v>6227</v>
      </c>
      <c r="Y3824">
        <v>34</v>
      </c>
      <c r="Z3824">
        <v>34</v>
      </c>
      <c r="AA3824">
        <v>3</v>
      </c>
      <c r="AB3824">
        <v>3</v>
      </c>
      <c r="AC3824">
        <v>25</v>
      </c>
    </row>
    <row r="3825" spans="1:29" x14ac:dyDescent="0.35">
      <c r="A3825">
        <v>3831</v>
      </c>
      <c r="B3825" t="s">
        <v>1318</v>
      </c>
      <c r="C3825" t="s">
        <v>5263</v>
      </c>
      <c r="G3825" t="s">
        <v>1319</v>
      </c>
      <c r="J3825" t="s">
        <v>264</v>
      </c>
      <c r="K3825">
        <v>0</v>
      </c>
      <c r="N3825" t="b">
        <v>1</v>
      </c>
      <c r="O3825" t="b">
        <v>1</v>
      </c>
      <c r="P3825" t="b">
        <v>0</v>
      </c>
      <c r="Q3825">
        <v>11</v>
      </c>
      <c r="R3825">
        <v>0</v>
      </c>
      <c r="S3825">
        <v>1</v>
      </c>
      <c r="T3825">
        <v>2</v>
      </c>
      <c r="U3825" t="b">
        <v>1</v>
      </c>
      <c r="V3825" t="s">
        <v>340</v>
      </c>
      <c r="W3825" t="s">
        <v>341</v>
      </c>
      <c r="X3825" t="s">
        <v>6218</v>
      </c>
      <c r="Y3825">
        <v>35</v>
      </c>
      <c r="Z3825">
        <v>35</v>
      </c>
      <c r="AA3825">
        <v>1</v>
      </c>
      <c r="AB3825">
        <v>1</v>
      </c>
      <c r="AC3825">
        <v>25</v>
      </c>
    </row>
    <row r="3826" spans="1:29" x14ac:dyDescent="0.35">
      <c r="A3826">
        <v>3832</v>
      </c>
      <c r="B3826" t="s">
        <v>1318</v>
      </c>
      <c r="C3826" t="s">
        <v>5264</v>
      </c>
      <c r="G3826" t="s">
        <v>1319</v>
      </c>
      <c r="J3826" t="s">
        <v>264</v>
      </c>
      <c r="K3826">
        <v>0</v>
      </c>
      <c r="N3826" t="b">
        <v>1</v>
      </c>
      <c r="O3826" t="b">
        <v>1</v>
      </c>
      <c r="P3826" t="b">
        <v>0</v>
      </c>
      <c r="Q3826">
        <v>11</v>
      </c>
      <c r="R3826">
        <v>0</v>
      </c>
      <c r="S3826">
        <v>1</v>
      </c>
      <c r="T3826">
        <v>2</v>
      </c>
      <c r="U3826" t="b">
        <v>1</v>
      </c>
      <c r="V3826" t="s">
        <v>340</v>
      </c>
      <c r="W3826" t="s">
        <v>341</v>
      </c>
      <c r="X3826" t="s">
        <v>5708</v>
      </c>
      <c r="Y3826">
        <v>35</v>
      </c>
      <c r="Z3826">
        <v>35</v>
      </c>
      <c r="AA3826">
        <v>2</v>
      </c>
      <c r="AB3826">
        <v>2</v>
      </c>
      <c r="AC3826">
        <v>25</v>
      </c>
    </row>
    <row r="3827" spans="1:29" x14ac:dyDescent="0.35">
      <c r="A3827">
        <v>3833</v>
      </c>
      <c r="B3827" t="s">
        <v>1318</v>
      </c>
      <c r="C3827" t="s">
        <v>5265</v>
      </c>
      <c r="G3827" t="s">
        <v>1319</v>
      </c>
      <c r="J3827" t="s">
        <v>264</v>
      </c>
      <c r="K3827">
        <v>0</v>
      </c>
      <c r="N3827" t="b">
        <v>1</v>
      </c>
      <c r="O3827" t="b">
        <v>1</v>
      </c>
      <c r="P3827" t="b">
        <v>0</v>
      </c>
      <c r="Q3827">
        <v>11</v>
      </c>
      <c r="R3827">
        <v>0</v>
      </c>
      <c r="S3827">
        <v>1</v>
      </c>
      <c r="T3827">
        <v>2</v>
      </c>
      <c r="U3827" t="b">
        <v>1</v>
      </c>
      <c r="V3827" t="s">
        <v>340</v>
      </c>
      <c r="W3827" t="s">
        <v>341</v>
      </c>
      <c r="X3827" t="s">
        <v>6228</v>
      </c>
      <c r="Y3827">
        <v>35</v>
      </c>
      <c r="Z3827">
        <v>35</v>
      </c>
      <c r="AA3827">
        <v>3</v>
      </c>
      <c r="AB3827">
        <v>3</v>
      </c>
      <c r="AC3827">
        <v>25</v>
      </c>
    </row>
    <row r="3828" spans="1:29" x14ac:dyDescent="0.35">
      <c r="A3828">
        <v>3834</v>
      </c>
      <c r="B3828" t="s">
        <v>1318</v>
      </c>
      <c r="C3828" t="s">
        <v>5266</v>
      </c>
      <c r="G3828" t="s">
        <v>1319</v>
      </c>
      <c r="J3828" t="s">
        <v>264</v>
      </c>
      <c r="K3828">
        <v>0</v>
      </c>
      <c r="N3828" t="b">
        <v>1</v>
      </c>
      <c r="O3828" t="b">
        <v>1</v>
      </c>
      <c r="P3828" t="b">
        <v>0</v>
      </c>
      <c r="Q3828">
        <v>11</v>
      </c>
      <c r="R3828">
        <v>0</v>
      </c>
      <c r="S3828">
        <v>1</v>
      </c>
      <c r="T3828">
        <v>2</v>
      </c>
      <c r="U3828" t="b">
        <v>1</v>
      </c>
      <c r="V3828" t="s">
        <v>340</v>
      </c>
      <c r="W3828" t="s">
        <v>341</v>
      </c>
      <c r="X3828" t="s">
        <v>5392</v>
      </c>
      <c r="Y3828">
        <v>36</v>
      </c>
      <c r="Z3828">
        <v>36</v>
      </c>
      <c r="AA3828">
        <v>1</v>
      </c>
      <c r="AB3828">
        <v>1</v>
      </c>
      <c r="AC3828">
        <v>25</v>
      </c>
    </row>
    <row r="3829" spans="1:29" x14ac:dyDescent="0.35">
      <c r="A3829">
        <v>3835</v>
      </c>
      <c r="B3829" t="s">
        <v>1318</v>
      </c>
      <c r="C3829" t="s">
        <v>5267</v>
      </c>
      <c r="G3829" t="s">
        <v>1319</v>
      </c>
      <c r="J3829" t="s">
        <v>264</v>
      </c>
      <c r="K3829">
        <v>0</v>
      </c>
      <c r="N3829" t="b">
        <v>1</v>
      </c>
      <c r="O3829" t="b">
        <v>1</v>
      </c>
      <c r="P3829" t="b">
        <v>0</v>
      </c>
      <c r="Q3829">
        <v>11</v>
      </c>
      <c r="R3829">
        <v>0</v>
      </c>
      <c r="S3829">
        <v>1</v>
      </c>
      <c r="T3829">
        <v>2</v>
      </c>
      <c r="U3829" t="b">
        <v>1</v>
      </c>
      <c r="V3829" t="s">
        <v>340</v>
      </c>
      <c r="W3829" t="s">
        <v>341</v>
      </c>
      <c r="X3829" t="s">
        <v>5709</v>
      </c>
      <c r="Y3829">
        <v>36</v>
      </c>
      <c r="Z3829">
        <v>36</v>
      </c>
      <c r="AA3829">
        <v>2</v>
      </c>
      <c r="AB3829">
        <v>2</v>
      </c>
      <c r="AC3829">
        <v>25</v>
      </c>
    </row>
    <row r="3830" spans="1:29" x14ac:dyDescent="0.35">
      <c r="A3830">
        <v>3836</v>
      </c>
      <c r="B3830" t="s">
        <v>1318</v>
      </c>
      <c r="C3830" t="s">
        <v>5268</v>
      </c>
      <c r="G3830" t="s">
        <v>1319</v>
      </c>
      <c r="J3830" t="s">
        <v>264</v>
      </c>
      <c r="K3830">
        <v>0</v>
      </c>
      <c r="N3830" t="b">
        <v>1</v>
      </c>
      <c r="O3830" t="b">
        <v>1</v>
      </c>
      <c r="P3830" t="b">
        <v>0</v>
      </c>
      <c r="Q3830">
        <v>11</v>
      </c>
      <c r="R3830">
        <v>0</v>
      </c>
      <c r="S3830">
        <v>1</v>
      </c>
      <c r="T3830">
        <v>2</v>
      </c>
      <c r="U3830" t="b">
        <v>1</v>
      </c>
      <c r="V3830" t="s">
        <v>340</v>
      </c>
      <c r="W3830" t="s">
        <v>341</v>
      </c>
      <c r="X3830" t="s">
        <v>5393</v>
      </c>
      <c r="Y3830">
        <v>36</v>
      </c>
      <c r="Z3830">
        <v>36</v>
      </c>
      <c r="AA3830">
        <v>3</v>
      </c>
      <c r="AB3830">
        <v>3</v>
      </c>
      <c r="AC3830">
        <v>25</v>
      </c>
    </row>
    <row r="3831" spans="1:29" x14ac:dyDescent="0.35">
      <c r="A3831">
        <v>3837</v>
      </c>
      <c r="B3831" t="s">
        <v>1318</v>
      </c>
      <c r="C3831" t="s">
        <v>5269</v>
      </c>
      <c r="G3831" t="s">
        <v>1319</v>
      </c>
      <c r="J3831" t="s">
        <v>264</v>
      </c>
      <c r="K3831">
        <v>0</v>
      </c>
      <c r="N3831" t="b">
        <v>1</v>
      </c>
      <c r="O3831" t="b">
        <v>1</v>
      </c>
      <c r="P3831" t="b">
        <v>0</v>
      </c>
      <c r="Q3831">
        <v>11</v>
      </c>
      <c r="R3831">
        <v>0</v>
      </c>
      <c r="S3831">
        <v>1</v>
      </c>
      <c r="T3831">
        <v>2</v>
      </c>
      <c r="U3831" t="b">
        <v>1</v>
      </c>
      <c r="V3831" t="s">
        <v>340</v>
      </c>
      <c r="W3831" t="s">
        <v>341</v>
      </c>
      <c r="X3831" t="s">
        <v>6219</v>
      </c>
      <c r="Y3831">
        <v>37</v>
      </c>
      <c r="Z3831">
        <v>37</v>
      </c>
      <c r="AA3831">
        <v>1</v>
      </c>
      <c r="AB3831">
        <v>1</v>
      </c>
      <c r="AC3831">
        <v>25</v>
      </c>
    </row>
    <row r="3832" spans="1:29" x14ac:dyDescent="0.35">
      <c r="A3832">
        <v>3838</v>
      </c>
      <c r="B3832" t="s">
        <v>1318</v>
      </c>
      <c r="C3832" t="s">
        <v>5270</v>
      </c>
      <c r="G3832" t="s">
        <v>1319</v>
      </c>
      <c r="J3832" t="s">
        <v>264</v>
      </c>
      <c r="K3832">
        <v>0</v>
      </c>
      <c r="N3832" t="b">
        <v>1</v>
      </c>
      <c r="O3832" t="b">
        <v>1</v>
      </c>
      <c r="P3832" t="b">
        <v>0</v>
      </c>
      <c r="Q3832">
        <v>11</v>
      </c>
      <c r="R3832">
        <v>0</v>
      </c>
      <c r="S3832">
        <v>1</v>
      </c>
      <c r="T3832">
        <v>2</v>
      </c>
      <c r="U3832" t="b">
        <v>1</v>
      </c>
      <c r="V3832" t="s">
        <v>340</v>
      </c>
      <c r="W3832" t="s">
        <v>341</v>
      </c>
      <c r="X3832" t="s">
        <v>5710</v>
      </c>
      <c r="Y3832">
        <v>37</v>
      </c>
      <c r="Z3832">
        <v>37</v>
      </c>
      <c r="AA3832">
        <v>2</v>
      </c>
      <c r="AB3832">
        <v>2</v>
      </c>
      <c r="AC3832">
        <v>25</v>
      </c>
    </row>
    <row r="3833" spans="1:29" x14ac:dyDescent="0.35">
      <c r="A3833">
        <v>3839</v>
      </c>
      <c r="B3833" t="s">
        <v>1318</v>
      </c>
      <c r="C3833" t="s">
        <v>5271</v>
      </c>
      <c r="G3833" t="s">
        <v>1319</v>
      </c>
      <c r="J3833" t="s">
        <v>264</v>
      </c>
      <c r="K3833">
        <v>0</v>
      </c>
      <c r="N3833" t="b">
        <v>1</v>
      </c>
      <c r="O3833" t="b">
        <v>1</v>
      </c>
      <c r="P3833" t="b">
        <v>0</v>
      </c>
      <c r="Q3833">
        <v>11</v>
      </c>
      <c r="R3833">
        <v>0</v>
      </c>
      <c r="S3833">
        <v>1</v>
      </c>
      <c r="T3833">
        <v>2</v>
      </c>
      <c r="U3833" t="b">
        <v>1</v>
      </c>
      <c r="V3833" t="s">
        <v>340</v>
      </c>
      <c r="W3833" t="s">
        <v>341</v>
      </c>
      <c r="X3833" t="s">
        <v>6229</v>
      </c>
      <c r="Y3833">
        <v>37</v>
      </c>
      <c r="Z3833">
        <v>37</v>
      </c>
      <c r="AA3833">
        <v>3</v>
      </c>
      <c r="AB3833">
        <v>3</v>
      </c>
      <c r="AC3833">
        <v>25</v>
      </c>
    </row>
    <row r="3834" spans="1:29" x14ac:dyDescent="0.35">
      <c r="A3834">
        <v>3840</v>
      </c>
      <c r="B3834" t="s">
        <v>1318</v>
      </c>
      <c r="C3834" t="s">
        <v>5272</v>
      </c>
      <c r="G3834" t="s">
        <v>1319</v>
      </c>
      <c r="J3834" t="s">
        <v>264</v>
      </c>
      <c r="K3834">
        <v>0</v>
      </c>
      <c r="N3834" t="b">
        <v>1</v>
      </c>
      <c r="O3834" t="b">
        <v>1</v>
      </c>
      <c r="P3834" t="b">
        <v>0</v>
      </c>
      <c r="Q3834">
        <v>11</v>
      </c>
      <c r="R3834">
        <v>0</v>
      </c>
      <c r="S3834">
        <v>1</v>
      </c>
      <c r="T3834">
        <v>2</v>
      </c>
      <c r="U3834" t="b">
        <v>1</v>
      </c>
      <c r="V3834" t="s">
        <v>340</v>
      </c>
      <c r="W3834" t="s">
        <v>341</v>
      </c>
      <c r="X3834" t="s">
        <v>5394</v>
      </c>
      <c r="Y3834">
        <v>38</v>
      </c>
      <c r="Z3834">
        <v>38</v>
      </c>
      <c r="AA3834">
        <v>1</v>
      </c>
      <c r="AB3834">
        <v>1</v>
      </c>
      <c r="AC3834">
        <v>25</v>
      </c>
    </row>
    <row r="3835" spans="1:29" x14ac:dyDescent="0.35">
      <c r="A3835">
        <v>3841</v>
      </c>
      <c r="B3835" t="s">
        <v>1318</v>
      </c>
      <c r="C3835" t="s">
        <v>5273</v>
      </c>
      <c r="G3835" t="s">
        <v>1319</v>
      </c>
      <c r="J3835" t="s">
        <v>264</v>
      </c>
      <c r="K3835">
        <v>0</v>
      </c>
      <c r="N3835" t="b">
        <v>1</v>
      </c>
      <c r="O3835" t="b">
        <v>1</v>
      </c>
      <c r="P3835" t="b">
        <v>0</v>
      </c>
      <c r="Q3835">
        <v>11</v>
      </c>
      <c r="R3835">
        <v>0</v>
      </c>
      <c r="S3835">
        <v>1</v>
      </c>
      <c r="T3835">
        <v>2</v>
      </c>
      <c r="U3835" t="b">
        <v>1</v>
      </c>
      <c r="V3835" t="s">
        <v>340</v>
      </c>
      <c r="W3835" t="s">
        <v>341</v>
      </c>
      <c r="X3835" t="s">
        <v>5711</v>
      </c>
      <c r="Y3835">
        <v>38</v>
      </c>
      <c r="Z3835">
        <v>38</v>
      </c>
      <c r="AA3835">
        <v>2</v>
      </c>
      <c r="AB3835">
        <v>2</v>
      </c>
      <c r="AC3835">
        <v>25</v>
      </c>
    </row>
    <row r="3836" spans="1:29" x14ac:dyDescent="0.35">
      <c r="A3836">
        <v>3842</v>
      </c>
      <c r="B3836" t="s">
        <v>1318</v>
      </c>
      <c r="C3836" t="s">
        <v>5274</v>
      </c>
      <c r="G3836" t="s">
        <v>1319</v>
      </c>
      <c r="J3836" t="s">
        <v>264</v>
      </c>
      <c r="K3836">
        <v>0</v>
      </c>
      <c r="N3836" t="b">
        <v>1</v>
      </c>
      <c r="O3836" t="b">
        <v>1</v>
      </c>
      <c r="P3836" t="b">
        <v>0</v>
      </c>
      <c r="Q3836">
        <v>11</v>
      </c>
      <c r="R3836">
        <v>0</v>
      </c>
      <c r="S3836">
        <v>1</v>
      </c>
      <c r="T3836">
        <v>2</v>
      </c>
      <c r="U3836" t="b">
        <v>1</v>
      </c>
      <c r="V3836" t="s">
        <v>340</v>
      </c>
      <c r="W3836" t="s">
        <v>341</v>
      </c>
      <c r="X3836" t="s">
        <v>6230</v>
      </c>
      <c r="Y3836">
        <v>38</v>
      </c>
      <c r="Z3836">
        <v>38</v>
      </c>
      <c r="AA3836">
        <v>3</v>
      </c>
      <c r="AB3836">
        <v>3</v>
      </c>
      <c r="AC3836">
        <v>25</v>
      </c>
    </row>
    <row r="3837" spans="1:29" x14ac:dyDescent="0.35">
      <c r="A3837">
        <v>3843</v>
      </c>
      <c r="B3837" t="s">
        <v>1318</v>
      </c>
      <c r="C3837" t="s">
        <v>5275</v>
      </c>
      <c r="G3837" t="s">
        <v>1319</v>
      </c>
      <c r="J3837" t="s">
        <v>264</v>
      </c>
      <c r="K3837">
        <v>0</v>
      </c>
      <c r="N3837" t="b">
        <v>1</v>
      </c>
      <c r="O3837" t="b">
        <v>1</v>
      </c>
      <c r="P3837" t="b">
        <v>0</v>
      </c>
      <c r="Q3837">
        <v>11</v>
      </c>
      <c r="R3837">
        <v>0</v>
      </c>
      <c r="S3837">
        <v>1</v>
      </c>
      <c r="T3837">
        <v>2</v>
      </c>
      <c r="U3837" t="b">
        <v>1</v>
      </c>
      <c r="V3837" t="s">
        <v>340</v>
      </c>
      <c r="W3837" t="s">
        <v>341</v>
      </c>
      <c r="X3837" t="s">
        <v>6220</v>
      </c>
      <c r="Y3837">
        <v>39</v>
      </c>
      <c r="Z3837">
        <v>39</v>
      </c>
      <c r="AA3837">
        <v>1</v>
      </c>
      <c r="AB3837">
        <v>1</v>
      </c>
      <c r="AC3837">
        <v>25</v>
      </c>
    </row>
    <row r="3838" spans="1:29" x14ac:dyDescent="0.35">
      <c r="A3838">
        <v>3844</v>
      </c>
      <c r="B3838" t="s">
        <v>1318</v>
      </c>
      <c r="C3838" t="s">
        <v>5276</v>
      </c>
      <c r="G3838" t="s">
        <v>1319</v>
      </c>
      <c r="J3838" t="s">
        <v>264</v>
      </c>
      <c r="K3838">
        <v>0</v>
      </c>
      <c r="N3838" t="b">
        <v>1</v>
      </c>
      <c r="O3838" t="b">
        <v>1</v>
      </c>
      <c r="P3838" t="b">
        <v>0</v>
      </c>
      <c r="Q3838">
        <v>11</v>
      </c>
      <c r="R3838">
        <v>0</v>
      </c>
      <c r="S3838">
        <v>1</v>
      </c>
      <c r="T3838">
        <v>2</v>
      </c>
      <c r="U3838" t="b">
        <v>1</v>
      </c>
      <c r="V3838" t="s">
        <v>340</v>
      </c>
      <c r="W3838" t="s">
        <v>341</v>
      </c>
      <c r="X3838" t="s">
        <v>5712</v>
      </c>
      <c r="Y3838">
        <v>39</v>
      </c>
      <c r="Z3838">
        <v>39</v>
      </c>
      <c r="AA3838">
        <v>2</v>
      </c>
      <c r="AB3838">
        <v>2</v>
      </c>
      <c r="AC3838">
        <v>25</v>
      </c>
    </row>
    <row r="3839" spans="1:29" x14ac:dyDescent="0.35">
      <c r="A3839">
        <v>3845</v>
      </c>
      <c r="B3839" t="s">
        <v>1318</v>
      </c>
      <c r="C3839" t="s">
        <v>5277</v>
      </c>
      <c r="G3839" t="s">
        <v>1319</v>
      </c>
      <c r="J3839" t="s">
        <v>264</v>
      </c>
      <c r="K3839">
        <v>0</v>
      </c>
      <c r="N3839" t="b">
        <v>1</v>
      </c>
      <c r="O3839" t="b">
        <v>1</v>
      </c>
      <c r="P3839" t="b">
        <v>0</v>
      </c>
      <c r="Q3839">
        <v>11</v>
      </c>
      <c r="R3839">
        <v>0</v>
      </c>
      <c r="S3839">
        <v>1</v>
      </c>
      <c r="T3839">
        <v>2</v>
      </c>
      <c r="U3839" t="b">
        <v>1</v>
      </c>
      <c r="V3839" t="s">
        <v>340</v>
      </c>
      <c r="W3839" t="s">
        <v>341</v>
      </c>
      <c r="X3839" t="s">
        <v>6231</v>
      </c>
      <c r="Y3839">
        <v>39</v>
      </c>
      <c r="Z3839">
        <v>39</v>
      </c>
      <c r="AA3839">
        <v>3</v>
      </c>
      <c r="AB3839">
        <v>3</v>
      </c>
      <c r="AC3839">
        <v>25</v>
      </c>
    </row>
    <row r="3840" spans="1:29" x14ac:dyDescent="0.35">
      <c r="A3840">
        <v>3846</v>
      </c>
      <c r="B3840" t="s">
        <v>1318</v>
      </c>
      <c r="C3840" t="s">
        <v>5278</v>
      </c>
      <c r="G3840" t="s">
        <v>1319</v>
      </c>
      <c r="J3840" t="s">
        <v>264</v>
      </c>
      <c r="K3840">
        <v>0</v>
      </c>
      <c r="N3840" t="b">
        <v>1</v>
      </c>
      <c r="O3840" t="b">
        <v>1</v>
      </c>
      <c r="P3840" t="b">
        <v>0</v>
      </c>
      <c r="Q3840">
        <v>11</v>
      </c>
      <c r="R3840">
        <v>0</v>
      </c>
      <c r="S3840">
        <v>1</v>
      </c>
      <c r="T3840">
        <v>2</v>
      </c>
      <c r="U3840" t="b">
        <v>1</v>
      </c>
      <c r="V3840" t="s">
        <v>340</v>
      </c>
      <c r="W3840" t="s">
        <v>341</v>
      </c>
      <c r="X3840" t="s">
        <v>6221</v>
      </c>
      <c r="Y3840">
        <v>40</v>
      </c>
      <c r="Z3840">
        <v>40</v>
      </c>
      <c r="AA3840">
        <v>1</v>
      </c>
      <c r="AB3840">
        <v>1</v>
      </c>
      <c r="AC3840">
        <v>25</v>
      </c>
    </row>
    <row r="3841" spans="1:29" x14ac:dyDescent="0.35">
      <c r="A3841">
        <v>3847</v>
      </c>
      <c r="B3841" t="s">
        <v>1318</v>
      </c>
      <c r="C3841" t="s">
        <v>5279</v>
      </c>
      <c r="G3841" t="s">
        <v>1319</v>
      </c>
      <c r="J3841" t="s">
        <v>264</v>
      </c>
      <c r="K3841">
        <v>0</v>
      </c>
      <c r="N3841" t="b">
        <v>1</v>
      </c>
      <c r="O3841" t="b">
        <v>1</v>
      </c>
      <c r="P3841" t="b">
        <v>0</v>
      </c>
      <c r="Q3841">
        <v>11</v>
      </c>
      <c r="R3841">
        <v>0</v>
      </c>
      <c r="S3841">
        <v>1</v>
      </c>
      <c r="T3841">
        <v>2</v>
      </c>
      <c r="U3841" t="b">
        <v>1</v>
      </c>
      <c r="V3841" t="s">
        <v>340</v>
      </c>
      <c r="W3841" t="s">
        <v>341</v>
      </c>
      <c r="X3841" t="s">
        <v>5713</v>
      </c>
      <c r="Y3841">
        <v>40</v>
      </c>
      <c r="Z3841">
        <v>40</v>
      </c>
      <c r="AA3841">
        <v>2</v>
      </c>
      <c r="AB3841">
        <v>2</v>
      </c>
      <c r="AC3841">
        <v>25</v>
      </c>
    </row>
    <row r="3842" spans="1:29" x14ac:dyDescent="0.35">
      <c r="A3842">
        <v>3848</v>
      </c>
      <c r="B3842" t="s">
        <v>1318</v>
      </c>
      <c r="C3842" t="s">
        <v>5280</v>
      </c>
      <c r="G3842" t="s">
        <v>1319</v>
      </c>
      <c r="J3842" t="s">
        <v>264</v>
      </c>
      <c r="K3842">
        <v>0</v>
      </c>
      <c r="N3842" t="b">
        <v>1</v>
      </c>
      <c r="O3842" t="b">
        <v>1</v>
      </c>
      <c r="P3842" t="b">
        <v>0</v>
      </c>
      <c r="Q3842">
        <v>11</v>
      </c>
      <c r="R3842">
        <v>0</v>
      </c>
      <c r="S3842">
        <v>1</v>
      </c>
      <c r="T3842">
        <v>2</v>
      </c>
      <c r="U3842" t="b">
        <v>1</v>
      </c>
      <c r="V3842" t="s">
        <v>340</v>
      </c>
      <c r="W3842" t="s">
        <v>341</v>
      </c>
      <c r="X3842" t="s">
        <v>6232</v>
      </c>
      <c r="Y3842">
        <v>40</v>
      </c>
      <c r="Z3842">
        <v>40</v>
      </c>
      <c r="AA3842">
        <v>3</v>
      </c>
      <c r="AB3842">
        <v>3</v>
      </c>
      <c r="AC3842">
        <v>25</v>
      </c>
    </row>
    <row r="3843" spans="1:29" x14ac:dyDescent="0.35">
      <c r="A3843">
        <v>3849</v>
      </c>
      <c r="B3843" t="s">
        <v>1318</v>
      </c>
      <c r="C3843" t="s">
        <v>5281</v>
      </c>
      <c r="G3843" t="s">
        <v>1319</v>
      </c>
      <c r="J3843" t="s">
        <v>264</v>
      </c>
      <c r="K3843">
        <v>0</v>
      </c>
      <c r="N3843" t="b">
        <v>1</v>
      </c>
      <c r="O3843" t="b">
        <v>1</v>
      </c>
      <c r="P3843" t="b">
        <v>0</v>
      </c>
      <c r="Q3843">
        <v>11</v>
      </c>
      <c r="R3843">
        <v>0</v>
      </c>
      <c r="S3843">
        <v>1</v>
      </c>
      <c r="T3843">
        <v>2</v>
      </c>
      <c r="U3843" t="b">
        <v>1</v>
      </c>
      <c r="V3843" t="s">
        <v>340</v>
      </c>
      <c r="W3843" t="s">
        <v>341</v>
      </c>
      <c r="X3843" t="s">
        <v>2507</v>
      </c>
      <c r="Y3843">
        <v>41</v>
      </c>
      <c r="Z3843">
        <v>41</v>
      </c>
      <c r="AA3843">
        <v>1</v>
      </c>
      <c r="AB3843">
        <v>1</v>
      </c>
      <c r="AC3843">
        <v>25</v>
      </c>
    </row>
    <row r="3844" spans="1:29" x14ac:dyDescent="0.35">
      <c r="A3844">
        <v>3850</v>
      </c>
      <c r="B3844" t="s">
        <v>1318</v>
      </c>
      <c r="C3844" t="s">
        <v>5282</v>
      </c>
      <c r="G3844" t="s">
        <v>1319</v>
      </c>
      <c r="J3844" t="s">
        <v>264</v>
      </c>
      <c r="K3844">
        <v>0</v>
      </c>
      <c r="N3844" t="b">
        <v>1</v>
      </c>
      <c r="O3844" t="b">
        <v>1</v>
      </c>
      <c r="P3844" t="b">
        <v>0</v>
      </c>
      <c r="Q3844">
        <v>11</v>
      </c>
      <c r="R3844">
        <v>0</v>
      </c>
      <c r="S3844">
        <v>1</v>
      </c>
      <c r="T3844">
        <v>2</v>
      </c>
      <c r="U3844" t="b">
        <v>1</v>
      </c>
      <c r="V3844" t="s">
        <v>340</v>
      </c>
      <c r="W3844" t="s">
        <v>341</v>
      </c>
      <c r="X3844" t="s">
        <v>5714</v>
      </c>
      <c r="Y3844">
        <v>41</v>
      </c>
      <c r="Z3844">
        <v>41</v>
      </c>
      <c r="AA3844">
        <v>2</v>
      </c>
      <c r="AB3844">
        <v>2</v>
      </c>
      <c r="AC3844">
        <v>25</v>
      </c>
    </row>
    <row r="3845" spans="1:29" x14ac:dyDescent="0.35">
      <c r="A3845">
        <v>3851</v>
      </c>
      <c r="B3845" t="s">
        <v>1318</v>
      </c>
      <c r="C3845" t="s">
        <v>5283</v>
      </c>
      <c r="G3845" t="s">
        <v>1319</v>
      </c>
      <c r="J3845" t="s">
        <v>264</v>
      </c>
      <c r="K3845">
        <v>0</v>
      </c>
      <c r="N3845" t="b">
        <v>1</v>
      </c>
      <c r="O3845" t="b">
        <v>1</v>
      </c>
      <c r="P3845" t="b">
        <v>0</v>
      </c>
      <c r="Q3845">
        <v>11</v>
      </c>
      <c r="R3845">
        <v>0</v>
      </c>
      <c r="S3845">
        <v>1</v>
      </c>
      <c r="T3845">
        <v>2</v>
      </c>
      <c r="U3845" t="b">
        <v>1</v>
      </c>
      <c r="V3845" t="s">
        <v>340</v>
      </c>
      <c r="W3845" t="s">
        <v>341</v>
      </c>
      <c r="X3845" t="s">
        <v>6233</v>
      </c>
      <c r="Y3845">
        <v>41</v>
      </c>
      <c r="Z3845">
        <v>41</v>
      </c>
      <c r="AA3845">
        <v>3</v>
      </c>
      <c r="AB3845">
        <v>3</v>
      </c>
      <c r="AC3845">
        <v>25</v>
      </c>
    </row>
    <row r="3846" spans="1:29" x14ac:dyDescent="0.35">
      <c r="A3846">
        <v>3852</v>
      </c>
      <c r="B3846" t="s">
        <v>1318</v>
      </c>
      <c r="C3846" t="s">
        <v>5284</v>
      </c>
      <c r="J3846" t="s">
        <v>272</v>
      </c>
      <c r="K3846">
        <v>0</v>
      </c>
      <c r="N3846" t="b">
        <v>1</v>
      </c>
      <c r="O3846" t="b">
        <v>1</v>
      </c>
      <c r="P3846" t="b">
        <v>0</v>
      </c>
      <c r="Q3846">
        <v>11</v>
      </c>
      <c r="R3846">
        <v>10</v>
      </c>
      <c r="S3846">
        <v>1</v>
      </c>
      <c r="T3846">
        <v>2</v>
      </c>
      <c r="U3846" t="b">
        <v>1</v>
      </c>
      <c r="V3846" t="s">
        <v>340</v>
      </c>
      <c r="W3846" t="s">
        <v>341</v>
      </c>
      <c r="X3846" t="s">
        <v>5925</v>
      </c>
      <c r="Y3846">
        <v>29</v>
      </c>
      <c r="Z3846">
        <v>29</v>
      </c>
      <c r="AA3846">
        <v>9</v>
      </c>
      <c r="AB3846">
        <v>9</v>
      </c>
      <c r="AC3846">
        <v>25</v>
      </c>
    </row>
    <row r="3847" spans="1:29" x14ac:dyDescent="0.35">
      <c r="A3847">
        <v>3853</v>
      </c>
      <c r="B3847" t="s">
        <v>1318</v>
      </c>
      <c r="C3847" t="s">
        <v>5285</v>
      </c>
      <c r="J3847" t="s">
        <v>272</v>
      </c>
      <c r="K3847">
        <v>0</v>
      </c>
      <c r="N3847" t="b">
        <v>1</v>
      </c>
      <c r="O3847" t="b">
        <v>1</v>
      </c>
      <c r="P3847" t="b">
        <v>0</v>
      </c>
      <c r="Q3847">
        <v>11</v>
      </c>
      <c r="R3847">
        <v>10</v>
      </c>
      <c r="S3847">
        <v>1</v>
      </c>
      <c r="T3847">
        <v>2</v>
      </c>
      <c r="U3847" t="b">
        <v>1</v>
      </c>
      <c r="V3847" t="s">
        <v>340</v>
      </c>
      <c r="W3847" t="s">
        <v>341</v>
      </c>
      <c r="X3847" t="s">
        <v>5926</v>
      </c>
      <c r="Y3847">
        <v>30</v>
      </c>
      <c r="Z3847">
        <v>30</v>
      </c>
      <c r="AA3847">
        <v>9</v>
      </c>
      <c r="AB3847">
        <v>9</v>
      </c>
      <c r="AC3847">
        <v>25</v>
      </c>
    </row>
    <row r="3848" spans="1:29" x14ac:dyDescent="0.35">
      <c r="A3848">
        <v>3854</v>
      </c>
      <c r="B3848" t="s">
        <v>1318</v>
      </c>
      <c r="C3848" t="s">
        <v>5286</v>
      </c>
      <c r="J3848" t="s">
        <v>272</v>
      </c>
      <c r="K3848">
        <v>0</v>
      </c>
      <c r="N3848" t="b">
        <v>1</v>
      </c>
      <c r="O3848" t="b">
        <v>1</v>
      </c>
      <c r="P3848" t="b">
        <v>0</v>
      </c>
      <c r="Q3848">
        <v>11</v>
      </c>
      <c r="R3848">
        <v>10</v>
      </c>
      <c r="S3848">
        <v>1</v>
      </c>
      <c r="T3848">
        <v>2</v>
      </c>
      <c r="U3848" t="b">
        <v>1</v>
      </c>
      <c r="V3848" t="s">
        <v>340</v>
      </c>
      <c r="W3848" t="s">
        <v>341</v>
      </c>
      <c r="X3848" t="s">
        <v>5927</v>
      </c>
      <c r="Y3848">
        <v>31</v>
      </c>
      <c r="Z3848">
        <v>31</v>
      </c>
      <c r="AA3848">
        <v>9</v>
      </c>
      <c r="AB3848">
        <v>9</v>
      </c>
      <c r="AC3848">
        <v>25</v>
      </c>
    </row>
    <row r="3849" spans="1:29" x14ac:dyDescent="0.35">
      <c r="A3849">
        <v>3855</v>
      </c>
      <c r="B3849" t="s">
        <v>1318</v>
      </c>
      <c r="C3849" t="s">
        <v>5287</v>
      </c>
      <c r="J3849" t="s">
        <v>272</v>
      </c>
      <c r="K3849">
        <v>0</v>
      </c>
      <c r="N3849" t="b">
        <v>1</v>
      </c>
      <c r="O3849" t="b">
        <v>1</v>
      </c>
      <c r="P3849" t="b">
        <v>0</v>
      </c>
      <c r="Q3849">
        <v>11</v>
      </c>
      <c r="R3849">
        <v>10</v>
      </c>
      <c r="S3849">
        <v>1</v>
      </c>
      <c r="T3849">
        <v>2</v>
      </c>
      <c r="U3849" t="b">
        <v>1</v>
      </c>
      <c r="V3849" t="s">
        <v>340</v>
      </c>
      <c r="W3849" t="s">
        <v>341</v>
      </c>
      <c r="X3849" t="s">
        <v>5928</v>
      </c>
      <c r="Y3849">
        <v>32</v>
      </c>
      <c r="Z3849">
        <v>32</v>
      </c>
      <c r="AA3849">
        <v>9</v>
      </c>
      <c r="AB3849">
        <v>9</v>
      </c>
      <c r="AC3849">
        <v>25</v>
      </c>
    </row>
    <row r="3850" spans="1:29" x14ac:dyDescent="0.35">
      <c r="A3850">
        <v>3856</v>
      </c>
      <c r="B3850" t="s">
        <v>1318</v>
      </c>
      <c r="C3850" t="s">
        <v>5288</v>
      </c>
      <c r="J3850" t="s">
        <v>272</v>
      </c>
      <c r="K3850">
        <v>0</v>
      </c>
      <c r="N3850" t="b">
        <v>1</v>
      </c>
      <c r="O3850" t="b">
        <v>1</v>
      </c>
      <c r="P3850" t="b">
        <v>0</v>
      </c>
      <c r="Q3850">
        <v>11</v>
      </c>
      <c r="R3850">
        <v>10</v>
      </c>
      <c r="S3850">
        <v>1</v>
      </c>
      <c r="T3850">
        <v>2</v>
      </c>
      <c r="U3850" t="b">
        <v>1</v>
      </c>
      <c r="V3850" t="s">
        <v>340</v>
      </c>
      <c r="W3850" t="s">
        <v>341</v>
      </c>
      <c r="X3850" t="s">
        <v>5551</v>
      </c>
      <c r="Y3850">
        <v>33</v>
      </c>
      <c r="Z3850">
        <v>33</v>
      </c>
      <c r="AA3850">
        <v>9</v>
      </c>
      <c r="AB3850">
        <v>9</v>
      </c>
      <c r="AC3850">
        <v>25</v>
      </c>
    </row>
    <row r="3851" spans="1:29" x14ac:dyDescent="0.35">
      <c r="A3851">
        <v>3857</v>
      </c>
      <c r="B3851" t="s">
        <v>1318</v>
      </c>
      <c r="C3851" t="s">
        <v>5289</v>
      </c>
      <c r="J3851" t="s">
        <v>272</v>
      </c>
      <c r="K3851">
        <v>0</v>
      </c>
      <c r="N3851" t="b">
        <v>1</v>
      </c>
      <c r="O3851" t="b">
        <v>1</v>
      </c>
      <c r="P3851" t="b">
        <v>0</v>
      </c>
      <c r="Q3851">
        <v>11</v>
      </c>
      <c r="R3851">
        <v>10</v>
      </c>
      <c r="S3851">
        <v>1</v>
      </c>
      <c r="T3851">
        <v>2</v>
      </c>
      <c r="U3851" t="b">
        <v>1</v>
      </c>
      <c r="V3851" t="s">
        <v>340</v>
      </c>
      <c r="W3851" t="s">
        <v>341</v>
      </c>
      <c r="X3851" t="s">
        <v>5929</v>
      </c>
      <c r="Y3851">
        <v>34</v>
      </c>
      <c r="Z3851">
        <v>34</v>
      </c>
      <c r="AA3851">
        <v>9</v>
      </c>
      <c r="AB3851">
        <v>9</v>
      </c>
      <c r="AC3851">
        <v>25</v>
      </c>
    </row>
    <row r="3852" spans="1:29" x14ac:dyDescent="0.35">
      <c r="A3852">
        <v>3858</v>
      </c>
      <c r="B3852" t="s">
        <v>1318</v>
      </c>
      <c r="C3852" t="s">
        <v>5290</v>
      </c>
      <c r="J3852" t="s">
        <v>272</v>
      </c>
      <c r="K3852">
        <v>0</v>
      </c>
      <c r="N3852" t="b">
        <v>1</v>
      </c>
      <c r="O3852" t="b">
        <v>1</v>
      </c>
      <c r="P3852" t="b">
        <v>0</v>
      </c>
      <c r="Q3852">
        <v>11</v>
      </c>
      <c r="R3852">
        <v>10</v>
      </c>
      <c r="S3852">
        <v>1</v>
      </c>
      <c r="T3852">
        <v>2</v>
      </c>
      <c r="U3852" t="b">
        <v>1</v>
      </c>
      <c r="V3852" t="s">
        <v>340</v>
      </c>
      <c r="W3852" t="s">
        <v>341</v>
      </c>
      <c r="X3852" t="s">
        <v>5930</v>
      </c>
      <c r="Y3852">
        <v>35</v>
      </c>
      <c r="Z3852">
        <v>35</v>
      </c>
      <c r="AA3852">
        <v>9</v>
      </c>
      <c r="AB3852">
        <v>9</v>
      </c>
      <c r="AC3852">
        <v>25</v>
      </c>
    </row>
    <row r="3853" spans="1:29" x14ac:dyDescent="0.35">
      <c r="A3853">
        <v>3859</v>
      </c>
      <c r="B3853" t="s">
        <v>1318</v>
      </c>
      <c r="C3853" t="s">
        <v>5291</v>
      </c>
      <c r="J3853" t="s">
        <v>272</v>
      </c>
      <c r="K3853">
        <v>0</v>
      </c>
      <c r="N3853" t="b">
        <v>1</v>
      </c>
      <c r="O3853" t="b">
        <v>1</v>
      </c>
      <c r="P3853" t="b">
        <v>0</v>
      </c>
      <c r="Q3853">
        <v>11</v>
      </c>
      <c r="R3853">
        <v>10</v>
      </c>
      <c r="S3853">
        <v>1</v>
      </c>
      <c r="T3853">
        <v>2</v>
      </c>
      <c r="U3853" t="b">
        <v>1</v>
      </c>
      <c r="V3853" t="s">
        <v>340</v>
      </c>
      <c r="W3853" t="s">
        <v>341</v>
      </c>
      <c r="X3853" t="s">
        <v>5931</v>
      </c>
      <c r="Y3853">
        <v>36</v>
      </c>
      <c r="Z3853">
        <v>36</v>
      </c>
      <c r="AA3853">
        <v>9</v>
      </c>
      <c r="AB3853">
        <v>9</v>
      </c>
      <c r="AC3853">
        <v>25</v>
      </c>
    </row>
    <row r="3854" spans="1:29" x14ac:dyDescent="0.35">
      <c r="A3854">
        <v>3860</v>
      </c>
      <c r="B3854" t="s">
        <v>1318</v>
      </c>
      <c r="C3854" t="s">
        <v>5292</v>
      </c>
      <c r="J3854" t="s">
        <v>272</v>
      </c>
      <c r="K3854">
        <v>0</v>
      </c>
      <c r="N3854" t="b">
        <v>1</v>
      </c>
      <c r="O3854" t="b">
        <v>1</v>
      </c>
      <c r="P3854" t="b">
        <v>0</v>
      </c>
      <c r="Q3854">
        <v>11</v>
      </c>
      <c r="R3854">
        <v>10</v>
      </c>
      <c r="S3854">
        <v>1</v>
      </c>
      <c r="T3854">
        <v>2</v>
      </c>
      <c r="U3854" t="b">
        <v>1</v>
      </c>
      <c r="V3854" t="s">
        <v>340</v>
      </c>
      <c r="W3854" t="s">
        <v>341</v>
      </c>
      <c r="X3854" t="s">
        <v>5932</v>
      </c>
      <c r="Y3854">
        <v>37</v>
      </c>
      <c r="Z3854">
        <v>37</v>
      </c>
      <c r="AA3854">
        <v>9</v>
      </c>
      <c r="AB3854">
        <v>9</v>
      </c>
      <c r="AC3854">
        <v>25</v>
      </c>
    </row>
    <row r="3855" spans="1:29" x14ac:dyDescent="0.35">
      <c r="A3855">
        <v>3861</v>
      </c>
      <c r="B3855" t="s">
        <v>1318</v>
      </c>
      <c r="C3855" t="s">
        <v>5293</v>
      </c>
      <c r="J3855" t="s">
        <v>272</v>
      </c>
      <c r="K3855">
        <v>0</v>
      </c>
      <c r="N3855" t="b">
        <v>1</v>
      </c>
      <c r="O3855" t="b">
        <v>1</v>
      </c>
      <c r="P3855" t="b">
        <v>0</v>
      </c>
      <c r="Q3855">
        <v>11</v>
      </c>
      <c r="R3855">
        <v>10</v>
      </c>
      <c r="S3855">
        <v>1</v>
      </c>
      <c r="T3855">
        <v>2</v>
      </c>
      <c r="U3855" t="b">
        <v>1</v>
      </c>
      <c r="V3855" t="s">
        <v>340</v>
      </c>
      <c r="W3855" t="s">
        <v>341</v>
      </c>
      <c r="X3855" t="s">
        <v>5933</v>
      </c>
      <c r="Y3855">
        <v>38</v>
      </c>
      <c r="Z3855">
        <v>38</v>
      </c>
      <c r="AA3855">
        <v>9</v>
      </c>
      <c r="AB3855">
        <v>9</v>
      </c>
      <c r="AC3855">
        <v>25</v>
      </c>
    </row>
    <row r="3856" spans="1:29" x14ac:dyDescent="0.35">
      <c r="A3856">
        <v>3862</v>
      </c>
      <c r="B3856" t="s">
        <v>1318</v>
      </c>
      <c r="C3856" t="s">
        <v>5294</v>
      </c>
      <c r="J3856" t="s">
        <v>272</v>
      </c>
      <c r="K3856">
        <v>0</v>
      </c>
      <c r="N3856" t="b">
        <v>1</v>
      </c>
      <c r="O3856" t="b">
        <v>1</v>
      </c>
      <c r="P3856" t="b">
        <v>0</v>
      </c>
      <c r="Q3856">
        <v>11</v>
      </c>
      <c r="R3856">
        <v>10</v>
      </c>
      <c r="S3856">
        <v>1</v>
      </c>
      <c r="T3856">
        <v>2</v>
      </c>
      <c r="U3856" t="b">
        <v>1</v>
      </c>
      <c r="V3856" t="s">
        <v>340</v>
      </c>
      <c r="W3856" t="s">
        <v>341</v>
      </c>
      <c r="X3856" t="s">
        <v>5934</v>
      </c>
      <c r="Y3856">
        <v>39</v>
      </c>
      <c r="Z3856">
        <v>39</v>
      </c>
      <c r="AA3856">
        <v>9</v>
      </c>
      <c r="AB3856">
        <v>9</v>
      </c>
      <c r="AC3856">
        <v>25</v>
      </c>
    </row>
    <row r="3857" spans="1:29" x14ac:dyDescent="0.35">
      <c r="A3857">
        <v>3863</v>
      </c>
      <c r="B3857" t="s">
        <v>1318</v>
      </c>
      <c r="C3857" t="s">
        <v>5295</v>
      </c>
      <c r="J3857" t="s">
        <v>272</v>
      </c>
      <c r="K3857">
        <v>0</v>
      </c>
      <c r="N3857" t="b">
        <v>1</v>
      </c>
      <c r="O3857" t="b">
        <v>1</v>
      </c>
      <c r="P3857" t="b">
        <v>0</v>
      </c>
      <c r="Q3857">
        <v>11</v>
      </c>
      <c r="R3857">
        <v>10</v>
      </c>
      <c r="S3857">
        <v>1</v>
      </c>
      <c r="T3857">
        <v>2</v>
      </c>
      <c r="U3857" t="b">
        <v>1</v>
      </c>
      <c r="V3857" t="s">
        <v>340</v>
      </c>
      <c r="W3857" t="s">
        <v>341</v>
      </c>
      <c r="X3857" t="s">
        <v>5935</v>
      </c>
      <c r="Y3857">
        <v>40</v>
      </c>
      <c r="Z3857">
        <v>40</v>
      </c>
      <c r="AA3857">
        <v>9</v>
      </c>
      <c r="AB3857">
        <v>9</v>
      </c>
      <c r="AC3857">
        <v>25</v>
      </c>
    </row>
    <row r="3858" spans="1:29" x14ac:dyDescent="0.35">
      <c r="A3858">
        <v>3864</v>
      </c>
      <c r="B3858" t="s">
        <v>1318</v>
      </c>
      <c r="C3858" t="s">
        <v>5296</v>
      </c>
      <c r="J3858" t="s">
        <v>272</v>
      </c>
      <c r="K3858">
        <v>0</v>
      </c>
      <c r="N3858" t="b">
        <v>1</v>
      </c>
      <c r="O3858" t="b">
        <v>1</v>
      </c>
      <c r="P3858" t="b">
        <v>0</v>
      </c>
      <c r="Q3858">
        <v>11</v>
      </c>
      <c r="R3858">
        <v>10</v>
      </c>
      <c r="S3858">
        <v>1</v>
      </c>
      <c r="T3858">
        <v>2</v>
      </c>
      <c r="U3858" t="b">
        <v>1</v>
      </c>
      <c r="V3858" t="s">
        <v>340</v>
      </c>
      <c r="W3858" t="s">
        <v>341</v>
      </c>
      <c r="X3858" t="s">
        <v>5936</v>
      </c>
      <c r="Y3858">
        <v>41</v>
      </c>
      <c r="Z3858">
        <v>41</v>
      </c>
      <c r="AA3858">
        <v>9</v>
      </c>
      <c r="AB3858">
        <v>9</v>
      </c>
      <c r="AC3858">
        <v>25</v>
      </c>
    </row>
    <row r="3859" spans="1:29" x14ac:dyDescent="0.35">
      <c r="A3859">
        <v>3865</v>
      </c>
      <c r="B3859" t="s">
        <v>1318</v>
      </c>
      <c r="C3859" t="s">
        <v>5297</v>
      </c>
      <c r="G3859" t="s">
        <v>1319</v>
      </c>
      <c r="J3859" t="s">
        <v>264</v>
      </c>
      <c r="K3859">
        <v>0</v>
      </c>
      <c r="N3859" t="b">
        <v>1</v>
      </c>
      <c r="O3859" t="b">
        <v>1</v>
      </c>
      <c r="P3859" t="b">
        <v>0</v>
      </c>
      <c r="Q3859">
        <v>11</v>
      </c>
      <c r="R3859">
        <v>0</v>
      </c>
      <c r="S3859">
        <v>1</v>
      </c>
      <c r="T3859">
        <v>2</v>
      </c>
      <c r="U3859" t="b">
        <v>1</v>
      </c>
      <c r="V3859" t="s">
        <v>340</v>
      </c>
      <c r="W3859" t="s">
        <v>341</v>
      </c>
      <c r="X3859" t="s">
        <v>6234</v>
      </c>
      <c r="Y3859">
        <v>47</v>
      </c>
      <c r="Z3859">
        <v>47</v>
      </c>
      <c r="AA3859">
        <v>1</v>
      </c>
      <c r="AB3859">
        <v>1</v>
      </c>
      <c r="AC3859">
        <v>25</v>
      </c>
    </row>
    <row r="3860" spans="1:29" x14ac:dyDescent="0.35">
      <c r="A3860">
        <v>3866</v>
      </c>
      <c r="B3860" t="s">
        <v>1318</v>
      </c>
      <c r="C3860" t="s">
        <v>5298</v>
      </c>
      <c r="G3860" t="s">
        <v>1319</v>
      </c>
      <c r="J3860" t="s">
        <v>264</v>
      </c>
      <c r="K3860">
        <v>0</v>
      </c>
      <c r="N3860" t="b">
        <v>1</v>
      </c>
      <c r="O3860" t="b">
        <v>1</v>
      </c>
      <c r="P3860" t="b">
        <v>0</v>
      </c>
      <c r="Q3860">
        <v>11</v>
      </c>
      <c r="R3860">
        <v>0</v>
      </c>
      <c r="S3860">
        <v>1</v>
      </c>
      <c r="T3860">
        <v>2</v>
      </c>
      <c r="U3860" t="b">
        <v>1</v>
      </c>
      <c r="V3860" t="s">
        <v>340</v>
      </c>
      <c r="W3860" t="s">
        <v>341</v>
      </c>
      <c r="X3860" t="s">
        <v>6235</v>
      </c>
      <c r="Y3860">
        <v>47</v>
      </c>
      <c r="Z3860">
        <v>47</v>
      </c>
      <c r="AA3860">
        <v>3</v>
      </c>
      <c r="AB3860">
        <v>3</v>
      </c>
      <c r="AC3860">
        <v>25</v>
      </c>
    </row>
    <row r="3861" spans="1:29" x14ac:dyDescent="0.35">
      <c r="A3861">
        <v>3867</v>
      </c>
      <c r="B3861" t="s">
        <v>1318</v>
      </c>
      <c r="C3861" t="s">
        <v>5299</v>
      </c>
      <c r="G3861" t="s">
        <v>1319</v>
      </c>
      <c r="J3861" t="s">
        <v>264</v>
      </c>
      <c r="K3861">
        <v>0</v>
      </c>
      <c r="N3861" t="b">
        <v>1</v>
      </c>
      <c r="O3861" t="b">
        <v>1</v>
      </c>
      <c r="P3861" t="b">
        <v>0</v>
      </c>
      <c r="Q3861">
        <v>11</v>
      </c>
      <c r="R3861">
        <v>0</v>
      </c>
      <c r="S3861">
        <v>1</v>
      </c>
      <c r="T3861">
        <v>2</v>
      </c>
      <c r="U3861" t="b">
        <v>1</v>
      </c>
      <c r="V3861" t="s">
        <v>340</v>
      </c>
      <c r="W3861" t="s">
        <v>341</v>
      </c>
      <c r="X3861" t="s">
        <v>5395</v>
      </c>
      <c r="Y3861">
        <v>48</v>
      </c>
      <c r="Z3861">
        <v>48</v>
      </c>
      <c r="AA3861">
        <v>1</v>
      </c>
      <c r="AB3861">
        <v>1</v>
      </c>
      <c r="AC3861">
        <v>25</v>
      </c>
    </row>
    <row r="3862" spans="1:29" x14ac:dyDescent="0.35">
      <c r="A3862">
        <v>3868</v>
      </c>
      <c r="B3862" t="s">
        <v>1318</v>
      </c>
      <c r="C3862" t="s">
        <v>5300</v>
      </c>
      <c r="G3862" t="s">
        <v>1319</v>
      </c>
      <c r="J3862" t="s">
        <v>264</v>
      </c>
      <c r="K3862">
        <v>0</v>
      </c>
      <c r="N3862" t="b">
        <v>1</v>
      </c>
      <c r="O3862" t="b">
        <v>1</v>
      </c>
      <c r="P3862" t="b">
        <v>0</v>
      </c>
      <c r="Q3862">
        <v>11</v>
      </c>
      <c r="R3862">
        <v>0</v>
      </c>
      <c r="S3862">
        <v>1</v>
      </c>
      <c r="T3862">
        <v>2</v>
      </c>
      <c r="U3862" t="b">
        <v>1</v>
      </c>
      <c r="V3862" t="s">
        <v>340</v>
      </c>
      <c r="W3862" t="s">
        <v>341</v>
      </c>
      <c r="X3862" t="s">
        <v>5396</v>
      </c>
      <c r="Y3862">
        <v>48</v>
      </c>
      <c r="Z3862">
        <v>48</v>
      </c>
      <c r="AA3862">
        <v>3</v>
      </c>
      <c r="AB3862">
        <v>3</v>
      </c>
      <c r="AC3862">
        <v>25</v>
      </c>
    </row>
    <row r="3863" spans="1:29" x14ac:dyDescent="0.35">
      <c r="A3863">
        <v>3869</v>
      </c>
      <c r="B3863" t="s">
        <v>1318</v>
      </c>
      <c r="C3863" t="s">
        <v>5301</v>
      </c>
      <c r="G3863" t="s">
        <v>1319</v>
      </c>
      <c r="J3863" t="s">
        <v>264</v>
      </c>
      <c r="K3863">
        <v>0</v>
      </c>
      <c r="N3863" t="b">
        <v>1</v>
      </c>
      <c r="O3863" t="b">
        <v>1</v>
      </c>
      <c r="P3863" t="b">
        <v>0</v>
      </c>
      <c r="Q3863">
        <v>11</v>
      </c>
      <c r="R3863">
        <v>0</v>
      </c>
      <c r="S3863">
        <v>1</v>
      </c>
      <c r="T3863">
        <v>2</v>
      </c>
      <c r="U3863" t="b">
        <v>1</v>
      </c>
      <c r="V3863" t="s">
        <v>340</v>
      </c>
      <c r="W3863" t="s">
        <v>341</v>
      </c>
      <c r="X3863" t="s">
        <v>6236</v>
      </c>
      <c r="Y3863">
        <v>49</v>
      </c>
      <c r="Z3863">
        <v>49</v>
      </c>
      <c r="AA3863">
        <v>1</v>
      </c>
      <c r="AB3863">
        <v>1</v>
      </c>
      <c r="AC3863">
        <v>25</v>
      </c>
    </row>
    <row r="3864" spans="1:29" x14ac:dyDescent="0.35">
      <c r="A3864">
        <v>3870</v>
      </c>
      <c r="B3864" t="s">
        <v>1318</v>
      </c>
      <c r="C3864" t="s">
        <v>5302</v>
      </c>
      <c r="G3864" t="s">
        <v>1319</v>
      </c>
      <c r="J3864" t="s">
        <v>264</v>
      </c>
      <c r="K3864">
        <v>0</v>
      </c>
      <c r="N3864" t="b">
        <v>1</v>
      </c>
      <c r="O3864" t="b">
        <v>1</v>
      </c>
      <c r="P3864" t="b">
        <v>0</v>
      </c>
      <c r="Q3864">
        <v>11</v>
      </c>
      <c r="R3864">
        <v>0</v>
      </c>
      <c r="S3864">
        <v>1</v>
      </c>
      <c r="T3864">
        <v>2</v>
      </c>
      <c r="U3864" t="b">
        <v>1</v>
      </c>
      <c r="V3864" t="s">
        <v>340</v>
      </c>
      <c r="W3864" t="s">
        <v>341</v>
      </c>
      <c r="X3864" t="s">
        <v>6237</v>
      </c>
      <c r="Y3864">
        <v>49</v>
      </c>
      <c r="Z3864">
        <v>49</v>
      </c>
      <c r="AA3864">
        <v>3</v>
      </c>
      <c r="AB3864">
        <v>3</v>
      </c>
      <c r="AC3864">
        <v>25</v>
      </c>
    </row>
    <row r="3865" spans="1:29" x14ac:dyDescent="0.35">
      <c r="A3865">
        <v>3871</v>
      </c>
      <c r="B3865" t="s">
        <v>1318</v>
      </c>
      <c r="C3865" t="s">
        <v>5303</v>
      </c>
      <c r="G3865" t="s">
        <v>1319</v>
      </c>
      <c r="J3865" t="s">
        <v>264</v>
      </c>
      <c r="K3865">
        <v>0</v>
      </c>
      <c r="N3865" t="b">
        <v>1</v>
      </c>
      <c r="O3865" t="b">
        <v>1</v>
      </c>
      <c r="P3865" t="b">
        <v>0</v>
      </c>
      <c r="Q3865">
        <v>11</v>
      </c>
      <c r="R3865">
        <v>0</v>
      </c>
      <c r="S3865">
        <v>1</v>
      </c>
      <c r="T3865">
        <v>2</v>
      </c>
      <c r="U3865" t="b">
        <v>1</v>
      </c>
      <c r="V3865" t="s">
        <v>340</v>
      </c>
      <c r="W3865" t="s">
        <v>341</v>
      </c>
      <c r="X3865" t="s">
        <v>6238</v>
      </c>
      <c r="Y3865">
        <v>50</v>
      </c>
      <c r="Z3865">
        <v>50</v>
      </c>
      <c r="AA3865">
        <v>1</v>
      </c>
      <c r="AB3865">
        <v>1</v>
      </c>
      <c r="AC3865">
        <v>25</v>
      </c>
    </row>
    <row r="3866" spans="1:29" x14ac:dyDescent="0.35">
      <c r="A3866">
        <v>3872</v>
      </c>
      <c r="B3866" t="s">
        <v>1318</v>
      </c>
      <c r="C3866" t="s">
        <v>5304</v>
      </c>
      <c r="G3866" t="s">
        <v>1319</v>
      </c>
      <c r="J3866" t="s">
        <v>264</v>
      </c>
      <c r="K3866">
        <v>0</v>
      </c>
      <c r="N3866" t="b">
        <v>1</v>
      </c>
      <c r="O3866" t="b">
        <v>1</v>
      </c>
      <c r="P3866" t="b">
        <v>0</v>
      </c>
      <c r="Q3866">
        <v>11</v>
      </c>
      <c r="R3866">
        <v>0</v>
      </c>
      <c r="S3866">
        <v>1</v>
      </c>
      <c r="T3866">
        <v>2</v>
      </c>
      <c r="U3866" t="b">
        <v>1</v>
      </c>
      <c r="V3866" t="s">
        <v>340</v>
      </c>
      <c r="W3866" t="s">
        <v>341</v>
      </c>
      <c r="X3866" t="s">
        <v>6239</v>
      </c>
      <c r="Y3866">
        <v>50</v>
      </c>
      <c r="Z3866">
        <v>50</v>
      </c>
      <c r="AA3866">
        <v>3</v>
      </c>
      <c r="AB3866">
        <v>3</v>
      </c>
      <c r="AC3866">
        <v>25</v>
      </c>
    </row>
    <row r="3867" spans="1:29" x14ac:dyDescent="0.35">
      <c r="A3867">
        <v>3873</v>
      </c>
      <c r="B3867" t="s">
        <v>1318</v>
      </c>
      <c r="C3867" t="s">
        <v>5305</v>
      </c>
      <c r="G3867" t="s">
        <v>1319</v>
      </c>
      <c r="J3867" t="s">
        <v>264</v>
      </c>
      <c r="K3867">
        <v>0</v>
      </c>
      <c r="N3867" t="b">
        <v>1</v>
      </c>
      <c r="O3867" t="b">
        <v>1</v>
      </c>
      <c r="P3867" t="b">
        <v>0</v>
      </c>
      <c r="Q3867">
        <v>11</v>
      </c>
      <c r="R3867">
        <v>0</v>
      </c>
      <c r="S3867">
        <v>1</v>
      </c>
      <c r="T3867">
        <v>2</v>
      </c>
      <c r="U3867" t="b">
        <v>1</v>
      </c>
      <c r="V3867" t="s">
        <v>340</v>
      </c>
      <c r="W3867" t="s">
        <v>341</v>
      </c>
      <c r="X3867" t="s">
        <v>2707</v>
      </c>
      <c r="Y3867">
        <v>51</v>
      </c>
      <c r="Z3867">
        <v>51</v>
      </c>
      <c r="AA3867">
        <v>1</v>
      </c>
      <c r="AB3867">
        <v>1</v>
      </c>
      <c r="AC3867">
        <v>25</v>
      </c>
    </row>
    <row r="3868" spans="1:29" x14ac:dyDescent="0.35">
      <c r="A3868">
        <v>3874</v>
      </c>
      <c r="B3868" t="s">
        <v>1318</v>
      </c>
      <c r="C3868" t="s">
        <v>5306</v>
      </c>
      <c r="G3868" t="s">
        <v>1319</v>
      </c>
      <c r="J3868" t="s">
        <v>264</v>
      </c>
      <c r="K3868">
        <v>0</v>
      </c>
      <c r="N3868" t="b">
        <v>1</v>
      </c>
      <c r="O3868" t="b">
        <v>1</v>
      </c>
      <c r="P3868" t="b">
        <v>0</v>
      </c>
      <c r="Q3868">
        <v>11</v>
      </c>
      <c r="R3868">
        <v>0</v>
      </c>
      <c r="S3868">
        <v>1</v>
      </c>
      <c r="T3868">
        <v>2</v>
      </c>
      <c r="U3868" t="b">
        <v>1</v>
      </c>
      <c r="V3868" t="s">
        <v>340</v>
      </c>
      <c r="W3868" t="s">
        <v>341</v>
      </c>
      <c r="X3868" t="s">
        <v>6240</v>
      </c>
      <c r="Y3868">
        <v>51</v>
      </c>
      <c r="Z3868">
        <v>51</v>
      </c>
      <c r="AA3868">
        <v>3</v>
      </c>
      <c r="AB3868">
        <v>3</v>
      </c>
      <c r="AC3868">
        <v>25</v>
      </c>
    </row>
    <row r="3869" spans="1:29" x14ac:dyDescent="0.35">
      <c r="A3869">
        <v>3875</v>
      </c>
      <c r="B3869" t="s">
        <v>1318</v>
      </c>
      <c r="C3869" t="s">
        <v>5307</v>
      </c>
      <c r="G3869" t="s">
        <v>1319</v>
      </c>
      <c r="J3869" t="s">
        <v>264</v>
      </c>
      <c r="K3869">
        <v>0</v>
      </c>
      <c r="N3869" t="b">
        <v>1</v>
      </c>
      <c r="O3869" t="b">
        <v>1</v>
      </c>
      <c r="P3869" t="b">
        <v>0</v>
      </c>
      <c r="Q3869">
        <v>11</v>
      </c>
      <c r="R3869">
        <v>0</v>
      </c>
      <c r="S3869">
        <v>1</v>
      </c>
      <c r="T3869">
        <v>2</v>
      </c>
      <c r="U3869" t="b">
        <v>1</v>
      </c>
      <c r="V3869" t="s">
        <v>340</v>
      </c>
      <c r="W3869" t="s">
        <v>341</v>
      </c>
      <c r="X3869" t="s">
        <v>6241</v>
      </c>
      <c r="Y3869">
        <v>52</v>
      </c>
      <c r="Z3869">
        <v>52</v>
      </c>
      <c r="AA3869">
        <v>1</v>
      </c>
      <c r="AB3869">
        <v>1</v>
      </c>
      <c r="AC3869">
        <v>25</v>
      </c>
    </row>
    <row r="3870" spans="1:29" x14ac:dyDescent="0.35">
      <c r="A3870">
        <v>3876</v>
      </c>
      <c r="B3870" t="s">
        <v>1318</v>
      </c>
      <c r="C3870" t="s">
        <v>5308</v>
      </c>
      <c r="G3870" t="s">
        <v>1319</v>
      </c>
      <c r="J3870" t="s">
        <v>264</v>
      </c>
      <c r="K3870">
        <v>0</v>
      </c>
      <c r="N3870" t="b">
        <v>1</v>
      </c>
      <c r="O3870" t="b">
        <v>1</v>
      </c>
      <c r="P3870" t="b">
        <v>0</v>
      </c>
      <c r="Q3870">
        <v>11</v>
      </c>
      <c r="R3870">
        <v>0</v>
      </c>
      <c r="S3870">
        <v>1</v>
      </c>
      <c r="T3870">
        <v>2</v>
      </c>
      <c r="U3870" t="b">
        <v>1</v>
      </c>
      <c r="V3870" t="s">
        <v>340</v>
      </c>
      <c r="W3870" t="s">
        <v>341</v>
      </c>
      <c r="X3870" t="s">
        <v>5397</v>
      </c>
      <c r="Y3870">
        <v>52</v>
      </c>
      <c r="Z3870">
        <v>52</v>
      </c>
      <c r="AA3870">
        <v>3</v>
      </c>
      <c r="AB3870">
        <v>3</v>
      </c>
      <c r="AC3870">
        <v>25</v>
      </c>
    </row>
    <row r="3871" spans="1:29" x14ac:dyDescent="0.35">
      <c r="A3871">
        <v>3877</v>
      </c>
      <c r="B3871" t="s">
        <v>1318</v>
      </c>
      <c r="C3871" t="s">
        <v>5313</v>
      </c>
      <c r="I3871" t="s">
        <v>50</v>
      </c>
      <c r="J3871" t="s">
        <v>264</v>
      </c>
      <c r="K3871">
        <v>0</v>
      </c>
      <c r="N3871" t="b">
        <v>1</v>
      </c>
      <c r="O3871" t="b">
        <v>0</v>
      </c>
      <c r="P3871" t="b">
        <v>0</v>
      </c>
      <c r="Q3871">
        <v>11</v>
      </c>
      <c r="R3871">
        <v>4</v>
      </c>
      <c r="S3871">
        <v>1</v>
      </c>
      <c r="T3871">
        <v>0</v>
      </c>
      <c r="U3871" t="b">
        <v>1</v>
      </c>
      <c r="V3871" t="s">
        <v>309</v>
      </c>
      <c r="W3871" t="s">
        <v>310</v>
      </c>
      <c r="X3871" t="s">
        <v>5493</v>
      </c>
      <c r="Y3871">
        <v>42</v>
      </c>
      <c r="Z3871">
        <v>42</v>
      </c>
      <c r="AA3871">
        <v>2</v>
      </c>
      <c r="AB3871">
        <v>2</v>
      </c>
      <c r="AC3871">
        <v>5</v>
      </c>
    </row>
    <row r="3872" spans="1:29" x14ac:dyDescent="0.35">
      <c r="A3872">
        <v>3878</v>
      </c>
      <c r="B3872" t="s">
        <v>1318</v>
      </c>
      <c r="C3872" t="s">
        <v>5314</v>
      </c>
      <c r="I3872" t="s">
        <v>50</v>
      </c>
      <c r="J3872" t="s">
        <v>264</v>
      </c>
      <c r="K3872">
        <v>0</v>
      </c>
      <c r="N3872" t="b">
        <v>1</v>
      </c>
      <c r="O3872" t="b">
        <v>0</v>
      </c>
      <c r="P3872" t="b">
        <v>0</v>
      </c>
      <c r="Q3872">
        <v>11</v>
      </c>
      <c r="R3872">
        <v>4</v>
      </c>
      <c r="S3872">
        <v>1</v>
      </c>
      <c r="T3872">
        <v>0</v>
      </c>
      <c r="U3872" t="b">
        <v>1</v>
      </c>
      <c r="V3872" t="s">
        <v>309</v>
      </c>
      <c r="W3872" t="s">
        <v>310</v>
      </c>
      <c r="X3872" t="s">
        <v>5494</v>
      </c>
      <c r="Y3872">
        <v>43</v>
      </c>
      <c r="Z3872">
        <v>43</v>
      </c>
      <c r="AA3872">
        <v>2</v>
      </c>
      <c r="AB3872">
        <v>2</v>
      </c>
      <c r="AC3872">
        <v>5</v>
      </c>
    </row>
    <row r="3873" spans="1:29" x14ac:dyDescent="0.35">
      <c r="A3873">
        <v>3879</v>
      </c>
      <c r="B3873" t="s">
        <v>1318</v>
      </c>
      <c r="C3873" t="s">
        <v>5315</v>
      </c>
      <c r="I3873" t="s">
        <v>50</v>
      </c>
      <c r="J3873" t="s">
        <v>264</v>
      </c>
      <c r="K3873">
        <v>0</v>
      </c>
      <c r="N3873" t="b">
        <v>1</v>
      </c>
      <c r="O3873" t="b">
        <v>0</v>
      </c>
      <c r="P3873" t="b">
        <v>0</v>
      </c>
      <c r="Q3873">
        <v>11</v>
      </c>
      <c r="R3873">
        <v>4</v>
      </c>
      <c r="S3873">
        <v>1</v>
      </c>
      <c r="T3873">
        <v>0</v>
      </c>
      <c r="U3873" t="b">
        <v>1</v>
      </c>
      <c r="V3873" t="s">
        <v>309</v>
      </c>
      <c r="W3873" t="s">
        <v>310</v>
      </c>
      <c r="X3873" t="s">
        <v>5495</v>
      </c>
      <c r="Y3873">
        <v>44</v>
      </c>
      <c r="Z3873">
        <v>44</v>
      </c>
      <c r="AA3873">
        <v>2</v>
      </c>
      <c r="AB3873">
        <v>2</v>
      </c>
      <c r="AC3873">
        <v>5</v>
      </c>
    </row>
    <row r="3874" spans="1:29" x14ac:dyDescent="0.35">
      <c r="A3874">
        <v>3880</v>
      </c>
      <c r="B3874" t="s">
        <v>1318</v>
      </c>
      <c r="C3874" t="s">
        <v>5316</v>
      </c>
      <c r="I3874" t="s">
        <v>50</v>
      </c>
      <c r="J3874" t="s">
        <v>264</v>
      </c>
      <c r="K3874">
        <v>0</v>
      </c>
      <c r="N3874" t="b">
        <v>1</v>
      </c>
      <c r="O3874" t="b">
        <v>0</v>
      </c>
      <c r="P3874" t="b">
        <v>0</v>
      </c>
      <c r="Q3874">
        <v>11</v>
      </c>
      <c r="R3874">
        <v>4</v>
      </c>
      <c r="S3874">
        <v>1</v>
      </c>
      <c r="T3874">
        <v>0</v>
      </c>
      <c r="U3874" t="b">
        <v>1</v>
      </c>
      <c r="V3874" t="s">
        <v>309</v>
      </c>
      <c r="W3874" t="s">
        <v>310</v>
      </c>
      <c r="X3874" t="s">
        <v>5496</v>
      </c>
      <c r="Y3874">
        <v>80</v>
      </c>
      <c r="Z3874">
        <v>80</v>
      </c>
      <c r="AA3874">
        <v>2</v>
      </c>
      <c r="AB3874">
        <v>2</v>
      </c>
      <c r="AC3874">
        <v>5</v>
      </c>
    </row>
    <row r="3875" spans="1:29" x14ac:dyDescent="0.35">
      <c r="A3875">
        <v>3881</v>
      </c>
      <c r="B3875" t="s">
        <v>1318</v>
      </c>
      <c r="C3875" t="s">
        <v>5317</v>
      </c>
      <c r="I3875" t="s">
        <v>50</v>
      </c>
      <c r="J3875" t="s">
        <v>264</v>
      </c>
      <c r="K3875">
        <v>0</v>
      </c>
      <c r="N3875" t="b">
        <v>1</v>
      </c>
      <c r="O3875" t="b">
        <v>0</v>
      </c>
      <c r="P3875" t="b">
        <v>0</v>
      </c>
      <c r="Q3875">
        <v>11</v>
      </c>
      <c r="R3875">
        <v>4</v>
      </c>
      <c r="S3875">
        <v>1</v>
      </c>
      <c r="T3875">
        <v>0</v>
      </c>
      <c r="U3875" t="b">
        <v>1</v>
      </c>
      <c r="V3875" t="s">
        <v>309</v>
      </c>
      <c r="W3875" t="s">
        <v>310</v>
      </c>
      <c r="X3875" t="s">
        <v>5497</v>
      </c>
      <c r="Y3875">
        <v>81</v>
      </c>
      <c r="Z3875">
        <v>81</v>
      </c>
      <c r="AA3875">
        <v>2</v>
      </c>
      <c r="AB3875">
        <v>2</v>
      </c>
      <c r="AC3875">
        <v>5</v>
      </c>
    </row>
    <row r="3876" spans="1:29" x14ac:dyDescent="0.35">
      <c r="A3876">
        <v>3882</v>
      </c>
      <c r="B3876" t="s">
        <v>1318</v>
      </c>
      <c r="C3876" t="s">
        <v>5318</v>
      </c>
      <c r="I3876" t="s">
        <v>50</v>
      </c>
      <c r="J3876" t="s">
        <v>264</v>
      </c>
      <c r="K3876">
        <v>0</v>
      </c>
      <c r="N3876" t="b">
        <v>1</v>
      </c>
      <c r="O3876" t="b">
        <v>0</v>
      </c>
      <c r="P3876" t="b">
        <v>0</v>
      </c>
      <c r="Q3876">
        <v>11</v>
      </c>
      <c r="R3876">
        <v>4</v>
      </c>
      <c r="S3876">
        <v>1</v>
      </c>
      <c r="T3876">
        <v>0</v>
      </c>
      <c r="U3876" t="b">
        <v>1</v>
      </c>
      <c r="V3876" t="s">
        <v>309</v>
      </c>
      <c r="W3876" t="s">
        <v>310</v>
      </c>
      <c r="X3876" t="s">
        <v>5498</v>
      </c>
      <c r="Y3876">
        <v>82</v>
      </c>
      <c r="Z3876">
        <v>82</v>
      </c>
      <c r="AA3876">
        <v>2</v>
      </c>
      <c r="AB3876">
        <v>2</v>
      </c>
      <c r="AC3876">
        <v>5</v>
      </c>
    </row>
    <row r="3877" spans="1:29" x14ac:dyDescent="0.35">
      <c r="A3877">
        <v>3883</v>
      </c>
      <c r="B3877" t="s">
        <v>147</v>
      </c>
      <c r="C3877" t="s">
        <v>5319</v>
      </c>
      <c r="U3877" t="b">
        <v>1</v>
      </c>
      <c r="V3877" t="s">
        <v>220</v>
      </c>
      <c r="W3877" t="s">
        <v>314</v>
      </c>
      <c r="X3877" t="s">
        <v>6242</v>
      </c>
      <c r="Y3877">
        <v>5</v>
      </c>
      <c r="Z3877">
        <v>42</v>
      </c>
      <c r="AA3877">
        <v>7</v>
      </c>
      <c r="AB3877">
        <v>7</v>
      </c>
      <c r="AC3877">
        <v>9</v>
      </c>
    </row>
    <row r="3878" spans="1:29" x14ac:dyDescent="0.35">
      <c r="A3878">
        <v>3884</v>
      </c>
      <c r="B3878" t="s">
        <v>147</v>
      </c>
      <c r="C3878" t="s">
        <v>5320</v>
      </c>
      <c r="U3878" t="b">
        <v>1</v>
      </c>
      <c r="V3878" t="s">
        <v>220</v>
      </c>
      <c r="W3878" t="s">
        <v>314</v>
      </c>
      <c r="X3878" t="s">
        <v>6243</v>
      </c>
      <c r="Y3878">
        <v>5</v>
      </c>
      <c r="Z3878">
        <v>42</v>
      </c>
      <c r="AA3878">
        <v>8</v>
      </c>
      <c r="AB3878">
        <v>8</v>
      </c>
      <c r="AC3878">
        <v>9</v>
      </c>
    </row>
    <row r="3879" spans="1:29" x14ac:dyDescent="0.35">
      <c r="A3879">
        <v>3885</v>
      </c>
      <c r="B3879" t="s">
        <v>147</v>
      </c>
      <c r="C3879" t="s">
        <v>5321</v>
      </c>
      <c r="U3879" t="b">
        <v>1</v>
      </c>
      <c r="V3879" t="s">
        <v>220</v>
      </c>
      <c r="W3879" t="s">
        <v>314</v>
      </c>
      <c r="X3879" t="s">
        <v>6244</v>
      </c>
      <c r="Y3879">
        <v>5</v>
      </c>
      <c r="Z3879">
        <v>42</v>
      </c>
      <c r="AA3879">
        <v>9</v>
      </c>
      <c r="AB3879">
        <v>9</v>
      </c>
      <c r="AC3879">
        <v>9</v>
      </c>
    </row>
    <row r="3880" spans="1:29" x14ac:dyDescent="0.35">
      <c r="A3880">
        <v>3886</v>
      </c>
      <c r="B3880" t="s">
        <v>147</v>
      </c>
      <c r="C3880" t="s">
        <v>5322</v>
      </c>
      <c r="U3880" t="b">
        <v>1</v>
      </c>
      <c r="V3880" t="s">
        <v>220</v>
      </c>
      <c r="W3880" t="s">
        <v>314</v>
      </c>
      <c r="X3880" t="s">
        <v>6245</v>
      </c>
      <c r="Y3880">
        <v>5</v>
      </c>
      <c r="Z3880">
        <v>42</v>
      </c>
      <c r="AA3880">
        <v>10</v>
      </c>
      <c r="AB3880">
        <v>10</v>
      </c>
      <c r="AC3880">
        <v>9</v>
      </c>
    </row>
    <row r="3881" spans="1:29" x14ac:dyDescent="0.35">
      <c r="A3881">
        <v>3887</v>
      </c>
      <c r="B3881" t="s">
        <v>147</v>
      </c>
      <c r="C3881" t="s">
        <v>5323</v>
      </c>
      <c r="U3881" t="b">
        <v>1</v>
      </c>
      <c r="V3881" t="s">
        <v>220</v>
      </c>
      <c r="W3881" t="s">
        <v>314</v>
      </c>
      <c r="X3881" t="s">
        <v>6246</v>
      </c>
      <c r="Y3881">
        <v>5</v>
      </c>
      <c r="Z3881">
        <v>42</v>
      </c>
      <c r="AA3881">
        <v>11</v>
      </c>
      <c r="AB3881">
        <v>11</v>
      </c>
      <c r="AC3881">
        <v>9</v>
      </c>
    </row>
    <row r="3882" spans="1:29" x14ac:dyDescent="0.35">
      <c r="A3882">
        <v>3888</v>
      </c>
      <c r="B3882" t="s">
        <v>1318</v>
      </c>
      <c r="C3882" t="s">
        <v>5325</v>
      </c>
      <c r="I3882" t="s">
        <v>72</v>
      </c>
      <c r="J3882" t="s">
        <v>272</v>
      </c>
      <c r="K3882">
        <v>0</v>
      </c>
      <c r="N3882" t="b">
        <v>0</v>
      </c>
      <c r="O3882" t="b">
        <v>1</v>
      </c>
      <c r="P3882" t="b">
        <v>0</v>
      </c>
      <c r="Q3882">
        <v>13</v>
      </c>
      <c r="R3882">
        <v>2</v>
      </c>
      <c r="S3882">
        <v>1</v>
      </c>
      <c r="T3882">
        <v>0</v>
      </c>
      <c r="U3882" t="b">
        <v>1</v>
      </c>
      <c r="V3882" t="s">
        <v>220</v>
      </c>
      <c r="W3882" t="s">
        <v>314</v>
      </c>
      <c r="X3882" t="s">
        <v>5448</v>
      </c>
      <c r="Y3882">
        <v>42</v>
      </c>
      <c r="Z3882">
        <v>42</v>
      </c>
      <c r="AA3882">
        <v>6</v>
      </c>
      <c r="AB3882">
        <v>6</v>
      </c>
      <c r="AC3882">
        <v>9</v>
      </c>
    </row>
    <row r="3883" spans="1:29" x14ac:dyDescent="0.35">
      <c r="A3883">
        <v>3889</v>
      </c>
      <c r="B3883" t="s">
        <v>1318</v>
      </c>
      <c r="C3883" t="s">
        <v>5326</v>
      </c>
      <c r="I3883" t="s">
        <v>134</v>
      </c>
      <c r="J3883" t="s">
        <v>272</v>
      </c>
      <c r="K3883">
        <v>0</v>
      </c>
      <c r="N3883" t="b">
        <v>0</v>
      </c>
      <c r="O3883" t="b">
        <v>1</v>
      </c>
      <c r="P3883" t="b">
        <v>0</v>
      </c>
      <c r="Q3883">
        <v>13</v>
      </c>
      <c r="R3883">
        <v>2</v>
      </c>
      <c r="S3883">
        <v>1</v>
      </c>
      <c r="T3883">
        <v>0</v>
      </c>
      <c r="U3883" t="b">
        <v>1</v>
      </c>
      <c r="V3883" t="s">
        <v>220</v>
      </c>
      <c r="W3883" t="s">
        <v>314</v>
      </c>
      <c r="X3883" t="s">
        <v>5830</v>
      </c>
      <c r="Y3883">
        <v>42</v>
      </c>
      <c r="Z3883">
        <v>42</v>
      </c>
      <c r="AA3883">
        <v>7</v>
      </c>
      <c r="AB3883">
        <v>7</v>
      </c>
      <c r="AC3883">
        <v>9</v>
      </c>
    </row>
    <row r="3884" spans="1:29" x14ac:dyDescent="0.35">
      <c r="A3884">
        <v>3890</v>
      </c>
      <c r="B3884" t="s">
        <v>1318</v>
      </c>
      <c r="C3884" t="s">
        <v>5327</v>
      </c>
      <c r="I3884" t="s">
        <v>135</v>
      </c>
      <c r="J3884" t="s">
        <v>272</v>
      </c>
      <c r="K3884">
        <v>0</v>
      </c>
      <c r="N3884" t="b">
        <v>0</v>
      </c>
      <c r="O3884" t="b">
        <v>1</v>
      </c>
      <c r="P3884" t="b">
        <v>0</v>
      </c>
      <c r="Q3884">
        <v>13</v>
      </c>
      <c r="R3884">
        <v>2</v>
      </c>
      <c r="S3884">
        <v>1</v>
      </c>
      <c r="T3884">
        <v>0</v>
      </c>
      <c r="U3884" t="b">
        <v>1</v>
      </c>
      <c r="V3884" t="s">
        <v>220</v>
      </c>
      <c r="W3884" t="s">
        <v>314</v>
      </c>
      <c r="X3884" t="s">
        <v>5883</v>
      </c>
      <c r="Y3884">
        <v>42</v>
      </c>
      <c r="Z3884">
        <v>42</v>
      </c>
      <c r="AA3884">
        <v>8</v>
      </c>
      <c r="AB3884">
        <v>8</v>
      </c>
      <c r="AC3884">
        <v>9</v>
      </c>
    </row>
    <row r="3885" spans="1:29" x14ac:dyDescent="0.35">
      <c r="A3885">
        <v>3891</v>
      </c>
      <c r="B3885" t="s">
        <v>1318</v>
      </c>
      <c r="C3885" t="s">
        <v>5328</v>
      </c>
      <c r="I3885" t="s">
        <v>73</v>
      </c>
      <c r="J3885" t="s">
        <v>272</v>
      </c>
      <c r="K3885">
        <v>0</v>
      </c>
      <c r="N3885" t="b">
        <v>0</v>
      </c>
      <c r="O3885" t="b">
        <v>1</v>
      </c>
      <c r="P3885" t="b">
        <v>0</v>
      </c>
      <c r="Q3885">
        <v>13</v>
      </c>
      <c r="R3885">
        <v>2</v>
      </c>
      <c r="S3885">
        <v>1</v>
      </c>
      <c r="T3885">
        <v>0</v>
      </c>
      <c r="U3885" t="b">
        <v>1</v>
      </c>
      <c r="V3885" t="s">
        <v>220</v>
      </c>
      <c r="W3885" t="s">
        <v>314</v>
      </c>
      <c r="X3885" t="s">
        <v>5937</v>
      </c>
      <c r="Y3885">
        <v>42</v>
      </c>
      <c r="Z3885">
        <v>42</v>
      </c>
      <c r="AA3885">
        <v>9</v>
      </c>
      <c r="AB3885">
        <v>9</v>
      </c>
      <c r="AC3885">
        <v>9</v>
      </c>
    </row>
    <row r="3886" spans="1:29" x14ac:dyDescent="0.35">
      <c r="A3886">
        <v>3892</v>
      </c>
      <c r="B3886" t="s">
        <v>1318</v>
      </c>
      <c r="C3886" t="s">
        <v>5329</v>
      </c>
      <c r="I3886" t="s">
        <v>180</v>
      </c>
      <c r="J3886" t="s">
        <v>272</v>
      </c>
      <c r="K3886">
        <v>0</v>
      </c>
      <c r="N3886" t="b">
        <v>0</v>
      </c>
      <c r="O3886" t="b">
        <v>1</v>
      </c>
      <c r="P3886" t="b">
        <v>0</v>
      </c>
      <c r="Q3886">
        <v>13</v>
      </c>
      <c r="R3886">
        <v>2</v>
      </c>
      <c r="S3886">
        <v>1</v>
      </c>
      <c r="T3886">
        <v>0</v>
      </c>
      <c r="U3886" t="b">
        <v>1</v>
      </c>
      <c r="V3886" t="s">
        <v>220</v>
      </c>
      <c r="W3886" t="s">
        <v>314</v>
      </c>
      <c r="X3886" t="s">
        <v>5990</v>
      </c>
      <c r="Y3886">
        <v>42</v>
      </c>
      <c r="Z3886">
        <v>42</v>
      </c>
      <c r="AA3886">
        <v>10</v>
      </c>
      <c r="AB3886">
        <v>10</v>
      </c>
      <c r="AC3886">
        <v>9</v>
      </c>
    </row>
    <row r="3887" spans="1:29" x14ac:dyDescent="0.35">
      <c r="A3887">
        <v>3893</v>
      </c>
      <c r="B3887" t="s">
        <v>1318</v>
      </c>
      <c r="C3887" t="s">
        <v>5330</v>
      </c>
      <c r="I3887" t="s">
        <v>181</v>
      </c>
      <c r="J3887" t="s">
        <v>272</v>
      </c>
      <c r="K3887">
        <v>0</v>
      </c>
      <c r="N3887" t="b">
        <v>0</v>
      </c>
      <c r="O3887" t="b">
        <v>1</v>
      </c>
      <c r="P3887" t="b">
        <v>0</v>
      </c>
      <c r="Q3887">
        <v>13</v>
      </c>
      <c r="R3887">
        <v>2</v>
      </c>
      <c r="S3887">
        <v>1</v>
      </c>
      <c r="T3887">
        <v>0</v>
      </c>
      <c r="U3887" t="b">
        <v>1</v>
      </c>
      <c r="V3887" t="s">
        <v>220</v>
      </c>
      <c r="W3887" t="s">
        <v>314</v>
      </c>
      <c r="X3887" t="s">
        <v>6044</v>
      </c>
      <c r="Y3887">
        <v>42</v>
      </c>
      <c r="Z3887">
        <v>42</v>
      </c>
      <c r="AA3887">
        <v>11</v>
      </c>
      <c r="AB3887">
        <v>11</v>
      </c>
      <c r="AC3887">
        <v>9</v>
      </c>
    </row>
    <row r="3888" spans="1:29" x14ac:dyDescent="0.35">
      <c r="A3888">
        <v>3894</v>
      </c>
      <c r="B3888" t="s">
        <v>147</v>
      </c>
      <c r="C3888" t="s">
        <v>5331</v>
      </c>
      <c r="U3888" t="b">
        <v>1</v>
      </c>
      <c r="V3888" t="s">
        <v>330</v>
      </c>
      <c r="W3888" t="s">
        <v>331</v>
      </c>
      <c r="X3888" t="s">
        <v>6242</v>
      </c>
      <c r="Y3888">
        <v>5</v>
      </c>
      <c r="Z3888">
        <v>42</v>
      </c>
      <c r="AA3888">
        <v>7</v>
      </c>
      <c r="AB3888">
        <v>7</v>
      </c>
      <c r="AC3888">
        <v>20</v>
      </c>
    </row>
    <row r="3889" spans="1:29" x14ac:dyDescent="0.35">
      <c r="A3889">
        <v>3895</v>
      </c>
      <c r="B3889" t="s">
        <v>147</v>
      </c>
      <c r="C3889" t="s">
        <v>5332</v>
      </c>
      <c r="U3889" t="b">
        <v>1</v>
      </c>
      <c r="V3889" t="s">
        <v>330</v>
      </c>
      <c r="W3889" t="s">
        <v>331</v>
      </c>
      <c r="X3889" t="s">
        <v>6243</v>
      </c>
      <c r="Y3889">
        <v>5</v>
      </c>
      <c r="Z3889">
        <v>42</v>
      </c>
      <c r="AA3889">
        <v>8</v>
      </c>
      <c r="AB3889">
        <v>8</v>
      </c>
      <c r="AC3889">
        <v>20</v>
      </c>
    </row>
    <row r="3890" spans="1:29" x14ac:dyDescent="0.35">
      <c r="A3890">
        <v>3896</v>
      </c>
      <c r="B3890" t="s">
        <v>147</v>
      </c>
      <c r="C3890" t="s">
        <v>5333</v>
      </c>
      <c r="U3890" t="b">
        <v>1</v>
      </c>
      <c r="V3890" t="s">
        <v>330</v>
      </c>
      <c r="W3890" t="s">
        <v>331</v>
      </c>
      <c r="X3890" t="s">
        <v>6244</v>
      </c>
      <c r="Y3890">
        <v>5</v>
      </c>
      <c r="Z3890">
        <v>42</v>
      </c>
      <c r="AA3890">
        <v>9</v>
      </c>
      <c r="AB3890">
        <v>9</v>
      </c>
      <c r="AC3890">
        <v>20</v>
      </c>
    </row>
    <row r="3891" spans="1:29" x14ac:dyDescent="0.35">
      <c r="A3891">
        <v>3897</v>
      </c>
      <c r="B3891" t="s">
        <v>147</v>
      </c>
      <c r="C3891" t="s">
        <v>5334</v>
      </c>
      <c r="U3891" t="b">
        <v>1</v>
      </c>
      <c r="V3891" t="s">
        <v>330</v>
      </c>
      <c r="W3891" t="s">
        <v>331</v>
      </c>
      <c r="X3891" t="s">
        <v>6245</v>
      </c>
      <c r="Y3891">
        <v>5</v>
      </c>
      <c r="Z3891">
        <v>42</v>
      </c>
      <c r="AA3891">
        <v>10</v>
      </c>
      <c r="AB3891">
        <v>10</v>
      </c>
      <c r="AC3891">
        <v>20</v>
      </c>
    </row>
    <row r="3892" spans="1:29" x14ac:dyDescent="0.35">
      <c r="A3892">
        <v>3898</v>
      </c>
      <c r="B3892" t="s">
        <v>147</v>
      </c>
      <c r="C3892" t="s">
        <v>5335</v>
      </c>
      <c r="U3892" t="b">
        <v>1</v>
      </c>
      <c r="V3892" t="s">
        <v>330</v>
      </c>
      <c r="W3892" t="s">
        <v>331</v>
      </c>
      <c r="X3892" t="s">
        <v>6246</v>
      </c>
      <c r="Y3892">
        <v>5</v>
      </c>
      <c r="Z3892">
        <v>42</v>
      </c>
      <c r="AA3892">
        <v>11</v>
      </c>
      <c r="AB3892">
        <v>11</v>
      </c>
      <c r="AC3892">
        <v>20</v>
      </c>
    </row>
    <row r="3893" spans="1:29" x14ac:dyDescent="0.35">
      <c r="A3893">
        <v>3899</v>
      </c>
      <c r="B3893" t="s">
        <v>1318</v>
      </c>
      <c r="C3893" t="s">
        <v>5337</v>
      </c>
      <c r="I3893" t="s">
        <v>72</v>
      </c>
      <c r="J3893" t="s">
        <v>272</v>
      </c>
      <c r="K3893">
        <v>0</v>
      </c>
      <c r="N3893" t="b">
        <v>1</v>
      </c>
      <c r="O3893" t="b">
        <v>1</v>
      </c>
      <c r="P3893" t="b">
        <v>0</v>
      </c>
      <c r="Q3893">
        <v>13</v>
      </c>
      <c r="R3893">
        <v>2</v>
      </c>
      <c r="S3893">
        <v>1</v>
      </c>
      <c r="T3893">
        <v>0</v>
      </c>
      <c r="U3893" t="b">
        <v>1</v>
      </c>
      <c r="V3893" t="s">
        <v>330</v>
      </c>
      <c r="W3893" t="s">
        <v>331</v>
      </c>
      <c r="X3893" t="s">
        <v>5448</v>
      </c>
      <c r="Y3893">
        <v>42</v>
      </c>
      <c r="Z3893">
        <v>42</v>
      </c>
      <c r="AA3893">
        <v>6</v>
      </c>
      <c r="AB3893">
        <v>6</v>
      </c>
      <c r="AC3893">
        <v>20</v>
      </c>
    </row>
    <row r="3894" spans="1:29" x14ac:dyDescent="0.35">
      <c r="A3894">
        <v>3900</v>
      </c>
      <c r="B3894" t="s">
        <v>1318</v>
      </c>
      <c r="C3894" t="s">
        <v>5338</v>
      </c>
      <c r="I3894" t="s">
        <v>134</v>
      </c>
      <c r="J3894" t="s">
        <v>272</v>
      </c>
      <c r="K3894">
        <v>0</v>
      </c>
      <c r="N3894" t="b">
        <v>1</v>
      </c>
      <c r="O3894" t="b">
        <v>1</v>
      </c>
      <c r="P3894" t="b">
        <v>0</v>
      </c>
      <c r="Q3894">
        <v>13</v>
      </c>
      <c r="R3894">
        <v>2</v>
      </c>
      <c r="S3894">
        <v>1</v>
      </c>
      <c r="T3894">
        <v>0</v>
      </c>
      <c r="U3894" t="b">
        <v>1</v>
      </c>
      <c r="V3894" t="s">
        <v>330</v>
      </c>
      <c r="W3894" t="s">
        <v>331</v>
      </c>
      <c r="X3894" t="s">
        <v>5830</v>
      </c>
      <c r="Y3894">
        <v>42</v>
      </c>
      <c r="Z3894">
        <v>42</v>
      </c>
      <c r="AA3894">
        <v>7</v>
      </c>
      <c r="AB3894">
        <v>7</v>
      </c>
      <c r="AC3894">
        <v>20</v>
      </c>
    </row>
    <row r="3895" spans="1:29" x14ac:dyDescent="0.35">
      <c r="A3895">
        <v>3901</v>
      </c>
      <c r="B3895" t="s">
        <v>1318</v>
      </c>
      <c r="C3895" t="s">
        <v>5339</v>
      </c>
      <c r="I3895" t="s">
        <v>135</v>
      </c>
      <c r="J3895" t="s">
        <v>272</v>
      </c>
      <c r="K3895">
        <v>0</v>
      </c>
      <c r="N3895" t="b">
        <v>1</v>
      </c>
      <c r="O3895" t="b">
        <v>1</v>
      </c>
      <c r="P3895" t="b">
        <v>0</v>
      </c>
      <c r="Q3895">
        <v>13</v>
      </c>
      <c r="R3895">
        <v>2</v>
      </c>
      <c r="S3895">
        <v>1</v>
      </c>
      <c r="T3895">
        <v>0</v>
      </c>
      <c r="U3895" t="b">
        <v>1</v>
      </c>
      <c r="V3895" t="s">
        <v>330</v>
      </c>
      <c r="W3895" t="s">
        <v>331</v>
      </c>
      <c r="X3895" t="s">
        <v>5883</v>
      </c>
      <c r="Y3895">
        <v>42</v>
      </c>
      <c r="Z3895">
        <v>42</v>
      </c>
      <c r="AA3895">
        <v>8</v>
      </c>
      <c r="AB3895">
        <v>8</v>
      </c>
      <c r="AC3895">
        <v>20</v>
      </c>
    </row>
    <row r="3896" spans="1:29" x14ac:dyDescent="0.35">
      <c r="A3896">
        <v>3902</v>
      </c>
      <c r="B3896" t="s">
        <v>1318</v>
      </c>
      <c r="C3896" t="s">
        <v>5340</v>
      </c>
      <c r="I3896" t="s">
        <v>73</v>
      </c>
      <c r="J3896" t="s">
        <v>272</v>
      </c>
      <c r="K3896">
        <v>0</v>
      </c>
      <c r="N3896" t="b">
        <v>1</v>
      </c>
      <c r="O3896" t="b">
        <v>1</v>
      </c>
      <c r="P3896" t="b">
        <v>0</v>
      </c>
      <c r="Q3896">
        <v>13</v>
      </c>
      <c r="R3896">
        <v>2</v>
      </c>
      <c r="S3896">
        <v>1</v>
      </c>
      <c r="T3896">
        <v>0</v>
      </c>
      <c r="U3896" t="b">
        <v>1</v>
      </c>
      <c r="V3896" t="s">
        <v>330</v>
      </c>
      <c r="W3896" t="s">
        <v>331</v>
      </c>
      <c r="X3896" t="s">
        <v>5937</v>
      </c>
      <c r="Y3896">
        <v>42</v>
      </c>
      <c r="Z3896">
        <v>42</v>
      </c>
      <c r="AA3896">
        <v>9</v>
      </c>
      <c r="AB3896">
        <v>9</v>
      </c>
      <c r="AC3896">
        <v>20</v>
      </c>
    </row>
    <row r="3897" spans="1:29" x14ac:dyDescent="0.35">
      <c r="A3897">
        <v>3903</v>
      </c>
      <c r="B3897" t="s">
        <v>1318</v>
      </c>
      <c r="C3897" t="s">
        <v>5341</v>
      </c>
      <c r="I3897" t="s">
        <v>180</v>
      </c>
      <c r="J3897" t="s">
        <v>272</v>
      </c>
      <c r="K3897">
        <v>0</v>
      </c>
      <c r="N3897" t="b">
        <v>1</v>
      </c>
      <c r="O3897" t="b">
        <v>1</v>
      </c>
      <c r="P3897" t="b">
        <v>0</v>
      </c>
      <c r="Q3897">
        <v>13</v>
      </c>
      <c r="R3897">
        <v>2</v>
      </c>
      <c r="S3897">
        <v>1</v>
      </c>
      <c r="T3897">
        <v>0</v>
      </c>
      <c r="U3897" t="b">
        <v>1</v>
      </c>
      <c r="V3897" t="s">
        <v>330</v>
      </c>
      <c r="W3897" t="s">
        <v>331</v>
      </c>
      <c r="X3897" t="s">
        <v>5990</v>
      </c>
      <c r="Y3897">
        <v>42</v>
      </c>
      <c r="Z3897">
        <v>42</v>
      </c>
      <c r="AA3897">
        <v>10</v>
      </c>
      <c r="AB3897">
        <v>10</v>
      </c>
      <c r="AC3897">
        <v>20</v>
      </c>
    </row>
    <row r="3898" spans="1:29" x14ac:dyDescent="0.35">
      <c r="A3898">
        <v>3904</v>
      </c>
      <c r="B3898" t="s">
        <v>1318</v>
      </c>
      <c r="C3898" t="s">
        <v>5342</v>
      </c>
      <c r="I3898" t="s">
        <v>181</v>
      </c>
      <c r="J3898" t="s">
        <v>272</v>
      </c>
      <c r="K3898">
        <v>0</v>
      </c>
      <c r="N3898" t="b">
        <v>1</v>
      </c>
      <c r="O3898" t="b">
        <v>1</v>
      </c>
      <c r="P3898" t="b">
        <v>0</v>
      </c>
      <c r="Q3898">
        <v>13</v>
      </c>
      <c r="R3898">
        <v>2</v>
      </c>
      <c r="S3898">
        <v>1</v>
      </c>
      <c r="T3898">
        <v>0</v>
      </c>
      <c r="U3898" t="b">
        <v>1</v>
      </c>
      <c r="V3898" t="s">
        <v>330</v>
      </c>
      <c r="W3898" t="s">
        <v>331</v>
      </c>
      <c r="X3898" t="s">
        <v>6044</v>
      </c>
      <c r="Y3898">
        <v>42</v>
      </c>
      <c r="Z3898">
        <v>42</v>
      </c>
      <c r="AA3898">
        <v>11</v>
      </c>
      <c r="AB3898">
        <v>11</v>
      </c>
      <c r="AC3898">
        <v>20</v>
      </c>
    </row>
    <row r="3899" spans="1:29" x14ac:dyDescent="0.35">
      <c r="A3899">
        <v>3905</v>
      </c>
      <c r="B3899" t="s">
        <v>1318</v>
      </c>
      <c r="C3899" t="s">
        <v>6251</v>
      </c>
      <c r="I3899" t="s">
        <v>175</v>
      </c>
      <c r="J3899" t="s">
        <v>272</v>
      </c>
      <c r="K3899">
        <v>0</v>
      </c>
      <c r="N3899" t="b">
        <v>0</v>
      </c>
      <c r="O3899" t="b">
        <v>1</v>
      </c>
      <c r="P3899" t="b">
        <v>0</v>
      </c>
      <c r="Q3899">
        <v>11</v>
      </c>
      <c r="R3899">
        <v>2</v>
      </c>
      <c r="S3899">
        <v>1</v>
      </c>
      <c r="T3899">
        <v>0</v>
      </c>
      <c r="U3899" t="b">
        <v>1</v>
      </c>
      <c r="V3899" t="s">
        <v>309</v>
      </c>
      <c r="W3899" t="s">
        <v>310</v>
      </c>
      <c r="X3899" t="s">
        <v>5536</v>
      </c>
      <c r="Y3899">
        <v>21</v>
      </c>
      <c r="Z3899">
        <v>21</v>
      </c>
      <c r="AA3899">
        <v>7</v>
      </c>
      <c r="AB3899">
        <v>7</v>
      </c>
      <c r="AC3899">
        <v>5</v>
      </c>
    </row>
    <row r="3900" spans="1:29" x14ac:dyDescent="0.35">
      <c r="A3900">
        <v>3906</v>
      </c>
      <c r="B3900" t="s">
        <v>1318</v>
      </c>
      <c r="C3900" t="s">
        <v>6252</v>
      </c>
      <c r="I3900" t="s">
        <v>176</v>
      </c>
      <c r="J3900" t="s">
        <v>272</v>
      </c>
      <c r="K3900">
        <v>0</v>
      </c>
      <c r="N3900" t="b">
        <v>0</v>
      </c>
      <c r="O3900" t="b">
        <v>1</v>
      </c>
      <c r="P3900" t="b">
        <v>0</v>
      </c>
      <c r="Q3900">
        <v>11</v>
      </c>
      <c r="R3900">
        <v>2</v>
      </c>
      <c r="S3900">
        <v>1</v>
      </c>
      <c r="T3900">
        <v>0</v>
      </c>
      <c r="U3900" t="b">
        <v>1</v>
      </c>
      <c r="V3900" t="s">
        <v>309</v>
      </c>
      <c r="W3900" t="s">
        <v>310</v>
      </c>
      <c r="X3900" t="s">
        <v>5537</v>
      </c>
      <c r="Y3900">
        <v>21</v>
      </c>
      <c r="Z3900">
        <v>21</v>
      </c>
      <c r="AA3900">
        <v>8</v>
      </c>
      <c r="AB3900">
        <v>8</v>
      </c>
      <c r="AC3900">
        <v>5</v>
      </c>
    </row>
    <row r="3901" spans="1:29" x14ac:dyDescent="0.35">
      <c r="A3901">
        <v>3907</v>
      </c>
      <c r="B3901" t="s">
        <v>1318</v>
      </c>
      <c r="C3901" t="s">
        <v>6253</v>
      </c>
      <c r="I3901" t="s">
        <v>175</v>
      </c>
      <c r="J3901" t="s">
        <v>272</v>
      </c>
      <c r="K3901">
        <v>0</v>
      </c>
      <c r="N3901" t="b">
        <v>0</v>
      </c>
      <c r="P3901" t="b">
        <v>0</v>
      </c>
      <c r="Q3901">
        <v>11</v>
      </c>
      <c r="R3901">
        <v>2</v>
      </c>
      <c r="S3901">
        <v>1</v>
      </c>
      <c r="T3901">
        <v>0</v>
      </c>
      <c r="U3901" t="b">
        <v>1</v>
      </c>
      <c r="V3901" t="s">
        <v>309</v>
      </c>
      <c r="W3901" t="s">
        <v>310</v>
      </c>
      <c r="X3901" t="s">
        <v>5548</v>
      </c>
      <c r="Y3901">
        <v>33</v>
      </c>
      <c r="Z3901">
        <v>33</v>
      </c>
      <c r="AA3901">
        <v>7</v>
      </c>
      <c r="AB3901">
        <v>7</v>
      </c>
      <c r="AC3901">
        <v>5</v>
      </c>
    </row>
    <row r="3902" spans="1:29" x14ac:dyDescent="0.35">
      <c r="A3902">
        <v>3908</v>
      </c>
      <c r="B3902" t="s">
        <v>1318</v>
      </c>
      <c r="C3902" t="s">
        <v>6254</v>
      </c>
      <c r="I3902" t="s">
        <v>176</v>
      </c>
      <c r="J3902" t="s">
        <v>272</v>
      </c>
      <c r="K3902">
        <v>0</v>
      </c>
      <c r="N3902" t="b">
        <v>0</v>
      </c>
      <c r="P3902" t="b">
        <v>0</v>
      </c>
      <c r="Q3902">
        <v>11</v>
      </c>
      <c r="R3902">
        <v>2</v>
      </c>
      <c r="S3902">
        <v>1</v>
      </c>
      <c r="T3902">
        <v>0</v>
      </c>
      <c r="U3902" t="b">
        <v>1</v>
      </c>
      <c r="V3902" t="s">
        <v>309</v>
      </c>
      <c r="W3902" t="s">
        <v>310</v>
      </c>
      <c r="X3902" t="s">
        <v>5549</v>
      </c>
      <c r="Y3902">
        <v>33</v>
      </c>
      <c r="Z3902">
        <v>33</v>
      </c>
      <c r="AA3902">
        <v>8</v>
      </c>
      <c r="AB3902">
        <v>8</v>
      </c>
      <c r="AC3902">
        <v>5</v>
      </c>
    </row>
    <row r="3903" spans="1:29" x14ac:dyDescent="0.35">
      <c r="A3903">
        <v>3909</v>
      </c>
      <c r="B3903" t="s">
        <v>1318</v>
      </c>
      <c r="C3903" t="s">
        <v>6255</v>
      </c>
      <c r="I3903" t="s">
        <v>175</v>
      </c>
      <c r="J3903" t="s">
        <v>272</v>
      </c>
      <c r="K3903">
        <v>0</v>
      </c>
      <c r="N3903" t="b">
        <v>0</v>
      </c>
      <c r="P3903" t="b">
        <v>0</v>
      </c>
      <c r="Q3903">
        <v>11</v>
      </c>
      <c r="R3903">
        <v>2</v>
      </c>
      <c r="S3903">
        <v>1</v>
      </c>
      <c r="T3903">
        <v>0</v>
      </c>
      <c r="U3903" t="b">
        <v>1</v>
      </c>
      <c r="V3903" t="s">
        <v>309</v>
      </c>
      <c r="W3903" t="s">
        <v>310</v>
      </c>
      <c r="X3903" t="s">
        <v>5561</v>
      </c>
      <c r="Y3903">
        <v>45</v>
      </c>
      <c r="Z3903">
        <v>45</v>
      </c>
      <c r="AA3903">
        <v>7</v>
      </c>
      <c r="AB3903">
        <v>7</v>
      </c>
      <c r="AC3903">
        <v>5</v>
      </c>
    </row>
    <row r="3904" spans="1:29" x14ac:dyDescent="0.35">
      <c r="A3904">
        <v>3910</v>
      </c>
      <c r="B3904" t="s">
        <v>1318</v>
      </c>
      <c r="C3904" t="s">
        <v>6256</v>
      </c>
      <c r="I3904" t="s">
        <v>176</v>
      </c>
      <c r="J3904" t="s">
        <v>272</v>
      </c>
      <c r="K3904">
        <v>0</v>
      </c>
      <c r="N3904" t="b">
        <v>0</v>
      </c>
      <c r="P3904" t="b">
        <v>0</v>
      </c>
      <c r="Q3904">
        <v>11</v>
      </c>
      <c r="R3904">
        <v>2</v>
      </c>
      <c r="S3904">
        <v>1</v>
      </c>
      <c r="T3904">
        <v>0</v>
      </c>
      <c r="U3904" t="b">
        <v>1</v>
      </c>
      <c r="V3904" t="s">
        <v>309</v>
      </c>
      <c r="W3904" t="s">
        <v>310</v>
      </c>
      <c r="X3904" t="s">
        <v>5562</v>
      </c>
      <c r="Y3904">
        <v>45</v>
      </c>
      <c r="Z3904">
        <v>45</v>
      </c>
      <c r="AA3904">
        <v>8</v>
      </c>
      <c r="AB3904">
        <v>8</v>
      </c>
      <c r="AC3904">
        <v>5</v>
      </c>
    </row>
    <row r="3905" spans="1:29" x14ac:dyDescent="0.35">
      <c r="A3905">
        <v>3911</v>
      </c>
      <c r="B3905" t="s">
        <v>1318</v>
      </c>
      <c r="C3905" t="s">
        <v>6257</v>
      </c>
      <c r="I3905" t="s">
        <v>175</v>
      </c>
      <c r="J3905" t="s">
        <v>272</v>
      </c>
      <c r="K3905">
        <v>0</v>
      </c>
      <c r="N3905" t="b">
        <v>0</v>
      </c>
      <c r="P3905" t="b">
        <v>0</v>
      </c>
      <c r="Q3905">
        <v>11</v>
      </c>
      <c r="R3905">
        <v>2</v>
      </c>
      <c r="S3905">
        <v>1</v>
      </c>
      <c r="T3905">
        <v>0</v>
      </c>
      <c r="U3905" t="b">
        <v>1</v>
      </c>
      <c r="V3905" t="s">
        <v>309</v>
      </c>
      <c r="W3905" t="s">
        <v>310</v>
      </c>
      <c r="X3905" t="s">
        <v>5565</v>
      </c>
      <c r="Y3905">
        <v>46</v>
      </c>
      <c r="Z3905">
        <v>46</v>
      </c>
      <c r="AA3905">
        <v>7</v>
      </c>
      <c r="AB3905">
        <v>7</v>
      </c>
      <c r="AC3905">
        <v>5</v>
      </c>
    </row>
    <row r="3906" spans="1:29" x14ac:dyDescent="0.35">
      <c r="A3906">
        <v>3912</v>
      </c>
      <c r="B3906" t="s">
        <v>1318</v>
      </c>
      <c r="C3906" t="s">
        <v>6258</v>
      </c>
      <c r="I3906" t="s">
        <v>176</v>
      </c>
      <c r="J3906" t="s">
        <v>272</v>
      </c>
      <c r="K3906">
        <v>0</v>
      </c>
      <c r="N3906" t="b">
        <v>0</v>
      </c>
      <c r="P3906" t="b">
        <v>0</v>
      </c>
      <c r="Q3906">
        <v>11</v>
      </c>
      <c r="R3906">
        <v>2</v>
      </c>
      <c r="S3906">
        <v>1</v>
      </c>
      <c r="T3906">
        <v>0</v>
      </c>
      <c r="U3906" t="b">
        <v>1</v>
      </c>
      <c r="V3906" t="s">
        <v>309</v>
      </c>
      <c r="W3906" t="s">
        <v>310</v>
      </c>
      <c r="X3906" t="s">
        <v>5566</v>
      </c>
      <c r="Y3906">
        <v>46</v>
      </c>
      <c r="Z3906">
        <v>46</v>
      </c>
      <c r="AA3906">
        <v>8</v>
      </c>
      <c r="AB3906">
        <v>8</v>
      </c>
      <c r="AC3906">
        <v>5</v>
      </c>
    </row>
    <row r="3907" spans="1:29" x14ac:dyDescent="0.35">
      <c r="A3907">
        <v>3913</v>
      </c>
      <c r="B3907" t="s">
        <v>1318</v>
      </c>
      <c r="C3907" t="s">
        <v>6259</v>
      </c>
      <c r="I3907" t="s">
        <v>175</v>
      </c>
      <c r="J3907" t="s">
        <v>272</v>
      </c>
      <c r="K3907">
        <v>0</v>
      </c>
      <c r="N3907" t="b">
        <v>0</v>
      </c>
      <c r="P3907" t="b">
        <v>0</v>
      </c>
      <c r="Q3907">
        <v>11</v>
      </c>
      <c r="R3907">
        <v>2</v>
      </c>
      <c r="S3907">
        <v>1</v>
      </c>
      <c r="T3907">
        <v>0</v>
      </c>
      <c r="U3907" t="b">
        <v>1</v>
      </c>
      <c r="V3907" t="s">
        <v>309</v>
      </c>
      <c r="W3907" t="s">
        <v>310</v>
      </c>
      <c r="X3907" t="s">
        <v>5569</v>
      </c>
      <c r="Y3907">
        <v>48</v>
      </c>
      <c r="Z3907">
        <v>48</v>
      </c>
      <c r="AA3907">
        <v>7</v>
      </c>
      <c r="AB3907">
        <v>7</v>
      </c>
      <c r="AC3907">
        <v>5</v>
      </c>
    </row>
    <row r="3908" spans="1:29" x14ac:dyDescent="0.35">
      <c r="A3908">
        <v>3914</v>
      </c>
      <c r="B3908" t="s">
        <v>1318</v>
      </c>
      <c r="C3908" t="s">
        <v>6260</v>
      </c>
      <c r="I3908" t="s">
        <v>176</v>
      </c>
      <c r="J3908" t="s">
        <v>272</v>
      </c>
      <c r="K3908">
        <v>0</v>
      </c>
      <c r="N3908" t="b">
        <v>0</v>
      </c>
      <c r="P3908" t="b">
        <v>0</v>
      </c>
      <c r="Q3908">
        <v>11</v>
      </c>
      <c r="R3908">
        <v>2</v>
      </c>
      <c r="S3908">
        <v>1</v>
      </c>
      <c r="T3908">
        <v>0</v>
      </c>
      <c r="U3908" t="b">
        <v>1</v>
      </c>
      <c r="V3908" t="s">
        <v>309</v>
      </c>
      <c r="W3908" t="s">
        <v>310</v>
      </c>
      <c r="X3908" t="s">
        <v>5570</v>
      </c>
      <c r="Y3908">
        <v>48</v>
      </c>
      <c r="Z3908">
        <v>48</v>
      </c>
      <c r="AA3908">
        <v>8</v>
      </c>
      <c r="AB3908">
        <v>8</v>
      </c>
      <c r="AC3908">
        <v>5</v>
      </c>
    </row>
    <row r="3909" spans="1:29" x14ac:dyDescent="0.35">
      <c r="A3909">
        <v>3915</v>
      </c>
      <c r="B3909" t="s">
        <v>1318</v>
      </c>
      <c r="C3909" t="s">
        <v>6261</v>
      </c>
      <c r="I3909" t="s">
        <v>175</v>
      </c>
      <c r="J3909" t="s">
        <v>272</v>
      </c>
      <c r="K3909">
        <v>0</v>
      </c>
      <c r="N3909" t="b">
        <v>0</v>
      </c>
      <c r="P3909" t="b">
        <v>0</v>
      </c>
      <c r="Q3909">
        <v>11</v>
      </c>
      <c r="R3909">
        <v>2</v>
      </c>
      <c r="S3909">
        <v>1</v>
      </c>
      <c r="T3909">
        <v>0</v>
      </c>
      <c r="U3909" t="b">
        <v>1</v>
      </c>
      <c r="V3909" t="s">
        <v>309</v>
      </c>
      <c r="W3909" t="s">
        <v>310</v>
      </c>
      <c r="X3909" t="s">
        <v>5611</v>
      </c>
      <c r="Y3909">
        <v>83</v>
      </c>
      <c r="Z3909">
        <v>83</v>
      </c>
      <c r="AA3909">
        <v>7</v>
      </c>
      <c r="AB3909">
        <v>7</v>
      </c>
      <c r="AC3909">
        <v>5</v>
      </c>
    </row>
    <row r="3910" spans="1:29" x14ac:dyDescent="0.35">
      <c r="A3910">
        <v>3916</v>
      </c>
      <c r="B3910" t="s">
        <v>1318</v>
      </c>
      <c r="C3910" t="s">
        <v>6262</v>
      </c>
      <c r="I3910" t="s">
        <v>176</v>
      </c>
      <c r="J3910" t="s">
        <v>272</v>
      </c>
      <c r="K3910">
        <v>0</v>
      </c>
      <c r="N3910" t="b">
        <v>0</v>
      </c>
      <c r="P3910" t="b">
        <v>0</v>
      </c>
      <c r="Q3910">
        <v>11</v>
      </c>
      <c r="R3910">
        <v>2</v>
      </c>
      <c r="S3910">
        <v>1</v>
      </c>
      <c r="T3910">
        <v>0</v>
      </c>
      <c r="U3910" t="b">
        <v>1</v>
      </c>
      <c r="V3910" t="s">
        <v>309</v>
      </c>
      <c r="W3910" t="s">
        <v>310</v>
      </c>
      <c r="X3910" t="s">
        <v>5601</v>
      </c>
      <c r="Y3910">
        <v>83</v>
      </c>
      <c r="Z3910">
        <v>83</v>
      </c>
      <c r="AA3910">
        <v>8</v>
      </c>
      <c r="AB3910">
        <v>8</v>
      </c>
      <c r="AC3910">
        <v>5</v>
      </c>
    </row>
    <row r="3911" spans="1:29" x14ac:dyDescent="0.35">
      <c r="A3911">
        <v>3917</v>
      </c>
      <c r="B3911" t="s">
        <v>1318</v>
      </c>
      <c r="C3911" t="s">
        <v>6263</v>
      </c>
      <c r="I3911" t="s">
        <v>83</v>
      </c>
      <c r="J3911" t="s">
        <v>272</v>
      </c>
      <c r="K3911">
        <v>0</v>
      </c>
      <c r="N3911" t="b">
        <v>0</v>
      </c>
      <c r="P3911" t="b">
        <v>0</v>
      </c>
      <c r="Q3911">
        <v>11</v>
      </c>
      <c r="R3911">
        <v>2</v>
      </c>
      <c r="S3911">
        <v>1</v>
      </c>
      <c r="T3911">
        <v>0</v>
      </c>
      <c r="U3911" t="b">
        <v>1</v>
      </c>
      <c r="V3911" t="s">
        <v>309</v>
      </c>
      <c r="W3911" t="s">
        <v>310</v>
      </c>
      <c r="X3911" t="s">
        <v>5602</v>
      </c>
      <c r="Y3911">
        <v>83</v>
      </c>
      <c r="Z3911">
        <v>83</v>
      </c>
      <c r="AA3911">
        <v>9</v>
      </c>
      <c r="AB3911">
        <v>9</v>
      </c>
      <c r="AC3911">
        <v>5</v>
      </c>
    </row>
    <row r="3912" spans="1:29" x14ac:dyDescent="0.35">
      <c r="A3912">
        <v>3918</v>
      </c>
      <c r="B3912" t="s">
        <v>1318</v>
      </c>
      <c r="C3912" t="s">
        <v>6264</v>
      </c>
      <c r="I3912" t="s">
        <v>175</v>
      </c>
      <c r="J3912" t="s">
        <v>272</v>
      </c>
      <c r="K3912">
        <v>0</v>
      </c>
      <c r="N3912" t="b">
        <v>0</v>
      </c>
      <c r="P3912" t="b">
        <v>0</v>
      </c>
      <c r="Q3912">
        <v>11</v>
      </c>
      <c r="R3912">
        <v>2</v>
      </c>
      <c r="S3912">
        <v>1</v>
      </c>
      <c r="T3912">
        <v>0</v>
      </c>
      <c r="U3912" t="b">
        <v>1</v>
      </c>
      <c r="V3912" t="s">
        <v>309</v>
      </c>
      <c r="W3912" t="s">
        <v>310</v>
      </c>
      <c r="X3912" t="s">
        <v>5604</v>
      </c>
      <c r="Y3912">
        <v>85</v>
      </c>
      <c r="Z3912">
        <v>85</v>
      </c>
      <c r="AA3912">
        <v>7</v>
      </c>
      <c r="AB3912">
        <v>7</v>
      </c>
      <c r="AC3912">
        <v>5</v>
      </c>
    </row>
    <row r="3913" spans="1:29" x14ac:dyDescent="0.35">
      <c r="A3913">
        <v>3919</v>
      </c>
      <c r="B3913" t="s">
        <v>1318</v>
      </c>
      <c r="C3913" t="s">
        <v>6265</v>
      </c>
      <c r="I3913" t="s">
        <v>176</v>
      </c>
      <c r="J3913" t="s">
        <v>272</v>
      </c>
      <c r="K3913">
        <v>0</v>
      </c>
      <c r="N3913" t="b">
        <v>0</v>
      </c>
      <c r="P3913" t="b">
        <v>0</v>
      </c>
      <c r="Q3913">
        <v>11</v>
      </c>
      <c r="R3913">
        <v>2</v>
      </c>
      <c r="S3913">
        <v>1</v>
      </c>
      <c r="T3913">
        <v>0</v>
      </c>
      <c r="U3913" t="b">
        <v>1</v>
      </c>
      <c r="V3913" t="s">
        <v>309</v>
      </c>
      <c r="W3913" t="s">
        <v>310</v>
      </c>
      <c r="X3913" t="s">
        <v>5605</v>
      </c>
      <c r="Y3913">
        <v>85</v>
      </c>
      <c r="Z3913">
        <v>85</v>
      </c>
      <c r="AA3913">
        <v>8</v>
      </c>
      <c r="AB3913">
        <v>8</v>
      </c>
      <c r="AC3913">
        <v>5</v>
      </c>
    </row>
    <row r="3914" spans="1:29" x14ac:dyDescent="0.35">
      <c r="A3914">
        <v>3920</v>
      </c>
      <c r="B3914" t="s">
        <v>1318</v>
      </c>
      <c r="C3914" t="s">
        <v>6266</v>
      </c>
      <c r="I3914" t="s">
        <v>83</v>
      </c>
      <c r="J3914" t="s">
        <v>272</v>
      </c>
      <c r="K3914">
        <v>0</v>
      </c>
      <c r="N3914" t="b">
        <v>0</v>
      </c>
      <c r="P3914" t="b">
        <v>0</v>
      </c>
      <c r="Q3914">
        <v>11</v>
      </c>
      <c r="R3914">
        <v>2</v>
      </c>
      <c r="S3914">
        <v>1</v>
      </c>
      <c r="T3914">
        <v>0</v>
      </c>
      <c r="U3914" t="b">
        <v>1</v>
      </c>
      <c r="V3914" t="s">
        <v>309</v>
      </c>
      <c r="W3914" t="s">
        <v>310</v>
      </c>
      <c r="X3914" t="s">
        <v>5606</v>
      </c>
      <c r="Y3914">
        <v>85</v>
      </c>
      <c r="Z3914">
        <v>85</v>
      </c>
      <c r="AA3914">
        <v>9</v>
      </c>
      <c r="AB3914">
        <v>9</v>
      </c>
      <c r="AC3914">
        <v>5</v>
      </c>
    </row>
    <row r="3915" spans="1:29" x14ac:dyDescent="0.35">
      <c r="A3915">
        <v>3921</v>
      </c>
      <c r="B3915" t="s">
        <v>1318</v>
      </c>
      <c r="C3915" t="s">
        <v>6271</v>
      </c>
      <c r="I3915" t="s">
        <v>175</v>
      </c>
      <c r="J3915" t="s">
        <v>272</v>
      </c>
      <c r="K3915">
        <v>0</v>
      </c>
      <c r="N3915" t="b">
        <v>0</v>
      </c>
      <c r="O3915" t="b">
        <v>1</v>
      </c>
      <c r="P3915" t="b">
        <v>0</v>
      </c>
      <c r="Q3915">
        <v>11</v>
      </c>
      <c r="R3915">
        <v>2</v>
      </c>
      <c r="S3915">
        <v>1</v>
      </c>
      <c r="T3915">
        <v>0</v>
      </c>
      <c r="U3915" t="b">
        <v>1</v>
      </c>
      <c r="V3915" t="s">
        <v>322</v>
      </c>
      <c r="W3915" t="s">
        <v>323</v>
      </c>
      <c r="X3915" t="s">
        <v>5536</v>
      </c>
      <c r="Y3915">
        <v>21</v>
      </c>
      <c r="Z3915">
        <v>21</v>
      </c>
      <c r="AA3915">
        <v>7</v>
      </c>
      <c r="AB3915">
        <v>7</v>
      </c>
      <c r="AC3915">
        <v>16</v>
      </c>
    </row>
    <row r="3916" spans="1:29" x14ac:dyDescent="0.35">
      <c r="A3916">
        <v>3922</v>
      </c>
      <c r="B3916" t="s">
        <v>1318</v>
      </c>
      <c r="C3916" t="s">
        <v>6272</v>
      </c>
      <c r="I3916" t="s">
        <v>176</v>
      </c>
      <c r="J3916" t="s">
        <v>272</v>
      </c>
      <c r="K3916">
        <v>0</v>
      </c>
      <c r="N3916" t="b">
        <v>0</v>
      </c>
      <c r="O3916" t="b">
        <v>1</v>
      </c>
      <c r="P3916" t="b">
        <v>0</v>
      </c>
      <c r="Q3916">
        <v>11</v>
      </c>
      <c r="R3916">
        <v>2</v>
      </c>
      <c r="S3916">
        <v>1</v>
      </c>
      <c r="T3916">
        <v>0</v>
      </c>
      <c r="U3916" t="b">
        <v>1</v>
      </c>
      <c r="V3916" t="s">
        <v>322</v>
      </c>
      <c r="W3916" t="s">
        <v>323</v>
      </c>
      <c r="X3916" t="s">
        <v>5537</v>
      </c>
      <c r="Y3916">
        <v>21</v>
      </c>
      <c r="Z3916">
        <v>21</v>
      </c>
      <c r="AA3916">
        <v>8</v>
      </c>
      <c r="AB3916">
        <v>8</v>
      </c>
      <c r="AC3916">
        <v>16</v>
      </c>
    </row>
    <row r="3917" spans="1:29" x14ac:dyDescent="0.35">
      <c r="A3917">
        <v>3923</v>
      </c>
      <c r="B3917" t="s">
        <v>1318</v>
      </c>
      <c r="C3917" t="s">
        <v>6273</v>
      </c>
      <c r="I3917" t="s">
        <v>175</v>
      </c>
      <c r="J3917" t="s">
        <v>272</v>
      </c>
      <c r="K3917">
        <v>0</v>
      </c>
      <c r="N3917" t="b">
        <v>0</v>
      </c>
      <c r="O3917" t="b">
        <v>1</v>
      </c>
      <c r="P3917" t="b">
        <v>0</v>
      </c>
      <c r="Q3917">
        <v>11</v>
      </c>
      <c r="R3917">
        <v>2</v>
      </c>
      <c r="S3917">
        <v>1</v>
      </c>
      <c r="T3917">
        <v>0</v>
      </c>
      <c r="U3917" t="b">
        <v>1</v>
      </c>
      <c r="V3917" t="s">
        <v>322</v>
      </c>
      <c r="W3917" t="s">
        <v>323</v>
      </c>
      <c r="X3917" t="s">
        <v>5548</v>
      </c>
      <c r="Y3917">
        <v>33</v>
      </c>
      <c r="Z3917">
        <v>33</v>
      </c>
      <c r="AA3917">
        <v>7</v>
      </c>
      <c r="AB3917">
        <v>7</v>
      </c>
      <c r="AC3917">
        <v>16</v>
      </c>
    </row>
    <row r="3918" spans="1:29" x14ac:dyDescent="0.35">
      <c r="A3918">
        <v>3924</v>
      </c>
      <c r="B3918" t="s">
        <v>1318</v>
      </c>
      <c r="C3918" t="s">
        <v>6274</v>
      </c>
      <c r="I3918" t="s">
        <v>176</v>
      </c>
      <c r="J3918" t="s">
        <v>272</v>
      </c>
      <c r="K3918">
        <v>0</v>
      </c>
      <c r="N3918" t="b">
        <v>0</v>
      </c>
      <c r="O3918" t="b">
        <v>1</v>
      </c>
      <c r="P3918" t="b">
        <v>0</v>
      </c>
      <c r="Q3918">
        <v>11</v>
      </c>
      <c r="R3918">
        <v>2</v>
      </c>
      <c r="S3918">
        <v>1</v>
      </c>
      <c r="T3918">
        <v>0</v>
      </c>
      <c r="U3918" t="b">
        <v>1</v>
      </c>
      <c r="V3918" t="s">
        <v>322</v>
      </c>
      <c r="W3918" t="s">
        <v>323</v>
      </c>
      <c r="X3918" t="s">
        <v>5549</v>
      </c>
      <c r="Y3918">
        <v>33</v>
      </c>
      <c r="Z3918">
        <v>33</v>
      </c>
      <c r="AA3918">
        <v>8</v>
      </c>
      <c r="AB3918">
        <v>8</v>
      </c>
      <c r="AC3918">
        <v>16</v>
      </c>
    </row>
    <row r="3919" spans="1:29" x14ac:dyDescent="0.35">
      <c r="A3919">
        <v>3925</v>
      </c>
      <c r="B3919" t="s">
        <v>1318</v>
      </c>
      <c r="C3919" t="s">
        <v>6275</v>
      </c>
      <c r="I3919" t="s">
        <v>175</v>
      </c>
      <c r="J3919" t="s">
        <v>272</v>
      </c>
      <c r="K3919">
        <v>0</v>
      </c>
      <c r="N3919" t="b">
        <v>0</v>
      </c>
      <c r="O3919" t="b">
        <v>1</v>
      </c>
      <c r="P3919" t="b">
        <v>0</v>
      </c>
      <c r="Q3919">
        <v>11</v>
      </c>
      <c r="R3919">
        <v>2</v>
      </c>
      <c r="S3919">
        <v>1</v>
      </c>
      <c r="T3919">
        <v>0</v>
      </c>
      <c r="U3919" t="b">
        <v>1</v>
      </c>
      <c r="V3919" t="s">
        <v>322</v>
      </c>
      <c r="W3919" t="s">
        <v>323</v>
      </c>
      <c r="X3919" t="s">
        <v>5561</v>
      </c>
      <c r="Y3919">
        <v>45</v>
      </c>
      <c r="Z3919">
        <v>45</v>
      </c>
      <c r="AA3919">
        <v>7</v>
      </c>
      <c r="AB3919">
        <v>7</v>
      </c>
      <c r="AC3919">
        <v>16</v>
      </c>
    </row>
    <row r="3920" spans="1:29" x14ac:dyDescent="0.35">
      <c r="A3920">
        <v>3926</v>
      </c>
      <c r="B3920" t="s">
        <v>1318</v>
      </c>
      <c r="C3920" t="s">
        <v>6276</v>
      </c>
      <c r="I3920" t="s">
        <v>176</v>
      </c>
      <c r="J3920" t="s">
        <v>272</v>
      </c>
      <c r="K3920">
        <v>0</v>
      </c>
      <c r="N3920" t="b">
        <v>0</v>
      </c>
      <c r="O3920" t="b">
        <v>1</v>
      </c>
      <c r="P3920" t="b">
        <v>0</v>
      </c>
      <c r="Q3920">
        <v>11</v>
      </c>
      <c r="R3920">
        <v>2</v>
      </c>
      <c r="S3920">
        <v>1</v>
      </c>
      <c r="T3920">
        <v>0</v>
      </c>
      <c r="U3920" t="b">
        <v>1</v>
      </c>
      <c r="V3920" t="s">
        <v>322</v>
      </c>
      <c r="W3920" t="s">
        <v>323</v>
      </c>
      <c r="X3920" t="s">
        <v>5562</v>
      </c>
      <c r="Y3920">
        <v>45</v>
      </c>
      <c r="Z3920">
        <v>45</v>
      </c>
      <c r="AA3920">
        <v>8</v>
      </c>
      <c r="AB3920">
        <v>8</v>
      </c>
      <c r="AC3920">
        <v>16</v>
      </c>
    </row>
    <row r="3921" spans="1:29" x14ac:dyDescent="0.35">
      <c r="A3921">
        <v>3927</v>
      </c>
      <c r="B3921" t="s">
        <v>1318</v>
      </c>
      <c r="C3921" t="s">
        <v>6277</v>
      </c>
      <c r="I3921" t="s">
        <v>175</v>
      </c>
      <c r="J3921" t="s">
        <v>272</v>
      </c>
      <c r="K3921">
        <v>0</v>
      </c>
      <c r="N3921" t="b">
        <v>0</v>
      </c>
      <c r="O3921" t="b">
        <v>1</v>
      </c>
      <c r="P3921" t="b">
        <v>0</v>
      </c>
      <c r="Q3921">
        <v>11</v>
      </c>
      <c r="R3921">
        <v>2</v>
      </c>
      <c r="S3921">
        <v>1</v>
      </c>
      <c r="T3921">
        <v>0</v>
      </c>
      <c r="U3921" t="b">
        <v>1</v>
      </c>
      <c r="V3921" t="s">
        <v>322</v>
      </c>
      <c r="W3921" t="s">
        <v>323</v>
      </c>
      <c r="X3921" t="s">
        <v>5565</v>
      </c>
      <c r="Y3921">
        <v>46</v>
      </c>
      <c r="Z3921">
        <v>46</v>
      </c>
      <c r="AA3921">
        <v>7</v>
      </c>
      <c r="AB3921">
        <v>7</v>
      </c>
      <c r="AC3921">
        <v>16</v>
      </c>
    </row>
    <row r="3922" spans="1:29" x14ac:dyDescent="0.35">
      <c r="A3922">
        <v>3928</v>
      </c>
      <c r="B3922" t="s">
        <v>1318</v>
      </c>
      <c r="C3922" t="s">
        <v>6278</v>
      </c>
      <c r="I3922" t="s">
        <v>176</v>
      </c>
      <c r="J3922" t="s">
        <v>272</v>
      </c>
      <c r="K3922">
        <v>0</v>
      </c>
      <c r="N3922" t="b">
        <v>0</v>
      </c>
      <c r="O3922" t="b">
        <v>1</v>
      </c>
      <c r="P3922" t="b">
        <v>0</v>
      </c>
      <c r="Q3922">
        <v>11</v>
      </c>
      <c r="R3922">
        <v>2</v>
      </c>
      <c r="S3922">
        <v>1</v>
      </c>
      <c r="T3922">
        <v>0</v>
      </c>
      <c r="U3922" t="b">
        <v>1</v>
      </c>
      <c r="V3922" t="s">
        <v>322</v>
      </c>
      <c r="W3922" t="s">
        <v>323</v>
      </c>
      <c r="X3922" t="s">
        <v>5566</v>
      </c>
      <c r="Y3922">
        <v>46</v>
      </c>
      <c r="Z3922">
        <v>46</v>
      </c>
      <c r="AA3922">
        <v>8</v>
      </c>
      <c r="AB3922">
        <v>8</v>
      </c>
      <c r="AC3922">
        <v>16</v>
      </c>
    </row>
    <row r="3923" spans="1:29" x14ac:dyDescent="0.35">
      <c r="A3923">
        <v>3929</v>
      </c>
      <c r="B3923" t="s">
        <v>1318</v>
      </c>
      <c r="C3923" t="s">
        <v>6279</v>
      </c>
      <c r="I3923" t="s">
        <v>175</v>
      </c>
      <c r="J3923" t="s">
        <v>272</v>
      </c>
      <c r="K3923">
        <v>0</v>
      </c>
      <c r="N3923" t="b">
        <v>0</v>
      </c>
      <c r="O3923" t="b">
        <v>1</v>
      </c>
      <c r="P3923" t="b">
        <v>0</v>
      </c>
      <c r="Q3923">
        <v>11</v>
      </c>
      <c r="R3923">
        <v>2</v>
      </c>
      <c r="S3923">
        <v>1</v>
      </c>
      <c r="T3923">
        <v>0</v>
      </c>
      <c r="U3923" t="b">
        <v>1</v>
      </c>
      <c r="V3923" t="s">
        <v>322</v>
      </c>
      <c r="W3923" t="s">
        <v>323</v>
      </c>
      <c r="X3923" t="s">
        <v>5569</v>
      </c>
      <c r="Y3923">
        <v>48</v>
      </c>
      <c r="Z3923">
        <v>48</v>
      </c>
      <c r="AA3923">
        <v>7</v>
      </c>
      <c r="AB3923">
        <v>7</v>
      </c>
      <c r="AC3923">
        <v>16</v>
      </c>
    </row>
    <row r="3924" spans="1:29" x14ac:dyDescent="0.35">
      <c r="A3924">
        <v>3930</v>
      </c>
      <c r="B3924" t="s">
        <v>1318</v>
      </c>
      <c r="C3924" t="s">
        <v>6280</v>
      </c>
      <c r="I3924" t="s">
        <v>176</v>
      </c>
      <c r="J3924" t="s">
        <v>272</v>
      </c>
      <c r="K3924">
        <v>0</v>
      </c>
      <c r="N3924" t="b">
        <v>0</v>
      </c>
      <c r="O3924" t="b">
        <v>1</v>
      </c>
      <c r="P3924" t="b">
        <v>0</v>
      </c>
      <c r="Q3924">
        <v>11</v>
      </c>
      <c r="R3924">
        <v>2</v>
      </c>
      <c r="S3924">
        <v>1</v>
      </c>
      <c r="T3924">
        <v>0</v>
      </c>
      <c r="U3924" t="b">
        <v>1</v>
      </c>
      <c r="V3924" t="s">
        <v>322</v>
      </c>
      <c r="W3924" t="s">
        <v>323</v>
      </c>
      <c r="X3924" t="s">
        <v>5570</v>
      </c>
      <c r="Y3924">
        <v>48</v>
      </c>
      <c r="Z3924">
        <v>48</v>
      </c>
      <c r="AA3924">
        <v>8</v>
      </c>
      <c r="AB3924">
        <v>8</v>
      </c>
      <c r="AC3924">
        <v>16</v>
      </c>
    </row>
    <row r="3925" spans="1:29" x14ac:dyDescent="0.35">
      <c r="A3925">
        <v>3931</v>
      </c>
      <c r="B3925" t="s">
        <v>1318</v>
      </c>
      <c r="C3925" t="s">
        <v>6281</v>
      </c>
      <c r="I3925" t="s">
        <v>175</v>
      </c>
      <c r="J3925" t="s">
        <v>272</v>
      </c>
      <c r="K3925">
        <v>0</v>
      </c>
      <c r="N3925" t="b">
        <v>0</v>
      </c>
      <c r="O3925" t="b">
        <v>1</v>
      </c>
      <c r="P3925" t="b">
        <v>0</v>
      </c>
      <c r="Q3925">
        <v>11</v>
      </c>
      <c r="R3925">
        <v>2</v>
      </c>
      <c r="S3925">
        <v>1</v>
      </c>
      <c r="T3925">
        <v>0</v>
      </c>
      <c r="U3925" t="b">
        <v>1</v>
      </c>
      <c r="V3925" t="s">
        <v>322</v>
      </c>
      <c r="W3925" t="s">
        <v>323</v>
      </c>
      <c r="X3925" t="s">
        <v>5611</v>
      </c>
      <c r="Y3925">
        <v>83</v>
      </c>
      <c r="Z3925">
        <v>83</v>
      </c>
      <c r="AA3925">
        <v>7</v>
      </c>
      <c r="AB3925">
        <v>7</v>
      </c>
      <c r="AC3925">
        <v>16</v>
      </c>
    </row>
    <row r="3926" spans="1:29" x14ac:dyDescent="0.35">
      <c r="A3926">
        <v>3932</v>
      </c>
      <c r="B3926" t="s">
        <v>1318</v>
      </c>
      <c r="C3926" t="s">
        <v>6282</v>
      </c>
      <c r="I3926" t="s">
        <v>176</v>
      </c>
      <c r="J3926" t="s">
        <v>272</v>
      </c>
      <c r="K3926">
        <v>0</v>
      </c>
      <c r="N3926" t="b">
        <v>0</v>
      </c>
      <c r="O3926" t="b">
        <v>1</v>
      </c>
      <c r="P3926" t="b">
        <v>0</v>
      </c>
      <c r="Q3926">
        <v>11</v>
      </c>
      <c r="R3926">
        <v>2</v>
      </c>
      <c r="S3926">
        <v>1</v>
      </c>
      <c r="T3926">
        <v>0</v>
      </c>
      <c r="U3926" t="b">
        <v>1</v>
      </c>
      <c r="V3926" t="s">
        <v>322</v>
      </c>
      <c r="W3926" t="s">
        <v>323</v>
      </c>
      <c r="X3926" t="s">
        <v>5601</v>
      </c>
      <c r="Y3926">
        <v>83</v>
      </c>
      <c r="Z3926">
        <v>83</v>
      </c>
      <c r="AA3926">
        <v>8</v>
      </c>
      <c r="AB3926">
        <v>8</v>
      </c>
      <c r="AC3926">
        <v>16</v>
      </c>
    </row>
    <row r="3927" spans="1:29" x14ac:dyDescent="0.35">
      <c r="A3927">
        <v>3933</v>
      </c>
      <c r="B3927" t="s">
        <v>1318</v>
      </c>
      <c r="C3927" t="s">
        <v>6283</v>
      </c>
      <c r="I3927" t="s">
        <v>83</v>
      </c>
      <c r="J3927" t="s">
        <v>272</v>
      </c>
      <c r="K3927">
        <v>0</v>
      </c>
      <c r="N3927" t="b">
        <v>0</v>
      </c>
      <c r="O3927" t="b">
        <v>1</v>
      </c>
      <c r="P3927" t="b">
        <v>0</v>
      </c>
      <c r="Q3927">
        <v>11</v>
      </c>
      <c r="R3927">
        <v>2</v>
      </c>
      <c r="S3927">
        <v>1</v>
      </c>
      <c r="T3927">
        <v>0</v>
      </c>
      <c r="U3927" t="b">
        <v>1</v>
      </c>
      <c r="V3927" t="s">
        <v>322</v>
      </c>
      <c r="W3927" t="s">
        <v>323</v>
      </c>
      <c r="X3927" t="s">
        <v>5602</v>
      </c>
      <c r="Y3927">
        <v>83</v>
      </c>
      <c r="Z3927">
        <v>83</v>
      </c>
      <c r="AA3927">
        <v>9</v>
      </c>
      <c r="AB3927">
        <v>9</v>
      </c>
      <c r="AC3927">
        <v>16</v>
      </c>
    </row>
    <row r="3928" spans="1:29" x14ac:dyDescent="0.35">
      <c r="A3928">
        <v>3934</v>
      </c>
      <c r="B3928" t="s">
        <v>1318</v>
      </c>
      <c r="C3928" t="s">
        <v>6284</v>
      </c>
      <c r="I3928" t="s">
        <v>175</v>
      </c>
      <c r="J3928" t="s">
        <v>272</v>
      </c>
      <c r="K3928">
        <v>0</v>
      </c>
      <c r="N3928" t="b">
        <v>0</v>
      </c>
      <c r="O3928" t="b">
        <v>1</v>
      </c>
      <c r="P3928" t="b">
        <v>0</v>
      </c>
      <c r="Q3928">
        <v>11</v>
      </c>
      <c r="R3928">
        <v>2</v>
      </c>
      <c r="S3928">
        <v>1</v>
      </c>
      <c r="T3928">
        <v>0</v>
      </c>
      <c r="U3928" t="b">
        <v>1</v>
      </c>
      <c r="V3928" t="s">
        <v>322</v>
      </c>
      <c r="W3928" t="s">
        <v>323</v>
      </c>
      <c r="X3928" t="s">
        <v>5604</v>
      </c>
      <c r="Y3928">
        <v>85</v>
      </c>
      <c r="Z3928">
        <v>85</v>
      </c>
      <c r="AA3928">
        <v>7</v>
      </c>
      <c r="AB3928">
        <v>7</v>
      </c>
      <c r="AC3928">
        <v>16</v>
      </c>
    </row>
    <row r="3929" spans="1:29" x14ac:dyDescent="0.35">
      <c r="A3929">
        <v>3935</v>
      </c>
      <c r="B3929" t="s">
        <v>1318</v>
      </c>
      <c r="C3929" t="s">
        <v>6285</v>
      </c>
      <c r="I3929" t="s">
        <v>176</v>
      </c>
      <c r="J3929" t="s">
        <v>272</v>
      </c>
      <c r="K3929">
        <v>0</v>
      </c>
      <c r="N3929" t="b">
        <v>0</v>
      </c>
      <c r="O3929" t="b">
        <v>1</v>
      </c>
      <c r="P3929" t="b">
        <v>0</v>
      </c>
      <c r="Q3929">
        <v>11</v>
      </c>
      <c r="R3929">
        <v>2</v>
      </c>
      <c r="S3929">
        <v>1</v>
      </c>
      <c r="T3929">
        <v>0</v>
      </c>
      <c r="U3929" t="b">
        <v>1</v>
      </c>
      <c r="V3929" t="s">
        <v>322</v>
      </c>
      <c r="W3929" t="s">
        <v>323</v>
      </c>
      <c r="X3929" t="s">
        <v>5605</v>
      </c>
      <c r="Y3929">
        <v>85</v>
      </c>
      <c r="Z3929">
        <v>85</v>
      </c>
      <c r="AA3929">
        <v>8</v>
      </c>
      <c r="AB3929">
        <v>8</v>
      </c>
      <c r="AC3929">
        <v>16</v>
      </c>
    </row>
    <row r="3930" spans="1:29" x14ac:dyDescent="0.35">
      <c r="A3930">
        <v>3936</v>
      </c>
      <c r="B3930" t="s">
        <v>1318</v>
      </c>
      <c r="C3930" t="s">
        <v>6286</v>
      </c>
      <c r="I3930" t="s">
        <v>83</v>
      </c>
      <c r="J3930" t="s">
        <v>272</v>
      </c>
      <c r="K3930">
        <v>0</v>
      </c>
      <c r="N3930" t="b">
        <v>0</v>
      </c>
      <c r="O3930" t="b">
        <v>1</v>
      </c>
      <c r="P3930" t="b">
        <v>0</v>
      </c>
      <c r="Q3930">
        <v>11</v>
      </c>
      <c r="R3930">
        <v>2</v>
      </c>
      <c r="S3930">
        <v>1</v>
      </c>
      <c r="T3930">
        <v>0</v>
      </c>
      <c r="U3930" t="b">
        <v>1</v>
      </c>
      <c r="V3930" t="s">
        <v>322</v>
      </c>
      <c r="W3930" t="s">
        <v>323</v>
      </c>
      <c r="X3930" t="s">
        <v>5606</v>
      </c>
      <c r="Y3930">
        <v>85</v>
      </c>
      <c r="Z3930">
        <v>85</v>
      </c>
      <c r="AA3930">
        <v>9</v>
      </c>
      <c r="AB3930">
        <v>9</v>
      </c>
      <c r="AC3930">
        <v>16</v>
      </c>
    </row>
    <row r="3931" spans="1:29" x14ac:dyDescent="0.35">
      <c r="A3931">
        <v>3937</v>
      </c>
      <c r="B3931" t="s">
        <v>147</v>
      </c>
      <c r="C3931" t="s">
        <v>6287</v>
      </c>
      <c r="U3931" t="b">
        <v>1</v>
      </c>
      <c r="V3931" t="s">
        <v>309</v>
      </c>
      <c r="W3931" t="s">
        <v>310</v>
      </c>
      <c r="X3931" t="s">
        <v>5502</v>
      </c>
      <c r="Y3931">
        <v>5</v>
      </c>
      <c r="Z3931">
        <v>21</v>
      </c>
      <c r="AA3931">
        <v>7</v>
      </c>
      <c r="AB3931">
        <v>7</v>
      </c>
      <c r="AC3931">
        <v>5</v>
      </c>
    </row>
    <row r="3932" spans="1:29" x14ac:dyDescent="0.35">
      <c r="A3932">
        <v>3938</v>
      </c>
      <c r="B3932" t="s">
        <v>147</v>
      </c>
      <c r="C3932" t="s">
        <v>6288</v>
      </c>
      <c r="U3932" t="b">
        <v>1</v>
      </c>
      <c r="V3932" t="s">
        <v>309</v>
      </c>
      <c r="W3932" t="s">
        <v>310</v>
      </c>
      <c r="X3932" t="s">
        <v>5503</v>
      </c>
      <c r="Y3932">
        <v>5</v>
      </c>
      <c r="Z3932">
        <v>21</v>
      </c>
      <c r="AA3932">
        <v>8</v>
      </c>
      <c r="AB3932">
        <v>8</v>
      </c>
      <c r="AC3932">
        <v>5</v>
      </c>
    </row>
    <row r="3933" spans="1:29" x14ac:dyDescent="0.35">
      <c r="A3933">
        <v>3939</v>
      </c>
      <c r="B3933" t="s">
        <v>147</v>
      </c>
      <c r="C3933" t="s">
        <v>6289</v>
      </c>
      <c r="U3933" t="b">
        <v>1</v>
      </c>
      <c r="V3933" t="s">
        <v>309</v>
      </c>
      <c r="W3933" t="s">
        <v>310</v>
      </c>
      <c r="X3933" t="s">
        <v>5509</v>
      </c>
      <c r="Y3933">
        <v>23</v>
      </c>
      <c r="Z3933">
        <v>33</v>
      </c>
      <c r="AA3933">
        <v>7</v>
      </c>
      <c r="AB3933">
        <v>7</v>
      </c>
      <c r="AC3933">
        <v>5</v>
      </c>
    </row>
    <row r="3934" spans="1:29" x14ac:dyDescent="0.35">
      <c r="A3934">
        <v>3940</v>
      </c>
      <c r="B3934" t="s">
        <v>147</v>
      </c>
      <c r="C3934" t="s">
        <v>6290</v>
      </c>
      <c r="U3934" t="b">
        <v>1</v>
      </c>
      <c r="V3934" t="s">
        <v>309</v>
      </c>
      <c r="W3934" t="s">
        <v>310</v>
      </c>
      <c r="X3934" t="s">
        <v>5510</v>
      </c>
      <c r="Y3934">
        <v>23</v>
      </c>
      <c r="Z3934">
        <v>33</v>
      </c>
      <c r="AA3934">
        <v>8</v>
      </c>
      <c r="AB3934">
        <v>8</v>
      </c>
      <c r="AC3934">
        <v>5</v>
      </c>
    </row>
    <row r="3935" spans="1:29" x14ac:dyDescent="0.35">
      <c r="A3935">
        <v>3941</v>
      </c>
      <c r="B3935" t="s">
        <v>147</v>
      </c>
      <c r="C3935" t="s">
        <v>6291</v>
      </c>
      <c r="U3935" t="b">
        <v>1</v>
      </c>
      <c r="V3935" t="s">
        <v>309</v>
      </c>
      <c r="W3935" t="s">
        <v>310</v>
      </c>
      <c r="X3935" t="s">
        <v>5515</v>
      </c>
      <c r="Y3935">
        <v>35</v>
      </c>
      <c r="Z3935">
        <v>48</v>
      </c>
      <c r="AA3935">
        <v>7</v>
      </c>
      <c r="AB3935">
        <v>7</v>
      </c>
      <c r="AC3935">
        <v>5</v>
      </c>
    </row>
    <row r="3936" spans="1:29" x14ac:dyDescent="0.35">
      <c r="A3936">
        <v>3942</v>
      </c>
      <c r="B3936" t="s">
        <v>147</v>
      </c>
      <c r="C3936" t="s">
        <v>6292</v>
      </c>
      <c r="U3936" t="b">
        <v>1</v>
      </c>
      <c r="V3936" t="s">
        <v>309</v>
      </c>
      <c r="W3936" t="s">
        <v>310</v>
      </c>
      <c r="X3936" t="s">
        <v>5516</v>
      </c>
      <c r="Y3936">
        <v>35</v>
      </c>
      <c r="Z3936">
        <v>48</v>
      </c>
      <c r="AA3936">
        <v>8</v>
      </c>
      <c r="AB3936">
        <v>8</v>
      </c>
      <c r="AC3936">
        <v>5</v>
      </c>
    </row>
    <row r="3937" spans="1:29" x14ac:dyDescent="0.35">
      <c r="A3937">
        <v>3943</v>
      </c>
      <c r="B3937" t="s">
        <v>147</v>
      </c>
      <c r="C3937" t="s">
        <v>6293</v>
      </c>
      <c r="U3937" t="b">
        <v>1</v>
      </c>
      <c r="V3937" t="s">
        <v>309</v>
      </c>
      <c r="W3937" t="s">
        <v>310</v>
      </c>
      <c r="X3937" t="s">
        <v>5522</v>
      </c>
      <c r="Y3937">
        <v>50</v>
      </c>
      <c r="Z3937">
        <v>85</v>
      </c>
      <c r="AA3937">
        <v>7</v>
      </c>
      <c r="AB3937">
        <v>7</v>
      </c>
      <c r="AC3937">
        <v>5</v>
      </c>
    </row>
    <row r="3938" spans="1:29" x14ac:dyDescent="0.35">
      <c r="A3938">
        <v>3944</v>
      </c>
      <c r="B3938" t="s">
        <v>147</v>
      </c>
      <c r="C3938" t="s">
        <v>6294</v>
      </c>
      <c r="U3938" t="b">
        <v>1</v>
      </c>
      <c r="V3938" t="s">
        <v>309</v>
      </c>
      <c r="W3938" t="s">
        <v>310</v>
      </c>
      <c r="X3938" t="s">
        <v>5523</v>
      </c>
      <c r="Y3938">
        <v>50</v>
      </c>
      <c r="Z3938">
        <v>85</v>
      </c>
      <c r="AA3938">
        <v>8</v>
      </c>
      <c r="AB3938">
        <v>8</v>
      </c>
      <c r="AC3938">
        <v>5</v>
      </c>
    </row>
    <row r="3939" spans="1:29" x14ac:dyDescent="0.35">
      <c r="A3939">
        <v>3945</v>
      </c>
      <c r="B3939" t="s">
        <v>147</v>
      </c>
      <c r="C3939" t="s">
        <v>6295</v>
      </c>
      <c r="U3939" t="b">
        <v>1</v>
      </c>
      <c r="V3939" t="s">
        <v>309</v>
      </c>
      <c r="W3939" t="s">
        <v>310</v>
      </c>
      <c r="X3939" t="s">
        <v>5524</v>
      </c>
      <c r="Y3939">
        <v>50</v>
      </c>
      <c r="Z3939">
        <v>85</v>
      </c>
      <c r="AA3939">
        <v>9</v>
      </c>
      <c r="AB3939">
        <v>9</v>
      </c>
      <c r="AC3939">
        <v>5</v>
      </c>
    </row>
    <row r="3940" spans="1:29" x14ac:dyDescent="0.35">
      <c r="A3940">
        <v>3946</v>
      </c>
      <c r="B3940" t="s">
        <v>147</v>
      </c>
      <c r="C3940" t="s">
        <v>6296</v>
      </c>
      <c r="U3940" t="b">
        <v>1</v>
      </c>
      <c r="V3940" t="s">
        <v>322</v>
      </c>
      <c r="W3940" t="s">
        <v>323</v>
      </c>
      <c r="X3940" t="s">
        <v>5502</v>
      </c>
      <c r="Y3940">
        <v>5</v>
      </c>
      <c r="Z3940">
        <v>21</v>
      </c>
      <c r="AA3940">
        <v>7</v>
      </c>
      <c r="AB3940">
        <v>7</v>
      </c>
      <c r="AC3940">
        <v>16</v>
      </c>
    </row>
    <row r="3941" spans="1:29" x14ac:dyDescent="0.35">
      <c r="A3941">
        <v>3947</v>
      </c>
      <c r="B3941" t="s">
        <v>147</v>
      </c>
      <c r="C3941" t="s">
        <v>6297</v>
      </c>
      <c r="U3941" t="b">
        <v>1</v>
      </c>
      <c r="V3941" t="s">
        <v>322</v>
      </c>
      <c r="W3941" t="s">
        <v>323</v>
      </c>
      <c r="X3941" t="s">
        <v>5503</v>
      </c>
      <c r="Y3941">
        <v>5</v>
      </c>
      <c r="Z3941">
        <v>21</v>
      </c>
      <c r="AA3941">
        <v>8</v>
      </c>
      <c r="AB3941">
        <v>8</v>
      </c>
      <c r="AC3941">
        <v>16</v>
      </c>
    </row>
    <row r="3942" spans="1:29" x14ac:dyDescent="0.35">
      <c r="A3942">
        <v>3948</v>
      </c>
      <c r="B3942" t="s">
        <v>147</v>
      </c>
      <c r="C3942" t="s">
        <v>6298</v>
      </c>
      <c r="U3942" t="b">
        <v>1</v>
      </c>
      <c r="V3942" t="s">
        <v>322</v>
      </c>
      <c r="W3942" t="s">
        <v>323</v>
      </c>
      <c r="X3942" t="s">
        <v>5509</v>
      </c>
      <c r="Y3942">
        <v>23</v>
      </c>
      <c r="Z3942">
        <v>33</v>
      </c>
      <c r="AA3942">
        <v>7</v>
      </c>
      <c r="AB3942">
        <v>7</v>
      </c>
      <c r="AC3942">
        <v>16</v>
      </c>
    </row>
    <row r="3943" spans="1:29" x14ac:dyDescent="0.35">
      <c r="A3943">
        <v>3949</v>
      </c>
      <c r="B3943" t="s">
        <v>147</v>
      </c>
      <c r="C3943" t="s">
        <v>6299</v>
      </c>
      <c r="U3943" t="b">
        <v>1</v>
      </c>
      <c r="V3943" t="s">
        <v>322</v>
      </c>
      <c r="W3943" t="s">
        <v>323</v>
      </c>
      <c r="X3943" t="s">
        <v>5510</v>
      </c>
      <c r="Y3943">
        <v>23</v>
      </c>
      <c r="Z3943">
        <v>33</v>
      </c>
      <c r="AA3943">
        <v>8</v>
      </c>
      <c r="AB3943">
        <v>8</v>
      </c>
      <c r="AC3943">
        <v>16</v>
      </c>
    </row>
    <row r="3944" spans="1:29" x14ac:dyDescent="0.35">
      <c r="A3944">
        <v>3950</v>
      </c>
      <c r="B3944" t="s">
        <v>147</v>
      </c>
      <c r="C3944" t="s">
        <v>6300</v>
      </c>
      <c r="U3944" t="b">
        <v>1</v>
      </c>
      <c r="V3944" t="s">
        <v>322</v>
      </c>
      <c r="W3944" t="s">
        <v>323</v>
      </c>
      <c r="X3944" t="s">
        <v>5515</v>
      </c>
      <c r="Y3944">
        <v>35</v>
      </c>
      <c r="Z3944">
        <v>48</v>
      </c>
      <c r="AA3944">
        <v>7</v>
      </c>
      <c r="AB3944">
        <v>7</v>
      </c>
      <c r="AC3944">
        <v>16</v>
      </c>
    </row>
    <row r="3945" spans="1:29" x14ac:dyDescent="0.35">
      <c r="A3945">
        <v>3951</v>
      </c>
      <c r="B3945" t="s">
        <v>147</v>
      </c>
      <c r="C3945" t="s">
        <v>6301</v>
      </c>
      <c r="U3945" t="b">
        <v>1</v>
      </c>
      <c r="V3945" t="s">
        <v>322</v>
      </c>
      <c r="W3945" t="s">
        <v>323</v>
      </c>
      <c r="X3945" t="s">
        <v>5516</v>
      </c>
      <c r="Y3945">
        <v>35</v>
      </c>
      <c r="Z3945">
        <v>48</v>
      </c>
      <c r="AA3945">
        <v>8</v>
      </c>
      <c r="AB3945">
        <v>8</v>
      </c>
      <c r="AC3945">
        <v>16</v>
      </c>
    </row>
    <row r="3946" spans="1:29" x14ac:dyDescent="0.35">
      <c r="A3946">
        <v>3952</v>
      </c>
      <c r="B3946" t="s">
        <v>147</v>
      </c>
      <c r="C3946" t="s">
        <v>6302</v>
      </c>
      <c r="U3946" t="b">
        <v>1</v>
      </c>
      <c r="V3946" t="s">
        <v>322</v>
      </c>
      <c r="W3946" t="s">
        <v>323</v>
      </c>
      <c r="X3946" t="s">
        <v>5522</v>
      </c>
      <c r="Y3946">
        <v>50</v>
      </c>
      <c r="Z3946">
        <v>85</v>
      </c>
      <c r="AA3946">
        <v>7</v>
      </c>
      <c r="AB3946">
        <v>7</v>
      </c>
      <c r="AC3946">
        <v>16</v>
      </c>
    </row>
    <row r="3947" spans="1:29" x14ac:dyDescent="0.35">
      <c r="A3947">
        <v>3953</v>
      </c>
      <c r="B3947" t="s">
        <v>147</v>
      </c>
      <c r="C3947" t="s">
        <v>6303</v>
      </c>
      <c r="U3947" t="b">
        <v>1</v>
      </c>
      <c r="V3947" t="s">
        <v>322</v>
      </c>
      <c r="W3947" t="s">
        <v>323</v>
      </c>
      <c r="X3947" t="s">
        <v>5523</v>
      </c>
      <c r="Y3947">
        <v>50</v>
      </c>
      <c r="Z3947">
        <v>85</v>
      </c>
      <c r="AA3947">
        <v>8</v>
      </c>
      <c r="AB3947">
        <v>8</v>
      </c>
      <c r="AC3947">
        <v>16</v>
      </c>
    </row>
    <row r="3948" spans="1:29" x14ac:dyDescent="0.35">
      <c r="A3948">
        <v>3954</v>
      </c>
      <c r="B3948" t="s">
        <v>147</v>
      </c>
      <c r="C3948" t="s">
        <v>6304</v>
      </c>
      <c r="U3948" t="b">
        <v>1</v>
      </c>
      <c r="V3948" t="s">
        <v>322</v>
      </c>
      <c r="W3948" t="s">
        <v>323</v>
      </c>
      <c r="X3948" t="s">
        <v>5524</v>
      </c>
      <c r="Y3948">
        <v>50</v>
      </c>
      <c r="Z3948">
        <v>85</v>
      </c>
      <c r="AA3948">
        <v>9</v>
      </c>
      <c r="AB3948">
        <v>9</v>
      </c>
      <c r="AC3948">
        <v>16</v>
      </c>
    </row>
    <row r="3949" spans="1:29" x14ac:dyDescent="0.35">
      <c r="A3949">
        <v>3955</v>
      </c>
      <c r="B3949" t="s">
        <v>1318</v>
      </c>
      <c r="C3949" t="s">
        <v>6324</v>
      </c>
      <c r="J3949" t="s">
        <v>272</v>
      </c>
      <c r="K3949">
        <v>0</v>
      </c>
      <c r="N3949" t="b">
        <v>1</v>
      </c>
      <c r="O3949" t="b">
        <v>0</v>
      </c>
      <c r="P3949" t="b">
        <v>0</v>
      </c>
      <c r="Q3949">
        <v>14</v>
      </c>
      <c r="R3949">
        <v>9</v>
      </c>
      <c r="S3949">
        <v>1</v>
      </c>
      <c r="T3949">
        <v>3</v>
      </c>
      <c r="U3949" t="b">
        <v>1</v>
      </c>
      <c r="V3949" t="s">
        <v>223</v>
      </c>
      <c r="W3949" t="s">
        <v>317</v>
      </c>
      <c r="X3949" t="s">
        <v>5988</v>
      </c>
      <c r="Y3949">
        <v>40</v>
      </c>
      <c r="Z3949">
        <v>40</v>
      </c>
      <c r="AA3949">
        <v>10</v>
      </c>
      <c r="AB3949">
        <v>10</v>
      </c>
      <c r="AC3949">
        <v>12</v>
      </c>
    </row>
    <row r="3950" spans="1:29" x14ac:dyDescent="0.35">
      <c r="A3950">
        <v>3956</v>
      </c>
      <c r="B3950" t="s">
        <v>1318</v>
      </c>
      <c r="C3950" t="s">
        <v>6327</v>
      </c>
      <c r="I3950" t="s">
        <v>6332</v>
      </c>
      <c r="J3950" t="s">
        <v>286</v>
      </c>
      <c r="K3950">
        <v>0</v>
      </c>
      <c r="N3950" t="b">
        <v>0</v>
      </c>
      <c r="O3950" t="b">
        <v>1</v>
      </c>
      <c r="P3950" t="b">
        <v>0</v>
      </c>
      <c r="Q3950">
        <v>10</v>
      </c>
      <c r="R3950">
        <v>2</v>
      </c>
      <c r="S3950">
        <v>1</v>
      </c>
      <c r="T3950">
        <v>0</v>
      </c>
      <c r="U3950" t="b">
        <v>1</v>
      </c>
      <c r="V3950" t="s">
        <v>227</v>
      </c>
      <c r="W3950" t="s">
        <v>318</v>
      </c>
      <c r="X3950" t="s">
        <v>6342</v>
      </c>
      <c r="Y3950">
        <v>46</v>
      </c>
      <c r="Z3950">
        <v>46</v>
      </c>
      <c r="AA3950">
        <v>3</v>
      </c>
      <c r="AB3950">
        <v>3</v>
      </c>
      <c r="AC3950">
        <v>13</v>
      </c>
    </row>
    <row r="3951" spans="1:29" x14ac:dyDescent="0.35">
      <c r="A3951">
        <v>3957</v>
      </c>
      <c r="B3951" t="s">
        <v>1287</v>
      </c>
      <c r="C3951" t="s">
        <v>6328</v>
      </c>
      <c r="D3951" t="s">
        <v>772</v>
      </c>
      <c r="E3951" t="s">
        <v>6329</v>
      </c>
      <c r="U3951" t="b">
        <v>1</v>
      </c>
      <c r="V3951" t="s">
        <v>227</v>
      </c>
      <c r="W3951" t="s">
        <v>318</v>
      </c>
      <c r="X3951" t="s">
        <v>6343</v>
      </c>
      <c r="Y3951">
        <v>46</v>
      </c>
      <c r="Z3951">
        <v>47</v>
      </c>
      <c r="AA3951">
        <v>1</v>
      </c>
      <c r="AB3951">
        <v>9</v>
      </c>
      <c r="AC3951">
        <v>13</v>
      </c>
    </row>
    <row r="3952" spans="1:29" x14ac:dyDescent="0.35">
      <c r="A3952">
        <v>3958</v>
      </c>
      <c r="B3952" t="s">
        <v>1290</v>
      </c>
      <c r="C3952" t="s">
        <v>6330</v>
      </c>
      <c r="U3952" t="b">
        <v>1</v>
      </c>
      <c r="V3952" t="s">
        <v>227</v>
      </c>
      <c r="W3952" t="s">
        <v>318</v>
      </c>
      <c r="X3952" t="s">
        <v>6344</v>
      </c>
      <c r="Y3952">
        <v>46</v>
      </c>
      <c r="Z3952">
        <v>47</v>
      </c>
      <c r="AA3952">
        <v>1</v>
      </c>
      <c r="AB3952">
        <v>10</v>
      </c>
      <c r="AC3952">
        <v>13</v>
      </c>
    </row>
    <row r="3953" spans="1:29" x14ac:dyDescent="0.35">
      <c r="A3953">
        <v>3959</v>
      </c>
      <c r="B3953" t="s">
        <v>147</v>
      </c>
      <c r="C3953" t="s">
        <v>6331</v>
      </c>
      <c r="U3953" t="b">
        <v>1</v>
      </c>
      <c r="V3953" t="s">
        <v>227</v>
      </c>
      <c r="W3953" t="s">
        <v>318</v>
      </c>
      <c r="X3953" t="s">
        <v>6345</v>
      </c>
      <c r="Y3953">
        <v>45</v>
      </c>
      <c r="Z3953">
        <v>47</v>
      </c>
      <c r="AA3953">
        <v>3</v>
      </c>
      <c r="AB3953">
        <v>3</v>
      </c>
      <c r="AC3953">
        <v>13</v>
      </c>
    </row>
    <row r="3954" spans="1:29" x14ac:dyDescent="0.35">
      <c r="A3954">
        <v>3960</v>
      </c>
      <c r="B3954" t="s">
        <v>1318</v>
      </c>
      <c r="C3954" t="s">
        <v>6333</v>
      </c>
      <c r="I3954" t="s">
        <v>6332</v>
      </c>
      <c r="J3954" t="s">
        <v>286</v>
      </c>
      <c r="K3954">
        <v>0</v>
      </c>
      <c r="N3954" t="b">
        <v>0</v>
      </c>
      <c r="O3954" t="b">
        <v>1</v>
      </c>
      <c r="P3954" t="b">
        <v>0</v>
      </c>
      <c r="Q3954">
        <v>10</v>
      </c>
      <c r="R3954">
        <v>2</v>
      </c>
      <c r="S3954">
        <v>1</v>
      </c>
      <c r="T3954">
        <v>0</v>
      </c>
      <c r="U3954" t="b">
        <v>1</v>
      </c>
      <c r="V3954" t="s">
        <v>227</v>
      </c>
      <c r="W3954" t="s">
        <v>318</v>
      </c>
      <c r="X3954" t="s">
        <v>6235</v>
      </c>
      <c r="Y3954">
        <v>47</v>
      </c>
      <c r="Z3954">
        <v>47</v>
      </c>
      <c r="AA3954">
        <v>3</v>
      </c>
      <c r="AB3954">
        <v>3</v>
      </c>
      <c r="AC3954">
        <v>13</v>
      </c>
    </row>
    <row r="3955" spans="1:29" x14ac:dyDescent="0.35">
      <c r="A3955">
        <v>3961</v>
      </c>
      <c r="B3955" t="s">
        <v>1287</v>
      </c>
      <c r="C3955" t="s">
        <v>6334</v>
      </c>
      <c r="D3955" t="s">
        <v>6335</v>
      </c>
      <c r="E3955" t="s">
        <v>6336</v>
      </c>
      <c r="U3955" t="b">
        <v>1</v>
      </c>
      <c r="V3955" t="s">
        <v>338</v>
      </c>
      <c r="W3955" t="s">
        <v>339</v>
      </c>
      <c r="X3955" t="s">
        <v>6346</v>
      </c>
      <c r="Y3955">
        <v>45</v>
      </c>
      <c r="Z3955">
        <v>47</v>
      </c>
      <c r="AA3955">
        <v>1</v>
      </c>
      <c r="AB3955">
        <v>10</v>
      </c>
      <c r="AC3955">
        <v>24</v>
      </c>
    </row>
    <row r="3956" spans="1:29" x14ac:dyDescent="0.35">
      <c r="A3956">
        <v>3962</v>
      </c>
      <c r="B3956" t="s">
        <v>1290</v>
      </c>
      <c r="C3956" t="s">
        <v>6337</v>
      </c>
      <c r="U3956" t="b">
        <v>1</v>
      </c>
      <c r="V3956" t="s">
        <v>338</v>
      </c>
      <c r="W3956" t="s">
        <v>339</v>
      </c>
      <c r="X3956" t="s">
        <v>6344</v>
      </c>
      <c r="Y3956">
        <v>46</v>
      </c>
      <c r="Z3956">
        <v>47</v>
      </c>
      <c r="AA3956">
        <v>1</v>
      </c>
      <c r="AB3956">
        <v>10</v>
      </c>
      <c r="AC3956">
        <v>24</v>
      </c>
    </row>
    <row r="3957" spans="1:29" x14ac:dyDescent="0.35">
      <c r="A3957">
        <v>3963</v>
      </c>
      <c r="B3957" t="s">
        <v>147</v>
      </c>
      <c r="C3957" t="s">
        <v>6338</v>
      </c>
      <c r="U3957" t="b">
        <v>1</v>
      </c>
      <c r="V3957" t="s">
        <v>338</v>
      </c>
      <c r="W3957" t="s">
        <v>339</v>
      </c>
      <c r="X3957" t="s">
        <v>6345</v>
      </c>
      <c r="Y3957">
        <v>45</v>
      </c>
      <c r="Z3957">
        <v>47</v>
      </c>
      <c r="AA3957">
        <v>3</v>
      </c>
      <c r="AB3957">
        <v>3</v>
      </c>
      <c r="AC3957">
        <v>24</v>
      </c>
    </row>
    <row r="3958" spans="1:29" x14ac:dyDescent="0.35">
      <c r="A3958">
        <v>3964</v>
      </c>
      <c r="B3958" t="s">
        <v>1318</v>
      </c>
      <c r="C3958" t="s">
        <v>6339</v>
      </c>
      <c r="I3958" t="s">
        <v>6340</v>
      </c>
      <c r="J3958" t="s">
        <v>286</v>
      </c>
      <c r="K3958">
        <v>0</v>
      </c>
      <c r="N3958" t="b">
        <v>0</v>
      </c>
      <c r="O3958" t="b">
        <v>1</v>
      </c>
      <c r="P3958" t="b">
        <v>0</v>
      </c>
      <c r="Q3958">
        <v>10</v>
      </c>
      <c r="R3958">
        <v>2</v>
      </c>
      <c r="S3958">
        <v>1</v>
      </c>
      <c r="T3958">
        <v>0</v>
      </c>
      <c r="U3958" t="b">
        <v>1</v>
      </c>
      <c r="V3958" t="s">
        <v>338</v>
      </c>
      <c r="W3958" t="s">
        <v>339</v>
      </c>
      <c r="X3958" t="s">
        <v>6342</v>
      </c>
      <c r="Y3958">
        <v>46</v>
      </c>
      <c r="Z3958">
        <v>46</v>
      </c>
      <c r="AA3958">
        <v>3</v>
      </c>
      <c r="AB3958">
        <v>3</v>
      </c>
      <c r="AC3958">
        <v>24</v>
      </c>
    </row>
    <row r="3959" spans="1:29" x14ac:dyDescent="0.35">
      <c r="A3959">
        <v>3965</v>
      </c>
      <c r="B3959" t="s">
        <v>1318</v>
      </c>
      <c r="C3959" t="s">
        <v>6341</v>
      </c>
      <c r="I3959" t="s">
        <v>6340</v>
      </c>
      <c r="J3959" t="s">
        <v>286</v>
      </c>
      <c r="K3959">
        <v>0</v>
      </c>
      <c r="N3959" t="b">
        <v>0</v>
      </c>
      <c r="O3959" t="b">
        <v>0</v>
      </c>
      <c r="P3959" t="b">
        <v>0</v>
      </c>
      <c r="Q3959">
        <v>10</v>
      </c>
      <c r="R3959">
        <v>2</v>
      </c>
      <c r="S3959">
        <v>1</v>
      </c>
      <c r="T3959">
        <v>0</v>
      </c>
      <c r="U3959" t="b">
        <v>1</v>
      </c>
      <c r="V3959" t="s">
        <v>338</v>
      </c>
      <c r="W3959" t="s">
        <v>339</v>
      </c>
      <c r="X3959" t="s">
        <v>6235</v>
      </c>
      <c r="Y3959">
        <v>47</v>
      </c>
      <c r="Z3959">
        <v>47</v>
      </c>
      <c r="AA3959">
        <v>3</v>
      </c>
      <c r="AB3959">
        <v>3</v>
      </c>
      <c r="AC3959">
        <v>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00FF"/>
    <pageSetUpPr fitToPage="1"/>
  </sheetPr>
  <dimension ref="A1:P129"/>
  <sheetViews>
    <sheetView showGridLines="0" zoomScale="85" zoomScaleNormal="85" zoomScalePageLayoutView="70" workbookViewId="0">
      <pane xSplit="1" ySplit="10" topLeftCell="B11" activePane="bottomRight" state="frozen"/>
      <selection activeCell="A11" sqref="A11:E11"/>
      <selection pane="topRight" activeCell="A11" sqref="A11:E11"/>
      <selection pane="bottomLeft" activeCell="A11" sqref="A11:E11"/>
      <selection pane="bottomRight" activeCell="B11" sqref="B11:C11"/>
    </sheetView>
  </sheetViews>
  <sheetFormatPr defaultColWidth="0" defaultRowHeight="15.5" zeroHeight="1" x14ac:dyDescent="0.35"/>
  <cols>
    <col min="1" max="1" width="5.3046875" style="429" bestFit="1" customWidth="1"/>
    <col min="2" max="2" width="18.3046875" style="20" customWidth="1"/>
    <col min="3" max="3" width="10.3046875" style="20" customWidth="1"/>
    <col min="4" max="4" width="6.3046875" style="429" customWidth="1"/>
    <col min="5" max="5" width="20.23046875" style="429" customWidth="1"/>
    <col min="6" max="6" width="7.4609375" style="430" customWidth="1"/>
    <col min="7" max="7" width="8.84375" style="20" customWidth="1"/>
    <col min="8" max="8" width="15" style="20" customWidth="1"/>
    <col min="9" max="9" width="20.765625" style="20" customWidth="1"/>
    <col min="10" max="10" width="7.4609375" style="430" customWidth="1"/>
    <col min="11" max="11" width="8.84375" style="20" customWidth="1"/>
    <col min="12" max="12" width="15" style="20" customWidth="1"/>
    <col min="13" max="13" width="5.07421875" style="20" customWidth="1"/>
    <col min="14" max="14" width="5.07421875" style="20" hidden="1" customWidth="1"/>
    <col min="15" max="15" width="8.765625" style="20" hidden="1" customWidth="1"/>
    <col min="16" max="16" width="38.84375" style="20" hidden="1" customWidth="1"/>
    <col min="17" max="16384" width="8.84375" style="20" hidden="1"/>
  </cols>
  <sheetData>
    <row r="1" spans="1:15" ht="17.25" customHeight="1" x14ac:dyDescent="0.35">
      <c r="A1" s="1150" t="s">
        <v>122</v>
      </c>
      <c r="B1" s="1150"/>
      <c r="C1" s="1150"/>
      <c r="D1" s="1150"/>
      <c r="E1" s="1150"/>
      <c r="F1" s="1150"/>
      <c r="G1" s="1150"/>
      <c r="H1" s="1150"/>
      <c r="I1" s="1150"/>
      <c r="J1" s="1150"/>
      <c r="K1" s="1150"/>
      <c r="L1" s="1150"/>
    </row>
    <row r="2" spans="1:15" ht="15.75" customHeight="1" x14ac:dyDescent="0.35">
      <c r="A2" s="183"/>
      <c r="B2" s="183"/>
      <c r="C2" s="183"/>
      <c r="D2" s="183"/>
      <c r="E2" s="183"/>
      <c r="F2" s="183"/>
      <c r="G2" s="183"/>
      <c r="H2" s="183"/>
      <c r="I2" s="183"/>
      <c r="J2" s="183"/>
      <c r="K2" s="183"/>
      <c r="L2" s="183"/>
    </row>
    <row r="3" spans="1:15" ht="15.75" customHeight="1" x14ac:dyDescent="0.35">
      <c r="A3" s="1151" t="s">
        <v>80</v>
      </c>
      <c r="B3" s="1151"/>
      <c r="C3" s="1152">
        <f>Fire_District_Name</f>
        <v>0</v>
      </c>
      <c r="D3" s="1152"/>
      <c r="E3" s="1152"/>
      <c r="F3" s="64"/>
      <c r="G3" s="61"/>
      <c r="H3" s="61"/>
      <c r="I3" s="58" t="s">
        <v>81</v>
      </c>
      <c r="J3" s="1153">
        <f>FYE</f>
        <v>0</v>
      </c>
      <c r="K3" s="1153"/>
      <c r="L3" s="1153"/>
    </row>
    <row r="4" spans="1:15" ht="15.75" customHeight="1" x14ac:dyDescent="0.35">
      <c r="A4" s="1151" t="s">
        <v>79</v>
      </c>
      <c r="B4" s="1151"/>
      <c r="C4" s="1154">
        <f>NPI</f>
        <v>0</v>
      </c>
      <c r="D4" s="1154"/>
      <c r="E4" s="1154"/>
      <c r="F4" s="64"/>
      <c r="G4" s="64"/>
      <c r="H4" s="61"/>
      <c r="I4" s="64"/>
      <c r="J4" s="182"/>
      <c r="K4" s="64"/>
      <c r="L4" s="64"/>
    </row>
    <row r="5" spans="1:15" ht="15.75" customHeight="1" x14ac:dyDescent="0.35">
      <c r="A5" s="626"/>
      <c r="B5" s="626"/>
      <c r="C5" s="700"/>
      <c r="D5" s="700"/>
      <c r="E5" s="700"/>
      <c r="F5" s="64"/>
      <c r="G5" s="64"/>
      <c r="H5" s="61"/>
      <c r="I5" s="64"/>
      <c r="J5" s="626"/>
      <c r="K5" s="64"/>
      <c r="L5" s="64"/>
    </row>
    <row r="6" spans="1:15" ht="15.75" hidden="1" customHeight="1" x14ac:dyDescent="0.35">
      <c r="A6" s="706"/>
      <c r="B6" s="708" t="s">
        <v>349</v>
      </c>
      <c r="C6" s="708"/>
      <c r="D6" s="708" t="s">
        <v>350</v>
      </c>
      <c r="E6" s="708" t="s">
        <v>351</v>
      </c>
      <c r="F6" s="707" t="s">
        <v>352</v>
      </c>
      <c r="G6" s="707" t="s">
        <v>353</v>
      </c>
      <c r="H6" s="707" t="s">
        <v>354</v>
      </c>
      <c r="I6" s="707" t="s">
        <v>355</v>
      </c>
      <c r="J6" s="708" t="s">
        <v>356</v>
      </c>
      <c r="K6" s="707" t="s">
        <v>357</v>
      </c>
      <c r="L6" s="707" t="s">
        <v>358</v>
      </c>
      <c r="M6" s="707"/>
      <c r="N6" s="707"/>
      <c r="O6" s="121"/>
    </row>
    <row r="7" spans="1:15" ht="15.75" customHeight="1" x14ac:dyDescent="0.35">
      <c r="A7" s="182"/>
      <c r="B7" s="182"/>
      <c r="C7" s="62"/>
      <c r="D7" s="64"/>
      <c r="E7" s="62"/>
      <c r="F7" s="64"/>
      <c r="G7" s="64"/>
      <c r="H7" s="64"/>
      <c r="I7" s="64"/>
      <c r="J7" s="182"/>
      <c r="K7" s="64"/>
      <c r="L7" s="64"/>
      <c r="N7" s="707"/>
    </row>
    <row r="8" spans="1:15" x14ac:dyDescent="0.35">
      <c r="A8" s="750" t="s">
        <v>46</v>
      </c>
      <c r="B8" s="751"/>
      <c r="C8" s="752"/>
      <c r="D8" s="412" t="s">
        <v>1</v>
      </c>
      <c r="E8" s="702" t="s">
        <v>48</v>
      </c>
      <c r="F8" s="703"/>
      <c r="G8" s="703"/>
      <c r="H8" s="704"/>
      <c r="I8" s="702" t="s">
        <v>49</v>
      </c>
      <c r="J8" s="703"/>
      <c r="K8" s="703"/>
      <c r="L8" s="705"/>
      <c r="N8" s="707"/>
    </row>
    <row r="9" spans="1:15" ht="30" customHeight="1" x14ac:dyDescent="0.35">
      <c r="A9" s="753"/>
      <c r="B9" s="754"/>
      <c r="C9" s="755"/>
      <c r="D9" s="181" t="s">
        <v>47</v>
      </c>
      <c r="E9" s="413" t="s">
        <v>50</v>
      </c>
      <c r="F9" s="414" t="s">
        <v>51</v>
      </c>
      <c r="G9" s="413" t="s">
        <v>78</v>
      </c>
      <c r="H9" s="413" t="s">
        <v>52</v>
      </c>
      <c r="I9" s="413" t="s">
        <v>50</v>
      </c>
      <c r="J9" s="414" t="s">
        <v>51</v>
      </c>
      <c r="K9" s="413" t="s">
        <v>78</v>
      </c>
      <c r="L9" s="415" t="s">
        <v>52</v>
      </c>
      <c r="N9" s="707"/>
    </row>
    <row r="10" spans="1:15" ht="16" thickBot="1" x14ac:dyDescent="0.4">
      <c r="A10" s="756"/>
      <c r="B10" s="757"/>
      <c r="C10" s="758"/>
      <c r="D10" s="113" t="s">
        <v>188</v>
      </c>
      <c r="E10" s="113" t="s">
        <v>189</v>
      </c>
      <c r="F10" s="113" t="s">
        <v>190</v>
      </c>
      <c r="G10" s="113" t="s">
        <v>191</v>
      </c>
      <c r="H10" s="113" t="s">
        <v>192</v>
      </c>
      <c r="I10" s="113" t="s">
        <v>193</v>
      </c>
      <c r="J10" s="113" t="s">
        <v>195</v>
      </c>
      <c r="K10" s="113" t="s">
        <v>196</v>
      </c>
      <c r="L10" s="416" t="s">
        <v>197</v>
      </c>
      <c r="N10" s="707"/>
      <c r="O10" s="630"/>
    </row>
    <row r="11" spans="1:15" ht="15" customHeight="1" thickTop="1" x14ac:dyDescent="0.35">
      <c r="A11" s="431">
        <v>1</v>
      </c>
      <c r="B11" s="1155"/>
      <c r="C11" s="1155"/>
      <c r="D11" s="433"/>
      <c r="E11" s="434"/>
      <c r="F11" s="435"/>
      <c r="G11" s="433"/>
      <c r="H11" s="487"/>
      <c r="I11" s="434"/>
      <c r="J11" s="435"/>
      <c r="K11" s="433"/>
      <c r="L11" s="489"/>
      <c r="N11" s="707" t="s">
        <v>632</v>
      </c>
      <c r="O11" s="630"/>
    </row>
    <row r="12" spans="1:15" ht="15" customHeight="1" x14ac:dyDescent="0.35">
      <c r="A12" s="432">
        <f>+A11+1</f>
        <v>2</v>
      </c>
      <c r="B12" s="1148"/>
      <c r="C12" s="1148"/>
      <c r="D12" s="436"/>
      <c r="E12" s="437"/>
      <c r="F12" s="438"/>
      <c r="G12" s="436"/>
      <c r="H12" s="327"/>
      <c r="I12" s="437"/>
      <c r="J12" s="438"/>
      <c r="K12" s="436"/>
      <c r="L12" s="490"/>
      <c r="N12" s="707" t="s">
        <v>633</v>
      </c>
      <c r="O12" s="630"/>
    </row>
    <row r="13" spans="1:15" ht="15" customHeight="1" x14ac:dyDescent="0.35">
      <c r="A13" s="432">
        <f t="shared" ref="A13:A71" si="0">+A12+1</f>
        <v>3</v>
      </c>
      <c r="B13" s="1148"/>
      <c r="C13" s="1148"/>
      <c r="D13" s="436"/>
      <c r="E13" s="437"/>
      <c r="F13" s="438"/>
      <c r="G13" s="436"/>
      <c r="H13" s="327"/>
      <c r="I13" s="437"/>
      <c r="J13" s="438"/>
      <c r="K13" s="436"/>
      <c r="L13" s="490"/>
      <c r="N13" s="707" t="s">
        <v>634</v>
      </c>
    </row>
    <row r="14" spans="1:15" ht="15" customHeight="1" x14ac:dyDescent="0.35">
      <c r="A14" s="432">
        <f t="shared" si="0"/>
        <v>4</v>
      </c>
      <c r="B14" s="1148"/>
      <c r="C14" s="1148"/>
      <c r="D14" s="436"/>
      <c r="E14" s="437"/>
      <c r="F14" s="438"/>
      <c r="G14" s="436"/>
      <c r="H14" s="327"/>
      <c r="I14" s="437"/>
      <c r="J14" s="438"/>
      <c r="K14" s="436"/>
      <c r="L14" s="490"/>
      <c r="N14" s="707" t="s">
        <v>635</v>
      </c>
    </row>
    <row r="15" spans="1:15" ht="15" customHeight="1" x14ac:dyDescent="0.35">
      <c r="A15" s="432">
        <f t="shared" si="0"/>
        <v>5</v>
      </c>
      <c r="B15" s="1148"/>
      <c r="C15" s="1148"/>
      <c r="D15" s="436"/>
      <c r="E15" s="437"/>
      <c r="F15" s="438"/>
      <c r="G15" s="436"/>
      <c r="H15" s="327"/>
      <c r="I15" s="437"/>
      <c r="J15" s="438"/>
      <c r="K15" s="436"/>
      <c r="L15" s="490"/>
      <c r="N15" s="707" t="s">
        <v>636</v>
      </c>
    </row>
    <row r="16" spans="1:15" ht="15" customHeight="1" x14ac:dyDescent="0.35">
      <c r="A16" s="432">
        <f t="shared" si="0"/>
        <v>6</v>
      </c>
      <c r="B16" s="1148"/>
      <c r="C16" s="1148"/>
      <c r="D16" s="436"/>
      <c r="E16" s="437"/>
      <c r="F16" s="438"/>
      <c r="G16" s="436"/>
      <c r="H16" s="327"/>
      <c r="I16" s="437"/>
      <c r="J16" s="438"/>
      <c r="K16" s="436"/>
      <c r="L16" s="490"/>
      <c r="N16" s="707" t="s">
        <v>637</v>
      </c>
    </row>
    <row r="17" spans="1:14" ht="15" customHeight="1" x14ac:dyDescent="0.35">
      <c r="A17" s="432">
        <f t="shared" si="0"/>
        <v>7</v>
      </c>
      <c r="B17" s="1148"/>
      <c r="C17" s="1148"/>
      <c r="D17" s="436"/>
      <c r="E17" s="437"/>
      <c r="F17" s="438"/>
      <c r="G17" s="436"/>
      <c r="H17" s="327"/>
      <c r="I17" s="437"/>
      <c r="J17" s="438"/>
      <c r="K17" s="436"/>
      <c r="L17" s="490"/>
      <c r="N17" s="707" t="s">
        <v>638</v>
      </c>
    </row>
    <row r="18" spans="1:14" ht="15" customHeight="1" x14ac:dyDescent="0.35">
      <c r="A18" s="432">
        <f t="shared" si="0"/>
        <v>8</v>
      </c>
      <c r="B18" s="1148"/>
      <c r="C18" s="1148"/>
      <c r="D18" s="436"/>
      <c r="E18" s="437"/>
      <c r="F18" s="438"/>
      <c r="G18" s="436"/>
      <c r="H18" s="327"/>
      <c r="I18" s="437"/>
      <c r="J18" s="438"/>
      <c r="K18" s="436"/>
      <c r="L18" s="490"/>
      <c r="N18" s="707" t="s">
        <v>639</v>
      </c>
    </row>
    <row r="19" spans="1:14" ht="15" customHeight="1" x14ac:dyDescent="0.35">
      <c r="A19" s="432">
        <f t="shared" si="0"/>
        <v>9</v>
      </c>
      <c r="B19" s="1148"/>
      <c r="C19" s="1148"/>
      <c r="D19" s="436"/>
      <c r="E19" s="437"/>
      <c r="F19" s="438"/>
      <c r="G19" s="436"/>
      <c r="H19" s="327"/>
      <c r="I19" s="437"/>
      <c r="J19" s="438"/>
      <c r="K19" s="436"/>
      <c r="L19" s="490"/>
      <c r="N19" s="707" t="s">
        <v>640</v>
      </c>
    </row>
    <row r="20" spans="1:14" ht="15" customHeight="1" x14ac:dyDescent="0.35">
      <c r="A20" s="432">
        <f t="shared" si="0"/>
        <v>10</v>
      </c>
      <c r="B20" s="1148"/>
      <c r="C20" s="1148"/>
      <c r="D20" s="436"/>
      <c r="E20" s="437"/>
      <c r="F20" s="438"/>
      <c r="G20" s="436"/>
      <c r="H20" s="327"/>
      <c r="I20" s="437"/>
      <c r="J20" s="438"/>
      <c r="K20" s="436"/>
      <c r="L20" s="490"/>
      <c r="N20" s="707" t="s">
        <v>641</v>
      </c>
    </row>
    <row r="21" spans="1:14" ht="15" customHeight="1" x14ac:dyDescent="0.35">
      <c r="A21" s="432">
        <f t="shared" si="0"/>
        <v>11</v>
      </c>
      <c r="B21" s="1148"/>
      <c r="C21" s="1148"/>
      <c r="D21" s="436"/>
      <c r="E21" s="437"/>
      <c r="F21" s="438"/>
      <c r="G21" s="436"/>
      <c r="H21" s="327"/>
      <c r="I21" s="437"/>
      <c r="J21" s="438"/>
      <c r="K21" s="436"/>
      <c r="L21" s="490"/>
      <c r="N21" s="707" t="s">
        <v>642</v>
      </c>
    </row>
    <row r="22" spans="1:14" ht="15" customHeight="1" x14ac:dyDescent="0.35">
      <c r="A22" s="432">
        <f t="shared" si="0"/>
        <v>12</v>
      </c>
      <c r="B22" s="1148"/>
      <c r="C22" s="1148"/>
      <c r="D22" s="436"/>
      <c r="E22" s="437"/>
      <c r="F22" s="438"/>
      <c r="G22" s="436"/>
      <c r="H22" s="327"/>
      <c r="I22" s="437"/>
      <c r="J22" s="438"/>
      <c r="K22" s="436"/>
      <c r="L22" s="490"/>
      <c r="N22" s="707" t="s">
        <v>643</v>
      </c>
    </row>
    <row r="23" spans="1:14" ht="15" customHeight="1" x14ac:dyDescent="0.35">
      <c r="A23" s="432">
        <f t="shared" si="0"/>
        <v>13</v>
      </c>
      <c r="B23" s="1148"/>
      <c r="C23" s="1148"/>
      <c r="D23" s="436"/>
      <c r="E23" s="437"/>
      <c r="F23" s="438"/>
      <c r="G23" s="436"/>
      <c r="H23" s="327"/>
      <c r="I23" s="437"/>
      <c r="J23" s="438"/>
      <c r="K23" s="436"/>
      <c r="L23" s="490"/>
      <c r="N23" s="707" t="s">
        <v>644</v>
      </c>
    </row>
    <row r="24" spans="1:14" ht="15" customHeight="1" x14ac:dyDescent="0.35">
      <c r="A24" s="432">
        <f t="shared" si="0"/>
        <v>14</v>
      </c>
      <c r="B24" s="1148"/>
      <c r="C24" s="1148"/>
      <c r="D24" s="436"/>
      <c r="E24" s="437"/>
      <c r="F24" s="438"/>
      <c r="G24" s="436"/>
      <c r="H24" s="327"/>
      <c r="I24" s="495"/>
      <c r="J24" s="438"/>
      <c r="K24" s="436"/>
      <c r="L24" s="490"/>
      <c r="N24" s="707" t="s">
        <v>645</v>
      </c>
    </row>
    <row r="25" spans="1:14" ht="15" customHeight="1" x14ac:dyDescent="0.35">
      <c r="A25" s="432">
        <f t="shared" si="0"/>
        <v>15</v>
      </c>
      <c r="B25" s="1148"/>
      <c r="C25" s="1148"/>
      <c r="D25" s="436"/>
      <c r="E25" s="437"/>
      <c r="F25" s="438"/>
      <c r="G25" s="436"/>
      <c r="H25" s="327"/>
      <c r="I25" s="437"/>
      <c r="J25" s="438"/>
      <c r="K25" s="436"/>
      <c r="L25" s="490"/>
      <c r="N25" s="707" t="s">
        <v>646</v>
      </c>
    </row>
    <row r="26" spans="1:14" ht="15" customHeight="1" x14ac:dyDescent="0.35">
      <c r="A26" s="432">
        <f t="shared" si="0"/>
        <v>16</v>
      </c>
      <c r="B26" s="1148"/>
      <c r="C26" s="1148"/>
      <c r="D26" s="436"/>
      <c r="E26" s="437"/>
      <c r="F26" s="438"/>
      <c r="G26" s="436"/>
      <c r="H26" s="327"/>
      <c r="I26" s="437"/>
      <c r="J26" s="438"/>
      <c r="K26" s="436"/>
      <c r="L26" s="490"/>
      <c r="N26" s="707" t="s">
        <v>647</v>
      </c>
    </row>
    <row r="27" spans="1:14" ht="15" customHeight="1" x14ac:dyDescent="0.35">
      <c r="A27" s="432">
        <f t="shared" si="0"/>
        <v>17</v>
      </c>
      <c r="B27" s="1148"/>
      <c r="C27" s="1148"/>
      <c r="D27" s="436"/>
      <c r="E27" s="437"/>
      <c r="F27" s="438"/>
      <c r="G27" s="436"/>
      <c r="H27" s="327"/>
      <c r="I27" s="437"/>
      <c r="J27" s="438"/>
      <c r="K27" s="436"/>
      <c r="L27" s="490"/>
      <c r="N27" s="707" t="s">
        <v>648</v>
      </c>
    </row>
    <row r="28" spans="1:14" ht="15" customHeight="1" x14ac:dyDescent="0.35">
      <c r="A28" s="432">
        <f t="shared" si="0"/>
        <v>18</v>
      </c>
      <c r="B28" s="1148"/>
      <c r="C28" s="1148"/>
      <c r="D28" s="436"/>
      <c r="E28" s="437"/>
      <c r="F28" s="438"/>
      <c r="G28" s="436"/>
      <c r="H28" s="327"/>
      <c r="I28" s="437"/>
      <c r="J28" s="438"/>
      <c r="K28" s="436"/>
      <c r="L28" s="490"/>
      <c r="N28" s="707" t="s">
        <v>649</v>
      </c>
    </row>
    <row r="29" spans="1:14" ht="15" customHeight="1" x14ac:dyDescent="0.35">
      <c r="A29" s="432">
        <f t="shared" si="0"/>
        <v>19</v>
      </c>
      <c r="B29" s="1148"/>
      <c r="C29" s="1148"/>
      <c r="D29" s="436"/>
      <c r="E29" s="437"/>
      <c r="F29" s="438"/>
      <c r="G29" s="436"/>
      <c r="H29" s="327"/>
      <c r="I29" s="437"/>
      <c r="J29" s="438"/>
      <c r="K29" s="436"/>
      <c r="L29" s="490"/>
      <c r="N29" s="707" t="s">
        <v>650</v>
      </c>
    </row>
    <row r="30" spans="1:14" ht="15" customHeight="1" x14ac:dyDescent="0.35">
      <c r="A30" s="432">
        <f t="shared" si="0"/>
        <v>20</v>
      </c>
      <c r="B30" s="1148"/>
      <c r="C30" s="1148"/>
      <c r="D30" s="436"/>
      <c r="E30" s="437"/>
      <c r="F30" s="438"/>
      <c r="G30" s="436"/>
      <c r="H30" s="327"/>
      <c r="I30" s="437"/>
      <c r="J30" s="438"/>
      <c r="K30" s="436"/>
      <c r="L30" s="490"/>
      <c r="N30" s="707" t="s">
        <v>651</v>
      </c>
    </row>
    <row r="31" spans="1:14" ht="15" customHeight="1" x14ac:dyDescent="0.35">
      <c r="A31" s="432">
        <f t="shared" si="0"/>
        <v>21</v>
      </c>
      <c r="B31" s="1148"/>
      <c r="C31" s="1148"/>
      <c r="D31" s="436"/>
      <c r="E31" s="437"/>
      <c r="F31" s="438"/>
      <c r="G31" s="436"/>
      <c r="H31" s="327"/>
      <c r="I31" s="437"/>
      <c r="J31" s="438"/>
      <c r="K31" s="436"/>
      <c r="L31" s="490"/>
      <c r="N31" s="707" t="s">
        <v>652</v>
      </c>
    </row>
    <row r="32" spans="1:14" ht="15" customHeight="1" x14ac:dyDescent="0.35">
      <c r="A32" s="432">
        <f t="shared" si="0"/>
        <v>22</v>
      </c>
      <c r="B32" s="1148"/>
      <c r="C32" s="1148"/>
      <c r="D32" s="436"/>
      <c r="E32" s="437"/>
      <c r="F32" s="438"/>
      <c r="G32" s="436"/>
      <c r="H32" s="327"/>
      <c r="I32" s="437"/>
      <c r="J32" s="438"/>
      <c r="K32" s="436"/>
      <c r="L32" s="490"/>
      <c r="N32" s="707" t="s">
        <v>653</v>
      </c>
    </row>
    <row r="33" spans="1:14" ht="15" customHeight="1" x14ac:dyDescent="0.35">
      <c r="A33" s="432">
        <f t="shared" si="0"/>
        <v>23</v>
      </c>
      <c r="B33" s="1148"/>
      <c r="C33" s="1148"/>
      <c r="D33" s="436"/>
      <c r="E33" s="437"/>
      <c r="F33" s="438"/>
      <c r="G33" s="436"/>
      <c r="H33" s="327"/>
      <c r="I33" s="437"/>
      <c r="J33" s="438"/>
      <c r="K33" s="436"/>
      <c r="L33" s="490"/>
      <c r="N33" s="707" t="s">
        <v>654</v>
      </c>
    </row>
    <row r="34" spans="1:14" ht="15" customHeight="1" x14ac:dyDescent="0.35">
      <c r="A34" s="432">
        <f t="shared" si="0"/>
        <v>24</v>
      </c>
      <c r="B34" s="1148"/>
      <c r="C34" s="1148"/>
      <c r="D34" s="436"/>
      <c r="E34" s="437"/>
      <c r="F34" s="438"/>
      <c r="G34" s="436"/>
      <c r="H34" s="327"/>
      <c r="I34" s="437"/>
      <c r="J34" s="438"/>
      <c r="K34" s="436"/>
      <c r="L34" s="490"/>
      <c r="N34" s="707" t="s">
        <v>655</v>
      </c>
    </row>
    <row r="35" spans="1:14" ht="15" customHeight="1" x14ac:dyDescent="0.35">
      <c r="A35" s="432">
        <f t="shared" si="0"/>
        <v>25</v>
      </c>
      <c r="B35" s="1148"/>
      <c r="C35" s="1148"/>
      <c r="D35" s="436"/>
      <c r="E35" s="437"/>
      <c r="F35" s="438"/>
      <c r="G35" s="436"/>
      <c r="H35" s="327"/>
      <c r="I35" s="437"/>
      <c r="J35" s="438"/>
      <c r="K35" s="436"/>
      <c r="L35" s="490"/>
      <c r="N35" s="707" t="s">
        <v>656</v>
      </c>
    </row>
    <row r="36" spans="1:14" ht="15" customHeight="1" x14ac:dyDescent="0.35">
      <c r="A36" s="432">
        <f t="shared" si="0"/>
        <v>26</v>
      </c>
      <c r="B36" s="1148"/>
      <c r="C36" s="1148"/>
      <c r="D36" s="436"/>
      <c r="E36" s="437"/>
      <c r="F36" s="438"/>
      <c r="G36" s="436"/>
      <c r="H36" s="327"/>
      <c r="I36" s="437"/>
      <c r="J36" s="438"/>
      <c r="K36" s="436"/>
      <c r="L36" s="490"/>
      <c r="N36" s="707" t="s">
        <v>657</v>
      </c>
    </row>
    <row r="37" spans="1:14" ht="15" customHeight="1" x14ac:dyDescent="0.35">
      <c r="A37" s="432">
        <f t="shared" si="0"/>
        <v>27</v>
      </c>
      <c r="B37" s="1148"/>
      <c r="C37" s="1148"/>
      <c r="D37" s="436"/>
      <c r="E37" s="437"/>
      <c r="F37" s="438"/>
      <c r="G37" s="436"/>
      <c r="H37" s="327"/>
      <c r="I37" s="437"/>
      <c r="J37" s="438"/>
      <c r="K37" s="436"/>
      <c r="L37" s="490"/>
      <c r="N37" s="707" t="s">
        <v>658</v>
      </c>
    </row>
    <row r="38" spans="1:14" ht="15" customHeight="1" x14ac:dyDescent="0.35">
      <c r="A38" s="432">
        <f t="shared" si="0"/>
        <v>28</v>
      </c>
      <c r="B38" s="1148"/>
      <c r="C38" s="1148"/>
      <c r="D38" s="436"/>
      <c r="E38" s="437"/>
      <c r="F38" s="438"/>
      <c r="G38" s="436"/>
      <c r="H38" s="327"/>
      <c r="I38" s="437"/>
      <c r="J38" s="438"/>
      <c r="K38" s="436"/>
      <c r="L38" s="490"/>
      <c r="N38" s="707" t="s">
        <v>659</v>
      </c>
    </row>
    <row r="39" spans="1:14" ht="15" customHeight="1" x14ac:dyDescent="0.35">
      <c r="A39" s="432">
        <f t="shared" si="0"/>
        <v>29</v>
      </c>
      <c r="B39" s="1148"/>
      <c r="C39" s="1148"/>
      <c r="D39" s="436"/>
      <c r="E39" s="437"/>
      <c r="F39" s="438"/>
      <c r="G39" s="436"/>
      <c r="H39" s="327"/>
      <c r="I39" s="437"/>
      <c r="J39" s="438"/>
      <c r="K39" s="436"/>
      <c r="L39" s="490"/>
      <c r="N39" s="707" t="s">
        <v>660</v>
      </c>
    </row>
    <row r="40" spans="1:14" ht="15" customHeight="1" x14ac:dyDescent="0.35">
      <c r="A40" s="432">
        <f t="shared" si="0"/>
        <v>30</v>
      </c>
      <c r="B40" s="1148"/>
      <c r="C40" s="1148"/>
      <c r="D40" s="436"/>
      <c r="E40" s="437"/>
      <c r="F40" s="438"/>
      <c r="G40" s="436"/>
      <c r="H40" s="327"/>
      <c r="I40" s="437"/>
      <c r="J40" s="438"/>
      <c r="K40" s="436"/>
      <c r="L40" s="490"/>
      <c r="N40" s="707" t="s">
        <v>661</v>
      </c>
    </row>
    <row r="41" spans="1:14" ht="15" customHeight="1" x14ac:dyDescent="0.35">
      <c r="A41" s="432">
        <f t="shared" si="0"/>
        <v>31</v>
      </c>
      <c r="B41" s="1148"/>
      <c r="C41" s="1148"/>
      <c r="D41" s="436"/>
      <c r="E41" s="437"/>
      <c r="F41" s="438"/>
      <c r="G41" s="436"/>
      <c r="H41" s="327"/>
      <c r="I41" s="437"/>
      <c r="J41" s="438"/>
      <c r="K41" s="436"/>
      <c r="L41" s="490"/>
      <c r="N41" s="707" t="s">
        <v>662</v>
      </c>
    </row>
    <row r="42" spans="1:14" ht="15" customHeight="1" x14ac:dyDescent="0.35">
      <c r="A42" s="432">
        <f t="shared" si="0"/>
        <v>32</v>
      </c>
      <c r="B42" s="1148"/>
      <c r="C42" s="1148"/>
      <c r="D42" s="436"/>
      <c r="E42" s="495"/>
      <c r="F42" s="438"/>
      <c r="G42" s="436"/>
      <c r="H42" s="327"/>
      <c r="I42" s="437"/>
      <c r="J42" s="438"/>
      <c r="K42" s="436"/>
      <c r="L42" s="490"/>
      <c r="N42" s="707" t="s">
        <v>663</v>
      </c>
    </row>
    <row r="43" spans="1:14" ht="15" customHeight="1" x14ac:dyDescent="0.35">
      <c r="A43" s="432">
        <f t="shared" si="0"/>
        <v>33</v>
      </c>
      <c r="B43" s="1148"/>
      <c r="C43" s="1148"/>
      <c r="D43" s="436"/>
      <c r="E43" s="437"/>
      <c r="F43" s="438"/>
      <c r="G43" s="436"/>
      <c r="H43" s="327"/>
      <c r="I43" s="437"/>
      <c r="J43" s="438"/>
      <c r="K43" s="436"/>
      <c r="L43" s="490"/>
      <c r="N43" s="707" t="s">
        <v>664</v>
      </c>
    </row>
    <row r="44" spans="1:14" ht="15" customHeight="1" x14ac:dyDescent="0.35">
      <c r="A44" s="432">
        <f t="shared" si="0"/>
        <v>34</v>
      </c>
      <c r="B44" s="1148"/>
      <c r="C44" s="1148"/>
      <c r="D44" s="436"/>
      <c r="E44" s="437"/>
      <c r="F44" s="438"/>
      <c r="G44" s="436"/>
      <c r="H44" s="327"/>
      <c r="I44" s="437"/>
      <c r="J44" s="438"/>
      <c r="K44" s="436"/>
      <c r="L44" s="490"/>
      <c r="N44" s="707" t="s">
        <v>665</v>
      </c>
    </row>
    <row r="45" spans="1:14" ht="15" customHeight="1" x14ac:dyDescent="0.35">
      <c r="A45" s="432">
        <f t="shared" si="0"/>
        <v>35</v>
      </c>
      <c r="B45" s="1148"/>
      <c r="C45" s="1148"/>
      <c r="D45" s="436"/>
      <c r="E45" s="437"/>
      <c r="F45" s="438"/>
      <c r="G45" s="436"/>
      <c r="H45" s="327"/>
      <c r="I45" s="437"/>
      <c r="J45" s="438"/>
      <c r="K45" s="436"/>
      <c r="L45" s="490"/>
      <c r="N45" s="707" t="s">
        <v>666</v>
      </c>
    </row>
    <row r="46" spans="1:14" ht="15" customHeight="1" x14ac:dyDescent="0.35">
      <c r="A46" s="432">
        <f t="shared" si="0"/>
        <v>36</v>
      </c>
      <c r="B46" s="1148"/>
      <c r="C46" s="1148"/>
      <c r="D46" s="436"/>
      <c r="E46" s="437"/>
      <c r="F46" s="438"/>
      <c r="G46" s="436"/>
      <c r="H46" s="327"/>
      <c r="I46" s="437"/>
      <c r="J46" s="438"/>
      <c r="K46" s="436"/>
      <c r="L46" s="490"/>
      <c r="N46" s="707" t="s">
        <v>667</v>
      </c>
    </row>
    <row r="47" spans="1:14" ht="15" customHeight="1" x14ac:dyDescent="0.35">
      <c r="A47" s="432">
        <f t="shared" si="0"/>
        <v>37</v>
      </c>
      <c r="B47" s="1148"/>
      <c r="C47" s="1148"/>
      <c r="D47" s="436"/>
      <c r="E47" s="437"/>
      <c r="F47" s="438"/>
      <c r="G47" s="436"/>
      <c r="H47" s="327"/>
      <c r="I47" s="437"/>
      <c r="J47" s="438"/>
      <c r="K47" s="436"/>
      <c r="L47" s="490"/>
      <c r="N47" s="707" t="s">
        <v>668</v>
      </c>
    </row>
    <row r="48" spans="1:14" ht="15" customHeight="1" x14ac:dyDescent="0.35">
      <c r="A48" s="432">
        <f t="shared" si="0"/>
        <v>38</v>
      </c>
      <c r="B48" s="1148"/>
      <c r="C48" s="1148"/>
      <c r="D48" s="436"/>
      <c r="E48" s="437"/>
      <c r="F48" s="438"/>
      <c r="G48" s="436"/>
      <c r="H48" s="327"/>
      <c r="I48" s="437"/>
      <c r="J48" s="438"/>
      <c r="K48" s="436"/>
      <c r="L48" s="490"/>
      <c r="N48" s="707" t="s">
        <v>669</v>
      </c>
    </row>
    <row r="49" spans="1:15" ht="15" customHeight="1" x14ac:dyDescent="0.35">
      <c r="A49" s="432">
        <f t="shared" si="0"/>
        <v>39</v>
      </c>
      <c r="B49" s="1148"/>
      <c r="C49" s="1148"/>
      <c r="D49" s="436"/>
      <c r="E49" s="437"/>
      <c r="F49" s="438"/>
      <c r="G49" s="436"/>
      <c r="H49" s="327"/>
      <c r="I49" s="437"/>
      <c r="J49" s="438"/>
      <c r="K49" s="436"/>
      <c r="L49" s="490"/>
      <c r="N49" s="707" t="s">
        <v>670</v>
      </c>
    </row>
    <row r="50" spans="1:15" ht="15" customHeight="1" x14ac:dyDescent="0.35">
      <c r="A50" s="432">
        <f t="shared" si="0"/>
        <v>40</v>
      </c>
      <c r="B50" s="1148"/>
      <c r="C50" s="1148"/>
      <c r="D50" s="436"/>
      <c r="E50" s="437"/>
      <c r="F50" s="438"/>
      <c r="G50" s="436"/>
      <c r="H50" s="327"/>
      <c r="I50" s="437"/>
      <c r="J50" s="438"/>
      <c r="K50" s="436"/>
      <c r="L50" s="490"/>
      <c r="N50" s="707" t="s">
        <v>671</v>
      </c>
    </row>
    <row r="51" spans="1:15" ht="15" customHeight="1" x14ac:dyDescent="0.35">
      <c r="A51" s="432">
        <f t="shared" si="0"/>
        <v>41</v>
      </c>
      <c r="B51" s="1148"/>
      <c r="C51" s="1148"/>
      <c r="D51" s="436"/>
      <c r="E51" s="437"/>
      <c r="F51" s="438"/>
      <c r="G51" s="436"/>
      <c r="H51" s="327"/>
      <c r="I51" s="437"/>
      <c r="J51" s="438"/>
      <c r="K51" s="436"/>
      <c r="L51" s="490"/>
      <c r="N51" s="707" t="s">
        <v>672</v>
      </c>
    </row>
    <row r="52" spans="1:15" ht="15" customHeight="1" x14ac:dyDescent="0.35">
      <c r="A52" s="432">
        <f t="shared" si="0"/>
        <v>42</v>
      </c>
      <c r="B52" s="1148"/>
      <c r="C52" s="1148"/>
      <c r="D52" s="436"/>
      <c r="E52" s="437"/>
      <c r="F52" s="438"/>
      <c r="G52" s="436"/>
      <c r="H52" s="327"/>
      <c r="I52" s="437"/>
      <c r="J52" s="438"/>
      <c r="K52" s="436"/>
      <c r="L52" s="490"/>
      <c r="N52" s="707" t="s">
        <v>673</v>
      </c>
    </row>
    <row r="53" spans="1:15" ht="15" customHeight="1" x14ac:dyDescent="0.35">
      <c r="A53" s="432">
        <f t="shared" si="0"/>
        <v>43</v>
      </c>
      <c r="B53" s="1148"/>
      <c r="C53" s="1148"/>
      <c r="D53" s="436"/>
      <c r="E53" s="437"/>
      <c r="F53" s="438"/>
      <c r="G53" s="436"/>
      <c r="H53" s="327"/>
      <c r="I53" s="437"/>
      <c r="J53" s="438"/>
      <c r="K53" s="436"/>
      <c r="L53" s="490"/>
      <c r="N53" s="707" t="s">
        <v>674</v>
      </c>
    </row>
    <row r="54" spans="1:15" ht="15" customHeight="1" x14ac:dyDescent="0.35">
      <c r="A54" s="432">
        <f t="shared" si="0"/>
        <v>44</v>
      </c>
      <c r="B54" s="1148"/>
      <c r="C54" s="1148"/>
      <c r="D54" s="436"/>
      <c r="E54" s="437"/>
      <c r="F54" s="438"/>
      <c r="G54" s="436"/>
      <c r="H54" s="327"/>
      <c r="I54" s="437"/>
      <c r="J54" s="438"/>
      <c r="K54" s="436"/>
      <c r="L54" s="490"/>
      <c r="N54" s="707" t="s">
        <v>675</v>
      </c>
    </row>
    <row r="55" spans="1:15" ht="15" customHeight="1" x14ac:dyDescent="0.35">
      <c r="A55" s="432">
        <f t="shared" si="0"/>
        <v>45</v>
      </c>
      <c r="B55" s="1148"/>
      <c r="C55" s="1148"/>
      <c r="D55" s="436"/>
      <c r="E55" s="437"/>
      <c r="F55" s="438"/>
      <c r="G55" s="436"/>
      <c r="H55" s="327"/>
      <c r="I55" s="437"/>
      <c r="J55" s="438"/>
      <c r="K55" s="436"/>
      <c r="L55" s="490"/>
      <c r="N55" s="707" t="s">
        <v>676</v>
      </c>
    </row>
    <row r="56" spans="1:15" ht="15" customHeight="1" x14ac:dyDescent="0.35">
      <c r="A56" s="432">
        <f t="shared" si="0"/>
        <v>46</v>
      </c>
      <c r="B56" s="1148"/>
      <c r="C56" s="1148"/>
      <c r="D56" s="436"/>
      <c r="E56" s="437"/>
      <c r="F56" s="438"/>
      <c r="G56" s="436"/>
      <c r="H56" s="327"/>
      <c r="I56" s="437"/>
      <c r="J56" s="438"/>
      <c r="K56" s="436"/>
      <c r="L56" s="490"/>
      <c r="N56" s="707" t="s">
        <v>677</v>
      </c>
    </row>
    <row r="57" spans="1:15" ht="15" customHeight="1" x14ac:dyDescent="0.35">
      <c r="A57" s="432">
        <f t="shared" si="0"/>
        <v>47</v>
      </c>
      <c r="B57" s="1148"/>
      <c r="C57" s="1148"/>
      <c r="D57" s="436"/>
      <c r="E57" s="437"/>
      <c r="F57" s="438"/>
      <c r="G57" s="436"/>
      <c r="H57" s="327"/>
      <c r="I57" s="437"/>
      <c r="J57" s="438"/>
      <c r="K57" s="436"/>
      <c r="L57" s="490"/>
      <c r="N57" s="707" t="s">
        <v>678</v>
      </c>
    </row>
    <row r="58" spans="1:15" ht="15" customHeight="1" x14ac:dyDescent="0.35">
      <c r="A58" s="432">
        <f t="shared" si="0"/>
        <v>48</v>
      </c>
      <c r="B58" s="1148"/>
      <c r="C58" s="1148"/>
      <c r="D58" s="436"/>
      <c r="E58" s="437"/>
      <c r="F58" s="438"/>
      <c r="G58" s="436"/>
      <c r="H58" s="327"/>
      <c r="I58" s="437"/>
      <c r="J58" s="438"/>
      <c r="K58" s="436"/>
      <c r="L58" s="490"/>
      <c r="N58" s="707" t="s">
        <v>679</v>
      </c>
    </row>
    <row r="59" spans="1:15" ht="15" customHeight="1" x14ac:dyDescent="0.35">
      <c r="A59" s="432">
        <f t="shared" si="0"/>
        <v>49</v>
      </c>
      <c r="B59" s="1148"/>
      <c r="C59" s="1148"/>
      <c r="D59" s="436"/>
      <c r="E59" s="437"/>
      <c r="F59" s="438"/>
      <c r="G59" s="436"/>
      <c r="H59" s="327"/>
      <c r="I59" s="437"/>
      <c r="J59" s="438"/>
      <c r="K59" s="436"/>
      <c r="L59" s="490"/>
      <c r="N59" s="707" t="s">
        <v>680</v>
      </c>
    </row>
    <row r="60" spans="1:15" ht="15" customHeight="1" x14ac:dyDescent="0.35">
      <c r="A60" s="432">
        <f t="shared" si="0"/>
        <v>50</v>
      </c>
      <c r="B60" s="1148"/>
      <c r="C60" s="1148"/>
      <c r="D60" s="436"/>
      <c r="E60" s="437"/>
      <c r="F60" s="438"/>
      <c r="G60" s="436"/>
      <c r="H60" s="327"/>
      <c r="I60" s="437"/>
      <c r="J60" s="438"/>
      <c r="K60" s="436"/>
      <c r="L60" s="490"/>
      <c r="N60" s="707" t="s">
        <v>681</v>
      </c>
    </row>
    <row r="61" spans="1:15" ht="15" customHeight="1" x14ac:dyDescent="0.35">
      <c r="A61" s="432">
        <f t="shared" si="0"/>
        <v>51</v>
      </c>
      <c r="B61" s="1148"/>
      <c r="C61" s="1148"/>
      <c r="D61" s="436"/>
      <c r="E61" s="437"/>
      <c r="F61" s="438"/>
      <c r="G61" s="436"/>
      <c r="H61" s="327"/>
      <c r="I61" s="437"/>
      <c r="J61" s="438"/>
      <c r="K61" s="436"/>
      <c r="L61" s="490"/>
      <c r="N61" s="707" t="s">
        <v>682</v>
      </c>
    </row>
    <row r="62" spans="1:15" ht="15" customHeight="1" x14ac:dyDescent="0.35">
      <c r="A62" s="432">
        <f t="shared" si="0"/>
        <v>52</v>
      </c>
      <c r="B62" s="1148"/>
      <c r="C62" s="1148"/>
      <c r="D62" s="436"/>
      <c r="E62" s="437"/>
      <c r="F62" s="438"/>
      <c r="G62" s="436"/>
      <c r="H62" s="327"/>
      <c r="I62" s="437"/>
      <c r="J62" s="438"/>
      <c r="K62" s="436"/>
      <c r="L62" s="490"/>
      <c r="N62" s="707" t="s">
        <v>683</v>
      </c>
    </row>
    <row r="63" spans="1:15" ht="15" customHeight="1" x14ac:dyDescent="0.35">
      <c r="A63" s="432">
        <f t="shared" si="0"/>
        <v>53</v>
      </c>
      <c r="B63" s="1148"/>
      <c r="C63" s="1148"/>
      <c r="D63" s="436"/>
      <c r="E63" s="437"/>
      <c r="F63" s="438"/>
      <c r="G63" s="436"/>
      <c r="H63" s="327"/>
      <c r="I63" s="437"/>
      <c r="J63" s="438"/>
      <c r="K63" s="436"/>
      <c r="L63" s="490"/>
      <c r="N63" s="707" t="s">
        <v>684</v>
      </c>
    </row>
    <row r="64" spans="1:15" ht="15" customHeight="1" x14ac:dyDescent="0.35">
      <c r="A64" s="432">
        <f t="shared" si="0"/>
        <v>54</v>
      </c>
      <c r="B64" s="1148"/>
      <c r="C64" s="1148"/>
      <c r="D64" s="436"/>
      <c r="E64" s="437"/>
      <c r="F64" s="438"/>
      <c r="G64" s="436"/>
      <c r="H64" s="327"/>
      <c r="I64" s="437"/>
      <c r="J64" s="438"/>
      <c r="K64" s="436"/>
      <c r="L64" s="490"/>
      <c r="M64" s="61"/>
      <c r="N64" s="707" t="s">
        <v>685</v>
      </c>
      <c r="O64" s="61"/>
    </row>
    <row r="65" spans="1:15" ht="15" customHeight="1" x14ac:dyDescent="0.35">
      <c r="A65" s="432">
        <f t="shared" si="0"/>
        <v>55</v>
      </c>
      <c r="B65" s="1148"/>
      <c r="C65" s="1148"/>
      <c r="D65" s="436"/>
      <c r="E65" s="437"/>
      <c r="F65" s="438"/>
      <c r="G65" s="436"/>
      <c r="H65" s="327"/>
      <c r="I65" s="437"/>
      <c r="J65" s="438"/>
      <c r="K65" s="436"/>
      <c r="L65" s="490"/>
      <c r="M65" s="61"/>
      <c r="N65" s="707" t="s">
        <v>686</v>
      </c>
      <c r="O65" s="61"/>
    </row>
    <row r="66" spans="1:15" ht="15" customHeight="1" x14ac:dyDescent="0.35">
      <c r="A66" s="432">
        <f t="shared" si="0"/>
        <v>56</v>
      </c>
      <c r="B66" s="1148"/>
      <c r="C66" s="1148"/>
      <c r="D66" s="436"/>
      <c r="E66" s="437"/>
      <c r="F66" s="438"/>
      <c r="G66" s="436"/>
      <c r="H66" s="327"/>
      <c r="I66" s="437"/>
      <c r="J66" s="438"/>
      <c r="K66" s="436"/>
      <c r="L66" s="490"/>
      <c r="M66" s="61"/>
      <c r="N66" s="707" t="s">
        <v>687</v>
      </c>
      <c r="O66" s="61"/>
    </row>
    <row r="67" spans="1:15" ht="15" customHeight="1" x14ac:dyDescent="0.35">
      <c r="A67" s="432">
        <f t="shared" si="0"/>
        <v>57</v>
      </c>
      <c r="B67" s="1148"/>
      <c r="C67" s="1148"/>
      <c r="D67" s="436"/>
      <c r="E67" s="437"/>
      <c r="F67" s="438"/>
      <c r="G67" s="436"/>
      <c r="H67" s="327"/>
      <c r="I67" s="437"/>
      <c r="J67" s="438"/>
      <c r="K67" s="436"/>
      <c r="L67" s="490"/>
      <c r="M67" s="61"/>
      <c r="N67" s="707" t="s">
        <v>688</v>
      </c>
      <c r="O67" s="61"/>
    </row>
    <row r="68" spans="1:15" ht="15" customHeight="1" x14ac:dyDescent="0.35">
      <c r="A68" s="432">
        <f t="shared" si="0"/>
        <v>58</v>
      </c>
      <c r="B68" s="1148"/>
      <c r="C68" s="1148"/>
      <c r="D68" s="436"/>
      <c r="E68" s="437"/>
      <c r="F68" s="438"/>
      <c r="G68" s="436"/>
      <c r="H68" s="327"/>
      <c r="I68" s="437"/>
      <c r="J68" s="438"/>
      <c r="K68" s="436"/>
      <c r="L68" s="490"/>
      <c r="M68" s="61"/>
      <c r="N68" s="707" t="s">
        <v>689</v>
      </c>
      <c r="O68" s="61"/>
    </row>
    <row r="69" spans="1:15" ht="15" customHeight="1" x14ac:dyDescent="0.35">
      <c r="A69" s="432">
        <f t="shared" si="0"/>
        <v>59</v>
      </c>
      <c r="B69" s="1148"/>
      <c r="C69" s="1148"/>
      <c r="D69" s="436"/>
      <c r="E69" s="437"/>
      <c r="F69" s="438"/>
      <c r="G69" s="436"/>
      <c r="H69" s="327"/>
      <c r="I69" s="437"/>
      <c r="J69" s="438"/>
      <c r="K69" s="436"/>
      <c r="L69" s="490"/>
      <c r="M69" s="61"/>
      <c r="N69" s="707" t="s">
        <v>690</v>
      </c>
      <c r="O69" s="61"/>
    </row>
    <row r="70" spans="1:15" ht="15" customHeight="1" x14ac:dyDescent="0.35">
      <c r="A70" s="432">
        <f t="shared" si="0"/>
        <v>60</v>
      </c>
      <c r="B70" s="1148"/>
      <c r="C70" s="1148"/>
      <c r="D70" s="439"/>
      <c r="E70" s="440"/>
      <c r="F70" s="441"/>
      <c r="G70" s="439"/>
      <c r="H70" s="488"/>
      <c r="I70" s="440"/>
      <c r="J70" s="441"/>
      <c r="K70" s="439"/>
      <c r="L70" s="491"/>
      <c r="M70" s="61"/>
      <c r="N70" s="707" t="s">
        <v>691</v>
      </c>
      <c r="O70" s="61"/>
    </row>
    <row r="71" spans="1:15" ht="15.75" customHeight="1" thickBot="1" x14ac:dyDescent="0.4">
      <c r="A71" s="902">
        <f t="shared" si="0"/>
        <v>61</v>
      </c>
      <c r="B71" s="417" t="s">
        <v>53</v>
      </c>
      <c r="C71" s="418"/>
      <c r="D71" s="419"/>
      <c r="E71" s="420"/>
      <c r="F71" s="421"/>
      <c r="G71" s="422"/>
      <c r="H71" s="401">
        <f>SUM(H11:H70)</f>
        <v>0</v>
      </c>
      <c r="I71" s="422"/>
      <c r="J71" s="421"/>
      <c r="K71" s="422"/>
      <c r="L71" s="423">
        <f>SUM(L11:L70)</f>
        <v>0</v>
      </c>
      <c r="M71" s="61"/>
      <c r="N71" s="707" t="s">
        <v>692</v>
      </c>
      <c r="O71" s="61"/>
    </row>
    <row r="72" spans="1:15" ht="15" customHeight="1" thickTop="1" x14ac:dyDescent="0.35">
      <c r="A72" s="424"/>
      <c r="B72" s="425"/>
      <c r="C72" s="425"/>
      <c r="D72" s="426"/>
      <c r="E72" s="426"/>
      <c r="F72" s="427"/>
      <c r="G72" s="425"/>
      <c r="H72" s="425"/>
      <c r="I72" s="425"/>
      <c r="J72" s="427"/>
      <c r="K72" s="425"/>
      <c r="L72" s="425"/>
      <c r="M72" s="61"/>
      <c r="N72" s="61"/>
      <c r="O72" s="61"/>
    </row>
    <row r="73" spans="1:15" ht="15" customHeight="1" x14ac:dyDescent="0.35">
      <c r="A73" s="424"/>
      <c r="B73" s="1149" t="s">
        <v>54</v>
      </c>
      <c r="C73" s="1149"/>
      <c r="D73" s="1149"/>
      <c r="E73" s="1149"/>
      <c r="F73" s="1149"/>
      <c r="G73" s="1149"/>
      <c r="H73" s="1149"/>
      <c r="I73" s="1149"/>
      <c r="J73" s="1149"/>
      <c r="K73" s="1149"/>
      <c r="L73" s="1149"/>
    </row>
    <row r="74" spans="1:15" ht="15" customHeight="1" x14ac:dyDescent="0.35">
      <c r="A74" s="428"/>
    </row>
    <row r="75" spans="1:15" ht="15" hidden="1" customHeight="1" x14ac:dyDescent="0.35">
      <c r="A75" s="428"/>
    </row>
    <row r="76" spans="1:15" ht="15" hidden="1" customHeight="1" x14ac:dyDescent="0.35">
      <c r="A76" s="428"/>
    </row>
    <row r="77" spans="1:15" ht="15" hidden="1" customHeight="1" x14ac:dyDescent="0.35">
      <c r="A77" s="428"/>
    </row>
    <row r="78" spans="1:15" ht="15" hidden="1" customHeight="1" x14ac:dyDescent="0.35">
      <c r="A78" s="428"/>
    </row>
    <row r="79" spans="1:15" ht="15" hidden="1" customHeight="1" x14ac:dyDescent="0.35">
      <c r="A79" s="428"/>
      <c r="D79" s="20"/>
      <c r="E79" s="20"/>
      <c r="F79" s="20"/>
      <c r="J79" s="20"/>
    </row>
    <row r="80" spans="1:15" ht="15" hidden="1" customHeight="1" x14ac:dyDescent="0.35">
      <c r="A80" s="428"/>
      <c r="D80" s="20"/>
      <c r="E80" s="20"/>
      <c r="F80" s="20"/>
      <c r="J80" s="20"/>
    </row>
    <row r="81" spans="1:10" hidden="1" x14ac:dyDescent="0.35">
      <c r="A81" s="428"/>
      <c r="D81" s="20"/>
      <c r="E81" s="20"/>
      <c r="F81" s="20"/>
      <c r="J81" s="20"/>
    </row>
    <row r="82" spans="1:10" hidden="1" x14ac:dyDescent="0.35">
      <c r="A82" s="428"/>
      <c r="D82" s="20"/>
      <c r="E82" s="20"/>
      <c r="F82" s="20"/>
      <c r="J82" s="20"/>
    </row>
    <row r="83" spans="1:10" hidden="1" x14ac:dyDescent="0.35">
      <c r="A83" s="428"/>
      <c r="D83" s="20"/>
      <c r="E83" s="20"/>
      <c r="F83" s="20"/>
      <c r="J83" s="20"/>
    </row>
    <row r="84" spans="1:10" hidden="1" x14ac:dyDescent="0.35">
      <c r="A84" s="428"/>
      <c r="D84" s="20"/>
      <c r="E84" s="20"/>
      <c r="F84" s="20"/>
      <c r="J84" s="20"/>
    </row>
    <row r="85" spans="1:10" hidden="1" x14ac:dyDescent="0.35">
      <c r="A85" s="428"/>
      <c r="D85" s="20"/>
      <c r="E85" s="20"/>
      <c r="F85" s="20"/>
      <c r="J85" s="20"/>
    </row>
    <row r="86" spans="1:10" hidden="1" x14ac:dyDescent="0.35">
      <c r="A86" s="428"/>
      <c r="D86" s="20"/>
      <c r="E86" s="20"/>
      <c r="F86" s="20"/>
      <c r="J86" s="20"/>
    </row>
    <row r="87" spans="1:10" hidden="1" x14ac:dyDescent="0.35">
      <c r="A87" s="428"/>
      <c r="D87" s="20"/>
      <c r="E87" s="20"/>
      <c r="F87" s="20"/>
      <c r="J87" s="20"/>
    </row>
    <row r="88" spans="1:10" hidden="1" x14ac:dyDescent="0.35">
      <c r="A88" s="428"/>
      <c r="D88" s="20"/>
      <c r="E88" s="20"/>
      <c r="F88" s="20"/>
      <c r="J88" s="20"/>
    </row>
    <row r="89" spans="1:10" hidden="1" x14ac:dyDescent="0.35">
      <c r="A89" s="428"/>
      <c r="D89" s="20"/>
      <c r="E89" s="20"/>
      <c r="F89" s="20"/>
      <c r="J89" s="20"/>
    </row>
    <row r="90" spans="1:10" hidden="1" x14ac:dyDescent="0.35">
      <c r="A90" s="428"/>
      <c r="D90" s="20"/>
      <c r="E90" s="20"/>
      <c r="F90" s="20"/>
      <c r="J90" s="20"/>
    </row>
    <row r="91" spans="1:10" hidden="1" x14ac:dyDescent="0.35">
      <c r="A91" s="428"/>
      <c r="D91" s="20"/>
      <c r="E91" s="20"/>
      <c r="F91" s="20"/>
      <c r="J91" s="20"/>
    </row>
    <row r="92" spans="1:10" hidden="1" x14ac:dyDescent="0.35">
      <c r="A92" s="428"/>
      <c r="D92" s="20"/>
      <c r="E92" s="20"/>
      <c r="F92" s="20"/>
      <c r="J92" s="20"/>
    </row>
    <row r="93" spans="1:10" hidden="1" x14ac:dyDescent="0.35">
      <c r="A93" s="428"/>
      <c r="D93" s="20"/>
      <c r="E93" s="20"/>
      <c r="F93" s="20"/>
      <c r="J93" s="20"/>
    </row>
    <row r="94" spans="1:10" hidden="1" x14ac:dyDescent="0.35">
      <c r="A94" s="428"/>
      <c r="D94" s="20"/>
      <c r="E94" s="20"/>
      <c r="F94" s="20"/>
      <c r="J94" s="20"/>
    </row>
    <row r="95" spans="1:10" hidden="1" x14ac:dyDescent="0.35">
      <c r="A95" s="428"/>
      <c r="D95" s="20"/>
      <c r="E95" s="20"/>
      <c r="F95" s="20"/>
      <c r="J95" s="20"/>
    </row>
    <row r="96" spans="1:10" hidden="1" x14ac:dyDescent="0.35">
      <c r="A96" s="428"/>
      <c r="D96" s="20"/>
      <c r="E96" s="20"/>
      <c r="F96" s="20"/>
      <c r="J96" s="20"/>
    </row>
    <row r="97" spans="1:10" hidden="1" x14ac:dyDescent="0.35">
      <c r="A97" s="428"/>
      <c r="D97" s="20"/>
      <c r="E97" s="20"/>
      <c r="F97" s="20"/>
      <c r="J97" s="20"/>
    </row>
    <row r="98" spans="1:10" hidden="1" x14ac:dyDescent="0.35">
      <c r="A98" s="428"/>
      <c r="D98" s="20"/>
      <c r="E98" s="20"/>
      <c r="F98" s="20"/>
      <c r="J98" s="20"/>
    </row>
    <row r="99" spans="1:10" hidden="1" x14ac:dyDescent="0.35">
      <c r="A99" s="428"/>
      <c r="D99" s="20"/>
      <c r="E99" s="20"/>
      <c r="F99" s="20"/>
      <c r="J99" s="20"/>
    </row>
    <row r="100" spans="1:10" hidden="1" x14ac:dyDescent="0.35">
      <c r="A100" s="428"/>
      <c r="D100" s="20"/>
      <c r="E100" s="20"/>
      <c r="F100" s="20"/>
      <c r="J100" s="20"/>
    </row>
    <row r="101" spans="1:10" hidden="1" x14ac:dyDescent="0.35">
      <c r="A101" s="428"/>
      <c r="D101" s="20"/>
      <c r="E101" s="20"/>
      <c r="F101" s="20"/>
      <c r="J101" s="20"/>
    </row>
    <row r="102" spans="1:10" hidden="1" x14ac:dyDescent="0.35">
      <c r="A102" s="428"/>
      <c r="D102" s="20"/>
      <c r="E102" s="20"/>
      <c r="F102" s="20"/>
      <c r="J102" s="20"/>
    </row>
    <row r="103" spans="1:10" hidden="1" x14ac:dyDescent="0.35">
      <c r="A103" s="428"/>
      <c r="D103" s="20"/>
      <c r="E103" s="20"/>
      <c r="F103" s="20"/>
      <c r="J103" s="20"/>
    </row>
    <row r="104" spans="1:10" hidden="1" x14ac:dyDescent="0.35">
      <c r="A104" s="428"/>
      <c r="D104" s="20"/>
      <c r="E104" s="20"/>
      <c r="F104" s="20"/>
      <c r="J104" s="20"/>
    </row>
    <row r="105" spans="1:10" hidden="1" x14ac:dyDescent="0.35">
      <c r="A105" s="428"/>
      <c r="D105" s="20"/>
      <c r="E105" s="20"/>
      <c r="F105" s="20"/>
      <c r="J105" s="20"/>
    </row>
    <row r="106" spans="1:10" hidden="1" x14ac:dyDescent="0.35">
      <c r="A106" s="428"/>
      <c r="D106" s="20"/>
      <c r="E106" s="20"/>
      <c r="F106" s="20"/>
      <c r="J106" s="20"/>
    </row>
    <row r="107" spans="1:10" hidden="1" x14ac:dyDescent="0.35">
      <c r="A107" s="428"/>
      <c r="D107" s="20"/>
      <c r="E107" s="20"/>
      <c r="F107" s="20"/>
      <c r="J107" s="20"/>
    </row>
    <row r="108" spans="1:10" hidden="1" x14ac:dyDescent="0.35">
      <c r="A108" s="428"/>
      <c r="D108" s="20"/>
      <c r="E108" s="20"/>
      <c r="F108" s="20"/>
      <c r="J108" s="20"/>
    </row>
    <row r="109" spans="1:10" hidden="1" x14ac:dyDescent="0.35">
      <c r="A109" s="428"/>
      <c r="D109" s="20"/>
      <c r="E109" s="20"/>
      <c r="F109" s="20"/>
      <c r="J109" s="20"/>
    </row>
    <row r="110" spans="1:10" hidden="1" x14ac:dyDescent="0.35">
      <c r="A110" s="428"/>
      <c r="D110" s="20"/>
      <c r="E110" s="20"/>
      <c r="F110" s="20"/>
      <c r="J110" s="20"/>
    </row>
    <row r="111" spans="1:10" hidden="1" x14ac:dyDescent="0.35">
      <c r="A111" s="428"/>
      <c r="D111" s="20"/>
      <c r="E111" s="20"/>
      <c r="F111" s="20"/>
      <c r="J111" s="20"/>
    </row>
    <row r="112" spans="1:10" hidden="1" x14ac:dyDescent="0.35">
      <c r="A112" s="428"/>
      <c r="D112" s="20"/>
      <c r="E112" s="20"/>
      <c r="F112" s="20"/>
      <c r="J112" s="20"/>
    </row>
    <row r="113" spans="1:10" hidden="1" x14ac:dyDescent="0.35">
      <c r="A113" s="428"/>
      <c r="D113" s="20"/>
      <c r="E113" s="20"/>
      <c r="F113" s="20"/>
      <c r="J113" s="20"/>
    </row>
    <row r="114" spans="1:10" hidden="1" x14ac:dyDescent="0.35">
      <c r="A114" s="428"/>
      <c r="D114" s="20"/>
      <c r="E114" s="20"/>
      <c r="F114" s="20"/>
      <c r="J114" s="20"/>
    </row>
    <row r="115" spans="1:10" hidden="1" x14ac:dyDescent="0.35">
      <c r="A115" s="428"/>
      <c r="D115" s="20"/>
      <c r="E115" s="20"/>
      <c r="F115" s="20"/>
      <c r="J115" s="20"/>
    </row>
    <row r="116" spans="1:10" hidden="1" x14ac:dyDescent="0.35">
      <c r="A116" s="428"/>
      <c r="D116" s="20"/>
      <c r="E116" s="20"/>
      <c r="F116" s="20"/>
      <c r="J116" s="20"/>
    </row>
    <row r="117" spans="1:10" hidden="1" x14ac:dyDescent="0.35">
      <c r="A117" s="428"/>
      <c r="D117" s="20"/>
      <c r="E117" s="20"/>
      <c r="F117" s="20"/>
      <c r="J117" s="20"/>
    </row>
    <row r="118" spans="1:10" hidden="1" x14ac:dyDescent="0.35">
      <c r="A118" s="428"/>
      <c r="D118" s="20"/>
      <c r="E118" s="20"/>
      <c r="F118" s="20"/>
      <c r="J118" s="20"/>
    </row>
    <row r="119" spans="1:10" hidden="1" x14ac:dyDescent="0.35">
      <c r="A119" s="428"/>
      <c r="D119" s="20"/>
      <c r="E119" s="20"/>
      <c r="F119" s="20"/>
      <c r="J119" s="20"/>
    </row>
    <row r="120" spans="1:10" hidden="1" x14ac:dyDescent="0.35">
      <c r="A120" s="428"/>
      <c r="D120" s="20"/>
      <c r="E120" s="20"/>
      <c r="F120" s="20"/>
      <c r="J120" s="20"/>
    </row>
    <row r="121" spans="1:10" hidden="1" x14ac:dyDescent="0.35">
      <c r="A121" s="428"/>
      <c r="D121" s="20"/>
      <c r="E121" s="20"/>
      <c r="F121" s="20"/>
      <c r="J121" s="20"/>
    </row>
    <row r="122" spans="1:10" hidden="1" x14ac:dyDescent="0.35">
      <c r="A122" s="428"/>
      <c r="D122" s="20"/>
      <c r="E122" s="20"/>
      <c r="F122" s="20"/>
      <c r="J122" s="20"/>
    </row>
    <row r="123" spans="1:10" hidden="1" x14ac:dyDescent="0.35">
      <c r="A123" s="428"/>
      <c r="D123" s="20"/>
      <c r="E123" s="20"/>
      <c r="F123" s="20"/>
      <c r="J123" s="20"/>
    </row>
    <row r="124" spans="1:10" hidden="1" x14ac:dyDescent="0.35">
      <c r="A124" s="428"/>
      <c r="D124" s="20"/>
      <c r="E124" s="20"/>
      <c r="F124" s="20"/>
      <c r="J124" s="20"/>
    </row>
    <row r="125" spans="1:10" hidden="1" x14ac:dyDescent="0.35">
      <c r="A125" s="428"/>
      <c r="D125" s="20"/>
      <c r="E125" s="20"/>
      <c r="F125" s="20"/>
      <c r="J125" s="20"/>
    </row>
    <row r="126" spans="1:10" hidden="1" x14ac:dyDescent="0.35">
      <c r="A126" s="428"/>
      <c r="D126" s="20"/>
      <c r="E126" s="20"/>
      <c r="F126" s="20"/>
      <c r="J126" s="20"/>
    </row>
    <row r="127" spans="1:10" hidden="1" x14ac:dyDescent="0.35">
      <c r="A127" s="428"/>
      <c r="D127" s="20"/>
      <c r="E127" s="20"/>
      <c r="F127" s="20"/>
      <c r="J127" s="20"/>
    </row>
    <row r="128" spans="1:10" hidden="1" x14ac:dyDescent="0.35">
      <c r="A128" s="428"/>
      <c r="D128" s="20"/>
      <c r="E128" s="20"/>
      <c r="F128" s="20"/>
      <c r="J128" s="20"/>
    </row>
    <row r="129" spans="1:10" hidden="1" x14ac:dyDescent="0.35">
      <c r="A129" s="428"/>
      <c r="D129" s="20"/>
      <c r="E129" s="20"/>
      <c r="F129" s="20"/>
      <c r="J129" s="20"/>
    </row>
  </sheetData>
  <sheetProtection password="A748" sheet="1" objects="1" scenarios="1" selectLockedCells="1"/>
  <protectedRanges>
    <protectedRange sqref="B11:L70" name="Range1"/>
  </protectedRanges>
  <mergeCells count="67">
    <mergeCell ref="B11:C11"/>
    <mergeCell ref="B20:C20"/>
    <mergeCell ref="B12:C12"/>
    <mergeCell ref="B13:C13"/>
    <mergeCell ref="B22:C22"/>
    <mergeCell ref="B21:C21"/>
    <mergeCell ref="B14:C14"/>
    <mergeCell ref="B16:C16"/>
    <mergeCell ref="B17:C17"/>
    <mergeCell ref="B19:C19"/>
    <mergeCell ref="B15:C15"/>
    <mergeCell ref="B18:C18"/>
    <mergeCell ref="A1:L1"/>
    <mergeCell ref="A3:B3"/>
    <mergeCell ref="A4:B4"/>
    <mergeCell ref="C3:E3"/>
    <mergeCell ref="J3:L3"/>
    <mergeCell ref="C4:E4"/>
    <mergeCell ref="B31:C31"/>
    <mergeCell ref="B32:C32"/>
    <mergeCell ref="B69:C69"/>
    <mergeCell ref="B51:C51"/>
    <mergeCell ref="B56:C56"/>
    <mergeCell ref="B57:C57"/>
    <mergeCell ref="B58:C58"/>
    <mergeCell ref="B59:C59"/>
    <mergeCell ref="B60:C60"/>
    <mergeCell ref="B61:C61"/>
    <mergeCell ref="B62:C62"/>
    <mergeCell ref="B63:C63"/>
    <mergeCell ref="B64:C64"/>
    <mergeCell ref="B65:C65"/>
    <mergeCell ref="B68:C68"/>
    <mergeCell ref="B66:C66"/>
    <mergeCell ref="B26:C26"/>
    <mergeCell ref="B27:C27"/>
    <mergeCell ref="B28:C28"/>
    <mergeCell ref="B29:C29"/>
    <mergeCell ref="B30:C30"/>
    <mergeCell ref="B24:C24"/>
    <mergeCell ref="B25:C25"/>
    <mergeCell ref="B23:C23"/>
    <mergeCell ref="B73:L73"/>
    <mergeCell ref="B35:C35"/>
    <mergeCell ref="B36:C36"/>
    <mergeCell ref="B53:C53"/>
    <mergeCell ref="B54:C54"/>
    <mergeCell ref="B55:C55"/>
    <mergeCell ref="B48:C48"/>
    <mergeCell ref="B43:C43"/>
    <mergeCell ref="B37:C37"/>
    <mergeCell ref="B38:C38"/>
    <mergeCell ref="B39:C39"/>
    <mergeCell ref="B40:C40"/>
    <mergeCell ref="B41:C41"/>
    <mergeCell ref="B45:C45"/>
    <mergeCell ref="B50:C50"/>
    <mergeCell ref="B70:C70"/>
    <mergeCell ref="B33:C33"/>
    <mergeCell ref="B34:C34"/>
    <mergeCell ref="B46:C46"/>
    <mergeCell ref="B47:C47"/>
    <mergeCell ref="B67:C67"/>
    <mergeCell ref="B44:C44"/>
    <mergeCell ref="B49:C49"/>
    <mergeCell ref="B42:C42"/>
    <mergeCell ref="B52:C52"/>
  </mergeCells>
  <phoneticPr fontId="4" type="noConversion"/>
  <conditionalFormatting sqref="B11:L70">
    <cfRule type="expression" dxfId="6" priority="1">
      <formula>B11=""</formula>
    </cfRule>
  </conditionalFormatting>
  <printOptions horizontalCentered="1"/>
  <pageMargins left="0.25" right="0.25" top="0.75" bottom="0.75" header="0.3" footer="0.3"/>
  <pageSetup scale="59"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FF"/>
    <pageSetUpPr fitToPage="1"/>
  </sheetPr>
  <dimension ref="A1:AN1476"/>
  <sheetViews>
    <sheetView showGridLines="0" zoomScale="85" zoomScaleNormal="85" zoomScalePageLayoutView="80" workbookViewId="0">
      <pane xSplit="1" ySplit="9" topLeftCell="B10" activePane="bottomRight" state="frozen"/>
      <selection activeCell="A11" sqref="A11:E11"/>
      <selection pane="topRight" activeCell="A11" sqref="A11:E11"/>
      <selection pane="bottomLeft" activeCell="A11" sqref="A11:E11"/>
      <selection pane="bottomRight" activeCell="B10" sqref="B10:C10"/>
    </sheetView>
  </sheetViews>
  <sheetFormatPr defaultColWidth="0" defaultRowHeight="15.5" zeroHeight="1" x14ac:dyDescent="0.35"/>
  <cols>
    <col min="1" max="1" width="5.3046875" style="20" bestFit="1" customWidth="1"/>
    <col min="2" max="2" width="18.53515625" style="20" customWidth="1"/>
    <col min="3" max="3" width="24" style="20" customWidth="1"/>
    <col min="4" max="4" width="10.23046875" style="20" customWidth="1"/>
    <col min="5" max="5" width="15" style="20" customWidth="1"/>
    <col min="6" max="6" width="17.765625" style="20" customWidth="1"/>
    <col min="7" max="7" width="17.23046875" style="20" customWidth="1"/>
    <col min="8" max="8" width="12" style="20" customWidth="1"/>
    <col min="9" max="10" width="8.07421875" style="20" customWidth="1"/>
    <col min="11" max="11" width="6.53515625" style="20" hidden="1" customWidth="1"/>
    <col min="12" max="12" width="8.765625" style="20" hidden="1" customWidth="1"/>
    <col min="13" max="13" width="35.53515625" style="20" hidden="1" customWidth="1"/>
    <col min="14" max="40" width="8.765625" style="20" hidden="1" customWidth="1"/>
    <col min="41" max="16384" width="8.84375" style="20" hidden="1"/>
  </cols>
  <sheetData>
    <row r="1" spans="1:12" ht="15" customHeight="1" x14ac:dyDescent="0.35">
      <c r="A1" s="1150" t="s">
        <v>123</v>
      </c>
      <c r="B1" s="1150"/>
      <c r="C1" s="1150"/>
      <c r="D1" s="1150"/>
      <c r="E1" s="1150"/>
      <c r="F1" s="1150"/>
      <c r="G1" s="1150"/>
      <c r="H1" s="1150"/>
      <c r="I1" s="1150"/>
      <c r="J1" s="625"/>
      <c r="K1" s="61"/>
    </row>
    <row r="2" spans="1:12" ht="13.5" customHeight="1" x14ac:dyDescent="0.35">
      <c r="A2" s="180"/>
      <c r="B2" s="180"/>
      <c r="C2" s="180"/>
      <c r="D2" s="180"/>
      <c r="E2" s="180"/>
      <c r="F2" s="180"/>
      <c r="G2" s="180"/>
      <c r="H2" s="180"/>
      <c r="I2" s="180"/>
      <c r="J2" s="627"/>
      <c r="K2" s="61"/>
    </row>
    <row r="3" spans="1:12" ht="13.5" customHeight="1" x14ac:dyDescent="0.35">
      <c r="A3" s="1151" t="s">
        <v>80</v>
      </c>
      <c r="B3" s="1151"/>
      <c r="C3" s="1152">
        <f>Fire_District_Name</f>
        <v>0</v>
      </c>
      <c r="D3" s="1152"/>
      <c r="E3" s="64"/>
      <c r="F3" s="64"/>
      <c r="G3" s="58" t="s">
        <v>81</v>
      </c>
      <c r="H3" s="1153">
        <f>FYE</f>
        <v>0</v>
      </c>
      <c r="I3" s="1153"/>
      <c r="J3" s="710"/>
      <c r="K3" s="61"/>
    </row>
    <row r="4" spans="1:12" ht="13.5" customHeight="1" x14ac:dyDescent="0.35">
      <c r="A4" s="1151" t="s">
        <v>79</v>
      </c>
      <c r="B4" s="1151"/>
      <c r="C4" s="1154">
        <f>NPI</f>
        <v>0</v>
      </c>
      <c r="D4" s="1154"/>
      <c r="E4" s="64"/>
      <c r="F4" s="64"/>
      <c r="G4" s="64"/>
      <c r="H4" s="64"/>
      <c r="I4" s="182"/>
      <c r="J4" s="626"/>
      <c r="K4" s="61"/>
    </row>
    <row r="5" spans="1:12" ht="13.5" hidden="1" customHeight="1" x14ac:dyDescent="0.35">
      <c r="A5" s="706"/>
      <c r="B5" s="708" t="s">
        <v>349</v>
      </c>
      <c r="C5" s="709"/>
      <c r="D5" s="709" t="s">
        <v>350</v>
      </c>
      <c r="E5" s="707" t="s">
        <v>351</v>
      </c>
      <c r="F5" s="707" t="s">
        <v>352</v>
      </c>
      <c r="G5" s="707"/>
      <c r="H5" s="707" t="s">
        <v>353</v>
      </c>
      <c r="I5" s="708" t="s">
        <v>354</v>
      </c>
      <c r="J5" s="708"/>
      <c r="K5" s="707"/>
    </row>
    <row r="6" spans="1:12" ht="13.5" customHeight="1" x14ac:dyDescent="0.35">
      <c r="A6" s="1181"/>
      <c r="B6" s="1181"/>
      <c r="C6" s="184"/>
      <c r="D6" s="92"/>
      <c r="E6" s="61"/>
      <c r="F6" s="61"/>
      <c r="G6" s="61"/>
      <c r="H6" s="61"/>
      <c r="I6" s="110"/>
      <c r="J6" s="110"/>
      <c r="K6" s="707"/>
    </row>
    <row r="7" spans="1:12" ht="21" customHeight="1" x14ac:dyDescent="0.35">
      <c r="A7" s="1172" t="s">
        <v>43</v>
      </c>
      <c r="B7" s="1173"/>
      <c r="C7" s="1167"/>
      <c r="D7" s="1163" t="s">
        <v>82</v>
      </c>
      <c r="E7" s="1163" t="s">
        <v>90</v>
      </c>
      <c r="F7" s="1166" t="s">
        <v>50</v>
      </c>
      <c r="G7" s="1167"/>
      <c r="H7" s="1161" t="s">
        <v>78</v>
      </c>
      <c r="I7" s="1159" t="s">
        <v>86</v>
      </c>
      <c r="J7" s="711"/>
      <c r="K7" s="707"/>
    </row>
    <row r="8" spans="1:12" ht="17.25" customHeight="1" x14ac:dyDescent="0.35">
      <c r="A8" s="1174"/>
      <c r="B8" s="1175"/>
      <c r="C8" s="1176"/>
      <c r="D8" s="1164"/>
      <c r="E8" s="1164"/>
      <c r="F8" s="1168"/>
      <c r="G8" s="1169"/>
      <c r="H8" s="1162"/>
      <c r="I8" s="1160"/>
      <c r="J8" s="711"/>
      <c r="K8" s="707"/>
    </row>
    <row r="9" spans="1:12" ht="16" thickBot="1" x14ac:dyDescent="0.4">
      <c r="A9" s="1177"/>
      <c r="B9" s="1178"/>
      <c r="C9" s="1179"/>
      <c r="D9" s="111" t="s">
        <v>188</v>
      </c>
      <c r="E9" s="112" t="s">
        <v>189</v>
      </c>
      <c r="F9" s="1170" t="s">
        <v>190</v>
      </c>
      <c r="G9" s="1171"/>
      <c r="H9" s="113" t="s">
        <v>191</v>
      </c>
      <c r="I9" s="114" t="s">
        <v>192</v>
      </c>
      <c r="J9" s="711"/>
      <c r="K9" s="707"/>
    </row>
    <row r="10" spans="1:12" ht="15" customHeight="1" thickTop="1" x14ac:dyDescent="0.35">
      <c r="A10" s="431">
        <v>1</v>
      </c>
      <c r="B10" s="1180"/>
      <c r="C10" s="1180"/>
      <c r="D10" s="433"/>
      <c r="E10" s="492"/>
      <c r="F10" s="1155"/>
      <c r="G10" s="1155"/>
      <c r="H10" s="493"/>
      <c r="I10" s="494"/>
      <c r="J10" s="712"/>
      <c r="K10" s="707" t="s">
        <v>693</v>
      </c>
      <c r="L10" s="630"/>
    </row>
    <row r="11" spans="1:12" ht="15" customHeight="1" x14ac:dyDescent="0.35">
      <c r="A11" s="432">
        <f>+A10+1</f>
        <v>2</v>
      </c>
      <c r="B11" s="1165"/>
      <c r="C11" s="1165"/>
      <c r="D11" s="436"/>
      <c r="E11" s="496"/>
      <c r="F11" s="1148"/>
      <c r="G11" s="1148"/>
      <c r="H11" s="497"/>
      <c r="I11" s="498"/>
      <c r="J11" s="712"/>
      <c r="K11" s="707" t="s">
        <v>694</v>
      </c>
      <c r="L11" s="630"/>
    </row>
    <row r="12" spans="1:12" ht="15" customHeight="1" x14ac:dyDescent="0.35">
      <c r="A12" s="432">
        <f t="shared" ref="A12:A40" si="0">+A11+1</f>
        <v>3</v>
      </c>
      <c r="B12" s="1165"/>
      <c r="C12" s="1165"/>
      <c r="D12" s="436"/>
      <c r="E12" s="496"/>
      <c r="F12" s="1148"/>
      <c r="G12" s="1148"/>
      <c r="H12" s="497"/>
      <c r="I12" s="498"/>
      <c r="J12" s="712"/>
      <c r="K12" s="707" t="s">
        <v>695</v>
      </c>
      <c r="L12" s="630"/>
    </row>
    <row r="13" spans="1:12" ht="15" customHeight="1" x14ac:dyDescent="0.35">
      <c r="A13" s="432">
        <f t="shared" si="0"/>
        <v>4</v>
      </c>
      <c r="B13" s="1165"/>
      <c r="C13" s="1165"/>
      <c r="D13" s="497"/>
      <c r="E13" s="496"/>
      <c r="F13" s="1148"/>
      <c r="G13" s="1148"/>
      <c r="H13" s="497"/>
      <c r="I13" s="498"/>
      <c r="J13" s="712"/>
      <c r="K13" s="707" t="s">
        <v>696</v>
      </c>
    </row>
    <row r="14" spans="1:12" ht="15" customHeight="1" x14ac:dyDescent="0.35">
      <c r="A14" s="432">
        <f t="shared" si="0"/>
        <v>5</v>
      </c>
      <c r="B14" s="1165"/>
      <c r="C14" s="1165"/>
      <c r="D14" s="497"/>
      <c r="E14" s="496"/>
      <c r="F14" s="1148"/>
      <c r="G14" s="1148"/>
      <c r="H14" s="497"/>
      <c r="I14" s="498"/>
      <c r="J14" s="712"/>
      <c r="K14" s="707" t="s">
        <v>697</v>
      </c>
    </row>
    <row r="15" spans="1:12" ht="15" customHeight="1" x14ac:dyDescent="0.35">
      <c r="A15" s="432">
        <f t="shared" si="0"/>
        <v>6</v>
      </c>
      <c r="B15" s="1165"/>
      <c r="C15" s="1165"/>
      <c r="D15" s="497"/>
      <c r="E15" s="496"/>
      <c r="F15" s="1148"/>
      <c r="G15" s="1148"/>
      <c r="H15" s="497"/>
      <c r="I15" s="498"/>
      <c r="J15" s="712"/>
      <c r="K15" s="707" t="s">
        <v>698</v>
      </c>
    </row>
    <row r="16" spans="1:12" ht="15" customHeight="1" x14ac:dyDescent="0.35">
      <c r="A16" s="432">
        <f t="shared" si="0"/>
        <v>7</v>
      </c>
      <c r="B16" s="1165"/>
      <c r="C16" s="1165"/>
      <c r="D16" s="497"/>
      <c r="E16" s="496"/>
      <c r="F16" s="1148"/>
      <c r="G16" s="1148"/>
      <c r="H16" s="497"/>
      <c r="I16" s="498"/>
      <c r="J16" s="712"/>
      <c r="K16" s="707" t="s">
        <v>699</v>
      </c>
    </row>
    <row r="17" spans="1:40" s="443" customFormat="1" ht="15" customHeight="1" x14ac:dyDescent="0.35">
      <c r="A17" s="432">
        <f t="shared" si="0"/>
        <v>8</v>
      </c>
      <c r="B17" s="1165"/>
      <c r="C17" s="1165"/>
      <c r="D17" s="497"/>
      <c r="E17" s="496"/>
      <c r="F17" s="1148"/>
      <c r="G17" s="1148"/>
      <c r="H17" s="497"/>
      <c r="I17" s="498"/>
      <c r="J17" s="712"/>
      <c r="K17" s="707" t="s">
        <v>700</v>
      </c>
    </row>
    <row r="18" spans="1:40" s="443" customFormat="1" ht="15" customHeight="1" x14ac:dyDescent="0.35">
      <c r="A18" s="432">
        <f t="shared" si="0"/>
        <v>9</v>
      </c>
      <c r="B18" s="1165"/>
      <c r="C18" s="1165"/>
      <c r="D18" s="497"/>
      <c r="E18" s="496"/>
      <c r="F18" s="1148"/>
      <c r="G18" s="1148"/>
      <c r="H18" s="497"/>
      <c r="I18" s="498"/>
      <c r="J18" s="712"/>
      <c r="K18" s="707" t="s">
        <v>701</v>
      </c>
    </row>
    <row r="19" spans="1:40" ht="15" customHeight="1" x14ac:dyDescent="0.35">
      <c r="A19" s="432">
        <f t="shared" si="0"/>
        <v>10</v>
      </c>
      <c r="B19" s="1165"/>
      <c r="C19" s="1165"/>
      <c r="D19" s="497"/>
      <c r="E19" s="496"/>
      <c r="F19" s="1148"/>
      <c r="G19" s="1148"/>
      <c r="H19" s="497"/>
      <c r="I19" s="498"/>
      <c r="J19" s="712"/>
      <c r="K19" s="714" t="s">
        <v>702</v>
      </c>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row>
    <row r="20" spans="1:40" ht="15" customHeight="1" x14ac:dyDescent="0.35">
      <c r="A20" s="432">
        <f t="shared" si="0"/>
        <v>11</v>
      </c>
      <c r="B20" s="1165"/>
      <c r="C20" s="1165"/>
      <c r="D20" s="497"/>
      <c r="E20" s="496"/>
      <c r="F20" s="1148"/>
      <c r="G20" s="1148"/>
      <c r="H20" s="497"/>
      <c r="I20" s="498"/>
      <c r="J20" s="712"/>
      <c r="K20" s="714" t="s">
        <v>703</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row>
    <row r="21" spans="1:40" ht="15" customHeight="1" x14ac:dyDescent="0.35">
      <c r="A21" s="432">
        <f t="shared" si="0"/>
        <v>12</v>
      </c>
      <c r="B21" s="1165"/>
      <c r="C21" s="1165"/>
      <c r="D21" s="497"/>
      <c r="E21" s="496"/>
      <c r="F21" s="1148"/>
      <c r="G21" s="1148"/>
      <c r="H21" s="497"/>
      <c r="I21" s="498"/>
      <c r="J21" s="712"/>
      <c r="K21" s="714" t="s">
        <v>704</v>
      </c>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row>
    <row r="22" spans="1:40" ht="15" customHeight="1" x14ac:dyDescent="0.35">
      <c r="A22" s="432">
        <f t="shared" si="0"/>
        <v>13</v>
      </c>
      <c r="B22" s="1165"/>
      <c r="C22" s="1165"/>
      <c r="D22" s="497"/>
      <c r="E22" s="496"/>
      <c r="F22" s="1165"/>
      <c r="G22" s="1165"/>
      <c r="H22" s="497"/>
      <c r="I22" s="498"/>
      <c r="J22" s="712"/>
      <c r="K22" s="714" t="s">
        <v>705</v>
      </c>
    </row>
    <row r="23" spans="1:40" ht="15" customHeight="1" x14ac:dyDescent="0.35">
      <c r="A23" s="432">
        <f t="shared" si="0"/>
        <v>14</v>
      </c>
      <c r="B23" s="1165"/>
      <c r="C23" s="1165"/>
      <c r="D23" s="436"/>
      <c r="E23" s="496"/>
      <c r="F23" s="1165"/>
      <c r="G23" s="1165"/>
      <c r="H23" s="497"/>
      <c r="I23" s="498"/>
      <c r="J23" s="712"/>
      <c r="K23" s="714" t="s">
        <v>706</v>
      </c>
    </row>
    <row r="24" spans="1:40" ht="15" customHeight="1" x14ac:dyDescent="0.35">
      <c r="A24" s="432">
        <f t="shared" si="0"/>
        <v>15</v>
      </c>
      <c r="B24" s="1165"/>
      <c r="C24" s="1165"/>
      <c r="D24" s="436"/>
      <c r="E24" s="496"/>
      <c r="F24" s="1165"/>
      <c r="G24" s="1165"/>
      <c r="H24" s="497"/>
      <c r="I24" s="498"/>
      <c r="J24" s="712"/>
      <c r="K24" s="714" t="s">
        <v>707</v>
      </c>
    </row>
    <row r="25" spans="1:40" ht="15" customHeight="1" x14ac:dyDescent="0.35">
      <c r="A25" s="432">
        <f t="shared" si="0"/>
        <v>16</v>
      </c>
      <c r="B25" s="1165"/>
      <c r="C25" s="1165"/>
      <c r="D25" s="436"/>
      <c r="E25" s="496"/>
      <c r="F25" s="1165"/>
      <c r="G25" s="1165"/>
      <c r="H25" s="497"/>
      <c r="I25" s="498"/>
      <c r="J25" s="712"/>
      <c r="K25" s="714" t="s">
        <v>708</v>
      </c>
    </row>
    <row r="26" spans="1:40" ht="15" customHeight="1" x14ac:dyDescent="0.35">
      <c r="A26" s="432">
        <f t="shared" si="0"/>
        <v>17</v>
      </c>
      <c r="B26" s="1165"/>
      <c r="C26" s="1165"/>
      <c r="D26" s="436"/>
      <c r="E26" s="496"/>
      <c r="F26" s="1165"/>
      <c r="G26" s="1165"/>
      <c r="H26" s="497"/>
      <c r="I26" s="498"/>
      <c r="J26" s="712"/>
      <c r="K26" s="714" t="s">
        <v>709</v>
      </c>
    </row>
    <row r="27" spans="1:40" ht="15" customHeight="1" x14ac:dyDescent="0.35">
      <c r="A27" s="432">
        <f t="shared" si="0"/>
        <v>18</v>
      </c>
      <c r="B27" s="1165"/>
      <c r="C27" s="1165"/>
      <c r="D27" s="436"/>
      <c r="E27" s="496"/>
      <c r="F27" s="1165"/>
      <c r="G27" s="1165"/>
      <c r="H27" s="497"/>
      <c r="I27" s="498"/>
      <c r="J27" s="712"/>
      <c r="K27" s="714" t="s">
        <v>710</v>
      </c>
    </row>
    <row r="28" spans="1:40" ht="15" customHeight="1" x14ac:dyDescent="0.35">
      <c r="A28" s="432">
        <f t="shared" si="0"/>
        <v>19</v>
      </c>
      <c r="B28" s="1165"/>
      <c r="C28" s="1165"/>
      <c r="D28" s="436"/>
      <c r="E28" s="496"/>
      <c r="F28" s="1165"/>
      <c r="G28" s="1165"/>
      <c r="H28" s="497"/>
      <c r="I28" s="498"/>
      <c r="J28" s="712"/>
      <c r="K28" s="714" t="s">
        <v>711</v>
      </c>
    </row>
    <row r="29" spans="1:40" ht="15" customHeight="1" x14ac:dyDescent="0.35">
      <c r="A29" s="432">
        <f t="shared" si="0"/>
        <v>20</v>
      </c>
      <c r="B29" s="1165"/>
      <c r="C29" s="1165"/>
      <c r="D29" s="436"/>
      <c r="E29" s="496"/>
      <c r="F29" s="1165"/>
      <c r="G29" s="1165"/>
      <c r="H29" s="497"/>
      <c r="I29" s="498"/>
      <c r="J29" s="712"/>
      <c r="K29" s="714" t="s">
        <v>712</v>
      </c>
    </row>
    <row r="30" spans="1:40" ht="15" customHeight="1" x14ac:dyDescent="0.35">
      <c r="A30" s="432">
        <f t="shared" si="0"/>
        <v>21</v>
      </c>
      <c r="B30" s="1165"/>
      <c r="C30" s="1165"/>
      <c r="D30" s="436"/>
      <c r="E30" s="496"/>
      <c r="F30" s="1148"/>
      <c r="G30" s="1148"/>
      <c r="H30" s="497"/>
      <c r="I30" s="498"/>
      <c r="J30" s="712"/>
      <c r="K30" s="714" t="s">
        <v>713</v>
      </c>
    </row>
    <row r="31" spans="1:40" ht="15" customHeight="1" x14ac:dyDescent="0.35">
      <c r="A31" s="432">
        <f t="shared" si="0"/>
        <v>22</v>
      </c>
      <c r="B31" s="1165"/>
      <c r="C31" s="1165"/>
      <c r="D31" s="436"/>
      <c r="E31" s="496"/>
      <c r="F31" s="1148"/>
      <c r="G31" s="1148"/>
      <c r="H31" s="497"/>
      <c r="I31" s="498"/>
      <c r="J31" s="712"/>
      <c r="K31" s="714" t="s">
        <v>714</v>
      </c>
    </row>
    <row r="32" spans="1:40" ht="15" customHeight="1" x14ac:dyDescent="0.35">
      <c r="A32" s="432">
        <f t="shared" si="0"/>
        <v>23</v>
      </c>
      <c r="B32" s="1165"/>
      <c r="C32" s="1165"/>
      <c r="D32" s="436"/>
      <c r="E32" s="496"/>
      <c r="F32" s="1148"/>
      <c r="G32" s="1148"/>
      <c r="H32" s="497"/>
      <c r="I32" s="498"/>
      <c r="J32" s="712"/>
      <c r="K32" s="714" t="s">
        <v>715</v>
      </c>
    </row>
    <row r="33" spans="1:11" ht="15" customHeight="1" x14ac:dyDescent="0.35">
      <c r="A33" s="432">
        <f t="shared" si="0"/>
        <v>24</v>
      </c>
      <c r="B33" s="1165"/>
      <c r="C33" s="1165"/>
      <c r="D33" s="436"/>
      <c r="E33" s="496"/>
      <c r="F33" s="1148"/>
      <c r="G33" s="1148"/>
      <c r="H33" s="497"/>
      <c r="I33" s="498"/>
      <c r="J33" s="712"/>
      <c r="K33" s="714" t="s">
        <v>716</v>
      </c>
    </row>
    <row r="34" spans="1:11" ht="15" customHeight="1" x14ac:dyDescent="0.35">
      <c r="A34" s="432">
        <f t="shared" si="0"/>
        <v>25</v>
      </c>
      <c r="B34" s="1165"/>
      <c r="C34" s="1165"/>
      <c r="D34" s="436"/>
      <c r="E34" s="496"/>
      <c r="F34" s="1148"/>
      <c r="G34" s="1148"/>
      <c r="H34" s="497"/>
      <c r="I34" s="498"/>
      <c r="J34" s="712"/>
      <c r="K34" s="714" t="s">
        <v>717</v>
      </c>
    </row>
    <row r="35" spans="1:11" ht="15" customHeight="1" x14ac:dyDescent="0.35">
      <c r="A35" s="432">
        <f t="shared" si="0"/>
        <v>26</v>
      </c>
      <c r="B35" s="1165"/>
      <c r="C35" s="1165"/>
      <c r="D35" s="436"/>
      <c r="E35" s="496"/>
      <c r="F35" s="1148"/>
      <c r="G35" s="1148"/>
      <c r="H35" s="497"/>
      <c r="I35" s="498"/>
      <c r="J35" s="712"/>
      <c r="K35" s="714" t="s">
        <v>718</v>
      </c>
    </row>
    <row r="36" spans="1:11" ht="15" customHeight="1" x14ac:dyDescent="0.35">
      <c r="A36" s="432">
        <f t="shared" si="0"/>
        <v>27</v>
      </c>
      <c r="B36" s="1165"/>
      <c r="C36" s="1165"/>
      <c r="D36" s="436"/>
      <c r="E36" s="496"/>
      <c r="F36" s="1148"/>
      <c r="G36" s="1148"/>
      <c r="H36" s="497"/>
      <c r="I36" s="498"/>
      <c r="J36" s="712"/>
      <c r="K36" s="714" t="s">
        <v>719</v>
      </c>
    </row>
    <row r="37" spans="1:11" ht="15" customHeight="1" x14ac:dyDescent="0.35">
      <c r="A37" s="432">
        <f t="shared" si="0"/>
        <v>28</v>
      </c>
      <c r="B37" s="1165"/>
      <c r="C37" s="1165"/>
      <c r="D37" s="436"/>
      <c r="E37" s="496"/>
      <c r="F37" s="1148"/>
      <c r="G37" s="1148"/>
      <c r="H37" s="497"/>
      <c r="I37" s="498"/>
      <c r="J37" s="712"/>
      <c r="K37" s="714" t="s">
        <v>720</v>
      </c>
    </row>
    <row r="38" spans="1:11" ht="15" customHeight="1" x14ac:dyDescent="0.35">
      <c r="A38" s="432">
        <f t="shared" si="0"/>
        <v>29</v>
      </c>
      <c r="B38" s="1165"/>
      <c r="C38" s="1165"/>
      <c r="D38" s="436"/>
      <c r="E38" s="496"/>
      <c r="F38" s="1148"/>
      <c r="G38" s="1148"/>
      <c r="H38" s="497"/>
      <c r="I38" s="498"/>
      <c r="J38" s="712"/>
      <c r="K38" s="714" t="s">
        <v>721</v>
      </c>
    </row>
    <row r="39" spans="1:11" ht="15" customHeight="1" x14ac:dyDescent="0.35">
      <c r="A39" s="432">
        <f t="shared" si="0"/>
        <v>30</v>
      </c>
      <c r="B39" s="1165"/>
      <c r="C39" s="1165"/>
      <c r="D39" s="439"/>
      <c r="E39" s="499"/>
      <c r="F39" s="1148"/>
      <c r="G39" s="1148"/>
      <c r="H39" s="500"/>
      <c r="I39" s="501"/>
      <c r="J39" s="712"/>
      <c r="K39" s="714" t="s">
        <v>722</v>
      </c>
    </row>
    <row r="40" spans="1:11" ht="20.149999999999999" customHeight="1" thickBot="1" x14ac:dyDescent="0.4">
      <c r="A40" s="903">
        <f t="shared" si="0"/>
        <v>31</v>
      </c>
      <c r="B40" s="1182" t="s">
        <v>42</v>
      </c>
      <c r="C40" s="1183"/>
      <c r="D40" s="115"/>
      <c r="E40" s="447">
        <f>SUM(E10:E39)</f>
        <v>0</v>
      </c>
      <c r="F40" s="1156"/>
      <c r="G40" s="1157"/>
      <c r="H40" s="115"/>
      <c r="I40" s="116"/>
      <c r="J40" s="713"/>
      <c r="K40" s="714" t="s">
        <v>723</v>
      </c>
    </row>
    <row r="41" spans="1:11" ht="12.25" customHeight="1" thickTop="1" x14ac:dyDescent="0.35">
      <c r="A41" s="1158"/>
      <c r="B41" s="1158"/>
      <c r="C41" s="1158"/>
      <c r="D41" s="1158"/>
      <c r="E41" s="1158"/>
      <c r="F41" s="1158"/>
      <c r="G41" s="1158"/>
      <c r="H41" s="1158"/>
      <c r="I41" s="1158"/>
      <c r="J41" s="628"/>
      <c r="K41" s="61"/>
    </row>
    <row r="42" spans="1:11" ht="12.25" customHeight="1" x14ac:dyDescent="0.35">
      <c r="A42" s="117"/>
      <c r="B42" s="118" t="s">
        <v>55</v>
      </c>
      <c r="C42" s="119"/>
      <c r="D42" s="120"/>
      <c r="E42" s="120"/>
      <c r="F42" s="120"/>
      <c r="G42" s="120"/>
      <c r="H42" s="120"/>
      <c r="I42" s="121"/>
      <c r="J42" s="121"/>
      <c r="K42" s="61"/>
    </row>
    <row r="43" spans="1:11" ht="12.25" customHeight="1" x14ac:dyDescent="0.35">
      <c r="A43" s="122"/>
      <c r="B43" s="123" t="s">
        <v>56</v>
      </c>
      <c r="C43" s="120"/>
      <c r="D43" s="120"/>
      <c r="E43" s="120"/>
      <c r="F43" s="120"/>
      <c r="G43" s="120"/>
      <c r="H43" s="120"/>
      <c r="I43" s="121"/>
      <c r="J43" s="121"/>
      <c r="K43" s="61"/>
    </row>
    <row r="44" spans="1:11" ht="12.25" customHeight="1" x14ac:dyDescent="0.35">
      <c r="A44" s="122"/>
      <c r="B44" s="123" t="s">
        <v>57</v>
      </c>
      <c r="C44" s="120"/>
      <c r="D44" s="120"/>
      <c r="E44" s="120"/>
      <c r="F44" s="120"/>
      <c r="G44" s="120"/>
      <c r="H44" s="120"/>
      <c r="I44" s="121"/>
      <c r="J44" s="121"/>
      <c r="K44" s="61"/>
    </row>
    <row r="45" spans="1:11" ht="12.25" customHeight="1" x14ac:dyDescent="0.35">
      <c r="A45" s="425"/>
      <c r="B45" s="425"/>
      <c r="C45" s="425"/>
      <c r="D45" s="425"/>
      <c r="E45" s="425"/>
      <c r="F45" s="425"/>
      <c r="G45" s="425"/>
      <c r="H45" s="425"/>
      <c r="I45" s="425"/>
      <c r="J45" s="425"/>
      <c r="K45" s="61"/>
    </row>
    <row r="46" spans="1:11" hidden="1" x14ac:dyDescent="0.35">
      <c r="A46" s="61"/>
      <c r="B46" s="61"/>
      <c r="C46" s="61"/>
      <c r="D46" s="61"/>
      <c r="E46" s="61"/>
      <c r="F46" s="61"/>
      <c r="G46" s="61"/>
      <c r="H46" s="61"/>
      <c r="I46" s="61"/>
      <c r="J46" s="61"/>
      <c r="K46" s="61"/>
    </row>
    <row r="47" spans="1:11" hidden="1" x14ac:dyDescent="0.35">
      <c r="A47" s="61"/>
      <c r="B47" s="61"/>
      <c r="C47" s="61"/>
      <c r="D47" s="61"/>
      <c r="E47" s="61"/>
      <c r="F47" s="61"/>
      <c r="G47" s="61"/>
      <c r="H47" s="61"/>
      <c r="I47" s="61"/>
      <c r="J47" s="61"/>
      <c r="K47" s="61"/>
    </row>
    <row r="48" spans="1:11" hidden="1" x14ac:dyDescent="0.35">
      <c r="A48" s="61"/>
      <c r="B48" s="61"/>
      <c r="C48" s="61"/>
      <c r="D48" s="61"/>
      <c r="E48" s="61"/>
      <c r="F48" s="61"/>
      <c r="G48" s="61"/>
      <c r="H48" s="61"/>
      <c r="I48" s="61"/>
      <c r="J48" s="61"/>
      <c r="K48" s="61"/>
    </row>
    <row r="49" spans="1:11" hidden="1" x14ac:dyDescent="0.35">
      <c r="A49" s="61"/>
      <c r="B49" s="61"/>
      <c r="C49" s="61"/>
      <c r="D49" s="61"/>
      <c r="E49" s="61"/>
      <c r="F49" s="61"/>
      <c r="G49" s="61"/>
      <c r="H49" s="61"/>
      <c r="I49" s="61"/>
      <c r="J49" s="61"/>
      <c r="K49" s="61"/>
    </row>
    <row r="50" spans="1:11" hidden="1" x14ac:dyDescent="0.35">
      <c r="A50" s="61"/>
      <c r="B50" s="61"/>
      <c r="C50" s="61"/>
      <c r="D50" s="61"/>
      <c r="E50" s="61"/>
      <c r="F50" s="61"/>
      <c r="G50" s="61"/>
      <c r="H50" s="61"/>
      <c r="I50" s="61"/>
      <c r="J50" s="61"/>
      <c r="K50" s="61"/>
    </row>
    <row r="51" spans="1:11" hidden="1" x14ac:dyDescent="0.35">
      <c r="A51" s="61"/>
      <c r="B51" s="61"/>
      <c r="C51" s="61"/>
      <c r="D51" s="61"/>
      <c r="E51" s="61"/>
      <c r="F51" s="61"/>
      <c r="G51" s="61"/>
      <c r="H51" s="61"/>
      <c r="I51" s="61"/>
      <c r="J51" s="61"/>
      <c r="K51" s="61"/>
    </row>
    <row r="52" spans="1:11" hidden="1" x14ac:dyDescent="0.35">
      <c r="A52" s="61"/>
      <c r="B52" s="61"/>
      <c r="C52" s="61"/>
      <c r="D52" s="61"/>
      <c r="E52" s="61"/>
      <c r="F52" s="61"/>
      <c r="G52" s="61"/>
      <c r="H52" s="61"/>
      <c r="I52" s="61"/>
      <c r="J52" s="61"/>
      <c r="K52" s="61"/>
    </row>
    <row r="53" spans="1:11" hidden="1" x14ac:dyDescent="0.35">
      <c r="A53" s="61"/>
      <c r="B53" s="61"/>
      <c r="C53" s="61"/>
      <c r="D53" s="61"/>
      <c r="E53" s="61"/>
      <c r="F53" s="61"/>
      <c r="G53" s="61"/>
      <c r="H53" s="61"/>
      <c r="I53" s="61"/>
      <c r="J53" s="61"/>
      <c r="K53" s="61"/>
    </row>
    <row r="54" spans="1:11" hidden="1" x14ac:dyDescent="0.35">
      <c r="A54" s="61"/>
      <c r="B54" s="61"/>
      <c r="C54" s="61"/>
      <c r="D54" s="61"/>
      <c r="E54" s="61"/>
      <c r="F54" s="61"/>
      <c r="G54" s="61"/>
      <c r="H54" s="61"/>
      <c r="I54" s="61"/>
      <c r="J54" s="61"/>
      <c r="K54" s="61"/>
    </row>
    <row r="55" spans="1:11" hidden="1" x14ac:dyDescent="0.35">
      <c r="A55" s="61"/>
      <c r="B55" s="61"/>
      <c r="C55" s="61"/>
      <c r="D55" s="61"/>
      <c r="E55" s="61"/>
      <c r="F55" s="61"/>
      <c r="G55" s="61"/>
      <c r="H55" s="61"/>
      <c r="I55" s="61"/>
      <c r="J55" s="61"/>
      <c r="K55" s="61"/>
    </row>
    <row r="56" spans="1:11" hidden="1" x14ac:dyDescent="0.35">
      <c r="A56" s="61"/>
      <c r="B56" s="61"/>
      <c r="C56" s="61"/>
      <c r="D56" s="61"/>
      <c r="E56" s="61"/>
      <c r="F56" s="61"/>
      <c r="G56" s="61"/>
      <c r="H56" s="61"/>
      <c r="I56" s="61"/>
      <c r="J56" s="61"/>
      <c r="K56" s="61"/>
    </row>
    <row r="57" spans="1:11" hidden="1" x14ac:dyDescent="0.35">
      <c r="A57" s="61"/>
      <c r="B57" s="61"/>
      <c r="C57" s="61"/>
      <c r="D57" s="61"/>
      <c r="E57" s="61"/>
      <c r="F57" s="61"/>
      <c r="G57" s="61"/>
      <c r="H57" s="61"/>
      <c r="I57" s="61"/>
      <c r="J57" s="61"/>
      <c r="K57" s="61"/>
    </row>
    <row r="58" spans="1:11" hidden="1" x14ac:dyDescent="0.35">
      <c r="A58" s="61"/>
      <c r="B58" s="61"/>
      <c r="C58" s="61"/>
      <c r="D58" s="61"/>
      <c r="E58" s="61"/>
      <c r="F58" s="61"/>
      <c r="G58" s="61"/>
      <c r="H58" s="61"/>
      <c r="I58" s="61"/>
      <c r="J58" s="61"/>
      <c r="K58" s="61"/>
    </row>
    <row r="59" spans="1:11" hidden="1" x14ac:dyDescent="0.35">
      <c r="A59" s="61"/>
      <c r="B59" s="61"/>
      <c r="C59" s="61"/>
      <c r="D59" s="61"/>
      <c r="E59" s="61"/>
      <c r="F59" s="61"/>
      <c r="G59" s="61"/>
      <c r="H59" s="61"/>
      <c r="I59" s="61"/>
      <c r="J59" s="61"/>
      <c r="K59" s="61"/>
    </row>
    <row r="60" spans="1:11" hidden="1" x14ac:dyDescent="0.35">
      <c r="A60" s="61"/>
      <c r="B60" s="61"/>
      <c r="C60" s="61"/>
      <c r="D60" s="61"/>
      <c r="E60" s="61"/>
      <c r="F60" s="61"/>
      <c r="G60" s="61"/>
      <c r="H60" s="61"/>
      <c r="I60" s="61"/>
      <c r="J60" s="61"/>
      <c r="K60" s="61"/>
    </row>
    <row r="61" spans="1:11" hidden="1" x14ac:dyDescent="0.35">
      <c r="A61" s="61"/>
      <c r="B61" s="61"/>
      <c r="C61" s="61"/>
      <c r="D61" s="61"/>
      <c r="E61" s="61"/>
      <c r="F61" s="61"/>
      <c r="G61" s="61"/>
      <c r="H61" s="61"/>
      <c r="I61" s="61"/>
      <c r="J61" s="61"/>
      <c r="K61" s="61"/>
    </row>
    <row r="62" spans="1:11" hidden="1" x14ac:dyDescent="0.35">
      <c r="A62" s="61"/>
      <c r="B62" s="61"/>
      <c r="C62" s="61"/>
      <c r="D62" s="61"/>
      <c r="E62" s="61"/>
      <c r="F62" s="61"/>
      <c r="G62" s="61"/>
      <c r="H62" s="61"/>
      <c r="I62" s="61"/>
      <c r="J62" s="61"/>
      <c r="K62" s="61"/>
    </row>
    <row r="63" spans="1:11" hidden="1" x14ac:dyDescent="0.35">
      <c r="A63" s="61"/>
      <c r="B63" s="61"/>
      <c r="C63" s="61"/>
      <c r="D63" s="61"/>
      <c r="E63" s="61"/>
      <c r="F63" s="61"/>
      <c r="G63" s="61"/>
      <c r="H63" s="61"/>
      <c r="I63" s="61"/>
      <c r="J63" s="61"/>
      <c r="K63" s="61"/>
    </row>
    <row r="64" spans="1:11"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hidden="1" x14ac:dyDescent="0.35"/>
    <row r="450" hidden="1" x14ac:dyDescent="0.35"/>
    <row r="451" hidden="1" x14ac:dyDescent="0.35"/>
    <row r="452" hidden="1" x14ac:dyDescent="0.35"/>
    <row r="453" hidden="1" x14ac:dyDescent="0.35"/>
    <row r="454" hidden="1" x14ac:dyDescent="0.35"/>
    <row r="455" hidden="1" x14ac:dyDescent="0.35"/>
    <row r="456" hidden="1" x14ac:dyDescent="0.35"/>
    <row r="457" hidden="1" x14ac:dyDescent="0.35"/>
    <row r="458" hidden="1" x14ac:dyDescent="0.35"/>
    <row r="459" hidden="1" x14ac:dyDescent="0.35"/>
    <row r="460" hidden="1" x14ac:dyDescent="0.35"/>
    <row r="461" hidden="1" x14ac:dyDescent="0.35"/>
    <row r="462" hidden="1" x14ac:dyDescent="0.35"/>
    <row r="463" hidden="1" x14ac:dyDescent="0.35"/>
    <row r="464" hidden="1" x14ac:dyDescent="0.35"/>
    <row r="465" hidden="1" x14ac:dyDescent="0.35"/>
    <row r="466" hidden="1" x14ac:dyDescent="0.35"/>
    <row r="467" hidden="1" x14ac:dyDescent="0.35"/>
    <row r="468" hidden="1" x14ac:dyDescent="0.35"/>
    <row r="469" hidden="1" x14ac:dyDescent="0.35"/>
    <row r="470" hidden="1" x14ac:dyDescent="0.35"/>
    <row r="471" hidden="1" x14ac:dyDescent="0.35"/>
    <row r="472" hidden="1" x14ac:dyDescent="0.35"/>
    <row r="473" hidden="1" x14ac:dyDescent="0.35"/>
    <row r="474" hidden="1" x14ac:dyDescent="0.35"/>
    <row r="475" hidden="1" x14ac:dyDescent="0.35"/>
    <row r="476" hidden="1" x14ac:dyDescent="0.35"/>
    <row r="477" hidden="1" x14ac:dyDescent="0.35"/>
    <row r="478" hidden="1" x14ac:dyDescent="0.35"/>
    <row r="479" hidden="1" x14ac:dyDescent="0.35"/>
    <row r="480" hidden="1" x14ac:dyDescent="0.35"/>
    <row r="481" hidden="1" x14ac:dyDescent="0.35"/>
    <row r="482" hidden="1" x14ac:dyDescent="0.35"/>
    <row r="483" hidden="1" x14ac:dyDescent="0.35"/>
    <row r="484" hidden="1" x14ac:dyDescent="0.35"/>
    <row r="485" hidden="1" x14ac:dyDescent="0.35"/>
    <row r="486" hidden="1" x14ac:dyDescent="0.35"/>
    <row r="487" hidden="1" x14ac:dyDescent="0.35"/>
    <row r="488" hidden="1" x14ac:dyDescent="0.35"/>
    <row r="489" hidden="1" x14ac:dyDescent="0.35"/>
    <row r="490" hidden="1" x14ac:dyDescent="0.35"/>
    <row r="491" hidden="1" x14ac:dyDescent="0.35"/>
    <row r="492" hidden="1" x14ac:dyDescent="0.35"/>
    <row r="493" hidden="1" x14ac:dyDescent="0.35"/>
    <row r="494" hidden="1" x14ac:dyDescent="0.35"/>
    <row r="495" hidden="1" x14ac:dyDescent="0.35"/>
    <row r="496"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idden="1" x14ac:dyDescent="0.35"/>
    <row r="646" hidden="1" x14ac:dyDescent="0.35"/>
    <row r="647" hidden="1" x14ac:dyDescent="0.35"/>
    <row r="648" hidden="1" x14ac:dyDescent="0.35"/>
    <row r="649" hidden="1" x14ac:dyDescent="0.35"/>
    <row r="650" hidden="1" x14ac:dyDescent="0.35"/>
    <row r="651" hidden="1" x14ac:dyDescent="0.35"/>
    <row r="652" hidden="1" x14ac:dyDescent="0.35"/>
    <row r="653" hidden="1" x14ac:dyDescent="0.35"/>
    <row r="654" hidden="1" x14ac:dyDescent="0.35"/>
    <row r="655" hidden="1" x14ac:dyDescent="0.35"/>
    <row r="656" hidden="1" x14ac:dyDescent="0.35"/>
    <row r="657" hidden="1" x14ac:dyDescent="0.35"/>
    <row r="658" hidden="1" x14ac:dyDescent="0.35"/>
    <row r="659" hidden="1" x14ac:dyDescent="0.35"/>
    <row r="660" hidden="1" x14ac:dyDescent="0.35"/>
    <row r="661" hidden="1" x14ac:dyDescent="0.35"/>
    <row r="662" hidden="1" x14ac:dyDescent="0.35"/>
    <row r="663" hidden="1" x14ac:dyDescent="0.35"/>
    <row r="664" hidden="1" x14ac:dyDescent="0.35"/>
    <row r="665" hidden="1" x14ac:dyDescent="0.35"/>
    <row r="666" hidden="1" x14ac:dyDescent="0.35"/>
    <row r="667" hidden="1" x14ac:dyDescent="0.35"/>
    <row r="668" hidden="1" x14ac:dyDescent="0.35"/>
    <row r="669" hidden="1" x14ac:dyDescent="0.35"/>
    <row r="670" hidden="1" x14ac:dyDescent="0.35"/>
    <row r="671" hidden="1" x14ac:dyDescent="0.35"/>
    <row r="672" hidden="1" x14ac:dyDescent="0.35"/>
    <row r="673" hidden="1" x14ac:dyDescent="0.35"/>
    <row r="674" hidden="1" x14ac:dyDescent="0.35"/>
    <row r="675" hidden="1" x14ac:dyDescent="0.35"/>
    <row r="676" hidden="1" x14ac:dyDescent="0.35"/>
    <row r="677" hidden="1" x14ac:dyDescent="0.35"/>
    <row r="678" hidden="1" x14ac:dyDescent="0.35"/>
    <row r="679" hidden="1" x14ac:dyDescent="0.35"/>
    <row r="680" hidden="1" x14ac:dyDescent="0.35"/>
    <row r="681" hidden="1" x14ac:dyDescent="0.35"/>
    <row r="682" hidden="1" x14ac:dyDescent="0.35"/>
    <row r="683" hidden="1" x14ac:dyDescent="0.35"/>
    <row r="684" hidden="1" x14ac:dyDescent="0.35"/>
    <row r="685" hidden="1" x14ac:dyDescent="0.35"/>
    <row r="686" hidden="1" x14ac:dyDescent="0.35"/>
    <row r="687" hidden="1" x14ac:dyDescent="0.35"/>
    <row r="688" hidden="1" x14ac:dyDescent="0.35"/>
    <row r="689" hidden="1" x14ac:dyDescent="0.35"/>
    <row r="690" hidden="1" x14ac:dyDescent="0.35"/>
    <row r="691" hidden="1" x14ac:dyDescent="0.35"/>
    <row r="692" hidden="1" x14ac:dyDescent="0.35"/>
    <row r="693" hidden="1" x14ac:dyDescent="0.35"/>
    <row r="694" hidden="1" x14ac:dyDescent="0.35"/>
    <row r="695" hidden="1" x14ac:dyDescent="0.35"/>
    <row r="696" hidden="1" x14ac:dyDescent="0.35"/>
    <row r="697" hidden="1" x14ac:dyDescent="0.35"/>
    <row r="698" hidden="1" x14ac:dyDescent="0.35"/>
    <row r="699" hidden="1" x14ac:dyDescent="0.35"/>
    <row r="700" hidden="1" x14ac:dyDescent="0.35"/>
    <row r="701" hidden="1" x14ac:dyDescent="0.35"/>
    <row r="702" hidden="1" x14ac:dyDescent="0.35"/>
    <row r="703" hidden="1" x14ac:dyDescent="0.35"/>
    <row r="704" hidden="1" x14ac:dyDescent="0.35"/>
    <row r="705" hidden="1" x14ac:dyDescent="0.35"/>
    <row r="706" hidden="1" x14ac:dyDescent="0.35"/>
    <row r="707" hidden="1" x14ac:dyDescent="0.35"/>
    <row r="708" hidden="1" x14ac:dyDescent="0.35"/>
    <row r="709" hidden="1" x14ac:dyDescent="0.35"/>
    <row r="710" hidden="1" x14ac:dyDescent="0.35"/>
    <row r="711" hidden="1" x14ac:dyDescent="0.35"/>
    <row r="712" hidden="1" x14ac:dyDescent="0.35"/>
    <row r="713" hidden="1" x14ac:dyDescent="0.35"/>
    <row r="714" hidden="1" x14ac:dyDescent="0.35"/>
    <row r="715" hidden="1" x14ac:dyDescent="0.35"/>
    <row r="716" hidden="1" x14ac:dyDescent="0.35"/>
    <row r="717" hidden="1" x14ac:dyDescent="0.35"/>
    <row r="718" hidden="1" x14ac:dyDescent="0.35"/>
    <row r="719" hidden="1" x14ac:dyDescent="0.35"/>
    <row r="720" hidden="1" x14ac:dyDescent="0.35"/>
    <row r="721" hidden="1" x14ac:dyDescent="0.35"/>
    <row r="722" hidden="1" x14ac:dyDescent="0.35"/>
    <row r="723" hidden="1" x14ac:dyDescent="0.35"/>
    <row r="724" hidden="1" x14ac:dyDescent="0.35"/>
    <row r="725" hidden="1" x14ac:dyDescent="0.35"/>
    <row r="726" hidden="1" x14ac:dyDescent="0.35"/>
    <row r="727" hidden="1" x14ac:dyDescent="0.35"/>
    <row r="728" hidden="1" x14ac:dyDescent="0.35"/>
    <row r="729" hidden="1" x14ac:dyDescent="0.35"/>
    <row r="730" hidden="1" x14ac:dyDescent="0.35"/>
    <row r="731" hidden="1" x14ac:dyDescent="0.35"/>
    <row r="732" hidden="1" x14ac:dyDescent="0.35"/>
    <row r="733" hidden="1" x14ac:dyDescent="0.35"/>
    <row r="734" hidden="1" x14ac:dyDescent="0.35"/>
    <row r="735" hidden="1" x14ac:dyDescent="0.35"/>
    <row r="736" hidden="1" x14ac:dyDescent="0.35"/>
    <row r="737" hidden="1" x14ac:dyDescent="0.35"/>
    <row r="738" hidden="1" x14ac:dyDescent="0.35"/>
    <row r="739" hidden="1" x14ac:dyDescent="0.35"/>
    <row r="740" hidden="1" x14ac:dyDescent="0.35"/>
    <row r="741" hidden="1" x14ac:dyDescent="0.35"/>
    <row r="742" hidden="1" x14ac:dyDescent="0.35"/>
    <row r="743" hidden="1" x14ac:dyDescent="0.35"/>
    <row r="744" hidden="1" x14ac:dyDescent="0.35"/>
    <row r="745" hidden="1" x14ac:dyDescent="0.35"/>
    <row r="746" hidden="1" x14ac:dyDescent="0.35"/>
    <row r="747" hidden="1" x14ac:dyDescent="0.35"/>
    <row r="748" hidden="1" x14ac:dyDescent="0.35"/>
    <row r="749" hidden="1" x14ac:dyDescent="0.35"/>
    <row r="750" hidden="1" x14ac:dyDescent="0.35"/>
    <row r="751" hidden="1" x14ac:dyDescent="0.35"/>
    <row r="752" hidden="1" x14ac:dyDescent="0.35"/>
    <row r="753" hidden="1" x14ac:dyDescent="0.35"/>
    <row r="754" hidden="1" x14ac:dyDescent="0.35"/>
    <row r="755" hidden="1" x14ac:dyDescent="0.35"/>
    <row r="756" hidden="1" x14ac:dyDescent="0.35"/>
    <row r="757" hidden="1" x14ac:dyDescent="0.35"/>
    <row r="758" hidden="1" x14ac:dyDescent="0.35"/>
    <row r="759" hidden="1" x14ac:dyDescent="0.35"/>
    <row r="760" hidden="1" x14ac:dyDescent="0.35"/>
    <row r="761" hidden="1" x14ac:dyDescent="0.35"/>
    <row r="762" hidden="1" x14ac:dyDescent="0.35"/>
    <row r="763" hidden="1" x14ac:dyDescent="0.35"/>
    <row r="764" hidden="1" x14ac:dyDescent="0.35"/>
    <row r="765" hidden="1" x14ac:dyDescent="0.35"/>
    <row r="766" hidden="1" x14ac:dyDescent="0.35"/>
    <row r="767" hidden="1" x14ac:dyDescent="0.35"/>
    <row r="768" hidden="1" x14ac:dyDescent="0.35"/>
    <row r="769" hidden="1" x14ac:dyDescent="0.35"/>
    <row r="770" hidden="1" x14ac:dyDescent="0.35"/>
    <row r="771" hidden="1" x14ac:dyDescent="0.35"/>
    <row r="772" hidden="1" x14ac:dyDescent="0.35"/>
    <row r="773" hidden="1" x14ac:dyDescent="0.35"/>
    <row r="774" hidden="1" x14ac:dyDescent="0.35"/>
    <row r="775" hidden="1" x14ac:dyDescent="0.35"/>
    <row r="776" hidden="1" x14ac:dyDescent="0.35"/>
    <row r="777" hidden="1" x14ac:dyDescent="0.35"/>
    <row r="778" hidden="1" x14ac:dyDescent="0.35"/>
    <row r="779" hidden="1" x14ac:dyDescent="0.35"/>
    <row r="780" hidden="1" x14ac:dyDescent="0.35"/>
    <row r="781" hidden="1" x14ac:dyDescent="0.35"/>
    <row r="782" hidden="1" x14ac:dyDescent="0.35"/>
    <row r="783" hidden="1" x14ac:dyDescent="0.35"/>
    <row r="784" hidden="1" x14ac:dyDescent="0.35"/>
    <row r="785" hidden="1" x14ac:dyDescent="0.35"/>
    <row r="786" hidden="1" x14ac:dyDescent="0.35"/>
    <row r="787" hidden="1" x14ac:dyDescent="0.35"/>
    <row r="788" hidden="1" x14ac:dyDescent="0.35"/>
    <row r="789" hidden="1" x14ac:dyDescent="0.35"/>
    <row r="790" hidden="1" x14ac:dyDescent="0.35"/>
    <row r="791" hidden="1" x14ac:dyDescent="0.35"/>
    <row r="792" hidden="1" x14ac:dyDescent="0.35"/>
    <row r="793" hidden="1" x14ac:dyDescent="0.35"/>
    <row r="794" hidden="1" x14ac:dyDescent="0.35"/>
    <row r="795" hidden="1" x14ac:dyDescent="0.35"/>
    <row r="796" hidden="1" x14ac:dyDescent="0.35"/>
    <row r="797" hidden="1" x14ac:dyDescent="0.35"/>
    <row r="798" hidden="1" x14ac:dyDescent="0.35"/>
    <row r="799" hidden="1" x14ac:dyDescent="0.35"/>
    <row r="800" hidden="1" x14ac:dyDescent="0.35"/>
    <row r="801" hidden="1" x14ac:dyDescent="0.35"/>
    <row r="802" hidden="1" x14ac:dyDescent="0.35"/>
    <row r="803" hidden="1" x14ac:dyDescent="0.35"/>
    <row r="804" hidden="1" x14ac:dyDescent="0.35"/>
    <row r="805" hidden="1" x14ac:dyDescent="0.35"/>
    <row r="806" hidden="1" x14ac:dyDescent="0.35"/>
    <row r="807" hidden="1" x14ac:dyDescent="0.35"/>
    <row r="808" hidden="1" x14ac:dyDescent="0.35"/>
    <row r="809" hidden="1" x14ac:dyDescent="0.35"/>
    <row r="810" hidden="1" x14ac:dyDescent="0.35"/>
    <row r="811" hidden="1" x14ac:dyDescent="0.35"/>
    <row r="812" hidden="1" x14ac:dyDescent="0.35"/>
    <row r="813" hidden="1" x14ac:dyDescent="0.35"/>
    <row r="814" hidden="1" x14ac:dyDescent="0.35"/>
    <row r="815" hidden="1" x14ac:dyDescent="0.35"/>
    <row r="816" hidden="1" x14ac:dyDescent="0.35"/>
    <row r="817" hidden="1" x14ac:dyDescent="0.35"/>
    <row r="818" hidden="1" x14ac:dyDescent="0.35"/>
    <row r="819" hidden="1" x14ac:dyDescent="0.35"/>
    <row r="820" hidden="1" x14ac:dyDescent="0.35"/>
    <row r="821" hidden="1" x14ac:dyDescent="0.35"/>
    <row r="822" hidden="1" x14ac:dyDescent="0.35"/>
    <row r="823" hidden="1" x14ac:dyDescent="0.35"/>
    <row r="824" hidden="1" x14ac:dyDescent="0.35"/>
    <row r="825" hidden="1" x14ac:dyDescent="0.35"/>
    <row r="826" hidden="1" x14ac:dyDescent="0.35"/>
    <row r="827" hidden="1" x14ac:dyDescent="0.35"/>
    <row r="828" hidden="1" x14ac:dyDescent="0.35"/>
    <row r="829" hidden="1" x14ac:dyDescent="0.35"/>
    <row r="830" hidden="1" x14ac:dyDescent="0.35"/>
    <row r="831" hidden="1" x14ac:dyDescent="0.35"/>
    <row r="832" hidden="1" x14ac:dyDescent="0.35"/>
    <row r="833" hidden="1" x14ac:dyDescent="0.35"/>
    <row r="834" hidden="1" x14ac:dyDescent="0.35"/>
    <row r="835" hidden="1" x14ac:dyDescent="0.35"/>
    <row r="836" hidden="1" x14ac:dyDescent="0.35"/>
    <row r="837" hidden="1" x14ac:dyDescent="0.35"/>
    <row r="838" hidden="1" x14ac:dyDescent="0.35"/>
    <row r="839" hidden="1" x14ac:dyDescent="0.35"/>
    <row r="840" hidden="1" x14ac:dyDescent="0.35"/>
    <row r="841" hidden="1" x14ac:dyDescent="0.35"/>
    <row r="842" hidden="1" x14ac:dyDescent="0.35"/>
    <row r="843" hidden="1" x14ac:dyDescent="0.35"/>
    <row r="844" hidden="1" x14ac:dyDescent="0.35"/>
    <row r="845" hidden="1" x14ac:dyDescent="0.35"/>
    <row r="846" hidden="1" x14ac:dyDescent="0.35"/>
    <row r="847" hidden="1" x14ac:dyDescent="0.35"/>
    <row r="848" hidden="1" x14ac:dyDescent="0.35"/>
    <row r="849" hidden="1" x14ac:dyDescent="0.35"/>
    <row r="850" hidden="1" x14ac:dyDescent="0.35"/>
    <row r="851" hidden="1" x14ac:dyDescent="0.35"/>
    <row r="852" hidden="1" x14ac:dyDescent="0.35"/>
    <row r="853" hidden="1" x14ac:dyDescent="0.35"/>
    <row r="854" hidden="1" x14ac:dyDescent="0.35"/>
    <row r="855" hidden="1" x14ac:dyDescent="0.35"/>
    <row r="856" hidden="1" x14ac:dyDescent="0.35"/>
    <row r="857" hidden="1" x14ac:dyDescent="0.35"/>
    <row r="858" hidden="1" x14ac:dyDescent="0.35"/>
    <row r="859" hidden="1" x14ac:dyDescent="0.35"/>
    <row r="860" hidden="1" x14ac:dyDescent="0.35"/>
    <row r="861" hidden="1" x14ac:dyDescent="0.35"/>
    <row r="862" hidden="1" x14ac:dyDescent="0.35"/>
    <row r="863" hidden="1" x14ac:dyDescent="0.35"/>
    <row r="864" hidden="1" x14ac:dyDescent="0.35"/>
    <row r="865" hidden="1" x14ac:dyDescent="0.35"/>
    <row r="866" hidden="1" x14ac:dyDescent="0.35"/>
    <row r="867" hidden="1" x14ac:dyDescent="0.35"/>
    <row r="868" hidden="1" x14ac:dyDescent="0.35"/>
    <row r="869" hidden="1" x14ac:dyDescent="0.35"/>
    <row r="870" hidden="1" x14ac:dyDescent="0.35"/>
    <row r="871" hidden="1" x14ac:dyDescent="0.35"/>
    <row r="872" hidden="1" x14ac:dyDescent="0.35"/>
    <row r="873" hidden="1" x14ac:dyDescent="0.35"/>
    <row r="874" hidden="1" x14ac:dyDescent="0.35"/>
    <row r="875" hidden="1" x14ac:dyDescent="0.35"/>
    <row r="876" hidden="1" x14ac:dyDescent="0.35"/>
    <row r="877" hidden="1" x14ac:dyDescent="0.35"/>
    <row r="878" hidden="1" x14ac:dyDescent="0.35"/>
    <row r="879" hidden="1" x14ac:dyDescent="0.35"/>
    <row r="880" hidden="1" x14ac:dyDescent="0.35"/>
    <row r="881" hidden="1" x14ac:dyDescent="0.35"/>
    <row r="882" hidden="1" x14ac:dyDescent="0.35"/>
    <row r="883" hidden="1" x14ac:dyDescent="0.35"/>
    <row r="884" hidden="1" x14ac:dyDescent="0.35"/>
    <row r="885" hidden="1" x14ac:dyDescent="0.35"/>
    <row r="886" hidden="1" x14ac:dyDescent="0.35"/>
    <row r="887" hidden="1" x14ac:dyDescent="0.35"/>
    <row r="888" hidden="1" x14ac:dyDescent="0.35"/>
    <row r="889" hidden="1" x14ac:dyDescent="0.35"/>
    <row r="890" hidden="1" x14ac:dyDescent="0.35"/>
    <row r="891" hidden="1" x14ac:dyDescent="0.35"/>
    <row r="892" hidden="1" x14ac:dyDescent="0.35"/>
    <row r="893" hidden="1" x14ac:dyDescent="0.35"/>
    <row r="894" hidden="1" x14ac:dyDescent="0.35"/>
    <row r="895" hidden="1" x14ac:dyDescent="0.35"/>
    <row r="896" hidden="1" x14ac:dyDescent="0.35"/>
    <row r="897" hidden="1" x14ac:dyDescent="0.35"/>
    <row r="898" hidden="1" x14ac:dyDescent="0.35"/>
    <row r="899" hidden="1" x14ac:dyDescent="0.35"/>
    <row r="900" hidden="1" x14ac:dyDescent="0.35"/>
    <row r="901" hidden="1" x14ac:dyDescent="0.35"/>
    <row r="902" hidden="1" x14ac:dyDescent="0.35"/>
    <row r="903" hidden="1" x14ac:dyDescent="0.35"/>
    <row r="904" hidden="1" x14ac:dyDescent="0.35"/>
    <row r="905" hidden="1" x14ac:dyDescent="0.35"/>
    <row r="906" hidden="1" x14ac:dyDescent="0.35"/>
    <row r="907" hidden="1" x14ac:dyDescent="0.35"/>
    <row r="908" hidden="1" x14ac:dyDescent="0.35"/>
    <row r="909" hidden="1" x14ac:dyDescent="0.35"/>
    <row r="910" hidden="1" x14ac:dyDescent="0.35"/>
    <row r="911" hidden="1" x14ac:dyDescent="0.35"/>
    <row r="912" hidden="1" x14ac:dyDescent="0.35"/>
    <row r="913" hidden="1" x14ac:dyDescent="0.35"/>
    <row r="914" hidden="1" x14ac:dyDescent="0.35"/>
    <row r="915" hidden="1" x14ac:dyDescent="0.35"/>
    <row r="916" hidden="1" x14ac:dyDescent="0.35"/>
    <row r="917" hidden="1" x14ac:dyDescent="0.35"/>
    <row r="918" hidden="1" x14ac:dyDescent="0.35"/>
    <row r="919" hidden="1" x14ac:dyDescent="0.35"/>
    <row r="920" hidden="1" x14ac:dyDescent="0.35"/>
    <row r="921" hidden="1" x14ac:dyDescent="0.35"/>
    <row r="922" hidden="1" x14ac:dyDescent="0.35"/>
    <row r="923" hidden="1" x14ac:dyDescent="0.35"/>
    <row r="924" hidden="1" x14ac:dyDescent="0.35"/>
    <row r="925" hidden="1" x14ac:dyDescent="0.35"/>
    <row r="926" hidden="1" x14ac:dyDescent="0.35"/>
    <row r="927" hidden="1" x14ac:dyDescent="0.35"/>
    <row r="928" hidden="1" x14ac:dyDescent="0.35"/>
    <row r="929" hidden="1" x14ac:dyDescent="0.35"/>
    <row r="930" hidden="1" x14ac:dyDescent="0.35"/>
    <row r="931" hidden="1" x14ac:dyDescent="0.35"/>
    <row r="932" hidden="1" x14ac:dyDescent="0.35"/>
    <row r="933" hidden="1" x14ac:dyDescent="0.35"/>
    <row r="934" hidden="1" x14ac:dyDescent="0.35"/>
    <row r="935" hidden="1" x14ac:dyDescent="0.35"/>
    <row r="936" hidden="1" x14ac:dyDescent="0.35"/>
    <row r="937" hidden="1" x14ac:dyDescent="0.35"/>
    <row r="938" hidden="1" x14ac:dyDescent="0.35"/>
    <row r="939" hidden="1" x14ac:dyDescent="0.35"/>
    <row r="940" hidden="1" x14ac:dyDescent="0.35"/>
    <row r="941" hidden="1" x14ac:dyDescent="0.35"/>
    <row r="942" hidden="1" x14ac:dyDescent="0.35"/>
    <row r="943" hidden="1" x14ac:dyDescent="0.35"/>
    <row r="944" hidden="1" x14ac:dyDescent="0.35"/>
    <row r="945" hidden="1" x14ac:dyDescent="0.35"/>
    <row r="946" hidden="1" x14ac:dyDescent="0.35"/>
    <row r="947" hidden="1" x14ac:dyDescent="0.35"/>
    <row r="948" hidden="1" x14ac:dyDescent="0.35"/>
    <row r="949" hidden="1" x14ac:dyDescent="0.35"/>
    <row r="950" hidden="1" x14ac:dyDescent="0.35"/>
    <row r="951" hidden="1" x14ac:dyDescent="0.35"/>
    <row r="952" hidden="1" x14ac:dyDescent="0.35"/>
    <row r="953" hidden="1" x14ac:dyDescent="0.35"/>
    <row r="954" hidden="1" x14ac:dyDescent="0.35"/>
    <row r="955" hidden="1" x14ac:dyDescent="0.35"/>
    <row r="956" hidden="1" x14ac:dyDescent="0.35"/>
    <row r="957" hidden="1" x14ac:dyDescent="0.35"/>
    <row r="958" hidden="1" x14ac:dyDescent="0.35"/>
    <row r="959" hidden="1" x14ac:dyDescent="0.35"/>
    <row r="960" hidden="1" x14ac:dyDescent="0.35"/>
    <row r="961" hidden="1" x14ac:dyDescent="0.35"/>
    <row r="962" hidden="1" x14ac:dyDescent="0.35"/>
    <row r="963" hidden="1" x14ac:dyDescent="0.35"/>
    <row r="964" hidden="1" x14ac:dyDescent="0.35"/>
    <row r="965" hidden="1" x14ac:dyDescent="0.35"/>
    <row r="966" hidden="1" x14ac:dyDescent="0.35"/>
    <row r="967" hidden="1" x14ac:dyDescent="0.35"/>
    <row r="968" hidden="1" x14ac:dyDescent="0.35"/>
    <row r="969" hidden="1" x14ac:dyDescent="0.35"/>
    <row r="970" hidden="1" x14ac:dyDescent="0.35"/>
    <row r="971" hidden="1" x14ac:dyDescent="0.35"/>
    <row r="972" hidden="1" x14ac:dyDescent="0.35"/>
    <row r="973" hidden="1" x14ac:dyDescent="0.35"/>
    <row r="974" hidden="1" x14ac:dyDescent="0.35"/>
    <row r="975" hidden="1" x14ac:dyDescent="0.35"/>
    <row r="976" hidden="1" x14ac:dyDescent="0.35"/>
    <row r="977" hidden="1" x14ac:dyDescent="0.35"/>
    <row r="978" hidden="1" x14ac:dyDescent="0.35"/>
    <row r="979" hidden="1" x14ac:dyDescent="0.35"/>
    <row r="980" hidden="1" x14ac:dyDescent="0.35"/>
    <row r="981" hidden="1" x14ac:dyDescent="0.35"/>
    <row r="982" hidden="1" x14ac:dyDescent="0.35"/>
    <row r="983" hidden="1" x14ac:dyDescent="0.35"/>
    <row r="984" hidden="1" x14ac:dyDescent="0.35"/>
    <row r="985" hidden="1" x14ac:dyDescent="0.35"/>
    <row r="986" hidden="1" x14ac:dyDescent="0.35"/>
    <row r="987" hidden="1" x14ac:dyDescent="0.35"/>
    <row r="988" hidden="1" x14ac:dyDescent="0.35"/>
    <row r="989" hidden="1" x14ac:dyDescent="0.35"/>
    <row r="990" hidden="1" x14ac:dyDescent="0.35"/>
    <row r="991" hidden="1" x14ac:dyDescent="0.35"/>
    <row r="992" hidden="1" x14ac:dyDescent="0.35"/>
    <row r="993" hidden="1" x14ac:dyDescent="0.35"/>
    <row r="994" hidden="1" x14ac:dyDescent="0.35"/>
    <row r="995" hidden="1" x14ac:dyDescent="0.35"/>
    <row r="996" hidden="1" x14ac:dyDescent="0.35"/>
    <row r="997" hidden="1" x14ac:dyDescent="0.35"/>
    <row r="998" hidden="1" x14ac:dyDescent="0.35"/>
    <row r="999" hidden="1" x14ac:dyDescent="0.35"/>
    <row r="1000" hidden="1" x14ac:dyDescent="0.35"/>
    <row r="1001" hidden="1" x14ac:dyDescent="0.35"/>
    <row r="1002" hidden="1" x14ac:dyDescent="0.35"/>
    <row r="1003" hidden="1" x14ac:dyDescent="0.35"/>
    <row r="1004" hidden="1" x14ac:dyDescent="0.35"/>
    <row r="1005" hidden="1" x14ac:dyDescent="0.35"/>
    <row r="1006" hidden="1" x14ac:dyDescent="0.35"/>
    <row r="1007" hidden="1" x14ac:dyDescent="0.35"/>
    <row r="1008" hidden="1" x14ac:dyDescent="0.35"/>
    <row r="1009" hidden="1" x14ac:dyDescent="0.35"/>
    <row r="1010" hidden="1" x14ac:dyDescent="0.35"/>
    <row r="1011" hidden="1" x14ac:dyDescent="0.35"/>
    <row r="1012" hidden="1" x14ac:dyDescent="0.35"/>
    <row r="1013" hidden="1" x14ac:dyDescent="0.35"/>
    <row r="1014" hidden="1" x14ac:dyDescent="0.35"/>
    <row r="1015" hidden="1" x14ac:dyDescent="0.35"/>
    <row r="1016" hidden="1" x14ac:dyDescent="0.35"/>
    <row r="1017" hidden="1" x14ac:dyDescent="0.35"/>
    <row r="1018" hidden="1" x14ac:dyDescent="0.35"/>
    <row r="1019" hidden="1" x14ac:dyDescent="0.35"/>
    <row r="1020" hidden="1" x14ac:dyDescent="0.35"/>
    <row r="1021" hidden="1" x14ac:dyDescent="0.35"/>
    <row r="1022" hidden="1" x14ac:dyDescent="0.35"/>
    <row r="1023" hidden="1" x14ac:dyDescent="0.35"/>
    <row r="1024" hidden="1" x14ac:dyDescent="0.35"/>
    <row r="1025" hidden="1" x14ac:dyDescent="0.35"/>
    <row r="1026" hidden="1" x14ac:dyDescent="0.35"/>
    <row r="1027" hidden="1" x14ac:dyDescent="0.35"/>
    <row r="1028" hidden="1" x14ac:dyDescent="0.35"/>
    <row r="1029" hidden="1" x14ac:dyDescent="0.35"/>
    <row r="1030" hidden="1" x14ac:dyDescent="0.35"/>
    <row r="1031" hidden="1" x14ac:dyDescent="0.35"/>
    <row r="1032" hidden="1" x14ac:dyDescent="0.35"/>
    <row r="1033" hidden="1" x14ac:dyDescent="0.35"/>
    <row r="1034" hidden="1" x14ac:dyDescent="0.35"/>
    <row r="1035" hidden="1" x14ac:dyDescent="0.35"/>
    <row r="1036" hidden="1" x14ac:dyDescent="0.35"/>
    <row r="1037" hidden="1" x14ac:dyDescent="0.35"/>
    <row r="1038" hidden="1" x14ac:dyDescent="0.35"/>
    <row r="1039" hidden="1" x14ac:dyDescent="0.35"/>
    <row r="1040" hidden="1" x14ac:dyDescent="0.35"/>
    <row r="1041" hidden="1" x14ac:dyDescent="0.35"/>
    <row r="1042" hidden="1" x14ac:dyDescent="0.35"/>
    <row r="1043" hidden="1" x14ac:dyDescent="0.35"/>
    <row r="1044" hidden="1" x14ac:dyDescent="0.35"/>
    <row r="1045" hidden="1" x14ac:dyDescent="0.35"/>
    <row r="1046" hidden="1" x14ac:dyDescent="0.35"/>
    <row r="1047" hidden="1" x14ac:dyDescent="0.35"/>
    <row r="1048" hidden="1" x14ac:dyDescent="0.35"/>
    <row r="1049" hidden="1" x14ac:dyDescent="0.35"/>
    <row r="1050" hidden="1" x14ac:dyDescent="0.35"/>
    <row r="1051" hidden="1" x14ac:dyDescent="0.35"/>
    <row r="1052" hidden="1" x14ac:dyDescent="0.35"/>
    <row r="1053" hidden="1" x14ac:dyDescent="0.35"/>
    <row r="1054" hidden="1" x14ac:dyDescent="0.35"/>
    <row r="1055" hidden="1" x14ac:dyDescent="0.35"/>
    <row r="1056" hidden="1" x14ac:dyDescent="0.35"/>
    <row r="1057" hidden="1" x14ac:dyDescent="0.35"/>
    <row r="1058" hidden="1" x14ac:dyDescent="0.35"/>
    <row r="1059" hidden="1" x14ac:dyDescent="0.35"/>
    <row r="1060" hidden="1" x14ac:dyDescent="0.35"/>
    <row r="1061" hidden="1" x14ac:dyDescent="0.35"/>
    <row r="1062" hidden="1" x14ac:dyDescent="0.35"/>
    <row r="1063" hidden="1" x14ac:dyDescent="0.35"/>
    <row r="1064" hidden="1" x14ac:dyDescent="0.35"/>
    <row r="1065" hidden="1" x14ac:dyDescent="0.35"/>
    <row r="1066" hidden="1" x14ac:dyDescent="0.35"/>
    <row r="1067" hidden="1" x14ac:dyDescent="0.35"/>
    <row r="1068" hidden="1" x14ac:dyDescent="0.35"/>
    <row r="1069" hidden="1" x14ac:dyDescent="0.35"/>
    <row r="1070" hidden="1" x14ac:dyDescent="0.35"/>
    <row r="1071" hidden="1" x14ac:dyDescent="0.35"/>
    <row r="1072" hidden="1" x14ac:dyDescent="0.35"/>
    <row r="1073" hidden="1" x14ac:dyDescent="0.35"/>
    <row r="1074" hidden="1" x14ac:dyDescent="0.35"/>
    <row r="1075" hidden="1" x14ac:dyDescent="0.35"/>
    <row r="1076" hidden="1" x14ac:dyDescent="0.35"/>
    <row r="1077" hidden="1" x14ac:dyDescent="0.35"/>
    <row r="1078" hidden="1" x14ac:dyDescent="0.35"/>
    <row r="1079" hidden="1" x14ac:dyDescent="0.35"/>
    <row r="1080" hidden="1" x14ac:dyDescent="0.35"/>
    <row r="1081" hidden="1" x14ac:dyDescent="0.35"/>
    <row r="1082" hidden="1" x14ac:dyDescent="0.35"/>
    <row r="1083" hidden="1" x14ac:dyDescent="0.35"/>
    <row r="1084" hidden="1" x14ac:dyDescent="0.35"/>
    <row r="1085" hidden="1" x14ac:dyDescent="0.35"/>
    <row r="1086" hidden="1" x14ac:dyDescent="0.35"/>
    <row r="1087" hidden="1" x14ac:dyDescent="0.35"/>
    <row r="1088" hidden="1" x14ac:dyDescent="0.35"/>
    <row r="1089" hidden="1" x14ac:dyDescent="0.35"/>
    <row r="1090" hidden="1" x14ac:dyDescent="0.35"/>
    <row r="1091" hidden="1" x14ac:dyDescent="0.35"/>
    <row r="1092" hidden="1" x14ac:dyDescent="0.35"/>
    <row r="1093" hidden="1" x14ac:dyDescent="0.35"/>
    <row r="1094" hidden="1" x14ac:dyDescent="0.35"/>
    <row r="1095" hidden="1" x14ac:dyDescent="0.35"/>
    <row r="1096" hidden="1" x14ac:dyDescent="0.35"/>
    <row r="1097" hidden="1" x14ac:dyDescent="0.35"/>
    <row r="1098" hidden="1" x14ac:dyDescent="0.35"/>
    <row r="1099" hidden="1" x14ac:dyDescent="0.35"/>
    <row r="1100" hidden="1" x14ac:dyDescent="0.35"/>
    <row r="1101" hidden="1" x14ac:dyDescent="0.35"/>
    <row r="1102" hidden="1" x14ac:dyDescent="0.35"/>
    <row r="1103" hidden="1" x14ac:dyDescent="0.35"/>
    <row r="1104" hidden="1" x14ac:dyDescent="0.35"/>
    <row r="1105" hidden="1" x14ac:dyDescent="0.35"/>
    <row r="1106" hidden="1" x14ac:dyDescent="0.35"/>
    <row r="1107" hidden="1" x14ac:dyDescent="0.35"/>
    <row r="1108" hidden="1" x14ac:dyDescent="0.35"/>
    <row r="1109" hidden="1" x14ac:dyDescent="0.35"/>
    <row r="1110" hidden="1" x14ac:dyDescent="0.35"/>
    <row r="1111" hidden="1" x14ac:dyDescent="0.35"/>
    <row r="1112" hidden="1" x14ac:dyDescent="0.35"/>
    <row r="1113" hidden="1" x14ac:dyDescent="0.35"/>
    <row r="1114" hidden="1" x14ac:dyDescent="0.35"/>
    <row r="1115" hidden="1" x14ac:dyDescent="0.35"/>
    <row r="1116" hidden="1" x14ac:dyDescent="0.35"/>
    <row r="1117" hidden="1" x14ac:dyDescent="0.35"/>
    <row r="1118" hidden="1" x14ac:dyDescent="0.35"/>
    <row r="1119" hidden="1" x14ac:dyDescent="0.35"/>
    <row r="1120" hidden="1" x14ac:dyDescent="0.35"/>
    <row r="1121" hidden="1" x14ac:dyDescent="0.35"/>
    <row r="1122" hidden="1" x14ac:dyDescent="0.35"/>
    <row r="1123" hidden="1" x14ac:dyDescent="0.35"/>
    <row r="1124" hidden="1" x14ac:dyDescent="0.35"/>
    <row r="1125" hidden="1" x14ac:dyDescent="0.35"/>
    <row r="1126" hidden="1" x14ac:dyDescent="0.35"/>
    <row r="1127" hidden="1" x14ac:dyDescent="0.35"/>
    <row r="1128" hidden="1" x14ac:dyDescent="0.35"/>
    <row r="1129" hidden="1" x14ac:dyDescent="0.35"/>
    <row r="1130" hidden="1" x14ac:dyDescent="0.35"/>
    <row r="1131" hidden="1" x14ac:dyDescent="0.35"/>
    <row r="1132" hidden="1" x14ac:dyDescent="0.35"/>
    <row r="1133" hidden="1" x14ac:dyDescent="0.35"/>
    <row r="1134" hidden="1" x14ac:dyDescent="0.35"/>
    <row r="1135" hidden="1" x14ac:dyDescent="0.35"/>
    <row r="1136" hidden="1" x14ac:dyDescent="0.35"/>
    <row r="1137" hidden="1" x14ac:dyDescent="0.35"/>
    <row r="1138" hidden="1" x14ac:dyDescent="0.35"/>
    <row r="1139" hidden="1" x14ac:dyDescent="0.35"/>
    <row r="1140" hidden="1" x14ac:dyDescent="0.35"/>
    <row r="1141" hidden="1" x14ac:dyDescent="0.35"/>
    <row r="1142" hidden="1" x14ac:dyDescent="0.35"/>
    <row r="1143" hidden="1" x14ac:dyDescent="0.35"/>
    <row r="1144" hidden="1" x14ac:dyDescent="0.35"/>
    <row r="1145" hidden="1" x14ac:dyDescent="0.35"/>
    <row r="1146" hidden="1" x14ac:dyDescent="0.35"/>
    <row r="1147" hidden="1" x14ac:dyDescent="0.35"/>
    <row r="1148" hidden="1" x14ac:dyDescent="0.35"/>
    <row r="1149" hidden="1" x14ac:dyDescent="0.35"/>
    <row r="1150" hidden="1" x14ac:dyDescent="0.35"/>
    <row r="1151" hidden="1" x14ac:dyDescent="0.35"/>
    <row r="1152" hidden="1" x14ac:dyDescent="0.35"/>
    <row r="1153" hidden="1" x14ac:dyDescent="0.35"/>
    <row r="1154" hidden="1" x14ac:dyDescent="0.35"/>
    <row r="1155" hidden="1" x14ac:dyDescent="0.35"/>
    <row r="1156" hidden="1" x14ac:dyDescent="0.35"/>
    <row r="1157" hidden="1" x14ac:dyDescent="0.35"/>
    <row r="1158" hidden="1" x14ac:dyDescent="0.35"/>
    <row r="1159" hidden="1" x14ac:dyDescent="0.35"/>
    <row r="1160" hidden="1" x14ac:dyDescent="0.35"/>
    <row r="1161" hidden="1" x14ac:dyDescent="0.35"/>
    <row r="1162" hidden="1" x14ac:dyDescent="0.35"/>
    <row r="1163" hidden="1" x14ac:dyDescent="0.35"/>
    <row r="1164" hidden="1" x14ac:dyDescent="0.35"/>
    <row r="1165" hidden="1" x14ac:dyDescent="0.35"/>
    <row r="1166" hidden="1" x14ac:dyDescent="0.35"/>
    <row r="1167" hidden="1" x14ac:dyDescent="0.35"/>
    <row r="1168" hidden="1" x14ac:dyDescent="0.35"/>
    <row r="1169" hidden="1" x14ac:dyDescent="0.35"/>
    <row r="1170" hidden="1" x14ac:dyDescent="0.35"/>
    <row r="1171" hidden="1" x14ac:dyDescent="0.35"/>
    <row r="1172" hidden="1" x14ac:dyDescent="0.35"/>
    <row r="1173" hidden="1" x14ac:dyDescent="0.35"/>
    <row r="1174" hidden="1" x14ac:dyDescent="0.35"/>
    <row r="1175" hidden="1" x14ac:dyDescent="0.35"/>
    <row r="1176" hidden="1" x14ac:dyDescent="0.35"/>
    <row r="1177" hidden="1" x14ac:dyDescent="0.35"/>
    <row r="1178" hidden="1" x14ac:dyDescent="0.35"/>
    <row r="1179" hidden="1" x14ac:dyDescent="0.35"/>
    <row r="1180" hidden="1" x14ac:dyDescent="0.35"/>
    <row r="1181" hidden="1" x14ac:dyDescent="0.35"/>
    <row r="1182" hidden="1" x14ac:dyDescent="0.35"/>
    <row r="1183" hidden="1" x14ac:dyDescent="0.35"/>
    <row r="1184" hidden="1" x14ac:dyDescent="0.35"/>
    <row r="1185" hidden="1" x14ac:dyDescent="0.35"/>
    <row r="1186" hidden="1" x14ac:dyDescent="0.35"/>
    <row r="1187" hidden="1" x14ac:dyDescent="0.35"/>
    <row r="1188" hidden="1" x14ac:dyDescent="0.35"/>
    <row r="1189" hidden="1" x14ac:dyDescent="0.35"/>
    <row r="1190" hidden="1" x14ac:dyDescent="0.35"/>
    <row r="1191" hidden="1" x14ac:dyDescent="0.35"/>
    <row r="1192" hidden="1" x14ac:dyDescent="0.35"/>
    <row r="1193" hidden="1" x14ac:dyDescent="0.35"/>
    <row r="1194" hidden="1" x14ac:dyDescent="0.35"/>
    <row r="1195" hidden="1" x14ac:dyDescent="0.35"/>
    <row r="1196" hidden="1" x14ac:dyDescent="0.35"/>
    <row r="1197" hidden="1" x14ac:dyDescent="0.35"/>
    <row r="1198" hidden="1" x14ac:dyDescent="0.35"/>
    <row r="1199" hidden="1" x14ac:dyDescent="0.35"/>
    <row r="1200" hidden="1" x14ac:dyDescent="0.35"/>
    <row r="1201" hidden="1" x14ac:dyDescent="0.35"/>
    <row r="1202" hidden="1" x14ac:dyDescent="0.35"/>
    <row r="1203" hidden="1" x14ac:dyDescent="0.35"/>
    <row r="1204" hidden="1" x14ac:dyDescent="0.35"/>
    <row r="1205" hidden="1" x14ac:dyDescent="0.35"/>
    <row r="1206" hidden="1" x14ac:dyDescent="0.35"/>
    <row r="1207" hidden="1" x14ac:dyDescent="0.35"/>
    <row r="1208" hidden="1" x14ac:dyDescent="0.35"/>
    <row r="1209" hidden="1" x14ac:dyDescent="0.35"/>
    <row r="1210" hidden="1" x14ac:dyDescent="0.35"/>
    <row r="1211" hidden="1" x14ac:dyDescent="0.35"/>
    <row r="1212" hidden="1" x14ac:dyDescent="0.35"/>
    <row r="1213" hidden="1" x14ac:dyDescent="0.35"/>
    <row r="1214" hidden="1" x14ac:dyDescent="0.35"/>
    <row r="1215" hidden="1" x14ac:dyDescent="0.35"/>
    <row r="1216" hidden="1" x14ac:dyDescent="0.35"/>
    <row r="1217" hidden="1" x14ac:dyDescent="0.35"/>
    <row r="1218" hidden="1" x14ac:dyDescent="0.35"/>
    <row r="1219" hidden="1" x14ac:dyDescent="0.35"/>
    <row r="1220" hidden="1" x14ac:dyDescent="0.35"/>
    <row r="1221" hidden="1" x14ac:dyDescent="0.35"/>
    <row r="1222" hidden="1" x14ac:dyDescent="0.35"/>
    <row r="1223" hidden="1" x14ac:dyDescent="0.35"/>
    <row r="1224" hidden="1" x14ac:dyDescent="0.35"/>
    <row r="1225" hidden="1" x14ac:dyDescent="0.35"/>
    <row r="1226" hidden="1" x14ac:dyDescent="0.35"/>
    <row r="1227" hidden="1" x14ac:dyDescent="0.35"/>
    <row r="1228" hidden="1" x14ac:dyDescent="0.35"/>
    <row r="1229" hidden="1" x14ac:dyDescent="0.35"/>
    <row r="1230" hidden="1" x14ac:dyDescent="0.35"/>
    <row r="1231" hidden="1" x14ac:dyDescent="0.35"/>
    <row r="1232" hidden="1" x14ac:dyDescent="0.35"/>
    <row r="1233" hidden="1" x14ac:dyDescent="0.35"/>
    <row r="1234" hidden="1" x14ac:dyDescent="0.35"/>
    <row r="1235" hidden="1" x14ac:dyDescent="0.35"/>
    <row r="1236" hidden="1" x14ac:dyDescent="0.35"/>
    <row r="1237" hidden="1" x14ac:dyDescent="0.35"/>
    <row r="1238" hidden="1" x14ac:dyDescent="0.35"/>
    <row r="1239" hidden="1" x14ac:dyDescent="0.35"/>
    <row r="1240" hidden="1" x14ac:dyDescent="0.35"/>
    <row r="1241" hidden="1" x14ac:dyDescent="0.35"/>
    <row r="1242" hidden="1" x14ac:dyDescent="0.35"/>
    <row r="1243" hidden="1" x14ac:dyDescent="0.35"/>
    <row r="1244" hidden="1" x14ac:dyDescent="0.35"/>
    <row r="1245" hidden="1" x14ac:dyDescent="0.35"/>
    <row r="1246" hidden="1" x14ac:dyDescent="0.35"/>
    <row r="1247" hidden="1" x14ac:dyDescent="0.35"/>
    <row r="1248" hidden="1" x14ac:dyDescent="0.35"/>
    <row r="1249" hidden="1" x14ac:dyDescent="0.35"/>
    <row r="1250" hidden="1" x14ac:dyDescent="0.35"/>
    <row r="1251" hidden="1" x14ac:dyDescent="0.35"/>
    <row r="1252" hidden="1" x14ac:dyDescent="0.35"/>
    <row r="1253" hidden="1" x14ac:dyDescent="0.35"/>
    <row r="1254" hidden="1" x14ac:dyDescent="0.35"/>
    <row r="1255" hidden="1" x14ac:dyDescent="0.35"/>
    <row r="1256" hidden="1" x14ac:dyDescent="0.35"/>
    <row r="1257" hidden="1" x14ac:dyDescent="0.35"/>
    <row r="1258" hidden="1" x14ac:dyDescent="0.35"/>
    <row r="1259" hidden="1" x14ac:dyDescent="0.35"/>
    <row r="1260" hidden="1" x14ac:dyDescent="0.35"/>
    <row r="1261" hidden="1" x14ac:dyDescent="0.35"/>
    <row r="1262" hidden="1" x14ac:dyDescent="0.35"/>
    <row r="1263" hidden="1" x14ac:dyDescent="0.35"/>
    <row r="1264" hidden="1" x14ac:dyDescent="0.35"/>
    <row r="1265" hidden="1" x14ac:dyDescent="0.35"/>
    <row r="1266" hidden="1" x14ac:dyDescent="0.35"/>
    <row r="1267" hidden="1" x14ac:dyDescent="0.35"/>
    <row r="1268" hidden="1" x14ac:dyDescent="0.35"/>
    <row r="1269" hidden="1" x14ac:dyDescent="0.35"/>
    <row r="1270" hidden="1" x14ac:dyDescent="0.35"/>
    <row r="1271" hidden="1" x14ac:dyDescent="0.35"/>
    <row r="1272" hidden="1" x14ac:dyDescent="0.35"/>
    <row r="1273" hidden="1" x14ac:dyDescent="0.35"/>
    <row r="1274" hidden="1" x14ac:dyDescent="0.35"/>
    <row r="1275" hidden="1" x14ac:dyDescent="0.35"/>
    <row r="1276" hidden="1" x14ac:dyDescent="0.35"/>
    <row r="1277" hidden="1" x14ac:dyDescent="0.35"/>
    <row r="1278" hidden="1" x14ac:dyDescent="0.35"/>
    <row r="1279" hidden="1" x14ac:dyDescent="0.35"/>
    <row r="1280" hidden="1" x14ac:dyDescent="0.35"/>
    <row r="1281" hidden="1" x14ac:dyDescent="0.35"/>
    <row r="1282" hidden="1" x14ac:dyDescent="0.35"/>
    <row r="1283" hidden="1" x14ac:dyDescent="0.35"/>
    <row r="1284" hidden="1" x14ac:dyDescent="0.35"/>
    <row r="1285" hidden="1" x14ac:dyDescent="0.35"/>
    <row r="1286" hidden="1" x14ac:dyDescent="0.35"/>
    <row r="1287" hidden="1" x14ac:dyDescent="0.35"/>
    <row r="1288" hidden="1" x14ac:dyDescent="0.35"/>
    <row r="1289" hidden="1" x14ac:dyDescent="0.35"/>
    <row r="1290" hidden="1" x14ac:dyDescent="0.35"/>
    <row r="1291" hidden="1" x14ac:dyDescent="0.35"/>
    <row r="1292" hidden="1" x14ac:dyDescent="0.35"/>
    <row r="1293" hidden="1" x14ac:dyDescent="0.35"/>
    <row r="1294" hidden="1" x14ac:dyDescent="0.35"/>
    <row r="1295" hidden="1" x14ac:dyDescent="0.35"/>
    <row r="1296" hidden="1" x14ac:dyDescent="0.35"/>
    <row r="1297" hidden="1" x14ac:dyDescent="0.35"/>
    <row r="1298" hidden="1" x14ac:dyDescent="0.35"/>
    <row r="1299" hidden="1" x14ac:dyDescent="0.35"/>
    <row r="1300" hidden="1" x14ac:dyDescent="0.35"/>
    <row r="1301" hidden="1" x14ac:dyDescent="0.35"/>
    <row r="1302" hidden="1" x14ac:dyDescent="0.35"/>
    <row r="1303" hidden="1" x14ac:dyDescent="0.35"/>
    <row r="1304" hidden="1" x14ac:dyDescent="0.35"/>
    <row r="1305" hidden="1" x14ac:dyDescent="0.35"/>
    <row r="1306" hidden="1" x14ac:dyDescent="0.35"/>
    <row r="1307" hidden="1" x14ac:dyDescent="0.35"/>
    <row r="1308" hidden="1" x14ac:dyDescent="0.35"/>
    <row r="1309" hidden="1" x14ac:dyDescent="0.35"/>
    <row r="1310" hidden="1" x14ac:dyDescent="0.35"/>
    <row r="1311" hidden="1" x14ac:dyDescent="0.35"/>
    <row r="1312" hidden="1" x14ac:dyDescent="0.35"/>
    <row r="1313" hidden="1" x14ac:dyDescent="0.35"/>
    <row r="1314" hidden="1" x14ac:dyDescent="0.35"/>
    <row r="1315" hidden="1" x14ac:dyDescent="0.35"/>
    <row r="1316" hidden="1" x14ac:dyDescent="0.35"/>
    <row r="1317" hidden="1" x14ac:dyDescent="0.35"/>
    <row r="1318" hidden="1" x14ac:dyDescent="0.35"/>
    <row r="1319" hidden="1" x14ac:dyDescent="0.35"/>
    <row r="1320" hidden="1" x14ac:dyDescent="0.35"/>
    <row r="1321" hidden="1" x14ac:dyDescent="0.35"/>
    <row r="1322" hidden="1" x14ac:dyDescent="0.35"/>
    <row r="1323" hidden="1" x14ac:dyDescent="0.35"/>
    <row r="1324" hidden="1" x14ac:dyDescent="0.35"/>
    <row r="1325" hidden="1" x14ac:dyDescent="0.35"/>
    <row r="1326" hidden="1" x14ac:dyDescent="0.35"/>
    <row r="1327" hidden="1" x14ac:dyDescent="0.35"/>
    <row r="1328" hidden="1" x14ac:dyDescent="0.35"/>
    <row r="1329" hidden="1" x14ac:dyDescent="0.35"/>
    <row r="1330" hidden="1" x14ac:dyDescent="0.35"/>
    <row r="1331" hidden="1" x14ac:dyDescent="0.35"/>
    <row r="1332" hidden="1" x14ac:dyDescent="0.35"/>
    <row r="1333" hidden="1" x14ac:dyDescent="0.35"/>
    <row r="1334" hidden="1" x14ac:dyDescent="0.35"/>
    <row r="1335" hidden="1" x14ac:dyDescent="0.35"/>
    <row r="1336" hidden="1" x14ac:dyDescent="0.35"/>
    <row r="1337" hidden="1" x14ac:dyDescent="0.35"/>
    <row r="1338" hidden="1" x14ac:dyDescent="0.35"/>
    <row r="1339" hidden="1" x14ac:dyDescent="0.35"/>
    <row r="1340" hidden="1" x14ac:dyDescent="0.35"/>
    <row r="1341" hidden="1" x14ac:dyDescent="0.35"/>
    <row r="1342" hidden="1" x14ac:dyDescent="0.35"/>
    <row r="1343" hidden="1" x14ac:dyDescent="0.35"/>
    <row r="1344" hidden="1" x14ac:dyDescent="0.35"/>
    <row r="1345" hidden="1" x14ac:dyDescent="0.35"/>
    <row r="1346" hidden="1" x14ac:dyDescent="0.35"/>
    <row r="1347" hidden="1" x14ac:dyDescent="0.35"/>
    <row r="1348" hidden="1" x14ac:dyDescent="0.35"/>
    <row r="1349" hidden="1" x14ac:dyDescent="0.35"/>
    <row r="1350" hidden="1" x14ac:dyDescent="0.35"/>
    <row r="1351" hidden="1" x14ac:dyDescent="0.35"/>
    <row r="1352" hidden="1" x14ac:dyDescent="0.35"/>
    <row r="1353" hidden="1" x14ac:dyDescent="0.35"/>
    <row r="1354" hidden="1" x14ac:dyDescent="0.35"/>
    <row r="1355" hidden="1" x14ac:dyDescent="0.35"/>
    <row r="1356" hidden="1" x14ac:dyDescent="0.35"/>
    <row r="1357" hidden="1" x14ac:dyDescent="0.35"/>
    <row r="1358" hidden="1" x14ac:dyDescent="0.35"/>
    <row r="1359" hidden="1" x14ac:dyDescent="0.35"/>
    <row r="1360" hidden="1" x14ac:dyDescent="0.35"/>
    <row r="1361" hidden="1" x14ac:dyDescent="0.35"/>
    <row r="1362" hidden="1" x14ac:dyDescent="0.35"/>
    <row r="1363" hidden="1" x14ac:dyDescent="0.35"/>
    <row r="1364" hidden="1" x14ac:dyDescent="0.35"/>
    <row r="1365" hidden="1" x14ac:dyDescent="0.35"/>
    <row r="1366" hidden="1" x14ac:dyDescent="0.35"/>
    <row r="1367" hidden="1" x14ac:dyDescent="0.35"/>
    <row r="1368" hidden="1" x14ac:dyDescent="0.35"/>
    <row r="1369" hidden="1" x14ac:dyDescent="0.35"/>
    <row r="1370" hidden="1" x14ac:dyDescent="0.35"/>
    <row r="1371" hidden="1" x14ac:dyDescent="0.35"/>
    <row r="1372" hidden="1" x14ac:dyDescent="0.35"/>
    <row r="1373" hidden="1" x14ac:dyDescent="0.35"/>
    <row r="1374" hidden="1" x14ac:dyDescent="0.35"/>
    <row r="1375" hidden="1" x14ac:dyDescent="0.35"/>
    <row r="1376" hidden="1" x14ac:dyDescent="0.35"/>
    <row r="1377" hidden="1" x14ac:dyDescent="0.35"/>
    <row r="1378" hidden="1" x14ac:dyDescent="0.35"/>
    <row r="1379" hidden="1" x14ac:dyDescent="0.35"/>
    <row r="1380" hidden="1" x14ac:dyDescent="0.35"/>
    <row r="1381" hidden="1" x14ac:dyDescent="0.35"/>
    <row r="1382" hidden="1" x14ac:dyDescent="0.35"/>
    <row r="1383" hidden="1" x14ac:dyDescent="0.35"/>
    <row r="1384" hidden="1" x14ac:dyDescent="0.35"/>
    <row r="1385" hidden="1" x14ac:dyDescent="0.35"/>
    <row r="1386" hidden="1" x14ac:dyDescent="0.35"/>
    <row r="1387" hidden="1" x14ac:dyDescent="0.35"/>
    <row r="1388" hidden="1" x14ac:dyDescent="0.35"/>
    <row r="1389" hidden="1" x14ac:dyDescent="0.35"/>
    <row r="1390" hidden="1" x14ac:dyDescent="0.35"/>
    <row r="1391" hidden="1" x14ac:dyDescent="0.35"/>
    <row r="1392" hidden="1" x14ac:dyDescent="0.35"/>
    <row r="1393" hidden="1" x14ac:dyDescent="0.35"/>
    <row r="1394" hidden="1" x14ac:dyDescent="0.35"/>
    <row r="1395" hidden="1" x14ac:dyDescent="0.35"/>
    <row r="1396" hidden="1" x14ac:dyDescent="0.35"/>
    <row r="1397" hidden="1" x14ac:dyDescent="0.35"/>
    <row r="1398" hidden="1" x14ac:dyDescent="0.35"/>
    <row r="1399" hidden="1" x14ac:dyDescent="0.35"/>
    <row r="1400" hidden="1" x14ac:dyDescent="0.35"/>
    <row r="1401" hidden="1" x14ac:dyDescent="0.35"/>
    <row r="1402" hidden="1" x14ac:dyDescent="0.35"/>
    <row r="1403" hidden="1" x14ac:dyDescent="0.35"/>
    <row r="1404" hidden="1" x14ac:dyDescent="0.35"/>
    <row r="1405" hidden="1" x14ac:dyDescent="0.35"/>
    <row r="1406" hidden="1" x14ac:dyDescent="0.35"/>
    <row r="1407" hidden="1" x14ac:dyDescent="0.35"/>
    <row r="1408" hidden="1" x14ac:dyDescent="0.35"/>
    <row r="1409" hidden="1" x14ac:dyDescent="0.35"/>
    <row r="1410" hidden="1" x14ac:dyDescent="0.35"/>
    <row r="1411" hidden="1" x14ac:dyDescent="0.35"/>
    <row r="1412" hidden="1" x14ac:dyDescent="0.35"/>
    <row r="1413" hidden="1" x14ac:dyDescent="0.35"/>
    <row r="1414" hidden="1" x14ac:dyDescent="0.35"/>
    <row r="1415" hidden="1" x14ac:dyDescent="0.35"/>
    <row r="1416" hidden="1" x14ac:dyDescent="0.35"/>
    <row r="1417" hidden="1" x14ac:dyDescent="0.35"/>
    <row r="1418" hidden="1" x14ac:dyDescent="0.35"/>
    <row r="1419" hidden="1" x14ac:dyDescent="0.35"/>
    <row r="1420" hidden="1" x14ac:dyDescent="0.35"/>
    <row r="1421" hidden="1" x14ac:dyDescent="0.35"/>
    <row r="1422" hidden="1" x14ac:dyDescent="0.35"/>
    <row r="1423" hidden="1" x14ac:dyDescent="0.35"/>
    <row r="1424" hidden="1" x14ac:dyDescent="0.35"/>
    <row r="1425" hidden="1" x14ac:dyDescent="0.35"/>
    <row r="1426" hidden="1" x14ac:dyDescent="0.35"/>
    <row r="1427" hidden="1" x14ac:dyDescent="0.35"/>
    <row r="1428" hidden="1" x14ac:dyDescent="0.35"/>
    <row r="1429" hidden="1" x14ac:dyDescent="0.35"/>
    <row r="1430" hidden="1" x14ac:dyDescent="0.35"/>
    <row r="1431" hidden="1" x14ac:dyDescent="0.35"/>
    <row r="1432" hidden="1" x14ac:dyDescent="0.35"/>
    <row r="1433" hidden="1" x14ac:dyDescent="0.35"/>
    <row r="1434" hidden="1" x14ac:dyDescent="0.35"/>
    <row r="1435" hidden="1" x14ac:dyDescent="0.35"/>
    <row r="1436" hidden="1" x14ac:dyDescent="0.35"/>
    <row r="1437" hidden="1" x14ac:dyDescent="0.35"/>
    <row r="1438" hidden="1" x14ac:dyDescent="0.35"/>
    <row r="1439" hidden="1" x14ac:dyDescent="0.35"/>
    <row r="1440" hidden="1" x14ac:dyDescent="0.35"/>
    <row r="1441" hidden="1" x14ac:dyDescent="0.35"/>
    <row r="1442" hidden="1" x14ac:dyDescent="0.35"/>
    <row r="1443" hidden="1" x14ac:dyDescent="0.35"/>
    <row r="1444" hidden="1" x14ac:dyDescent="0.35"/>
    <row r="1445" hidden="1" x14ac:dyDescent="0.35"/>
    <row r="1446" hidden="1" x14ac:dyDescent="0.35"/>
    <row r="1447" hidden="1" x14ac:dyDescent="0.35"/>
    <row r="1448" hidden="1" x14ac:dyDescent="0.35"/>
    <row r="1449" hidden="1" x14ac:dyDescent="0.35"/>
    <row r="1450" hidden="1" x14ac:dyDescent="0.35"/>
    <row r="1451" hidden="1" x14ac:dyDescent="0.35"/>
    <row r="1452" hidden="1" x14ac:dyDescent="0.35"/>
    <row r="1453" hidden="1" x14ac:dyDescent="0.35"/>
    <row r="1454" hidden="1" x14ac:dyDescent="0.35"/>
    <row r="1455" hidden="1" x14ac:dyDescent="0.35"/>
    <row r="1456" hidden="1" x14ac:dyDescent="0.35"/>
    <row r="1457" hidden="1" x14ac:dyDescent="0.35"/>
    <row r="1458" hidden="1" x14ac:dyDescent="0.35"/>
    <row r="1459" hidden="1" x14ac:dyDescent="0.35"/>
    <row r="1460" hidden="1" x14ac:dyDescent="0.35"/>
    <row r="1461" hidden="1" x14ac:dyDescent="0.35"/>
    <row r="1462" hidden="1" x14ac:dyDescent="0.35"/>
    <row r="1463" hidden="1" x14ac:dyDescent="0.35"/>
    <row r="1464" hidden="1" x14ac:dyDescent="0.35"/>
    <row r="1465" hidden="1" x14ac:dyDescent="0.35"/>
    <row r="1466" hidden="1" x14ac:dyDescent="0.35"/>
    <row r="1467" hidden="1" x14ac:dyDescent="0.35"/>
    <row r="1468" hidden="1" x14ac:dyDescent="0.35"/>
    <row r="1469" hidden="1" x14ac:dyDescent="0.35"/>
    <row r="1470" hidden="1" x14ac:dyDescent="0.35"/>
    <row r="1471" hidden="1" x14ac:dyDescent="0.35"/>
    <row r="1472" hidden="1" x14ac:dyDescent="0.35"/>
    <row r="1473" spans="11:11" hidden="1" x14ac:dyDescent="0.35"/>
    <row r="1474" spans="11:11" hidden="1" x14ac:dyDescent="0.35"/>
    <row r="1475" spans="11:11" hidden="1" x14ac:dyDescent="0.35"/>
    <row r="1476" spans="11:11" hidden="1" x14ac:dyDescent="0.35">
      <c r="K1476" s="20">
        <f>'Sch 7 - Adjustments'!B10</f>
        <v>0</v>
      </c>
    </row>
  </sheetData>
  <sheetProtection password="A748" sheet="1" objects="1" scenarios="1" selectLockedCells="1"/>
  <protectedRanges>
    <protectedRange sqref="B18:C18 B14:C16 B22:G39 D13:D18 H10:J39 B21:D21 F21:G21 B11:D12 F11:G18 E11:E21 B10:G10" name="Range1"/>
  </protectedRanges>
  <mergeCells count="77">
    <mergeCell ref="F20:G20"/>
    <mergeCell ref="B17:C17"/>
    <mergeCell ref="B19:C19"/>
    <mergeCell ref="F19:G19"/>
    <mergeCell ref="F29:G29"/>
    <mergeCell ref="B29:C29"/>
    <mergeCell ref="F18:G18"/>
    <mergeCell ref="F21:G21"/>
    <mergeCell ref="F22:G22"/>
    <mergeCell ref="F23:G23"/>
    <mergeCell ref="F24:G24"/>
    <mergeCell ref="F25:G25"/>
    <mergeCell ref="F26:G26"/>
    <mergeCell ref="F27:G27"/>
    <mergeCell ref="B20:C20"/>
    <mergeCell ref="B21:C21"/>
    <mergeCell ref="F28:G28"/>
    <mergeCell ref="B22:C22"/>
    <mergeCell ref="B23:C23"/>
    <mergeCell ref="B24:C24"/>
    <mergeCell ref="B25:C25"/>
    <mergeCell ref="B26:C26"/>
    <mergeCell ref="B39:C39"/>
    <mergeCell ref="B40:C40"/>
    <mergeCell ref="B16:C16"/>
    <mergeCell ref="B18:C18"/>
    <mergeCell ref="B30:C30"/>
    <mergeCell ref="B31:C31"/>
    <mergeCell ref="B35:C35"/>
    <mergeCell ref="B32:C32"/>
    <mergeCell ref="B33:C33"/>
    <mergeCell ref="B34:C34"/>
    <mergeCell ref="B27:C27"/>
    <mergeCell ref="B28:C28"/>
    <mergeCell ref="B38:C38"/>
    <mergeCell ref="B36:C36"/>
    <mergeCell ref="B37:C37"/>
    <mergeCell ref="B13:C13"/>
    <mergeCell ref="B14:C14"/>
    <mergeCell ref="B15:C15"/>
    <mergeCell ref="A4:B4"/>
    <mergeCell ref="A1:I1"/>
    <mergeCell ref="A3:B3"/>
    <mergeCell ref="C4:D4"/>
    <mergeCell ref="A6:B6"/>
    <mergeCell ref="H3:I3"/>
    <mergeCell ref="C3:D3"/>
    <mergeCell ref="F12:G12"/>
    <mergeCell ref="F13:G13"/>
    <mergeCell ref="F14:G14"/>
    <mergeCell ref="F15:G15"/>
    <mergeCell ref="A41:I41"/>
    <mergeCell ref="I7:I8"/>
    <mergeCell ref="H7:H8"/>
    <mergeCell ref="E7:E8"/>
    <mergeCell ref="B11:C11"/>
    <mergeCell ref="B12:C12"/>
    <mergeCell ref="F11:G11"/>
    <mergeCell ref="F7:G8"/>
    <mergeCell ref="F9:G9"/>
    <mergeCell ref="F10:G10"/>
    <mergeCell ref="A7:C9"/>
    <mergeCell ref="D7:D8"/>
    <mergeCell ref="B10:C10"/>
    <mergeCell ref="F16:G16"/>
    <mergeCell ref="F17:G17"/>
    <mergeCell ref="F30:G30"/>
    <mergeCell ref="F40:G40"/>
    <mergeCell ref="F31:G31"/>
    <mergeCell ref="F35:G35"/>
    <mergeCell ref="F36:G36"/>
    <mergeCell ref="F37:G37"/>
    <mergeCell ref="F39:G39"/>
    <mergeCell ref="F32:G32"/>
    <mergeCell ref="F33:G33"/>
    <mergeCell ref="F34:G34"/>
    <mergeCell ref="F38:G38"/>
  </mergeCells>
  <phoneticPr fontId="4" type="noConversion"/>
  <conditionalFormatting sqref="B10:I39">
    <cfRule type="expression" dxfId="5" priority="1">
      <formula>B10=""</formula>
    </cfRule>
  </conditionalFormatting>
  <printOptions horizontalCentered="1"/>
  <pageMargins left="0.25" right="0.25" top="0.75" bottom="0.75" header="0.3" footer="0.3"/>
  <pageSetup scale="66"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FF"/>
    <pageSetUpPr fitToPage="1"/>
  </sheetPr>
  <dimension ref="A1:P70"/>
  <sheetViews>
    <sheetView showGridLines="0" zoomScale="85" zoomScaleNormal="85" zoomScaleSheetLayoutView="80" zoomScalePageLayoutView="80" workbookViewId="0">
      <pane ySplit="10" topLeftCell="A11" activePane="bottomLeft" state="frozen"/>
      <selection activeCell="A11" sqref="A11:E11"/>
      <selection pane="bottomLeft" activeCell="G12" sqref="G12"/>
    </sheetView>
  </sheetViews>
  <sheetFormatPr defaultColWidth="0" defaultRowHeight="12.5" zeroHeight="1" x14ac:dyDescent="0.35"/>
  <cols>
    <col min="1" max="1" width="5.3046875" style="30" bestFit="1" customWidth="1"/>
    <col min="2" max="2" width="18" style="28" customWidth="1"/>
    <col min="3" max="3" width="16.23046875" style="28" customWidth="1"/>
    <col min="4" max="4" width="13.3046875" style="28" customWidth="1"/>
    <col min="5" max="5" width="20.53515625" style="28" customWidth="1"/>
    <col min="6" max="6" width="4.23046875" style="28" hidden="1" customWidth="1"/>
    <col min="7" max="8" width="14.3046875" style="28" customWidth="1"/>
    <col min="9" max="9" width="14.3046875" style="28" hidden="1" customWidth="1"/>
    <col min="10" max="11" width="14.3046875" style="28" customWidth="1"/>
    <col min="12" max="12" width="15.07421875" style="28" customWidth="1"/>
    <col min="13" max="13" width="3.3046875" style="28" customWidth="1"/>
    <col min="14" max="14" width="6.84375" style="28" hidden="1" customWidth="1"/>
    <col min="15" max="15" width="5.84375" style="28" hidden="1" customWidth="1"/>
    <col min="16" max="16" width="50.4609375" style="28" hidden="1" customWidth="1"/>
    <col min="17" max="16384" width="8.765625" style="28" hidden="1"/>
  </cols>
  <sheetData>
    <row r="1" spans="1:15" ht="15" customHeight="1" x14ac:dyDescent="0.35">
      <c r="A1" s="1184" t="s">
        <v>124</v>
      </c>
      <c r="B1" s="1184"/>
      <c r="C1" s="1184"/>
      <c r="D1" s="1184"/>
      <c r="E1" s="1184"/>
      <c r="F1" s="1184"/>
      <c r="G1" s="1184"/>
      <c r="H1" s="1184"/>
      <c r="I1" s="1184"/>
      <c r="J1" s="1184"/>
      <c r="K1" s="1184"/>
      <c r="L1" s="1184"/>
    </row>
    <row r="2" spans="1:15" ht="13.5" customHeight="1" x14ac:dyDescent="0.35">
      <c r="A2" s="185"/>
      <c r="B2" s="185"/>
      <c r="C2" s="185"/>
      <c r="D2" s="185"/>
      <c r="E2" s="185"/>
      <c r="F2" s="633"/>
      <c r="G2" s="185"/>
      <c r="H2" s="185"/>
      <c r="I2" s="633"/>
      <c r="J2" s="185"/>
      <c r="K2" s="185"/>
      <c r="L2" s="185"/>
    </row>
    <row r="3" spans="1:15" s="20" customFormat="1" ht="13.5" customHeight="1" x14ac:dyDescent="0.35">
      <c r="A3" s="1151" t="s">
        <v>80</v>
      </c>
      <c r="B3" s="1151"/>
      <c r="C3" s="1152">
        <f>Fire_District_Name</f>
        <v>0</v>
      </c>
      <c r="D3" s="1152"/>
      <c r="E3" s="57"/>
      <c r="F3" s="57"/>
      <c r="G3" s="57"/>
      <c r="H3" s="57"/>
      <c r="I3" s="57"/>
      <c r="J3" s="88" t="s">
        <v>81</v>
      </c>
      <c r="K3" s="1153">
        <f>FYE</f>
        <v>0</v>
      </c>
      <c r="L3" s="1153"/>
    </row>
    <row r="4" spans="1:15" s="20" customFormat="1" ht="13.5" customHeight="1" x14ac:dyDescent="0.35">
      <c r="A4" s="1151" t="s">
        <v>79</v>
      </c>
      <c r="B4" s="1151"/>
      <c r="C4" s="1154">
        <f>NPI</f>
        <v>0</v>
      </c>
      <c r="D4" s="1154"/>
      <c r="E4" s="62"/>
      <c r="F4" s="62"/>
      <c r="G4" s="62"/>
      <c r="H4" s="62"/>
      <c r="I4" s="62"/>
      <c r="J4" s="63"/>
      <c r="K4" s="64"/>
      <c r="L4" s="64"/>
    </row>
    <row r="5" spans="1:15" s="29" customFormat="1" ht="13.5" customHeight="1" x14ac:dyDescent="0.35">
      <c r="A5" s="60"/>
      <c r="B5" s="60"/>
      <c r="C5" s="89"/>
      <c r="D5" s="89"/>
      <c r="E5" s="90"/>
      <c r="F5" s="90"/>
      <c r="G5" s="90"/>
      <c r="H5" s="90"/>
      <c r="I5" s="90"/>
      <c r="J5" s="61"/>
      <c r="K5" s="61"/>
      <c r="L5" s="61"/>
    </row>
    <row r="6" spans="1:15" s="29" customFormat="1" ht="13.5" hidden="1" customHeight="1" x14ac:dyDescent="0.35">
      <c r="A6" s="715"/>
      <c r="B6" s="715"/>
      <c r="C6" s="716"/>
      <c r="D6" s="716"/>
      <c r="E6" s="716"/>
      <c r="F6" s="716"/>
      <c r="G6" s="730" t="s">
        <v>349</v>
      </c>
      <c r="H6" s="730" t="s">
        <v>350</v>
      </c>
      <c r="I6" s="730"/>
      <c r="J6" s="707" t="s">
        <v>351</v>
      </c>
      <c r="K6" s="707" t="s">
        <v>352</v>
      </c>
      <c r="L6" s="707" t="s">
        <v>353</v>
      </c>
      <c r="M6" s="717"/>
      <c r="N6" s="717"/>
    </row>
    <row r="7" spans="1:15" s="29" customFormat="1" ht="13.5" customHeight="1" x14ac:dyDescent="0.35">
      <c r="A7" s="184"/>
      <c r="B7" s="184"/>
      <c r="C7" s="91"/>
      <c r="D7" s="91"/>
      <c r="E7" s="91"/>
      <c r="F7" s="851"/>
      <c r="G7" s="91"/>
      <c r="H7" s="91"/>
      <c r="I7" s="851"/>
      <c r="J7" s="92"/>
      <c r="K7" s="92"/>
      <c r="L7" s="92"/>
      <c r="N7" s="717"/>
    </row>
    <row r="8" spans="1:15" s="29" customFormat="1" ht="17.25" customHeight="1" x14ac:dyDescent="0.35">
      <c r="A8" s="93" t="s">
        <v>145</v>
      </c>
      <c r="B8" s="1188" t="s">
        <v>188</v>
      </c>
      <c r="C8" s="1189"/>
      <c r="D8" s="1189"/>
      <c r="E8" s="1190"/>
      <c r="F8" s="852"/>
      <c r="G8" s="94" t="s">
        <v>189</v>
      </c>
      <c r="H8" s="94" t="s">
        <v>190</v>
      </c>
      <c r="I8" s="857"/>
      <c r="J8" s="95" t="s">
        <v>191</v>
      </c>
      <c r="K8" s="96" t="s">
        <v>192</v>
      </c>
      <c r="L8" s="452" t="s">
        <v>193</v>
      </c>
      <c r="N8" s="717"/>
    </row>
    <row r="9" spans="1:15" s="29" customFormat="1" ht="18" customHeight="1" x14ac:dyDescent="0.35">
      <c r="A9" s="98"/>
      <c r="B9" s="1188"/>
      <c r="C9" s="1189"/>
      <c r="D9" s="1189"/>
      <c r="E9" s="1190"/>
      <c r="F9" s="852"/>
      <c r="G9" s="94" t="s">
        <v>132</v>
      </c>
      <c r="H9" s="94" t="s">
        <v>133</v>
      </c>
      <c r="I9" s="857"/>
      <c r="J9" s="95" t="s">
        <v>97</v>
      </c>
      <c r="K9" s="96" t="s">
        <v>98</v>
      </c>
      <c r="L9" s="97"/>
      <c r="N9" s="717"/>
    </row>
    <row r="10" spans="1:15" ht="13.5" thickBot="1" x14ac:dyDescent="0.4">
      <c r="A10" s="99"/>
      <c r="B10" s="1191" t="s">
        <v>199</v>
      </c>
      <c r="C10" s="1192"/>
      <c r="D10" s="1192"/>
      <c r="E10" s="1193"/>
      <c r="F10" s="853"/>
      <c r="G10" s="100"/>
      <c r="H10" s="100"/>
      <c r="I10" s="858"/>
      <c r="J10" s="101"/>
      <c r="K10" s="101"/>
      <c r="L10" s="102" t="s">
        <v>140</v>
      </c>
      <c r="N10" s="718"/>
    </row>
    <row r="11" spans="1:15" ht="18" customHeight="1" thickTop="1" x14ac:dyDescent="0.35">
      <c r="A11" s="103"/>
      <c r="B11" s="1194"/>
      <c r="C11" s="1195"/>
      <c r="D11" s="1195"/>
      <c r="E11" s="1196"/>
      <c r="F11" s="722"/>
      <c r="G11" s="448"/>
      <c r="H11" s="448"/>
      <c r="I11" s="859"/>
      <c r="J11" s="448"/>
      <c r="K11" s="449"/>
      <c r="L11" s="450"/>
      <c r="N11" s="718"/>
      <c r="O11" s="630"/>
    </row>
    <row r="12" spans="1:15" ht="18" customHeight="1" x14ac:dyDescent="0.35">
      <c r="A12" s="451">
        <v>1</v>
      </c>
      <c r="B12" s="1197" t="s">
        <v>6393</v>
      </c>
      <c r="C12" s="1198"/>
      <c r="D12" s="1198"/>
      <c r="E12" s="1198"/>
      <c r="F12" s="854" t="str">
        <f>A12&amp; " " &amp;B12</f>
        <v>1 IA Medicaid Fee for Service</v>
      </c>
      <c r="G12" s="510"/>
      <c r="H12" s="510"/>
      <c r="I12" s="860"/>
      <c r="J12" s="510"/>
      <c r="K12" s="511"/>
      <c r="L12" s="504">
        <f t="shared" ref="L12:L17" si="0">SUM(G12:K12)</f>
        <v>0</v>
      </c>
      <c r="N12" s="768" t="s">
        <v>724</v>
      </c>
      <c r="O12" s="630"/>
    </row>
    <row r="13" spans="1:15" ht="18" customHeight="1" x14ac:dyDescent="0.35">
      <c r="A13" s="451">
        <f>+A12+1</f>
        <v>2</v>
      </c>
      <c r="B13" s="1199" t="s">
        <v>6394</v>
      </c>
      <c r="C13" s="1200"/>
      <c r="D13" s="1200"/>
      <c r="E13" s="1201"/>
      <c r="F13" s="854" t="str">
        <f t="shared" ref="F13:F17" si="1">A13&amp; " " &amp;B13</f>
        <v>2 IA Medicaid Fee for Service Other - (Specify) *</v>
      </c>
      <c r="G13" s="511"/>
      <c r="H13" s="511"/>
      <c r="I13" s="861"/>
      <c r="J13" s="511"/>
      <c r="K13" s="511"/>
      <c r="L13" s="504">
        <f t="shared" si="0"/>
        <v>0</v>
      </c>
      <c r="N13" s="768" t="s">
        <v>725</v>
      </c>
      <c r="O13" s="630"/>
    </row>
    <row r="14" spans="1:15" ht="18" customHeight="1" x14ac:dyDescent="0.35">
      <c r="A14" s="451">
        <f t="shared" ref="A14:A17" si="2">+A13+1</f>
        <v>3</v>
      </c>
      <c r="B14" s="1199" t="s">
        <v>6394</v>
      </c>
      <c r="C14" s="1200"/>
      <c r="D14" s="1200"/>
      <c r="E14" s="1201"/>
      <c r="F14" s="854" t="str">
        <f t="shared" si="1"/>
        <v>3 IA Medicaid Fee for Service Other - (Specify) *</v>
      </c>
      <c r="G14" s="511"/>
      <c r="H14" s="511"/>
      <c r="I14" s="861"/>
      <c r="J14" s="511"/>
      <c r="K14" s="511"/>
      <c r="L14" s="504">
        <f t="shared" si="0"/>
        <v>0</v>
      </c>
      <c r="N14" s="768" t="s">
        <v>726</v>
      </c>
      <c r="O14" s="630"/>
    </row>
    <row r="15" spans="1:15" ht="18" customHeight="1" x14ac:dyDescent="0.35">
      <c r="A15" s="451">
        <f t="shared" si="2"/>
        <v>4</v>
      </c>
      <c r="B15" s="1199" t="s">
        <v>6394</v>
      </c>
      <c r="C15" s="1200"/>
      <c r="D15" s="1200"/>
      <c r="E15" s="1201"/>
      <c r="F15" s="854" t="str">
        <f t="shared" si="1"/>
        <v>4 IA Medicaid Fee for Service Other - (Specify) *</v>
      </c>
      <c r="G15" s="511"/>
      <c r="H15" s="511"/>
      <c r="I15" s="861"/>
      <c r="J15" s="511"/>
      <c r="K15" s="511"/>
      <c r="L15" s="504">
        <f t="shared" si="0"/>
        <v>0</v>
      </c>
      <c r="N15" s="768" t="s">
        <v>727</v>
      </c>
    </row>
    <row r="16" spans="1:15" ht="18" customHeight="1" x14ac:dyDescent="0.35">
      <c r="A16" s="451">
        <f t="shared" si="2"/>
        <v>5</v>
      </c>
      <c r="B16" s="1199" t="s">
        <v>6394</v>
      </c>
      <c r="C16" s="1200"/>
      <c r="D16" s="1200"/>
      <c r="E16" s="1201"/>
      <c r="F16" s="854" t="str">
        <f t="shared" si="1"/>
        <v>5 IA Medicaid Fee for Service Other - (Specify) *</v>
      </c>
      <c r="G16" s="511"/>
      <c r="H16" s="511"/>
      <c r="I16" s="861"/>
      <c r="J16" s="511"/>
      <c r="K16" s="511"/>
      <c r="L16" s="504">
        <f t="shared" si="0"/>
        <v>0</v>
      </c>
      <c r="N16" s="768" t="s">
        <v>728</v>
      </c>
    </row>
    <row r="17" spans="1:15" ht="18" customHeight="1" x14ac:dyDescent="0.35">
      <c r="A17" s="451">
        <f t="shared" si="2"/>
        <v>6</v>
      </c>
      <c r="B17" s="1199" t="s">
        <v>6394</v>
      </c>
      <c r="C17" s="1200"/>
      <c r="D17" s="1200"/>
      <c r="E17" s="1201"/>
      <c r="F17" s="854" t="str">
        <f t="shared" si="1"/>
        <v>6 IA Medicaid Fee for Service Other - (Specify) *</v>
      </c>
      <c r="G17" s="512"/>
      <c r="H17" s="512"/>
      <c r="I17" s="862"/>
      <c r="J17" s="512"/>
      <c r="K17" s="512"/>
      <c r="L17" s="891">
        <f t="shared" si="0"/>
        <v>0</v>
      </c>
      <c r="N17" s="768" t="s">
        <v>729</v>
      </c>
    </row>
    <row r="18" spans="1:15" ht="18" customHeight="1" thickBot="1" x14ac:dyDescent="0.4">
      <c r="A18" s="103"/>
      <c r="B18" s="23" t="s">
        <v>6395</v>
      </c>
      <c r="C18" s="21"/>
      <c r="D18" s="21"/>
      <c r="E18" s="22"/>
      <c r="F18" s="722"/>
      <c r="G18" s="509">
        <f>SUM(G12:G17)</f>
        <v>0</v>
      </c>
      <c r="H18" s="509">
        <f>SUM(H12:H17)</f>
        <v>0</v>
      </c>
      <c r="I18" s="892"/>
      <c r="J18" s="509">
        <f>SUM(J12:J17)</f>
        <v>0</v>
      </c>
      <c r="K18" s="509">
        <f>SUM(K12:K17)</f>
        <v>0</v>
      </c>
      <c r="L18" s="507">
        <f>SUM(L12:L17)</f>
        <v>0</v>
      </c>
      <c r="N18" s="768" t="s">
        <v>730</v>
      </c>
    </row>
    <row r="19" spans="1:15" ht="18" customHeight="1" thickTop="1" x14ac:dyDescent="0.35">
      <c r="A19" s="104"/>
      <c r="B19" s="37"/>
      <c r="C19" s="38"/>
      <c r="D19" s="38"/>
      <c r="E19" s="39"/>
      <c r="F19" s="855"/>
      <c r="G19" s="39"/>
      <c r="H19" s="39"/>
      <c r="I19" s="855"/>
      <c r="J19" s="40"/>
      <c r="K19" s="41"/>
      <c r="L19" s="42"/>
      <c r="N19" s="768"/>
    </row>
    <row r="20" spans="1:15" ht="18" hidden="1" customHeight="1" x14ac:dyDescent="0.35">
      <c r="A20" s="719"/>
      <c r="B20" s="720"/>
      <c r="C20" s="721"/>
      <c r="D20" s="721"/>
      <c r="E20" s="722"/>
      <c r="F20" s="721"/>
      <c r="G20" s="730" t="s">
        <v>349</v>
      </c>
      <c r="H20" s="730" t="s">
        <v>350</v>
      </c>
      <c r="I20" s="730"/>
      <c r="J20" s="707" t="s">
        <v>351</v>
      </c>
      <c r="K20" s="707" t="s">
        <v>352</v>
      </c>
      <c r="L20" s="707" t="s">
        <v>353</v>
      </c>
      <c r="M20" s="718"/>
      <c r="N20" s="768"/>
    </row>
    <row r="21" spans="1:15" ht="18" customHeight="1" x14ac:dyDescent="0.35">
      <c r="A21" s="93" t="s">
        <v>146</v>
      </c>
      <c r="B21" s="1188" t="s">
        <v>188</v>
      </c>
      <c r="C21" s="1189"/>
      <c r="D21" s="1189"/>
      <c r="E21" s="1190"/>
      <c r="F21" s="852"/>
      <c r="G21" s="94" t="s">
        <v>189</v>
      </c>
      <c r="H21" s="94" t="s">
        <v>190</v>
      </c>
      <c r="I21" s="857"/>
      <c r="J21" s="95" t="s">
        <v>191</v>
      </c>
      <c r="K21" s="96" t="s">
        <v>192</v>
      </c>
      <c r="L21" s="452" t="s">
        <v>193</v>
      </c>
      <c r="N21" s="768"/>
    </row>
    <row r="22" spans="1:15" s="29" customFormat="1" ht="18" customHeight="1" x14ac:dyDescent="0.35">
      <c r="A22" s="98"/>
      <c r="B22" s="1188"/>
      <c r="C22" s="1189"/>
      <c r="D22" s="1189"/>
      <c r="E22" s="1190"/>
      <c r="F22" s="852"/>
      <c r="G22" s="94" t="s">
        <v>132</v>
      </c>
      <c r="H22" s="94" t="s">
        <v>133</v>
      </c>
      <c r="I22" s="857"/>
      <c r="J22" s="95" t="s">
        <v>97</v>
      </c>
      <c r="K22" s="96" t="s">
        <v>98</v>
      </c>
      <c r="L22" s="97"/>
      <c r="N22" s="768"/>
      <c r="O22" s="630"/>
    </row>
    <row r="23" spans="1:15" ht="16" thickBot="1" x14ac:dyDescent="0.4">
      <c r="A23" s="99"/>
      <c r="B23" s="1191" t="s">
        <v>6396</v>
      </c>
      <c r="C23" s="1192"/>
      <c r="D23" s="1192"/>
      <c r="E23" s="1193"/>
      <c r="F23" s="853"/>
      <c r="G23" s="101"/>
      <c r="H23" s="100"/>
      <c r="I23" s="858"/>
      <c r="J23" s="101"/>
      <c r="K23" s="101"/>
      <c r="L23" s="102" t="s">
        <v>42</v>
      </c>
      <c r="N23" s="768"/>
      <c r="O23" s="630"/>
    </row>
    <row r="24" spans="1:15" ht="18" customHeight="1" thickTop="1" x14ac:dyDescent="0.35">
      <c r="A24" s="451">
        <f>+A17+1</f>
        <v>7</v>
      </c>
      <c r="B24" s="1212" t="s">
        <v>6397</v>
      </c>
      <c r="C24" s="1213"/>
      <c r="D24" s="1213"/>
      <c r="E24" s="1213"/>
      <c r="F24" s="854" t="str">
        <f t="shared" ref="F24:F29" si="3">A24&amp; " " &amp;B24</f>
        <v>7 IA Medicaid Managed Care</v>
      </c>
      <c r="G24" s="513"/>
      <c r="H24" s="513"/>
      <c r="I24" s="864"/>
      <c r="J24" s="513"/>
      <c r="K24" s="513"/>
      <c r="L24" s="893">
        <f t="shared" ref="L24:L29" si="4">SUM(G24:K24)</f>
        <v>0</v>
      </c>
      <c r="N24" s="768" t="s">
        <v>731</v>
      </c>
      <c r="O24" s="630"/>
    </row>
    <row r="25" spans="1:15" ht="18" customHeight="1" x14ac:dyDescent="0.35">
      <c r="A25" s="451">
        <f>+A24+1</f>
        <v>8</v>
      </c>
      <c r="B25" s="1199" t="s">
        <v>6398</v>
      </c>
      <c r="C25" s="1200"/>
      <c r="D25" s="1200"/>
      <c r="E25" s="1201"/>
      <c r="F25" s="854" t="str">
        <f t="shared" si="3"/>
        <v>8 IA Medicaid Managed Care Other - (Specify) **</v>
      </c>
      <c r="G25" s="511"/>
      <c r="H25" s="511"/>
      <c r="I25" s="861"/>
      <c r="J25" s="511"/>
      <c r="K25" s="511"/>
      <c r="L25" s="504">
        <f t="shared" si="4"/>
        <v>0</v>
      </c>
      <c r="N25" s="768" t="s">
        <v>732</v>
      </c>
      <c r="O25" s="630"/>
    </row>
    <row r="26" spans="1:15" ht="18" customHeight="1" x14ac:dyDescent="0.35">
      <c r="A26" s="451">
        <f t="shared" ref="A26:A29" si="5">+A25+1</f>
        <v>9</v>
      </c>
      <c r="B26" s="1199" t="s">
        <v>6398</v>
      </c>
      <c r="C26" s="1200"/>
      <c r="D26" s="1200"/>
      <c r="E26" s="1201"/>
      <c r="F26" s="854" t="str">
        <f t="shared" si="3"/>
        <v>9 IA Medicaid Managed Care Other - (Specify) **</v>
      </c>
      <c r="G26" s="511"/>
      <c r="H26" s="511"/>
      <c r="I26" s="861"/>
      <c r="J26" s="511"/>
      <c r="K26" s="511"/>
      <c r="L26" s="504">
        <f t="shared" si="4"/>
        <v>0</v>
      </c>
      <c r="N26" s="768" t="s">
        <v>733</v>
      </c>
    </row>
    <row r="27" spans="1:15" ht="18" customHeight="1" x14ac:dyDescent="0.35">
      <c r="A27" s="451">
        <f t="shared" si="5"/>
        <v>10</v>
      </c>
      <c r="B27" s="1199" t="s">
        <v>6398</v>
      </c>
      <c r="C27" s="1200"/>
      <c r="D27" s="1200"/>
      <c r="E27" s="1201"/>
      <c r="F27" s="854" t="str">
        <f t="shared" si="3"/>
        <v>10 IA Medicaid Managed Care Other - (Specify) **</v>
      </c>
      <c r="G27" s="511"/>
      <c r="H27" s="511"/>
      <c r="I27" s="861"/>
      <c r="J27" s="511"/>
      <c r="K27" s="511"/>
      <c r="L27" s="504">
        <f t="shared" si="4"/>
        <v>0</v>
      </c>
      <c r="N27" s="768" t="s">
        <v>734</v>
      </c>
    </row>
    <row r="28" spans="1:15" ht="18" customHeight="1" x14ac:dyDescent="0.35">
      <c r="A28" s="451">
        <f t="shared" si="5"/>
        <v>11</v>
      </c>
      <c r="B28" s="1199" t="s">
        <v>6398</v>
      </c>
      <c r="C28" s="1200"/>
      <c r="D28" s="1200"/>
      <c r="E28" s="1201"/>
      <c r="F28" s="854" t="str">
        <f t="shared" si="3"/>
        <v>11 IA Medicaid Managed Care Other - (Specify) **</v>
      </c>
      <c r="G28" s="511"/>
      <c r="H28" s="511"/>
      <c r="I28" s="861"/>
      <c r="J28" s="511"/>
      <c r="K28" s="511"/>
      <c r="L28" s="504">
        <f t="shared" si="4"/>
        <v>0</v>
      </c>
      <c r="N28" s="768" t="s">
        <v>735</v>
      </c>
    </row>
    <row r="29" spans="1:15" ht="18" customHeight="1" x14ac:dyDescent="0.35">
      <c r="A29" s="451">
        <f t="shared" si="5"/>
        <v>12</v>
      </c>
      <c r="B29" s="1199" t="s">
        <v>6398</v>
      </c>
      <c r="C29" s="1200"/>
      <c r="D29" s="1200"/>
      <c r="E29" s="1201"/>
      <c r="F29" s="854" t="str">
        <f t="shared" si="3"/>
        <v>12 IA Medicaid Managed Care Other - (Specify) **</v>
      </c>
      <c r="G29" s="514"/>
      <c r="H29" s="514"/>
      <c r="I29" s="865"/>
      <c r="J29" s="514"/>
      <c r="K29" s="514"/>
      <c r="L29" s="891">
        <f t="shared" si="4"/>
        <v>0</v>
      </c>
      <c r="N29" s="768" t="s">
        <v>736</v>
      </c>
    </row>
    <row r="30" spans="1:15" s="105" customFormat="1" ht="18" customHeight="1" thickBot="1" x14ac:dyDescent="0.4">
      <c r="A30" s="24"/>
      <c r="B30" s="23" t="s">
        <v>6399</v>
      </c>
      <c r="C30" s="21"/>
      <c r="D30" s="21"/>
      <c r="E30" s="22"/>
      <c r="F30" s="722"/>
      <c r="G30" s="509">
        <f>SUM(G24:G29)</f>
        <v>0</v>
      </c>
      <c r="H30" s="509">
        <f>SUM(H24:H29)</f>
        <v>0</v>
      </c>
      <c r="I30" s="892"/>
      <c r="J30" s="509">
        <f>SUM(J24:J29)</f>
        <v>0</v>
      </c>
      <c r="K30" s="509">
        <f>SUM(K24:K29)</f>
        <v>0</v>
      </c>
      <c r="L30" s="507">
        <f>SUM(L24:L29)</f>
        <v>0</v>
      </c>
      <c r="N30" s="768" t="s">
        <v>737</v>
      </c>
    </row>
    <row r="31" spans="1:15" s="105" customFormat="1" ht="18" customHeight="1" thickTop="1" x14ac:dyDescent="0.35">
      <c r="A31" s="24"/>
      <c r="B31" s="1185"/>
      <c r="C31" s="1186"/>
      <c r="D31" s="1186"/>
      <c r="E31" s="1187"/>
      <c r="F31" s="856"/>
      <c r="G31" s="186"/>
      <c r="H31" s="186"/>
      <c r="I31" s="856"/>
      <c r="J31" s="25"/>
      <c r="K31" s="26"/>
      <c r="L31" s="27"/>
      <c r="N31" s="768"/>
    </row>
    <row r="32" spans="1:15" s="105" customFormat="1" ht="18" hidden="1" customHeight="1" x14ac:dyDescent="0.35">
      <c r="A32" s="723"/>
      <c r="B32" s="724" t="s">
        <v>349</v>
      </c>
      <c r="C32" s="725"/>
      <c r="D32" s="725"/>
      <c r="E32" s="725"/>
      <c r="F32" s="725"/>
      <c r="G32" s="725"/>
      <c r="H32" s="726"/>
      <c r="I32" s="726"/>
      <c r="J32" s="727" t="s">
        <v>350</v>
      </c>
      <c r="K32" s="850" t="s">
        <v>351</v>
      </c>
      <c r="L32" s="729" t="s">
        <v>352</v>
      </c>
      <c r="M32" s="718"/>
      <c r="N32" s="768"/>
    </row>
    <row r="33" spans="1:15" s="29" customFormat="1" ht="14.25" customHeight="1" x14ac:dyDescent="0.35">
      <c r="A33" s="106" t="s">
        <v>147</v>
      </c>
      <c r="B33" s="1214" t="s">
        <v>188</v>
      </c>
      <c r="C33" s="1215"/>
      <c r="D33" s="1215"/>
      <c r="E33" s="1215"/>
      <c r="F33" s="1215"/>
      <c r="G33" s="1215"/>
      <c r="H33" s="1216"/>
      <c r="I33" s="866"/>
      <c r="J33" s="453" t="s">
        <v>189</v>
      </c>
      <c r="K33" s="454" t="s">
        <v>190</v>
      </c>
      <c r="L33" s="455" t="s">
        <v>191</v>
      </c>
      <c r="N33" s="768"/>
    </row>
    <row r="34" spans="1:15" ht="19.5" customHeight="1" thickBot="1" x14ac:dyDescent="0.4">
      <c r="A34" s="99"/>
      <c r="B34" s="1191" t="s">
        <v>139</v>
      </c>
      <c r="C34" s="1192"/>
      <c r="D34" s="1192"/>
      <c r="E34" s="1192"/>
      <c r="F34" s="1192"/>
      <c r="G34" s="1192"/>
      <c r="H34" s="1193"/>
      <c r="I34" s="853"/>
      <c r="J34" s="101" t="s">
        <v>6400</v>
      </c>
      <c r="K34" s="101" t="s">
        <v>6401</v>
      </c>
      <c r="L34" s="102" t="s">
        <v>42</v>
      </c>
      <c r="N34" s="768"/>
      <c r="O34" s="630"/>
    </row>
    <row r="35" spans="1:15" ht="18" customHeight="1" thickTop="1" x14ac:dyDescent="0.35">
      <c r="A35" s="451">
        <f>+A29+1</f>
        <v>13</v>
      </c>
      <c r="B35" s="1203"/>
      <c r="C35" s="1203"/>
      <c r="D35" s="1203"/>
      <c r="E35" s="1203"/>
      <c r="F35" s="1203"/>
      <c r="G35" s="1203"/>
      <c r="H35" s="1203"/>
      <c r="I35" s="867" t="str">
        <f>A35&amp;" " &amp;B35</f>
        <v xml:space="preserve">13 </v>
      </c>
      <c r="J35" s="515"/>
      <c r="K35" s="515"/>
      <c r="L35" s="893">
        <f>IF(SUM(J35:K35)=0,0,SUM(J35:K35))</f>
        <v>0</v>
      </c>
      <c r="N35" s="768" t="s">
        <v>738</v>
      </c>
      <c r="O35" s="630"/>
    </row>
    <row r="36" spans="1:15" ht="18" customHeight="1" x14ac:dyDescent="0.35">
      <c r="A36" s="451">
        <f>+A35+1</f>
        <v>14</v>
      </c>
      <c r="B36" s="1202"/>
      <c r="C36" s="1202"/>
      <c r="D36" s="1202"/>
      <c r="E36" s="1202"/>
      <c r="F36" s="1202"/>
      <c r="G36" s="1202"/>
      <c r="H36" s="1202"/>
      <c r="I36" s="867" t="str">
        <f t="shared" ref="I36:I62" si="6">A36&amp;" " &amp;B36</f>
        <v xml:space="preserve">14 </v>
      </c>
      <c r="J36" s="510"/>
      <c r="K36" s="510"/>
      <c r="L36" s="504">
        <f t="shared" ref="L36:L53" si="7">IF(SUM(J36:K36)=0,0,SUM(J36:K36))</f>
        <v>0</v>
      </c>
      <c r="N36" s="768" t="s">
        <v>739</v>
      </c>
      <c r="O36" s="630"/>
    </row>
    <row r="37" spans="1:15" ht="18" customHeight="1" x14ac:dyDescent="0.35">
      <c r="A37" s="451">
        <f t="shared" ref="A37:A62" si="8">+A36+1</f>
        <v>15</v>
      </c>
      <c r="B37" s="1202"/>
      <c r="C37" s="1202"/>
      <c r="D37" s="1202"/>
      <c r="E37" s="1202"/>
      <c r="F37" s="1202"/>
      <c r="G37" s="1202"/>
      <c r="H37" s="1202"/>
      <c r="I37" s="867" t="str">
        <f t="shared" si="6"/>
        <v xml:space="preserve">15 </v>
      </c>
      <c r="J37" s="510"/>
      <c r="K37" s="510"/>
      <c r="L37" s="504">
        <f t="shared" si="7"/>
        <v>0</v>
      </c>
      <c r="N37" s="768" t="s">
        <v>740</v>
      </c>
      <c r="O37" s="630"/>
    </row>
    <row r="38" spans="1:15" ht="18" customHeight="1" x14ac:dyDescent="0.35">
      <c r="A38" s="451">
        <f t="shared" si="8"/>
        <v>16</v>
      </c>
      <c r="B38" s="1202"/>
      <c r="C38" s="1202"/>
      <c r="D38" s="1202"/>
      <c r="E38" s="1202"/>
      <c r="F38" s="1202"/>
      <c r="G38" s="1202"/>
      <c r="H38" s="1202"/>
      <c r="I38" s="867" t="str">
        <f t="shared" si="6"/>
        <v xml:space="preserve">16 </v>
      </c>
      <c r="J38" s="510"/>
      <c r="K38" s="510"/>
      <c r="L38" s="504">
        <f t="shared" si="7"/>
        <v>0</v>
      </c>
      <c r="N38" s="768" t="s">
        <v>741</v>
      </c>
    </row>
    <row r="39" spans="1:15" ht="18" customHeight="1" x14ac:dyDescent="0.35">
      <c r="A39" s="451">
        <f t="shared" si="8"/>
        <v>17</v>
      </c>
      <c r="B39" s="1202"/>
      <c r="C39" s="1202"/>
      <c r="D39" s="1202"/>
      <c r="E39" s="1202"/>
      <c r="F39" s="1202"/>
      <c r="G39" s="1202"/>
      <c r="H39" s="1202"/>
      <c r="I39" s="867" t="str">
        <f t="shared" si="6"/>
        <v xml:space="preserve">17 </v>
      </c>
      <c r="J39" s="510"/>
      <c r="K39" s="510"/>
      <c r="L39" s="504">
        <f t="shared" si="7"/>
        <v>0</v>
      </c>
      <c r="N39" s="768" t="s">
        <v>742</v>
      </c>
    </row>
    <row r="40" spans="1:15" ht="18" customHeight="1" x14ac:dyDescent="0.35">
      <c r="A40" s="451">
        <f t="shared" si="8"/>
        <v>18</v>
      </c>
      <c r="B40" s="1202"/>
      <c r="C40" s="1202"/>
      <c r="D40" s="1202"/>
      <c r="E40" s="1202"/>
      <c r="F40" s="1202"/>
      <c r="G40" s="1202"/>
      <c r="H40" s="1202"/>
      <c r="I40" s="867" t="str">
        <f t="shared" si="6"/>
        <v xml:space="preserve">18 </v>
      </c>
      <c r="J40" s="510"/>
      <c r="K40" s="510"/>
      <c r="L40" s="504">
        <f t="shared" si="7"/>
        <v>0</v>
      </c>
      <c r="N40" s="768" t="s">
        <v>743</v>
      </c>
    </row>
    <row r="41" spans="1:15" ht="18" customHeight="1" x14ac:dyDescent="0.35">
      <c r="A41" s="451">
        <f t="shared" si="8"/>
        <v>19</v>
      </c>
      <c r="B41" s="1202"/>
      <c r="C41" s="1202"/>
      <c r="D41" s="1202"/>
      <c r="E41" s="1202"/>
      <c r="F41" s="1202"/>
      <c r="G41" s="1202"/>
      <c r="H41" s="1202"/>
      <c r="I41" s="867" t="str">
        <f t="shared" si="6"/>
        <v xml:space="preserve">19 </v>
      </c>
      <c r="J41" s="510"/>
      <c r="K41" s="510"/>
      <c r="L41" s="504">
        <f>IF(SUM(J41:K41)=0,0,SUM(J41:K41))</f>
        <v>0</v>
      </c>
      <c r="N41" s="768" t="s">
        <v>744</v>
      </c>
    </row>
    <row r="42" spans="1:15" ht="18" customHeight="1" x14ac:dyDescent="0.35">
      <c r="A42" s="451">
        <f t="shared" si="8"/>
        <v>20</v>
      </c>
      <c r="B42" s="1202"/>
      <c r="C42" s="1202"/>
      <c r="D42" s="1202"/>
      <c r="E42" s="1202"/>
      <c r="F42" s="1202"/>
      <c r="G42" s="1202"/>
      <c r="H42" s="1202"/>
      <c r="I42" s="867" t="str">
        <f t="shared" si="6"/>
        <v xml:space="preserve">20 </v>
      </c>
      <c r="J42" s="510"/>
      <c r="K42" s="510"/>
      <c r="L42" s="504">
        <f t="shared" si="7"/>
        <v>0</v>
      </c>
      <c r="N42" s="768" t="s">
        <v>745</v>
      </c>
    </row>
    <row r="43" spans="1:15" ht="18" customHeight="1" x14ac:dyDescent="0.35">
      <c r="A43" s="451">
        <f t="shared" si="8"/>
        <v>21</v>
      </c>
      <c r="B43" s="1202"/>
      <c r="C43" s="1202"/>
      <c r="D43" s="1202"/>
      <c r="E43" s="1202"/>
      <c r="F43" s="1202"/>
      <c r="G43" s="1202"/>
      <c r="H43" s="1202"/>
      <c r="I43" s="867" t="str">
        <f t="shared" si="6"/>
        <v xml:space="preserve">21 </v>
      </c>
      <c r="J43" s="510"/>
      <c r="K43" s="510"/>
      <c r="L43" s="504">
        <f t="shared" si="7"/>
        <v>0</v>
      </c>
      <c r="N43" s="768" t="s">
        <v>746</v>
      </c>
    </row>
    <row r="44" spans="1:15" ht="18" customHeight="1" x14ac:dyDescent="0.35">
      <c r="A44" s="451">
        <f t="shared" si="8"/>
        <v>22</v>
      </c>
      <c r="B44" s="1202"/>
      <c r="C44" s="1202"/>
      <c r="D44" s="1202"/>
      <c r="E44" s="1202"/>
      <c r="F44" s="1202"/>
      <c r="G44" s="1202"/>
      <c r="H44" s="1202"/>
      <c r="I44" s="867" t="str">
        <f t="shared" si="6"/>
        <v xml:space="preserve">22 </v>
      </c>
      <c r="J44" s="510"/>
      <c r="K44" s="510"/>
      <c r="L44" s="504">
        <f t="shared" si="7"/>
        <v>0</v>
      </c>
      <c r="N44" s="768" t="s">
        <v>747</v>
      </c>
    </row>
    <row r="45" spans="1:15" ht="18" customHeight="1" x14ac:dyDescent="0.35">
      <c r="A45" s="451">
        <f t="shared" si="8"/>
        <v>23</v>
      </c>
      <c r="B45" s="1202"/>
      <c r="C45" s="1202"/>
      <c r="D45" s="1202"/>
      <c r="E45" s="1202"/>
      <c r="F45" s="1202"/>
      <c r="G45" s="1202"/>
      <c r="H45" s="1202"/>
      <c r="I45" s="867" t="str">
        <f t="shared" si="6"/>
        <v xml:space="preserve">23 </v>
      </c>
      <c r="J45" s="510"/>
      <c r="K45" s="510"/>
      <c r="L45" s="504">
        <f t="shared" si="7"/>
        <v>0</v>
      </c>
      <c r="N45" s="768" t="s">
        <v>748</v>
      </c>
    </row>
    <row r="46" spans="1:15" ht="18" customHeight="1" x14ac:dyDescent="0.35">
      <c r="A46" s="451">
        <f t="shared" si="8"/>
        <v>24</v>
      </c>
      <c r="B46" s="1202"/>
      <c r="C46" s="1202"/>
      <c r="D46" s="1202"/>
      <c r="E46" s="1202"/>
      <c r="F46" s="1202"/>
      <c r="G46" s="1202"/>
      <c r="H46" s="1202"/>
      <c r="I46" s="867" t="str">
        <f t="shared" si="6"/>
        <v xml:space="preserve">24 </v>
      </c>
      <c r="J46" s="510"/>
      <c r="K46" s="510"/>
      <c r="L46" s="504">
        <f t="shared" si="7"/>
        <v>0</v>
      </c>
      <c r="N46" s="768" t="s">
        <v>749</v>
      </c>
    </row>
    <row r="47" spans="1:15" ht="18" customHeight="1" x14ac:dyDescent="0.35">
      <c r="A47" s="451">
        <f t="shared" si="8"/>
        <v>25</v>
      </c>
      <c r="B47" s="1202"/>
      <c r="C47" s="1202"/>
      <c r="D47" s="1202"/>
      <c r="E47" s="1202"/>
      <c r="F47" s="1202"/>
      <c r="G47" s="1202"/>
      <c r="H47" s="1202"/>
      <c r="I47" s="867" t="str">
        <f t="shared" si="6"/>
        <v xml:space="preserve">25 </v>
      </c>
      <c r="J47" s="510"/>
      <c r="K47" s="510"/>
      <c r="L47" s="504">
        <f t="shared" si="7"/>
        <v>0</v>
      </c>
      <c r="N47" s="768" t="s">
        <v>750</v>
      </c>
    </row>
    <row r="48" spans="1:15" ht="18" customHeight="1" x14ac:dyDescent="0.35">
      <c r="A48" s="451">
        <f t="shared" si="8"/>
        <v>26</v>
      </c>
      <c r="B48" s="1202"/>
      <c r="C48" s="1202"/>
      <c r="D48" s="1202"/>
      <c r="E48" s="1202"/>
      <c r="F48" s="1202"/>
      <c r="G48" s="1202"/>
      <c r="H48" s="1202"/>
      <c r="I48" s="867" t="str">
        <f t="shared" si="6"/>
        <v xml:space="preserve">26 </v>
      </c>
      <c r="J48" s="510"/>
      <c r="K48" s="510"/>
      <c r="L48" s="504">
        <f t="shared" si="7"/>
        <v>0</v>
      </c>
      <c r="N48" s="768" t="s">
        <v>751</v>
      </c>
    </row>
    <row r="49" spans="1:14" ht="18" customHeight="1" x14ac:dyDescent="0.35">
      <c r="A49" s="451">
        <f t="shared" si="8"/>
        <v>27</v>
      </c>
      <c r="B49" s="1202"/>
      <c r="C49" s="1202"/>
      <c r="D49" s="1202"/>
      <c r="E49" s="1202"/>
      <c r="F49" s="1202"/>
      <c r="G49" s="1202"/>
      <c r="H49" s="1202"/>
      <c r="I49" s="867" t="str">
        <f t="shared" si="6"/>
        <v xml:space="preserve">27 </v>
      </c>
      <c r="J49" s="510"/>
      <c r="K49" s="510"/>
      <c r="L49" s="504">
        <f t="shared" si="7"/>
        <v>0</v>
      </c>
      <c r="N49" s="768" t="s">
        <v>752</v>
      </c>
    </row>
    <row r="50" spans="1:14" ht="18" customHeight="1" x14ac:dyDescent="0.35">
      <c r="A50" s="451">
        <f t="shared" si="8"/>
        <v>28</v>
      </c>
      <c r="B50" s="1202"/>
      <c r="C50" s="1202"/>
      <c r="D50" s="1202"/>
      <c r="E50" s="1202"/>
      <c r="F50" s="1202"/>
      <c r="G50" s="1202"/>
      <c r="H50" s="1202"/>
      <c r="I50" s="867" t="str">
        <f t="shared" si="6"/>
        <v xml:space="preserve">28 </v>
      </c>
      <c r="J50" s="510"/>
      <c r="K50" s="510"/>
      <c r="L50" s="504">
        <f t="shared" si="7"/>
        <v>0</v>
      </c>
      <c r="N50" s="768" t="s">
        <v>753</v>
      </c>
    </row>
    <row r="51" spans="1:14" ht="18" customHeight="1" x14ac:dyDescent="0.35">
      <c r="A51" s="451">
        <f t="shared" si="8"/>
        <v>29</v>
      </c>
      <c r="B51" s="1202"/>
      <c r="C51" s="1202"/>
      <c r="D51" s="1202"/>
      <c r="E51" s="1202"/>
      <c r="F51" s="1202"/>
      <c r="G51" s="1202"/>
      <c r="H51" s="1202"/>
      <c r="I51" s="867" t="str">
        <f t="shared" si="6"/>
        <v xml:space="preserve">29 </v>
      </c>
      <c r="J51" s="510"/>
      <c r="K51" s="510"/>
      <c r="L51" s="504">
        <f t="shared" si="7"/>
        <v>0</v>
      </c>
      <c r="N51" s="768" t="s">
        <v>754</v>
      </c>
    </row>
    <row r="52" spans="1:14" ht="18" customHeight="1" x14ac:dyDescent="0.35">
      <c r="A52" s="451">
        <f t="shared" si="8"/>
        <v>30</v>
      </c>
      <c r="B52" s="1202"/>
      <c r="C52" s="1202"/>
      <c r="D52" s="1202"/>
      <c r="E52" s="1202"/>
      <c r="F52" s="1202"/>
      <c r="G52" s="1202"/>
      <c r="H52" s="1202"/>
      <c r="I52" s="867" t="str">
        <f t="shared" si="6"/>
        <v xml:space="preserve">30 </v>
      </c>
      <c r="J52" s="510"/>
      <c r="K52" s="510"/>
      <c r="L52" s="504">
        <f t="shared" si="7"/>
        <v>0</v>
      </c>
      <c r="N52" s="768" t="s">
        <v>755</v>
      </c>
    </row>
    <row r="53" spans="1:14" ht="18" customHeight="1" x14ac:dyDescent="0.35">
      <c r="A53" s="451">
        <f t="shared" si="8"/>
        <v>31</v>
      </c>
      <c r="B53" s="1202"/>
      <c r="C53" s="1202"/>
      <c r="D53" s="1202"/>
      <c r="E53" s="1202"/>
      <c r="F53" s="1202"/>
      <c r="G53" s="1202"/>
      <c r="H53" s="1202"/>
      <c r="I53" s="867" t="str">
        <f t="shared" si="6"/>
        <v xml:space="preserve">31 </v>
      </c>
      <c r="J53" s="510"/>
      <c r="K53" s="510"/>
      <c r="L53" s="504">
        <f t="shared" si="7"/>
        <v>0</v>
      </c>
      <c r="N53" s="768" t="s">
        <v>756</v>
      </c>
    </row>
    <row r="54" spans="1:14" ht="18" customHeight="1" x14ac:dyDescent="0.35">
      <c r="A54" s="451">
        <f t="shared" si="8"/>
        <v>32</v>
      </c>
      <c r="B54" s="1202"/>
      <c r="C54" s="1202"/>
      <c r="D54" s="1202"/>
      <c r="E54" s="1202"/>
      <c r="F54" s="1202"/>
      <c r="G54" s="1202"/>
      <c r="H54" s="1202"/>
      <c r="I54" s="867" t="str">
        <f t="shared" si="6"/>
        <v xml:space="preserve">32 </v>
      </c>
      <c r="J54" s="510"/>
      <c r="K54" s="510"/>
      <c r="L54" s="504">
        <f t="shared" ref="L54:L63" si="9">IF(SUM(J54:K54)=0,0,SUM(J54:K54))</f>
        <v>0</v>
      </c>
      <c r="N54" s="768" t="s">
        <v>757</v>
      </c>
    </row>
    <row r="55" spans="1:14" ht="18" customHeight="1" x14ac:dyDescent="0.35">
      <c r="A55" s="451">
        <f t="shared" si="8"/>
        <v>33</v>
      </c>
      <c r="B55" s="1202"/>
      <c r="C55" s="1202"/>
      <c r="D55" s="1202"/>
      <c r="E55" s="1202"/>
      <c r="F55" s="1202"/>
      <c r="G55" s="1202"/>
      <c r="H55" s="1202"/>
      <c r="I55" s="867" t="str">
        <f t="shared" si="6"/>
        <v xml:space="preserve">33 </v>
      </c>
      <c r="J55" s="327"/>
      <c r="K55" s="327"/>
      <c r="L55" s="504">
        <f t="shared" si="9"/>
        <v>0</v>
      </c>
      <c r="N55" s="768" t="s">
        <v>758</v>
      </c>
    </row>
    <row r="56" spans="1:14" ht="18" customHeight="1" x14ac:dyDescent="0.35">
      <c r="A56" s="451">
        <f t="shared" si="8"/>
        <v>34</v>
      </c>
      <c r="B56" s="1202"/>
      <c r="C56" s="1202"/>
      <c r="D56" s="1202"/>
      <c r="E56" s="1202"/>
      <c r="F56" s="1202"/>
      <c r="G56" s="1202"/>
      <c r="H56" s="1202"/>
      <c r="I56" s="867" t="str">
        <f t="shared" si="6"/>
        <v xml:space="preserve">34 </v>
      </c>
      <c r="J56" s="510"/>
      <c r="K56" s="510"/>
      <c r="L56" s="504">
        <f t="shared" si="9"/>
        <v>0</v>
      </c>
      <c r="N56" s="768" t="s">
        <v>759</v>
      </c>
    </row>
    <row r="57" spans="1:14" ht="18" customHeight="1" x14ac:dyDescent="0.35">
      <c r="A57" s="451">
        <f t="shared" si="8"/>
        <v>35</v>
      </c>
      <c r="B57" s="1202"/>
      <c r="C57" s="1202"/>
      <c r="D57" s="1202"/>
      <c r="E57" s="1202"/>
      <c r="F57" s="1202"/>
      <c r="G57" s="1202"/>
      <c r="H57" s="1202"/>
      <c r="I57" s="867" t="str">
        <f t="shared" si="6"/>
        <v xml:space="preserve">35 </v>
      </c>
      <c r="J57" s="510"/>
      <c r="K57" s="510"/>
      <c r="L57" s="504">
        <f t="shared" si="9"/>
        <v>0</v>
      </c>
      <c r="N57" s="768" t="s">
        <v>760</v>
      </c>
    </row>
    <row r="58" spans="1:14" ht="18" customHeight="1" x14ac:dyDescent="0.35">
      <c r="A58" s="451">
        <f t="shared" si="8"/>
        <v>36</v>
      </c>
      <c r="B58" s="1202"/>
      <c r="C58" s="1202"/>
      <c r="D58" s="1202"/>
      <c r="E58" s="1202"/>
      <c r="F58" s="1202"/>
      <c r="G58" s="1202"/>
      <c r="H58" s="1202"/>
      <c r="I58" s="867" t="str">
        <f t="shared" si="6"/>
        <v xml:space="preserve">36 </v>
      </c>
      <c r="J58" s="510"/>
      <c r="K58" s="510"/>
      <c r="L58" s="504">
        <f t="shared" si="9"/>
        <v>0</v>
      </c>
      <c r="N58" s="768" t="s">
        <v>761</v>
      </c>
    </row>
    <row r="59" spans="1:14" ht="18" customHeight="1" x14ac:dyDescent="0.35">
      <c r="A59" s="451">
        <f t="shared" si="8"/>
        <v>37</v>
      </c>
      <c r="B59" s="1202"/>
      <c r="C59" s="1202"/>
      <c r="D59" s="1202"/>
      <c r="E59" s="1202"/>
      <c r="F59" s="1202"/>
      <c r="G59" s="1202"/>
      <c r="H59" s="1202"/>
      <c r="I59" s="867" t="str">
        <f t="shared" si="6"/>
        <v xml:space="preserve">37 </v>
      </c>
      <c r="J59" s="510"/>
      <c r="K59" s="510"/>
      <c r="L59" s="504">
        <f t="shared" si="9"/>
        <v>0</v>
      </c>
      <c r="N59" s="768" t="s">
        <v>762</v>
      </c>
    </row>
    <row r="60" spans="1:14" ht="18" customHeight="1" x14ac:dyDescent="0.35">
      <c r="A60" s="451">
        <f t="shared" si="8"/>
        <v>38</v>
      </c>
      <c r="B60" s="1202"/>
      <c r="C60" s="1202"/>
      <c r="D60" s="1202"/>
      <c r="E60" s="1202"/>
      <c r="F60" s="1202"/>
      <c r="G60" s="1202"/>
      <c r="H60" s="1202"/>
      <c r="I60" s="867" t="str">
        <f t="shared" si="6"/>
        <v xml:space="preserve">38 </v>
      </c>
      <c r="J60" s="510"/>
      <c r="K60" s="510"/>
      <c r="L60" s="504">
        <f t="shared" si="9"/>
        <v>0</v>
      </c>
      <c r="N60" s="768" t="s">
        <v>763</v>
      </c>
    </row>
    <row r="61" spans="1:14" ht="18" customHeight="1" x14ac:dyDescent="0.35">
      <c r="A61" s="451">
        <f t="shared" si="8"/>
        <v>39</v>
      </c>
      <c r="B61" s="1202"/>
      <c r="C61" s="1202"/>
      <c r="D61" s="1202"/>
      <c r="E61" s="1202"/>
      <c r="F61" s="1202"/>
      <c r="G61" s="1202"/>
      <c r="H61" s="1202"/>
      <c r="I61" s="867" t="str">
        <f t="shared" si="6"/>
        <v xml:space="preserve">39 </v>
      </c>
      <c r="J61" s="510"/>
      <c r="K61" s="510"/>
      <c r="L61" s="504">
        <f t="shared" si="9"/>
        <v>0</v>
      </c>
      <c r="N61" s="768" t="s">
        <v>764</v>
      </c>
    </row>
    <row r="62" spans="1:14" s="105" customFormat="1" ht="18" customHeight="1" x14ac:dyDescent="0.35">
      <c r="A62" s="451">
        <f t="shared" si="8"/>
        <v>40</v>
      </c>
      <c r="B62" s="1205"/>
      <c r="C62" s="1205"/>
      <c r="D62" s="1205"/>
      <c r="E62" s="1205"/>
      <c r="F62" s="1205"/>
      <c r="G62" s="1205"/>
      <c r="H62" s="1205"/>
      <c r="I62" s="867" t="str">
        <f t="shared" si="6"/>
        <v xml:space="preserve">40 </v>
      </c>
      <c r="J62" s="516"/>
      <c r="K62" s="516"/>
      <c r="L62" s="891">
        <f t="shared" si="9"/>
        <v>0</v>
      </c>
      <c r="N62" s="768" t="s">
        <v>765</v>
      </c>
    </row>
    <row r="63" spans="1:14" ht="18" customHeight="1" x14ac:dyDescent="0.35">
      <c r="A63" s="451">
        <f>+A62+1</f>
        <v>41</v>
      </c>
      <c r="B63" s="1206" t="s">
        <v>141</v>
      </c>
      <c r="C63" s="1207"/>
      <c r="D63" s="1207"/>
      <c r="E63" s="1207"/>
      <c r="F63" s="1207"/>
      <c r="G63" s="1207"/>
      <c r="H63" s="1208"/>
      <c r="I63" s="868"/>
      <c r="J63" s="896">
        <f>SUM(J35:J62)</f>
        <v>0</v>
      </c>
      <c r="K63" s="896">
        <f>SUM(K35:K62)</f>
        <v>0</v>
      </c>
      <c r="L63" s="894">
        <f t="shared" si="9"/>
        <v>0</v>
      </c>
      <c r="N63" s="768" t="s">
        <v>766</v>
      </c>
    </row>
    <row r="64" spans="1:14" ht="18" customHeight="1" thickBot="1" x14ac:dyDescent="0.4">
      <c r="A64" s="897">
        <f>+A63+1</f>
        <v>42</v>
      </c>
      <c r="B64" s="1209" t="s">
        <v>194</v>
      </c>
      <c r="C64" s="1210"/>
      <c r="D64" s="1210"/>
      <c r="E64" s="1210"/>
      <c r="F64" s="1210"/>
      <c r="G64" s="1210"/>
      <c r="H64" s="1211"/>
      <c r="I64" s="869"/>
      <c r="J64" s="517"/>
      <c r="K64" s="517"/>
      <c r="L64" s="895">
        <f>L18+L30+L63</f>
        <v>0</v>
      </c>
      <c r="N64" s="768" t="s">
        <v>767</v>
      </c>
    </row>
    <row r="65" spans="1:12" ht="18" customHeight="1" thickTop="1" x14ac:dyDescent="0.35">
      <c r="A65" s="107"/>
      <c r="B65" s="108"/>
      <c r="C65" s="108"/>
      <c r="D65" s="108"/>
      <c r="E65" s="108"/>
      <c r="F65" s="108"/>
      <c r="G65" s="108"/>
      <c r="H65" s="108"/>
      <c r="I65" s="108"/>
      <c r="J65" s="109"/>
      <c r="K65" s="105"/>
      <c r="L65" s="105"/>
    </row>
    <row r="66" spans="1:12" ht="18" customHeight="1" x14ac:dyDescent="0.35">
      <c r="A66" s="187"/>
      <c r="B66" s="187"/>
      <c r="C66" s="187"/>
      <c r="D66" s="187"/>
      <c r="E66" s="187"/>
      <c r="F66" s="632"/>
      <c r="G66" s="187"/>
      <c r="H66" s="187"/>
      <c r="I66" s="632"/>
      <c r="J66" s="187"/>
    </row>
    <row r="67" spans="1:12" ht="18" customHeight="1" x14ac:dyDescent="0.35">
      <c r="A67" s="187"/>
      <c r="B67" s="36"/>
      <c r="C67" s="187"/>
      <c r="D67" s="187"/>
      <c r="E67" s="187"/>
      <c r="F67" s="632"/>
      <c r="G67" s="187"/>
      <c r="H67" s="187"/>
      <c r="I67" s="632"/>
      <c r="J67" s="187"/>
    </row>
    <row r="68" spans="1:12" ht="18" hidden="1" customHeight="1" x14ac:dyDescent="0.35">
      <c r="A68" s="187"/>
      <c r="B68" s="36"/>
      <c r="C68" s="187"/>
      <c r="D68" s="187"/>
      <c r="E68" s="187"/>
      <c r="F68" s="632"/>
      <c r="G68" s="187"/>
      <c r="H68" s="187"/>
      <c r="I68" s="632"/>
      <c r="J68" s="187"/>
    </row>
    <row r="69" spans="1:12" ht="18" hidden="1" customHeight="1" x14ac:dyDescent="0.35">
      <c r="B69" s="28" t="s">
        <v>142</v>
      </c>
      <c r="C69" s="1204"/>
      <c r="D69" s="1204"/>
      <c r="E69" s="1204"/>
      <c r="F69" s="1204"/>
      <c r="G69" s="1204"/>
      <c r="H69" s="1204"/>
      <c r="I69" s="1204"/>
      <c r="J69" s="1204"/>
    </row>
    <row r="70" spans="1:12" hidden="1" x14ac:dyDescent="0.35">
      <c r="C70" s="1204"/>
      <c r="D70" s="1204"/>
      <c r="E70" s="1204"/>
      <c r="F70" s="1204"/>
      <c r="G70" s="1204"/>
      <c r="H70" s="1204"/>
      <c r="I70" s="1204"/>
      <c r="J70" s="1204"/>
    </row>
  </sheetData>
  <sheetProtection algorithmName="SHA-512" hashValue="C9UuxJRW1r8DgRP2Y3VsSfHlcE9qKQ6YgPnH1vSS6YhTfADcmvAk8qujtam/uvpRBhO8AGshbeMP+nqRnZejJw==" saltValue="8Uf48tUNxx9Sy4/BLPjUPg==" spinCount="100000" sheet="1" selectLockedCells="1"/>
  <protectedRanges>
    <protectedRange password="E7EE" sqref="G30:L30" name="Range2"/>
    <protectedRange password="E7EE" sqref="B19:K19 B31:K32 B35:K35 B63:K63 B18:L18 B30:L30 B21:K21 B20:F20 B36:I62 J36:K61 B11:K17 B24:K29" name="Range1"/>
  </protectedRanges>
  <mergeCells count="60">
    <mergeCell ref="B51:H51"/>
    <mergeCell ref="B24:E24"/>
    <mergeCell ref="B49:H49"/>
    <mergeCell ref="B36:H36"/>
    <mergeCell ref="B50:H50"/>
    <mergeCell ref="B39:H39"/>
    <mergeCell ref="B29:E29"/>
    <mergeCell ref="B34:H34"/>
    <mergeCell ref="B33:H33"/>
    <mergeCell ref="B25:E25"/>
    <mergeCell ref="B28:E28"/>
    <mergeCell ref="B37:H37"/>
    <mergeCell ref="B15:E15"/>
    <mergeCell ref="B16:E16"/>
    <mergeCell ref="B26:E26"/>
    <mergeCell ref="B27:E27"/>
    <mergeCell ref="C70:J70"/>
    <mergeCell ref="C69:J69"/>
    <mergeCell ref="B62:H62"/>
    <mergeCell ref="B61:H61"/>
    <mergeCell ref="B58:H58"/>
    <mergeCell ref="B59:H59"/>
    <mergeCell ref="B60:H60"/>
    <mergeCell ref="B63:H63"/>
    <mergeCell ref="B64:H64"/>
    <mergeCell ref="B55:H55"/>
    <mergeCell ref="B56:H56"/>
    <mergeCell ref="B57:H57"/>
    <mergeCell ref="B21:E21"/>
    <mergeCell ref="B17:E17"/>
    <mergeCell ref="B54:H54"/>
    <mergeCell ref="B52:H52"/>
    <mergeCell ref="B35:H35"/>
    <mergeCell ref="B38:H38"/>
    <mergeCell ref="B42:H42"/>
    <mergeCell ref="B43:H43"/>
    <mergeCell ref="B40:H40"/>
    <mergeCell ref="B41:H41"/>
    <mergeCell ref="B53:H53"/>
    <mergeCell ref="B44:H44"/>
    <mergeCell ref="B45:H45"/>
    <mergeCell ref="B48:H48"/>
    <mergeCell ref="B47:H47"/>
    <mergeCell ref="B46:H46"/>
    <mergeCell ref="A1:L1"/>
    <mergeCell ref="B31:E31"/>
    <mergeCell ref="B9:E9"/>
    <mergeCell ref="B10:E10"/>
    <mergeCell ref="B11:E11"/>
    <mergeCell ref="K3:L3"/>
    <mergeCell ref="B22:E22"/>
    <mergeCell ref="A4:B4"/>
    <mergeCell ref="A3:B3"/>
    <mergeCell ref="B12:E12"/>
    <mergeCell ref="B14:E14"/>
    <mergeCell ref="B8:E8"/>
    <mergeCell ref="C3:D3"/>
    <mergeCell ref="C4:D4"/>
    <mergeCell ref="B13:E13"/>
    <mergeCell ref="B23:E23"/>
  </mergeCells>
  <phoneticPr fontId="4" type="noConversion"/>
  <conditionalFormatting sqref="G24:H29 G12:H17 J24:K29 J12:K17 J35:K39 K40 J40:J41">
    <cfRule type="expression" dxfId="4" priority="3">
      <formula>G12=""</formula>
    </cfRule>
  </conditionalFormatting>
  <conditionalFormatting sqref="B35:H62 J42:K62 K41">
    <cfRule type="expression" dxfId="3" priority="2">
      <formula>B35=""</formula>
    </cfRule>
  </conditionalFormatting>
  <printOptions horizontalCentered="1"/>
  <pageMargins left="0.25" right="0.25" top="0.75" bottom="0.75" header="0.3" footer="0.3"/>
  <pageSetup scale="58"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00FF"/>
    <pageSetUpPr fitToPage="1"/>
  </sheetPr>
  <dimension ref="A1:P66"/>
  <sheetViews>
    <sheetView showGridLines="0" topLeftCell="B1" zoomScale="85" zoomScaleNormal="85" zoomScaleSheetLayoutView="80" zoomScalePageLayoutView="80" workbookViewId="0">
      <pane ySplit="5" topLeftCell="A6" activePane="bottomLeft" state="frozen"/>
      <selection activeCell="A11" sqref="A11:E11"/>
      <selection pane="bottomLeft" activeCell="F9" sqref="F9"/>
    </sheetView>
  </sheetViews>
  <sheetFormatPr defaultColWidth="0" defaultRowHeight="15.5" zeroHeight="1" x14ac:dyDescent="0.35"/>
  <cols>
    <col min="1" max="1" width="8.3046875" style="18" customWidth="1"/>
    <col min="2" max="2" width="19" style="19" customWidth="1"/>
    <col min="3" max="3" width="67.84375" style="19" customWidth="1"/>
    <col min="4" max="4" width="14.765625" style="19" customWidth="1"/>
    <col min="5" max="5" width="16.4609375" style="19" customWidth="1"/>
    <col min="6" max="7" width="14.765625" style="19" customWidth="1"/>
    <col min="8" max="8" width="13.765625" style="19" customWidth="1"/>
    <col min="9" max="9" width="5.3046875" style="19" customWidth="1"/>
    <col min="10" max="10" width="5.3046875" style="19" hidden="1" customWidth="1"/>
    <col min="11" max="11" width="8.84375" style="19" hidden="1" customWidth="1"/>
    <col min="12" max="12" width="39.23046875" style="19" hidden="1" customWidth="1"/>
    <col min="13" max="13" width="8.84375" style="19" hidden="1" customWidth="1"/>
    <col min="14" max="14" width="12.4609375" style="19" hidden="1" customWidth="1"/>
    <col min="15" max="16" width="8.765625" style="19" hidden="1" customWidth="1"/>
    <col min="17" max="16384" width="8.84375" style="19" hidden="1"/>
  </cols>
  <sheetData>
    <row r="1" spans="1:16" ht="18" customHeight="1" x14ac:dyDescent="0.35">
      <c r="A1" s="1225" t="s">
        <v>6422</v>
      </c>
      <c r="B1" s="1225"/>
      <c r="C1" s="1225"/>
      <c r="D1" s="1225"/>
      <c r="E1" s="1225"/>
      <c r="F1" s="1225"/>
      <c r="G1" s="1225"/>
      <c r="H1" s="1225"/>
      <c r="I1" s="56"/>
      <c r="J1" s="56"/>
      <c r="K1" s="56"/>
      <c r="L1" s="56"/>
      <c r="M1" s="56"/>
    </row>
    <row r="2" spans="1:16" ht="13.5" customHeight="1" x14ac:dyDescent="0.35">
      <c r="A2" s="193"/>
      <c r="B2" s="193"/>
      <c r="C2" s="193"/>
      <c r="D2" s="193"/>
      <c r="E2" s="193"/>
      <c r="F2" s="193"/>
      <c r="G2" s="193"/>
      <c r="H2" s="193"/>
      <c r="I2" s="56"/>
      <c r="J2" s="56"/>
      <c r="K2" s="56"/>
      <c r="L2" s="56"/>
      <c r="M2" s="56"/>
    </row>
    <row r="3" spans="1:16" s="20" customFormat="1" ht="13.5" customHeight="1" x14ac:dyDescent="0.35">
      <c r="A3" s="1151" t="s">
        <v>80</v>
      </c>
      <c r="B3" s="1151"/>
      <c r="C3" s="347">
        <f>Fire_District_Name</f>
        <v>0</v>
      </c>
      <c r="D3" s="57"/>
      <c r="E3" s="57"/>
      <c r="F3" s="58" t="s">
        <v>81</v>
      </c>
      <c r="G3" s="1226">
        <f>FYE</f>
        <v>0</v>
      </c>
      <c r="H3" s="1226"/>
      <c r="I3" s="59"/>
      <c r="J3" s="59"/>
      <c r="K3" s="60"/>
      <c r="L3" s="61"/>
      <c r="M3" s="61"/>
    </row>
    <row r="4" spans="1:16" s="20" customFormat="1" ht="13.5" customHeight="1" x14ac:dyDescent="0.35">
      <c r="A4" s="1151" t="s">
        <v>79</v>
      </c>
      <c r="B4" s="1151"/>
      <c r="C4" s="348">
        <f>NPI</f>
        <v>0</v>
      </c>
      <c r="D4" s="62"/>
      <c r="E4" s="62"/>
      <c r="F4" s="63"/>
      <c r="G4" s="64"/>
      <c r="H4" s="64"/>
      <c r="I4" s="61"/>
      <c r="J4" s="61"/>
      <c r="K4" s="60"/>
      <c r="L4" s="61"/>
      <c r="M4" s="61"/>
    </row>
    <row r="5" spans="1:16" s="29" customFormat="1" ht="13.5" customHeight="1" x14ac:dyDescent="0.35">
      <c r="A5" s="182"/>
      <c r="B5" s="182"/>
      <c r="C5" s="179"/>
      <c r="D5" s="180"/>
      <c r="E5" s="180"/>
      <c r="F5" s="898" t="s">
        <v>188</v>
      </c>
      <c r="G5" s="898" t="s">
        <v>189</v>
      </c>
      <c r="H5" s="898" t="s">
        <v>190</v>
      </c>
      <c r="I5" s="61"/>
      <c r="J5" s="61"/>
      <c r="K5" s="65"/>
      <c r="L5" s="65"/>
      <c r="M5" s="65"/>
    </row>
    <row r="6" spans="1:16" ht="27.75" customHeight="1" x14ac:dyDescent="0.35">
      <c r="A6" s="176" t="s">
        <v>200</v>
      </c>
      <c r="B6" s="1227" t="s">
        <v>6420</v>
      </c>
      <c r="C6" s="1227"/>
      <c r="D6" s="1227"/>
      <c r="E6" s="1227"/>
      <c r="F6" s="1227"/>
      <c r="G6" s="1227"/>
      <c r="H6" s="1228"/>
      <c r="I6" s="56"/>
      <c r="J6" s="56"/>
      <c r="K6" s="630"/>
      <c r="L6" s="56"/>
      <c r="M6" s="56"/>
    </row>
    <row r="7" spans="1:16" ht="27.75" hidden="1" customHeight="1" x14ac:dyDescent="0.35">
      <c r="A7" s="731"/>
      <c r="B7" s="732"/>
      <c r="C7" s="732"/>
      <c r="D7" s="732"/>
      <c r="E7" s="732"/>
      <c r="F7" s="730" t="s">
        <v>349</v>
      </c>
      <c r="G7" s="730" t="s">
        <v>350</v>
      </c>
      <c r="H7" s="738" t="s">
        <v>351</v>
      </c>
      <c r="I7" s="707"/>
      <c r="J7" s="707"/>
      <c r="K7" s="630"/>
      <c r="L7" s="56"/>
      <c r="M7" s="56"/>
    </row>
    <row r="8" spans="1:16" ht="22.5" customHeight="1" x14ac:dyDescent="0.35">
      <c r="A8" s="456">
        <v>1</v>
      </c>
      <c r="B8" s="1232" t="s">
        <v>6402</v>
      </c>
      <c r="C8" s="1232"/>
      <c r="D8" s="1232"/>
      <c r="E8" s="190"/>
      <c r="F8" s="66"/>
      <c r="G8" s="67"/>
      <c r="H8" s="68">
        <f>+'Sch 2 - GEMT Expense'!J85</f>
        <v>0</v>
      </c>
      <c r="I8" s="56"/>
      <c r="J8" s="707" t="s">
        <v>768</v>
      </c>
      <c r="K8" s="630"/>
      <c r="L8" s="56"/>
      <c r="M8" s="56"/>
    </row>
    <row r="9" spans="1:16" ht="22.5" customHeight="1" x14ac:dyDescent="0.45">
      <c r="A9" s="456">
        <f>+A8+1</f>
        <v>2</v>
      </c>
      <c r="B9" s="190" t="s">
        <v>167</v>
      </c>
      <c r="C9" s="190"/>
      <c r="D9" s="190"/>
      <c r="E9" s="190"/>
      <c r="F9" s="459"/>
      <c r="G9" s="69" t="str">
        <f>IF(F9="Yes",+H8,"")</f>
        <v/>
      </c>
      <c r="H9" s="17"/>
      <c r="I9" s="56"/>
      <c r="J9" s="707" t="s">
        <v>769</v>
      </c>
      <c r="K9" s="630"/>
      <c r="L9" s="56"/>
      <c r="M9" s="56"/>
      <c r="P9" s="45"/>
    </row>
    <row r="10" spans="1:16" ht="22.5" customHeight="1" x14ac:dyDescent="0.35">
      <c r="A10" s="456">
        <f t="shared" ref="A10:A14" si="0">+A9+1</f>
        <v>3</v>
      </c>
      <c r="B10" s="1217" t="s">
        <v>143</v>
      </c>
      <c r="C10" s="1217"/>
      <c r="D10" s="1217"/>
      <c r="E10" s="190"/>
      <c r="F10" s="962"/>
      <c r="G10" s="44"/>
      <c r="H10" s="17"/>
      <c r="I10" s="56"/>
      <c r="J10" s="707" t="s">
        <v>770</v>
      </c>
      <c r="K10" s="630"/>
      <c r="L10" s="56"/>
      <c r="M10" s="56"/>
    </row>
    <row r="11" spans="1:16" ht="22.5" customHeight="1" x14ac:dyDescent="0.35">
      <c r="A11" s="456">
        <f t="shared" si="0"/>
        <v>4</v>
      </c>
      <c r="B11" s="1217" t="s">
        <v>144</v>
      </c>
      <c r="C11" s="1217"/>
      <c r="D11" s="1217"/>
      <c r="E11" s="171"/>
      <c r="F11" s="460"/>
      <c r="G11" s="161">
        <f>IF(G9="",F10*F11,G9*F11)</f>
        <v>0</v>
      </c>
      <c r="H11" s="17"/>
      <c r="I11" s="56"/>
      <c r="J11" s="707" t="s">
        <v>771</v>
      </c>
      <c r="K11" s="56"/>
      <c r="L11" s="56"/>
      <c r="M11" s="56"/>
    </row>
    <row r="12" spans="1:16" ht="22.5" customHeight="1" x14ac:dyDescent="0.35">
      <c r="A12" s="456">
        <f t="shared" si="0"/>
        <v>5</v>
      </c>
      <c r="B12" s="1217" t="s">
        <v>168</v>
      </c>
      <c r="C12" s="1217"/>
      <c r="D12" s="1217"/>
      <c r="E12" s="190"/>
      <c r="F12" s="14"/>
      <c r="G12" s="70">
        <f>IF(G11&gt;0,"",'Sch 5 - A&amp;G'!J42)</f>
        <v>0</v>
      </c>
      <c r="H12" s="17"/>
      <c r="I12" s="56"/>
      <c r="J12" s="707" t="s">
        <v>772</v>
      </c>
      <c r="K12" s="56"/>
      <c r="L12" s="56"/>
      <c r="M12" s="56"/>
    </row>
    <row r="13" spans="1:16" ht="22.5" customHeight="1" x14ac:dyDescent="0.35">
      <c r="A13" s="456">
        <f t="shared" si="0"/>
        <v>6</v>
      </c>
      <c r="B13" s="1217" t="s">
        <v>126</v>
      </c>
      <c r="C13" s="1217"/>
      <c r="D13" s="1217"/>
      <c r="E13" s="56"/>
      <c r="F13" s="190"/>
      <c r="G13" s="71"/>
      <c r="H13" s="158">
        <f>IF(G11&gt;0,G11,G12)</f>
        <v>0</v>
      </c>
      <c r="I13" s="56"/>
      <c r="J13" s="707" t="s">
        <v>773</v>
      </c>
      <c r="K13" s="56"/>
      <c r="L13" s="56"/>
      <c r="M13" s="56"/>
    </row>
    <row r="14" spans="1:16" ht="22.5" customHeight="1" thickBot="1" x14ac:dyDescent="0.4">
      <c r="A14" s="456">
        <f t="shared" si="0"/>
        <v>7</v>
      </c>
      <c r="B14" s="1217" t="s">
        <v>6403</v>
      </c>
      <c r="C14" s="1217"/>
      <c r="D14" s="1217"/>
      <c r="E14" s="190"/>
      <c r="F14" s="190"/>
      <c r="G14" s="71"/>
      <c r="H14" s="961">
        <f>SUM(H8:H13)</f>
        <v>0</v>
      </c>
      <c r="I14" s="56"/>
      <c r="J14" s="707" t="s">
        <v>774</v>
      </c>
      <c r="K14" s="56"/>
      <c r="L14" s="56"/>
      <c r="M14" s="56"/>
    </row>
    <row r="15" spans="1:16" ht="22.5" customHeight="1" thickTop="1" x14ac:dyDescent="0.35">
      <c r="A15" s="456"/>
      <c r="B15" s="190"/>
      <c r="C15" s="190"/>
      <c r="D15" s="899" t="s">
        <v>188</v>
      </c>
      <c r="E15" s="899" t="s">
        <v>189</v>
      </c>
      <c r="F15" s="899" t="s">
        <v>190</v>
      </c>
      <c r="G15" s="899" t="s">
        <v>191</v>
      </c>
      <c r="H15" s="72"/>
      <c r="I15" s="56"/>
      <c r="J15" s="707"/>
      <c r="K15" s="56"/>
      <c r="L15" s="56"/>
      <c r="M15" s="56"/>
    </row>
    <row r="16" spans="1:16" ht="22.5" hidden="1" customHeight="1" x14ac:dyDescent="0.35">
      <c r="A16" s="733"/>
      <c r="B16" s="714"/>
      <c r="C16" s="714"/>
      <c r="D16" s="714" t="s">
        <v>349</v>
      </c>
      <c r="E16" s="714" t="s">
        <v>350</v>
      </c>
      <c r="F16" s="714" t="s">
        <v>351</v>
      </c>
      <c r="G16" s="714" t="s">
        <v>352</v>
      </c>
      <c r="H16" s="714" t="s">
        <v>353</v>
      </c>
      <c r="I16" s="707"/>
      <c r="J16" s="707"/>
      <c r="K16" s="56"/>
      <c r="L16" s="56"/>
      <c r="M16" s="56"/>
    </row>
    <row r="17" spans="1:15" ht="22.5" customHeight="1" x14ac:dyDescent="0.35">
      <c r="A17" s="456">
        <f>+A14+1</f>
        <v>8</v>
      </c>
      <c r="B17" s="190" t="s">
        <v>166</v>
      </c>
      <c r="C17" s="190"/>
      <c r="D17" s="874" t="s">
        <v>6404</v>
      </c>
      <c r="E17" s="875"/>
      <c r="F17" s="876"/>
      <c r="G17" s="1229" t="s">
        <v>170</v>
      </c>
      <c r="H17" s="73"/>
      <c r="I17" s="56"/>
      <c r="J17" s="707"/>
      <c r="K17" s="630"/>
      <c r="L17" s="56"/>
      <c r="M17" s="56"/>
    </row>
    <row r="18" spans="1:15" x14ac:dyDescent="0.35">
      <c r="A18" s="900"/>
      <c r="B18" s="190"/>
      <c r="C18" s="190"/>
      <c r="D18" s="457" t="s">
        <v>128</v>
      </c>
      <c r="E18" s="74" t="s">
        <v>6410</v>
      </c>
      <c r="F18" s="74" t="s">
        <v>169</v>
      </c>
      <c r="G18" s="1230"/>
      <c r="H18" s="43"/>
      <c r="I18" s="56"/>
      <c r="J18" s="707"/>
      <c r="K18" s="56"/>
      <c r="L18" s="56"/>
      <c r="M18" s="56"/>
      <c r="O18" s="156"/>
    </row>
    <row r="19" spans="1:15" ht="22.5" customHeight="1" x14ac:dyDescent="0.35">
      <c r="A19" s="900"/>
      <c r="B19" s="931" t="s">
        <v>174</v>
      </c>
      <c r="C19" s="933" t="s">
        <v>6405</v>
      </c>
      <c r="D19" s="461"/>
      <c r="E19" s="462"/>
      <c r="F19" s="461"/>
      <c r="G19" s="463"/>
      <c r="H19" s="17"/>
      <c r="I19" s="56"/>
      <c r="J19" s="707" t="s">
        <v>775</v>
      </c>
      <c r="K19" s="630"/>
      <c r="L19" s="56"/>
      <c r="M19" s="56"/>
    </row>
    <row r="20" spans="1:15" ht="22.5" customHeight="1" x14ac:dyDescent="0.35">
      <c r="A20" s="900"/>
      <c r="B20" s="932" t="s">
        <v>171</v>
      </c>
      <c r="C20" s="934" t="s">
        <v>6406</v>
      </c>
      <c r="D20" s="461"/>
      <c r="E20" s="462"/>
      <c r="F20" s="461"/>
      <c r="G20" s="463"/>
      <c r="H20" s="17"/>
      <c r="I20" s="56"/>
      <c r="J20" s="707" t="s">
        <v>776</v>
      </c>
      <c r="K20" s="630"/>
      <c r="L20" s="56"/>
      <c r="M20" s="56"/>
    </row>
    <row r="21" spans="1:15" ht="22.5" customHeight="1" x14ac:dyDescent="0.35">
      <c r="A21" s="900"/>
      <c r="B21" s="932" t="s">
        <v>172</v>
      </c>
      <c r="C21" s="934" t="s">
        <v>6407</v>
      </c>
      <c r="D21" s="461"/>
      <c r="E21" s="462"/>
      <c r="F21" s="461"/>
      <c r="G21" s="463"/>
      <c r="H21" s="17"/>
      <c r="I21" s="56"/>
      <c r="J21" s="707" t="s">
        <v>777</v>
      </c>
      <c r="K21" s="56"/>
      <c r="L21" s="56"/>
      <c r="M21" s="56"/>
    </row>
    <row r="22" spans="1:15" ht="22.5" customHeight="1" x14ac:dyDescent="0.35">
      <c r="A22" s="900"/>
      <c r="B22" s="932" t="s">
        <v>173</v>
      </c>
      <c r="C22" s="934" t="s">
        <v>6408</v>
      </c>
      <c r="D22" s="461"/>
      <c r="E22" s="462"/>
      <c r="F22" s="461"/>
      <c r="G22" s="463"/>
      <c r="H22" s="17"/>
      <c r="I22" s="56"/>
      <c r="J22" s="707" t="s">
        <v>778</v>
      </c>
      <c r="K22" s="56"/>
      <c r="L22" s="56"/>
      <c r="M22" s="56"/>
    </row>
    <row r="23" spans="1:15" ht="22.5" customHeight="1" x14ac:dyDescent="0.35">
      <c r="A23" s="900"/>
      <c r="B23" s="190" t="s">
        <v>6409</v>
      </c>
      <c r="C23" s="190"/>
      <c r="D23" s="458">
        <f>SUM(D19:D22)</f>
        <v>0</v>
      </c>
      <c r="E23" s="458">
        <f>SUM(E19:E22)</f>
        <v>0</v>
      </c>
      <c r="F23" s="458">
        <f>SUM(F19:F22)</f>
        <v>0</v>
      </c>
      <c r="G23" s="458">
        <f>SUM(G19:G22)</f>
        <v>0</v>
      </c>
      <c r="H23" s="43"/>
      <c r="I23" s="56"/>
      <c r="J23" s="707" t="s">
        <v>779</v>
      </c>
      <c r="K23" s="630"/>
      <c r="L23" s="56"/>
      <c r="M23" s="56"/>
    </row>
    <row r="24" spans="1:15" ht="22.5" customHeight="1" x14ac:dyDescent="0.35">
      <c r="A24" s="900"/>
      <c r="B24" s="774" t="s">
        <v>6411</v>
      </c>
      <c r="C24" s="190"/>
      <c r="D24" s="1231"/>
      <c r="E24" s="1231"/>
      <c r="F24" s="1231"/>
      <c r="G24" s="194"/>
      <c r="H24" s="159">
        <f>D23+E23+F23+G23</f>
        <v>0</v>
      </c>
      <c r="I24" s="56"/>
      <c r="J24" s="707" t="s">
        <v>780</v>
      </c>
      <c r="K24" s="630"/>
      <c r="L24" s="56"/>
      <c r="M24" s="56"/>
    </row>
    <row r="25" spans="1:15" ht="22.5" customHeight="1" x14ac:dyDescent="0.35">
      <c r="A25" s="456"/>
      <c r="B25" s="190"/>
      <c r="C25" s="190"/>
      <c r="D25" s="190"/>
      <c r="E25" s="190"/>
      <c r="F25" s="190"/>
      <c r="G25" s="15"/>
      <c r="H25" s="17"/>
      <c r="I25" s="56"/>
      <c r="J25" s="707"/>
      <c r="K25" s="56"/>
      <c r="L25" s="56"/>
      <c r="M25" s="56"/>
    </row>
    <row r="26" spans="1:15" ht="22.5" hidden="1" customHeight="1" x14ac:dyDescent="0.35">
      <c r="A26" s="733"/>
      <c r="B26" s="714"/>
      <c r="C26" s="714"/>
      <c r="D26" s="714"/>
      <c r="E26" s="714"/>
      <c r="F26" s="714"/>
      <c r="G26" s="734"/>
      <c r="H26" s="735" t="s">
        <v>349</v>
      </c>
      <c r="I26" s="707"/>
      <c r="J26" s="707"/>
      <c r="K26" s="56"/>
      <c r="L26" s="56"/>
      <c r="M26" s="56"/>
    </row>
    <row r="27" spans="1:15" ht="22.5" customHeight="1" thickBot="1" x14ac:dyDescent="0.4">
      <c r="A27" s="456">
        <f>+A17+1</f>
        <v>9</v>
      </c>
      <c r="B27" s="1217" t="s">
        <v>6412</v>
      </c>
      <c r="C27" s="1217"/>
      <c r="D27" s="1217"/>
      <c r="E27" s="190"/>
      <c r="F27" s="190"/>
      <c r="G27" s="190"/>
      <c r="H27" s="160">
        <f>ROUND((IF(H24=0,0,H14/H24)),2)</f>
        <v>0</v>
      </c>
      <c r="I27" s="56"/>
      <c r="J27" s="707" t="s">
        <v>781</v>
      </c>
      <c r="K27" s="630"/>
      <c r="L27" s="56"/>
      <c r="M27" s="56"/>
    </row>
    <row r="28" spans="1:15" ht="22.5" customHeight="1" thickTop="1" x14ac:dyDescent="0.35">
      <c r="A28" s="75"/>
      <c r="B28" s="1218"/>
      <c r="C28" s="1218"/>
      <c r="D28" s="1218"/>
      <c r="E28" s="76"/>
      <c r="F28" s="191"/>
      <c r="G28" s="191"/>
      <c r="H28" s="77"/>
      <c r="I28" s="56"/>
      <c r="J28" s="707"/>
      <c r="K28" s="56"/>
      <c r="L28" s="56"/>
      <c r="M28" s="56"/>
    </row>
    <row r="29" spans="1:15" ht="34.5" customHeight="1" x14ac:dyDescent="0.35">
      <c r="A29" s="78"/>
      <c r="B29" s="1218"/>
      <c r="C29" s="1218"/>
      <c r="D29" s="1218"/>
      <c r="E29" s="64"/>
      <c r="F29" s="64"/>
      <c r="G29" s="64"/>
      <c r="H29" s="78"/>
      <c r="I29" s="56"/>
      <c r="J29" s="707"/>
      <c r="K29" s="56"/>
      <c r="L29" s="56"/>
      <c r="M29" s="56"/>
    </row>
    <row r="30" spans="1:15" ht="27.75" customHeight="1" x14ac:dyDescent="0.35">
      <c r="A30" s="79"/>
      <c r="B30" s="1219" t="s">
        <v>6423</v>
      </c>
      <c r="C30" s="1219"/>
      <c r="D30" s="1219"/>
      <c r="E30" s="1219"/>
      <c r="F30" s="1219"/>
      <c r="G30" s="1219"/>
      <c r="H30" s="1220"/>
      <c r="I30" s="56"/>
      <c r="J30" s="707"/>
      <c r="K30" s="630"/>
      <c r="L30" s="56"/>
      <c r="M30" s="56"/>
    </row>
    <row r="31" spans="1:15" ht="20.149999999999999" customHeight="1" x14ac:dyDescent="0.35">
      <c r="A31" s="80"/>
      <c r="B31" s="1221"/>
      <c r="C31" s="1221"/>
      <c r="D31" s="899" t="s">
        <v>132</v>
      </c>
      <c r="E31" s="899" t="s">
        <v>133</v>
      </c>
      <c r="F31" s="899" t="s">
        <v>97</v>
      </c>
      <c r="G31" s="899" t="s">
        <v>98</v>
      </c>
      <c r="H31" s="901" t="s">
        <v>99</v>
      </c>
      <c r="I31" s="56"/>
      <c r="J31" s="707"/>
      <c r="K31" s="630"/>
      <c r="L31" s="56"/>
      <c r="M31" s="56"/>
    </row>
    <row r="32" spans="1:15" ht="20.149999999999999" hidden="1" customHeight="1" x14ac:dyDescent="0.35">
      <c r="A32" s="736"/>
      <c r="B32" s="737"/>
      <c r="C32" s="737"/>
      <c r="D32" s="739" t="s">
        <v>349</v>
      </c>
      <c r="E32" s="739" t="s">
        <v>350</v>
      </c>
      <c r="F32" s="739" t="s">
        <v>351</v>
      </c>
      <c r="G32" s="739" t="s">
        <v>352</v>
      </c>
      <c r="H32" s="740" t="s">
        <v>353</v>
      </c>
      <c r="I32" s="707"/>
      <c r="J32" s="707"/>
      <c r="K32" s="630"/>
      <c r="L32" s="56"/>
      <c r="M32" s="56"/>
    </row>
    <row r="33" spans="1:14" ht="40.15" customHeight="1" x14ac:dyDescent="0.35">
      <c r="A33" s="80"/>
      <c r="B33" s="16"/>
      <c r="C33" s="16"/>
      <c r="D33" s="162" t="s">
        <v>6405</v>
      </c>
      <c r="E33" s="163" t="s">
        <v>6406</v>
      </c>
      <c r="F33" s="163" t="s">
        <v>6407</v>
      </c>
      <c r="G33" s="163" t="s">
        <v>6408</v>
      </c>
      <c r="H33" s="164"/>
      <c r="I33" s="56"/>
      <c r="J33" s="707"/>
      <c r="K33" s="630"/>
      <c r="L33" s="56"/>
      <c r="M33" s="56"/>
    </row>
    <row r="34" spans="1:14" ht="22.5" customHeight="1" x14ac:dyDescent="0.35">
      <c r="A34" s="456">
        <f>+A27+1</f>
        <v>10</v>
      </c>
      <c r="B34" s="1222" t="s">
        <v>6413</v>
      </c>
      <c r="C34" s="1222"/>
      <c r="D34" s="965">
        <f>MCOQ1Transports+FFSQ1Transports</f>
        <v>0</v>
      </c>
      <c r="E34" s="965">
        <f>MCOQ2Transports+FFSQ2Transports</f>
        <v>0</v>
      </c>
      <c r="F34" s="965">
        <f>MCOQ3Transports+FFSQ3Transports</f>
        <v>0</v>
      </c>
      <c r="G34" s="965">
        <f>MCOQ4Transports+FFSQ4Transports</f>
        <v>0</v>
      </c>
      <c r="H34" s="966">
        <f>SUM(D34:G34)</f>
        <v>0</v>
      </c>
      <c r="I34" s="56"/>
      <c r="J34" s="707" t="s">
        <v>782</v>
      </c>
      <c r="K34" s="630"/>
      <c r="L34" s="56"/>
      <c r="M34" s="56"/>
    </row>
    <row r="35" spans="1:14" ht="22.5" customHeight="1" x14ac:dyDescent="0.35">
      <c r="A35" s="456">
        <f>+A34+1</f>
        <v>11</v>
      </c>
      <c r="B35" s="1222" t="s">
        <v>6414</v>
      </c>
      <c r="C35" s="1222"/>
      <c r="D35" s="69">
        <f>((+$H$27*D34))</f>
        <v>0</v>
      </c>
      <c r="E35" s="69">
        <f>((+$H$27*E34))</f>
        <v>0</v>
      </c>
      <c r="F35" s="69">
        <f>((+$H$27*F34))</f>
        <v>0</v>
      </c>
      <c r="G35" s="69">
        <f>((+$H$27*G34))</f>
        <v>0</v>
      </c>
      <c r="H35" s="956">
        <f>SUM(D35:G35)</f>
        <v>0</v>
      </c>
      <c r="I35" s="56"/>
      <c r="J35" s="707" t="s">
        <v>783</v>
      </c>
      <c r="K35" s="630"/>
      <c r="L35" s="56"/>
      <c r="M35" s="56"/>
    </row>
    <row r="36" spans="1:14" ht="22.5" customHeight="1" x14ac:dyDescent="0.35">
      <c r="A36" s="456">
        <f t="shared" ref="A36:A39" si="1">+A35+1</f>
        <v>12</v>
      </c>
      <c r="B36" s="1222" t="s">
        <v>6415</v>
      </c>
      <c r="C36" s="1222"/>
      <c r="D36" s="957">
        <f>-FFSAmbRevQ1-OthAmbRevQ1</f>
        <v>0</v>
      </c>
      <c r="E36" s="957">
        <f>-FFSAmbRevQ2-OthAmbRevQ2</f>
        <v>0</v>
      </c>
      <c r="F36" s="957">
        <f>-FFSAmbRevQ3-OthAmbRevQ3</f>
        <v>0</v>
      </c>
      <c r="G36" s="957">
        <f>-FFSAmbRevQ4-OthAmbRevQ4</f>
        <v>0</v>
      </c>
      <c r="H36" s="958">
        <f>SUM(D36:G36)</f>
        <v>0</v>
      </c>
      <c r="I36" s="56"/>
      <c r="J36" s="707" t="s">
        <v>784</v>
      </c>
      <c r="K36" s="630"/>
      <c r="L36" s="56"/>
      <c r="M36" s="56"/>
    </row>
    <row r="37" spans="1:14" ht="22.5" customHeight="1" x14ac:dyDescent="0.35">
      <c r="A37" s="456">
        <f t="shared" si="1"/>
        <v>13</v>
      </c>
      <c r="B37" s="1222" t="s">
        <v>6416</v>
      </c>
      <c r="C37" s="1222"/>
      <c r="D37" s="959">
        <f>(SUM(D35:D36))</f>
        <v>0</v>
      </c>
      <c r="E37" s="959">
        <f>(SUM(E35:E36))</f>
        <v>0</v>
      </c>
      <c r="F37" s="959">
        <f>(SUM(F35:F36))</f>
        <v>0</v>
      </c>
      <c r="G37" s="959">
        <f>(SUM(G35:G36))</f>
        <v>0</v>
      </c>
      <c r="H37" s="960">
        <f>SUM(D37:G37)</f>
        <v>0</v>
      </c>
      <c r="I37" s="56"/>
      <c r="J37" s="707" t="s">
        <v>785</v>
      </c>
      <c r="K37" s="630"/>
      <c r="L37" s="56"/>
      <c r="M37" s="56"/>
      <c r="N37" s="172"/>
    </row>
    <row r="38" spans="1:14" ht="22.5" customHeight="1" x14ac:dyDescent="0.35">
      <c r="A38" s="456">
        <f t="shared" si="1"/>
        <v>14</v>
      </c>
      <c r="B38" s="1222" t="s">
        <v>6417</v>
      </c>
      <c r="C38" s="1222"/>
      <c r="D38" s="44">
        <f>_D003492</f>
        <v>0</v>
      </c>
      <c r="E38" s="44">
        <f>_D003493</f>
        <v>0</v>
      </c>
      <c r="F38" s="44">
        <f>_D003494</f>
        <v>0</v>
      </c>
      <c r="G38" s="44">
        <f>_D003495</f>
        <v>0</v>
      </c>
      <c r="H38" s="17">
        <f>SUM(D38:G38)</f>
        <v>0</v>
      </c>
      <c r="I38" s="56"/>
      <c r="J38" s="707" t="s">
        <v>786</v>
      </c>
      <c r="K38" s="630"/>
      <c r="L38" s="56"/>
      <c r="M38" s="56"/>
    </row>
    <row r="39" spans="1:14" ht="22.5" customHeight="1" thickBot="1" x14ac:dyDescent="0.4">
      <c r="A39" s="456">
        <f t="shared" si="1"/>
        <v>15</v>
      </c>
      <c r="B39" s="1222" t="s">
        <v>6418</v>
      </c>
      <c r="C39" s="1222"/>
      <c r="D39" s="969">
        <f>IF(NonFedShareReductQ1Transports=0,0,(NetCostQ1Transports/NonFedShareReductQ1Transports))</f>
        <v>0</v>
      </c>
      <c r="E39" s="969">
        <f>IF(NonFedShareReductQ2Transports=0,0,(NetCostQ2Transports/NonFedShareReductQ2Transports))</f>
        <v>0</v>
      </c>
      <c r="F39" s="969">
        <f>IF(NonFedShareReductQ3Transports=0,0,(NetCostQ3Transports/NonFedShareReductQ3Transports))</f>
        <v>0</v>
      </c>
      <c r="G39" s="969">
        <f>IF(NonFedShareReductQ4Transports=0,0,(NetCostQ4Transports/NonFedShareReductQ4Transports))</f>
        <v>0</v>
      </c>
      <c r="H39" s="970">
        <f>IF(NonFedShareReductTotalTransports=0,0,(NetCostTotalTransports/NonFedShareReductTotalTransports))</f>
        <v>0</v>
      </c>
      <c r="I39" s="56"/>
      <c r="J39" s="707" t="s">
        <v>787</v>
      </c>
      <c r="K39" s="630"/>
      <c r="L39" s="56"/>
      <c r="M39" s="56"/>
    </row>
    <row r="40" spans="1:14" ht="20.149999999999999" customHeight="1" thickTop="1" x14ac:dyDescent="0.35">
      <c r="A40" s="80"/>
      <c r="B40" s="1222"/>
      <c r="C40" s="1222"/>
      <c r="D40" s="192"/>
      <c r="E40" s="192"/>
      <c r="F40" s="192"/>
      <c r="G40" s="192"/>
      <c r="H40" s="81"/>
      <c r="I40" s="56"/>
      <c r="J40" s="707"/>
      <c r="K40" s="630"/>
      <c r="L40" s="56"/>
      <c r="M40" s="56"/>
    </row>
    <row r="41" spans="1:14" x14ac:dyDescent="0.35">
      <c r="A41" s="82"/>
      <c r="B41" s="1224"/>
      <c r="C41" s="1224"/>
      <c r="D41" s="188"/>
      <c r="E41" s="188"/>
      <c r="F41" s="188"/>
      <c r="G41" s="188"/>
      <c r="H41" s="83"/>
      <c r="I41" s="56"/>
      <c r="J41" s="707"/>
      <c r="K41" s="56"/>
      <c r="L41" s="56"/>
      <c r="M41" s="56"/>
    </row>
    <row r="42" spans="1:14" x14ac:dyDescent="0.35">
      <c r="A42" s="84"/>
      <c r="B42" s="173" t="s">
        <v>184</v>
      </c>
      <c r="C42" s="121"/>
      <c r="D42" s="121"/>
      <c r="E42" s="121"/>
      <c r="F42" s="121"/>
      <c r="G42" s="121"/>
      <c r="H42" s="121"/>
      <c r="I42" s="56"/>
      <c r="J42" s="707"/>
      <c r="K42" s="56"/>
      <c r="L42" s="56"/>
      <c r="M42" s="56"/>
    </row>
    <row r="43" spans="1:14" ht="21.75" customHeight="1" x14ac:dyDescent="0.35">
      <c r="A43" s="85"/>
      <c r="B43" s="1223" t="s">
        <v>185</v>
      </c>
      <c r="C43" s="1223"/>
      <c r="D43" s="1223"/>
      <c r="E43" s="1223"/>
      <c r="F43" s="1223"/>
      <c r="G43" s="1223"/>
      <c r="H43" s="1223"/>
      <c r="I43" s="56"/>
      <c r="J43" s="707"/>
      <c r="K43" s="56"/>
      <c r="L43" s="56"/>
      <c r="M43" s="56"/>
    </row>
    <row r="44" spans="1:14" ht="15" hidden="1" customHeight="1" x14ac:dyDescent="0.35">
      <c r="A44" s="736"/>
      <c r="B44" s="737"/>
      <c r="C44" s="739" t="s">
        <v>349</v>
      </c>
      <c r="D44" s="739"/>
      <c r="E44" s="739"/>
      <c r="F44" s="739"/>
      <c r="G44" s="739"/>
      <c r="H44" s="907"/>
      <c r="I44" s="714"/>
      <c r="J44" s="707"/>
      <c r="K44" s="56"/>
      <c r="L44" s="56"/>
      <c r="M44" s="56"/>
    </row>
    <row r="45" spans="1:14" x14ac:dyDescent="0.35">
      <c r="A45" s="84"/>
      <c r="B45" s="121" t="s">
        <v>6419</v>
      </c>
      <c r="C45" s="121"/>
      <c r="D45" s="121"/>
      <c r="E45" s="121"/>
      <c r="F45" s="121"/>
      <c r="G45" s="121"/>
      <c r="H45" s="121"/>
      <c r="I45" s="56"/>
      <c r="J45" s="56"/>
      <c r="K45" s="56"/>
      <c r="L45" s="56"/>
      <c r="M45" s="56"/>
    </row>
    <row r="46" spans="1:14" x14ac:dyDescent="0.35">
      <c r="A46" s="84"/>
      <c r="B46" s="189"/>
      <c r="C46" s="189"/>
      <c r="D46" s="189"/>
      <c r="E46" s="189"/>
      <c r="F46" s="189"/>
      <c r="G46" s="189"/>
      <c r="H46" s="189"/>
      <c r="I46" s="56"/>
      <c r="J46" s="56"/>
      <c r="K46" s="56"/>
      <c r="L46" s="56"/>
      <c r="M46" s="56"/>
    </row>
    <row r="47" spans="1:14" x14ac:dyDescent="0.35">
      <c r="A47" s="84"/>
      <c r="B47" s="56"/>
      <c r="C47" s="56"/>
      <c r="D47" s="56"/>
      <c r="E47" s="56"/>
      <c r="F47" s="56"/>
      <c r="G47" s="56"/>
      <c r="H47" s="56"/>
      <c r="I47" s="56"/>
      <c r="J47" s="56"/>
      <c r="K47" s="56"/>
      <c r="L47" s="56"/>
      <c r="M47" s="56"/>
    </row>
    <row r="48" spans="1:14" hidden="1" x14ac:dyDescent="0.35">
      <c r="A48" s="84"/>
      <c r="B48" s="56"/>
      <c r="C48" s="56"/>
      <c r="D48" s="86"/>
      <c r="E48" s="56"/>
      <c r="F48" s="56"/>
      <c r="G48" s="56"/>
      <c r="H48" s="56"/>
      <c r="I48" s="56"/>
      <c r="J48" s="56"/>
      <c r="K48" s="56"/>
      <c r="L48" s="56"/>
      <c r="M48" s="56"/>
    </row>
    <row r="49" spans="1:13" hidden="1" x14ac:dyDescent="0.35">
      <c r="A49" s="84"/>
      <c r="B49" s="56"/>
      <c r="C49" s="56"/>
      <c r="D49" s="56"/>
      <c r="E49" s="56"/>
      <c r="F49" s="56"/>
      <c r="G49" s="56"/>
      <c r="H49" s="56"/>
      <c r="I49" s="56"/>
      <c r="J49" s="56"/>
      <c r="K49" s="56"/>
      <c r="L49" s="56"/>
      <c r="M49" s="56"/>
    </row>
    <row r="50" spans="1:13" hidden="1" x14ac:dyDescent="0.35">
      <c r="A50" s="84"/>
      <c r="B50" s="56"/>
      <c r="C50" s="56"/>
      <c r="D50" s="56"/>
      <c r="E50" s="56"/>
      <c r="F50" s="56"/>
      <c r="G50" s="56"/>
      <c r="H50" s="56"/>
      <c r="I50" s="56"/>
      <c r="J50" s="56"/>
      <c r="K50" s="56"/>
      <c r="L50" s="56"/>
      <c r="M50" s="56"/>
    </row>
    <row r="51" spans="1:13" hidden="1" x14ac:dyDescent="0.35">
      <c r="A51" s="84"/>
      <c r="B51" s="56"/>
      <c r="C51" s="56"/>
      <c r="D51" s="87"/>
      <c r="E51" s="56"/>
      <c r="F51" s="56"/>
      <c r="G51" s="56"/>
      <c r="H51" s="56"/>
      <c r="I51" s="56"/>
      <c r="J51" s="56"/>
      <c r="K51" s="56"/>
      <c r="L51" s="56"/>
      <c r="M51" s="56"/>
    </row>
    <row r="52" spans="1:13" hidden="1" x14ac:dyDescent="0.35">
      <c r="A52" s="84"/>
      <c r="B52" s="56"/>
      <c r="C52" s="56"/>
      <c r="D52" s="56"/>
      <c r="E52" s="56"/>
      <c r="F52" s="56"/>
      <c r="G52" s="56"/>
      <c r="H52" s="56"/>
      <c r="I52" s="56"/>
      <c r="J52" s="56"/>
      <c r="K52" s="56"/>
      <c r="L52" s="56"/>
      <c r="M52" s="56"/>
    </row>
    <row r="53" spans="1:13" hidden="1" x14ac:dyDescent="0.35">
      <c r="A53" s="84"/>
      <c r="B53" s="56"/>
      <c r="C53" s="56"/>
      <c r="D53" s="56"/>
      <c r="E53" s="56"/>
      <c r="F53" s="56"/>
      <c r="G53" s="56"/>
      <c r="H53" s="56"/>
      <c r="I53" s="56"/>
      <c r="J53" s="56"/>
      <c r="K53" s="56"/>
      <c r="L53" s="56"/>
      <c r="M53" s="56"/>
    </row>
    <row r="54" spans="1:13" hidden="1" x14ac:dyDescent="0.35">
      <c r="A54" s="84"/>
      <c r="B54" s="56"/>
      <c r="C54" s="56"/>
      <c r="D54" s="56"/>
      <c r="E54" s="56"/>
      <c r="F54" s="56"/>
      <c r="G54" s="56"/>
      <c r="H54" s="56"/>
      <c r="I54" s="56"/>
      <c r="J54" s="56"/>
      <c r="K54" s="56"/>
      <c r="L54" s="56"/>
      <c r="M54" s="56"/>
    </row>
    <row r="55" spans="1:13" hidden="1" x14ac:dyDescent="0.35">
      <c r="A55" s="84"/>
      <c r="B55" s="56"/>
      <c r="C55" s="56"/>
      <c r="D55" s="56"/>
      <c r="E55" s="56"/>
      <c r="F55" s="56"/>
      <c r="G55" s="56"/>
      <c r="H55" s="56"/>
      <c r="I55" s="56"/>
      <c r="J55" s="56"/>
      <c r="K55" s="56"/>
      <c r="L55" s="56"/>
      <c r="M55" s="56"/>
    </row>
    <row r="56" spans="1:13" hidden="1" x14ac:dyDescent="0.35">
      <c r="A56" s="84"/>
      <c r="B56" s="56"/>
      <c r="C56" s="56"/>
      <c r="D56" s="56"/>
      <c r="E56" s="56"/>
      <c r="F56" s="56"/>
      <c r="G56" s="56"/>
      <c r="H56" s="56"/>
      <c r="I56" s="56"/>
      <c r="J56" s="56"/>
      <c r="K56" s="56"/>
      <c r="L56" s="56"/>
      <c r="M56" s="56"/>
    </row>
    <row r="57" spans="1:13" hidden="1" x14ac:dyDescent="0.35">
      <c r="A57" s="84"/>
      <c r="B57" s="56"/>
      <c r="C57" s="56"/>
      <c r="D57" s="56"/>
      <c r="E57" s="56"/>
      <c r="F57" s="56"/>
      <c r="G57" s="56"/>
      <c r="H57" s="56"/>
      <c r="I57" s="56"/>
      <c r="J57" s="56"/>
      <c r="K57" s="56"/>
      <c r="L57" s="56"/>
      <c r="M57" s="56"/>
    </row>
    <row r="58" spans="1:13" hidden="1" x14ac:dyDescent="0.35">
      <c r="A58" s="84"/>
      <c r="B58" s="56"/>
      <c r="C58" s="56"/>
      <c r="D58" s="56"/>
      <c r="E58" s="56"/>
      <c r="F58" s="56"/>
      <c r="G58" s="56"/>
      <c r="H58" s="56"/>
      <c r="I58" s="56"/>
      <c r="J58" s="56"/>
      <c r="K58" s="56"/>
      <c r="L58" s="56"/>
      <c r="M58" s="56"/>
    </row>
    <row r="59" spans="1:13" hidden="1" x14ac:dyDescent="0.35">
      <c r="A59" s="84"/>
      <c r="B59" s="56"/>
      <c r="C59" s="56"/>
      <c r="D59" s="56"/>
      <c r="E59" s="56"/>
      <c r="F59" s="56"/>
      <c r="G59" s="56"/>
      <c r="H59" s="56"/>
      <c r="I59" s="56"/>
      <c r="J59" s="56"/>
      <c r="K59" s="56"/>
      <c r="L59" s="56"/>
      <c r="M59" s="56"/>
    </row>
    <row r="60" spans="1:13" hidden="1" x14ac:dyDescent="0.35">
      <c r="A60" s="84"/>
      <c r="B60" s="56"/>
      <c r="C60" s="56"/>
      <c r="D60" s="56"/>
      <c r="E60" s="56"/>
      <c r="F60" s="56"/>
      <c r="G60" s="56"/>
      <c r="H60" s="56"/>
      <c r="I60" s="56"/>
      <c r="J60" s="56"/>
      <c r="K60" s="56"/>
      <c r="L60" s="56"/>
      <c r="M60" s="56"/>
    </row>
    <row r="61" spans="1:13" hidden="1" x14ac:dyDescent="0.35">
      <c r="A61" s="84"/>
      <c r="B61" s="56"/>
      <c r="C61" s="56"/>
      <c r="D61" s="56"/>
      <c r="E61" s="56"/>
      <c r="F61" s="56"/>
      <c r="G61" s="56"/>
      <c r="H61" s="56"/>
      <c r="I61" s="56"/>
      <c r="J61" s="56"/>
      <c r="K61" s="56"/>
      <c r="L61" s="56"/>
      <c r="M61" s="56"/>
    </row>
    <row r="62" spans="1:13" hidden="1" x14ac:dyDescent="0.35">
      <c r="A62" s="84"/>
      <c r="B62" s="56"/>
      <c r="C62" s="56"/>
      <c r="D62" s="56"/>
      <c r="E62" s="56"/>
      <c r="F62" s="56"/>
      <c r="G62" s="56"/>
      <c r="H62" s="56"/>
      <c r="I62" s="56"/>
      <c r="J62" s="56"/>
      <c r="K62" s="56"/>
      <c r="L62" s="56"/>
      <c r="M62" s="56"/>
    </row>
    <row r="63" spans="1:13" hidden="1" x14ac:dyDescent="0.35">
      <c r="A63" s="84"/>
      <c r="B63" s="56"/>
      <c r="C63" s="56"/>
      <c r="D63" s="56"/>
      <c r="E63" s="56"/>
      <c r="F63" s="56"/>
      <c r="G63" s="56"/>
      <c r="H63" s="56"/>
      <c r="I63" s="56"/>
      <c r="J63" s="56"/>
      <c r="K63" s="56"/>
      <c r="L63" s="56"/>
      <c r="M63" s="56"/>
    </row>
    <row r="64" spans="1:13" x14ac:dyDescent="0.35"/>
    <row r="65" x14ac:dyDescent="0.35"/>
    <row r="66" x14ac:dyDescent="0.35"/>
  </sheetData>
  <sheetProtection algorithmName="SHA-512" hashValue="Cl86nApnFUmuJCUlWvR/z8ZMNDBZOZNtaM+m6Vy2ypokncl1Yybb8P92vSHAedNhTcdZXA2wTO7gdHUUxDy9Wg==" saltValue="T1gKb2DmTU52HLsFyQZAxQ==" spinCount="100000" sheet="1" objects="1" scenarios="1" selectLockedCells="1"/>
  <protectedRanges>
    <protectedRange sqref="D36:G36" name="Range4"/>
    <protectedRange sqref="D34:G34" name="Range3"/>
    <protectedRange sqref="D19:G23" name="Range2"/>
    <protectedRange sqref="F9:F11" name="Range1"/>
    <protectedRange password="E7EE" sqref="D23:G23" name="Range5"/>
    <protectedRange password="E7EE" sqref="F19:G22" name="Range6"/>
  </protectedRanges>
  <mergeCells count="27">
    <mergeCell ref="B36:C36"/>
    <mergeCell ref="B35:C35"/>
    <mergeCell ref="A1:H1"/>
    <mergeCell ref="A3:B3"/>
    <mergeCell ref="G3:H3"/>
    <mergeCell ref="A4:B4"/>
    <mergeCell ref="B6:H6"/>
    <mergeCell ref="G17:G18"/>
    <mergeCell ref="D24:F24"/>
    <mergeCell ref="B8:D8"/>
    <mergeCell ref="B34:C34"/>
    <mergeCell ref="B14:D14"/>
    <mergeCell ref="B12:D12"/>
    <mergeCell ref="B10:D10"/>
    <mergeCell ref="B11:D11"/>
    <mergeCell ref="B13:D13"/>
    <mergeCell ref="B39:C39"/>
    <mergeCell ref="B37:C37"/>
    <mergeCell ref="B38:C38"/>
    <mergeCell ref="B43:H43"/>
    <mergeCell ref="B41:C41"/>
    <mergeCell ref="B40:C40"/>
    <mergeCell ref="B27:D27"/>
    <mergeCell ref="B28:D28"/>
    <mergeCell ref="B29:D29"/>
    <mergeCell ref="B30:H30"/>
    <mergeCell ref="B31:C31"/>
  </mergeCells>
  <conditionalFormatting sqref="F9:F11">
    <cfRule type="expression" dxfId="2" priority="2">
      <formula>F9=""</formula>
    </cfRule>
  </conditionalFormatting>
  <conditionalFormatting sqref="D19:G22">
    <cfRule type="expression" dxfId="1" priority="1">
      <formula>D19=""</formula>
    </cfRule>
  </conditionalFormatting>
  <dataValidations count="1">
    <dataValidation type="list" allowBlank="1" showInputMessage="1" showErrorMessage="1" prompt="Select Yes or No" sqref="F9">
      <formula1>"Yes, No"</formula1>
    </dataValidation>
  </dataValidations>
  <printOptions horizontalCentered="1"/>
  <pageMargins left="0.25" right="0.25" top="0.75" bottom="0.75" header="0.3" footer="0.3"/>
  <pageSetup scale="50"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00FF"/>
    <pageSetUpPr fitToPage="1"/>
  </sheetPr>
  <dimension ref="A1:M72"/>
  <sheetViews>
    <sheetView showGridLines="0" zoomScale="85" zoomScaleNormal="85" zoomScaleSheetLayoutView="80" zoomScalePageLayoutView="80" workbookViewId="0">
      <pane ySplit="5" topLeftCell="A6" activePane="bottomLeft" state="frozen"/>
      <selection activeCell="A11" sqref="A11:E11"/>
      <selection pane="bottomLeft" activeCell="C10" sqref="C10:H10"/>
    </sheetView>
  </sheetViews>
  <sheetFormatPr defaultColWidth="0" defaultRowHeight="15.5" zeroHeight="1" x14ac:dyDescent="0.35"/>
  <cols>
    <col min="1" max="2" width="5.07421875" style="18" customWidth="1"/>
    <col min="3" max="3" width="13.765625" style="19" customWidth="1"/>
    <col min="4" max="4" width="32.4609375" style="19" customWidth="1"/>
    <col min="5" max="5" width="9.53515625" style="19" customWidth="1"/>
    <col min="6" max="6" width="5" style="19" customWidth="1"/>
    <col min="7" max="7" width="8.765625" style="19" customWidth="1"/>
    <col min="8" max="8" width="3.07421875" style="19" customWidth="1"/>
    <col min="9" max="9" width="15.07421875" style="19" customWidth="1"/>
    <col min="10" max="10" width="5.53515625" style="19" hidden="1" customWidth="1"/>
    <col min="11" max="11" width="7.07421875" style="19" hidden="1" customWidth="1"/>
    <col min="12" max="12" width="8.84375" style="19" customWidth="1"/>
    <col min="13" max="13" width="60.07421875" style="19" hidden="1" customWidth="1"/>
    <col min="14" max="16384" width="8.84375" style="19" hidden="1"/>
  </cols>
  <sheetData>
    <row r="1" spans="1:13" ht="18" customHeight="1" x14ac:dyDescent="0.35">
      <c r="A1" s="1225" t="s">
        <v>125</v>
      </c>
      <c r="B1" s="1225"/>
      <c r="C1" s="1225"/>
      <c r="D1" s="1225"/>
      <c r="E1" s="1225"/>
      <c r="F1" s="1225"/>
      <c r="G1" s="1225"/>
      <c r="H1" s="1225"/>
      <c r="I1" s="1225"/>
      <c r="J1" s="56"/>
      <c r="K1" s="56"/>
      <c r="L1" s="56"/>
      <c r="M1" s="56"/>
    </row>
    <row r="2" spans="1:13" ht="14.25" customHeight="1" x14ac:dyDescent="0.35">
      <c r="A2" s="84"/>
      <c r="B2" s="84"/>
      <c r="C2" s="56"/>
      <c r="D2" s="56"/>
      <c r="E2" s="56"/>
      <c r="F2" s="56"/>
      <c r="G2" s="56"/>
      <c r="H2" s="56"/>
      <c r="I2" s="56"/>
      <c r="J2" s="56"/>
      <c r="K2" s="56"/>
      <c r="L2" s="56"/>
      <c r="M2" s="56"/>
    </row>
    <row r="3" spans="1:13" ht="14.25" customHeight="1" x14ac:dyDescent="0.35">
      <c r="A3" s="1151" t="s">
        <v>80</v>
      </c>
      <c r="B3" s="1151"/>
      <c r="C3" s="1151" t="s">
        <v>127</v>
      </c>
      <c r="D3" s="464">
        <f>Fire_District_Name</f>
        <v>0</v>
      </c>
      <c r="E3" s="64"/>
      <c r="F3" s="63"/>
      <c r="G3" s="465" t="s">
        <v>81</v>
      </c>
      <c r="H3" s="1226">
        <f>FYE</f>
        <v>0</v>
      </c>
      <c r="I3" s="1226"/>
      <c r="J3" s="56"/>
      <c r="K3" s="56"/>
      <c r="L3" s="56"/>
      <c r="M3" s="56"/>
    </row>
    <row r="4" spans="1:13" ht="14.25" customHeight="1" x14ac:dyDescent="0.35">
      <c r="A4" s="1151" t="s">
        <v>79</v>
      </c>
      <c r="B4" s="1151"/>
      <c r="C4" s="1151">
        <v>1234567890</v>
      </c>
      <c r="D4" s="348">
        <f>NPI</f>
        <v>0</v>
      </c>
      <c r="E4" s="63"/>
      <c r="F4" s="63"/>
      <c r="G4" s="63"/>
      <c r="H4" s="63"/>
      <c r="I4" s="63"/>
      <c r="J4" s="56"/>
      <c r="K4" s="56"/>
      <c r="L4" s="56"/>
      <c r="M4" s="56"/>
    </row>
    <row r="5" spans="1:13" ht="14.25" customHeight="1" x14ac:dyDescent="0.35">
      <c r="A5" s="1241"/>
      <c r="B5" s="1241"/>
      <c r="C5" s="1241"/>
      <c r="D5" s="466"/>
      <c r="E5" s="190"/>
      <c r="F5" s="190"/>
      <c r="G5" s="190"/>
      <c r="H5" s="190"/>
      <c r="I5" s="190"/>
      <c r="J5" s="56"/>
      <c r="K5" s="56"/>
      <c r="L5" s="56"/>
      <c r="M5" s="56"/>
    </row>
    <row r="6" spans="1:13" ht="19.5" customHeight="1" x14ac:dyDescent="0.35">
      <c r="A6" s="84"/>
      <c r="B6" s="84"/>
      <c r="C6" s="56"/>
      <c r="D6" s="56"/>
      <c r="E6" s="56"/>
      <c r="F6" s="56"/>
      <c r="G6" s="56"/>
      <c r="H6" s="56"/>
      <c r="I6" s="56"/>
      <c r="J6" s="56"/>
      <c r="K6" s="56"/>
      <c r="L6" s="630"/>
      <c r="M6" s="56"/>
    </row>
    <row r="7" spans="1:13" ht="19.5" customHeight="1" x14ac:dyDescent="0.35">
      <c r="A7" s="1240" t="s">
        <v>129</v>
      </c>
      <c r="B7" s="1240"/>
      <c r="C7" s="1240"/>
      <c r="D7" s="1240"/>
      <c r="E7" s="1240"/>
      <c r="F7" s="1240"/>
      <c r="G7" s="1240"/>
      <c r="H7" s="1240"/>
      <c r="I7" s="1240"/>
      <c r="J7" s="56"/>
      <c r="K7" s="56"/>
      <c r="L7" s="56"/>
      <c r="M7" s="56"/>
    </row>
    <row r="8" spans="1:13" ht="19.5" hidden="1" customHeight="1" x14ac:dyDescent="0.35">
      <c r="A8" s="743" t="s">
        <v>349</v>
      </c>
      <c r="B8" s="743" t="s">
        <v>350</v>
      </c>
      <c r="C8" s="743" t="s">
        <v>351</v>
      </c>
      <c r="D8" s="743"/>
      <c r="E8" s="743"/>
      <c r="F8" s="743"/>
      <c r="G8" s="743"/>
      <c r="H8" s="743"/>
      <c r="I8" s="743" t="s">
        <v>352</v>
      </c>
      <c r="J8" s="707"/>
      <c r="K8" s="707"/>
      <c r="L8" s="56"/>
      <c r="M8" s="56"/>
    </row>
    <row r="9" spans="1:13" ht="19" customHeight="1" thickBot="1" x14ac:dyDescent="0.4">
      <c r="A9" s="470" t="s">
        <v>109</v>
      </c>
      <c r="B9" s="471" t="s">
        <v>110</v>
      </c>
      <c r="C9" s="1236" t="s">
        <v>130</v>
      </c>
      <c r="D9" s="1237"/>
      <c r="E9" s="1237"/>
      <c r="F9" s="1237"/>
      <c r="G9" s="1237"/>
      <c r="H9" s="1238"/>
      <c r="I9" s="472" t="s">
        <v>52</v>
      </c>
      <c r="J9" s="707"/>
      <c r="K9" s="707"/>
      <c r="L9" s="630"/>
      <c r="M9" s="56"/>
    </row>
    <row r="10" spans="1:13" ht="19" customHeight="1" thickTop="1" x14ac:dyDescent="0.35">
      <c r="A10" s="473"/>
      <c r="B10" s="474"/>
      <c r="C10" s="1239"/>
      <c r="D10" s="1239"/>
      <c r="E10" s="1239"/>
      <c r="F10" s="1239"/>
      <c r="G10" s="1239"/>
      <c r="H10" s="1239"/>
      <c r="I10" s="475"/>
      <c r="J10" s="707" t="str">
        <f>A10&amp; " "&amp;B10&amp;" "&amp;C10</f>
        <v xml:space="preserve">  </v>
      </c>
      <c r="K10" s="707" t="s">
        <v>788</v>
      </c>
      <c r="L10" s="630"/>
      <c r="M10" s="56"/>
    </row>
    <row r="11" spans="1:13" ht="19" customHeight="1" x14ac:dyDescent="0.35">
      <c r="A11" s="476"/>
      <c r="B11" s="477"/>
      <c r="C11" s="1233"/>
      <c r="D11" s="1233"/>
      <c r="E11" s="1233"/>
      <c r="F11" s="1233"/>
      <c r="G11" s="1233"/>
      <c r="H11" s="1233"/>
      <c r="I11" s="478"/>
      <c r="J11" s="707" t="str">
        <f t="shared" ref="J11:J23" si="0">A11&amp; " "&amp;B11&amp;" "&amp;C11</f>
        <v xml:space="preserve">  </v>
      </c>
      <c r="K11" s="707" t="s">
        <v>789</v>
      </c>
      <c r="L11" s="56"/>
      <c r="M11" s="56"/>
    </row>
    <row r="12" spans="1:13" ht="19" customHeight="1" x14ac:dyDescent="0.35">
      <c r="A12" s="476"/>
      <c r="B12" s="477"/>
      <c r="C12" s="1233"/>
      <c r="D12" s="1233"/>
      <c r="E12" s="1233"/>
      <c r="F12" s="1233"/>
      <c r="G12" s="1233"/>
      <c r="H12" s="1233"/>
      <c r="I12" s="478"/>
      <c r="J12" s="707" t="str">
        <f t="shared" si="0"/>
        <v xml:space="preserve">  </v>
      </c>
      <c r="K12" s="707" t="s">
        <v>790</v>
      </c>
      <c r="L12" s="56"/>
      <c r="M12" s="56"/>
    </row>
    <row r="13" spans="1:13" ht="19" customHeight="1" x14ac:dyDescent="0.35">
      <c r="A13" s="476"/>
      <c r="B13" s="479"/>
      <c r="C13" s="1233"/>
      <c r="D13" s="1233"/>
      <c r="E13" s="1233"/>
      <c r="F13" s="1233"/>
      <c r="G13" s="1233"/>
      <c r="H13" s="1233"/>
      <c r="I13" s="478"/>
      <c r="J13" s="707" t="str">
        <f t="shared" si="0"/>
        <v xml:space="preserve">  </v>
      </c>
      <c r="K13" s="707" t="s">
        <v>791</v>
      </c>
      <c r="L13" s="56"/>
      <c r="M13" s="741"/>
    </row>
    <row r="14" spans="1:13" ht="19" customHeight="1" x14ac:dyDescent="0.35">
      <c r="A14" s="480"/>
      <c r="B14" s="481"/>
      <c r="C14" s="1233"/>
      <c r="D14" s="1233"/>
      <c r="E14" s="1233"/>
      <c r="F14" s="1233"/>
      <c r="G14" s="1233"/>
      <c r="H14" s="1233"/>
      <c r="I14" s="478"/>
      <c r="J14" s="707" t="str">
        <f t="shared" si="0"/>
        <v xml:space="preserve">  </v>
      </c>
      <c r="K14" s="707" t="s">
        <v>792</v>
      </c>
      <c r="L14" s="56"/>
      <c r="M14" s="56"/>
    </row>
    <row r="15" spans="1:13" ht="19" customHeight="1" x14ac:dyDescent="0.35">
      <c r="A15" s="480"/>
      <c r="B15" s="481"/>
      <c r="C15" s="1233"/>
      <c r="D15" s="1233"/>
      <c r="E15" s="1233"/>
      <c r="F15" s="1233"/>
      <c r="G15" s="1233"/>
      <c r="H15" s="1233"/>
      <c r="I15" s="478"/>
      <c r="J15" s="707" t="str">
        <f t="shared" si="0"/>
        <v xml:space="preserve">  </v>
      </c>
      <c r="K15" s="707" t="s">
        <v>793</v>
      </c>
      <c r="L15" s="56"/>
      <c r="M15" s="56"/>
    </row>
    <row r="16" spans="1:13" ht="19" customHeight="1" x14ac:dyDescent="0.35">
      <c r="A16" s="480"/>
      <c r="B16" s="481"/>
      <c r="C16" s="1233"/>
      <c r="D16" s="1233"/>
      <c r="E16" s="1233"/>
      <c r="F16" s="1233"/>
      <c r="G16" s="1233"/>
      <c r="H16" s="1233"/>
      <c r="I16" s="478"/>
      <c r="J16" s="707" t="str">
        <f t="shared" si="0"/>
        <v xml:space="preserve">  </v>
      </c>
      <c r="K16" s="707" t="s">
        <v>794</v>
      </c>
      <c r="L16" s="56"/>
      <c r="M16" s="56"/>
    </row>
    <row r="17" spans="1:13" ht="19" customHeight="1" x14ac:dyDescent="0.35">
      <c r="A17" s="480"/>
      <c r="B17" s="481"/>
      <c r="C17" s="1233"/>
      <c r="D17" s="1233"/>
      <c r="E17" s="1233"/>
      <c r="F17" s="1233"/>
      <c r="G17" s="1233"/>
      <c r="H17" s="1233"/>
      <c r="I17" s="478"/>
      <c r="J17" s="707" t="str">
        <f t="shared" si="0"/>
        <v xml:space="preserve">  </v>
      </c>
      <c r="K17" s="707" t="s">
        <v>795</v>
      </c>
      <c r="L17" s="56"/>
      <c r="M17" s="56"/>
    </row>
    <row r="18" spans="1:13" ht="19" customHeight="1" x14ac:dyDescent="0.35">
      <c r="A18" s="480"/>
      <c r="B18" s="481"/>
      <c r="C18" s="1233"/>
      <c r="D18" s="1233"/>
      <c r="E18" s="1233"/>
      <c r="F18" s="1233"/>
      <c r="G18" s="1233"/>
      <c r="H18" s="1233"/>
      <c r="I18" s="478"/>
      <c r="J18" s="707" t="str">
        <f t="shared" si="0"/>
        <v xml:space="preserve">  </v>
      </c>
      <c r="K18" s="707" t="s">
        <v>796</v>
      </c>
      <c r="L18" s="56"/>
      <c r="M18" s="56"/>
    </row>
    <row r="19" spans="1:13" ht="19" customHeight="1" x14ac:dyDescent="0.35">
      <c r="A19" s="480"/>
      <c r="B19" s="481"/>
      <c r="C19" s="1233"/>
      <c r="D19" s="1233"/>
      <c r="E19" s="1233"/>
      <c r="F19" s="1233"/>
      <c r="G19" s="1233"/>
      <c r="H19" s="1233"/>
      <c r="I19" s="478"/>
      <c r="J19" s="707" t="str">
        <f t="shared" si="0"/>
        <v xml:space="preserve">  </v>
      </c>
      <c r="K19" s="707" t="s">
        <v>797</v>
      </c>
      <c r="L19" s="56"/>
      <c r="M19" s="56"/>
    </row>
    <row r="20" spans="1:13" ht="19" customHeight="1" x14ac:dyDescent="0.35">
      <c r="A20" s="480"/>
      <c r="B20" s="481"/>
      <c r="C20" s="1233"/>
      <c r="D20" s="1233"/>
      <c r="E20" s="1233"/>
      <c r="F20" s="1233"/>
      <c r="G20" s="1233"/>
      <c r="H20" s="1233"/>
      <c r="I20" s="478"/>
      <c r="J20" s="707" t="str">
        <f t="shared" si="0"/>
        <v xml:space="preserve">  </v>
      </c>
      <c r="K20" s="707" t="s">
        <v>798</v>
      </c>
      <c r="L20" s="56"/>
      <c r="M20" s="56"/>
    </row>
    <row r="21" spans="1:13" ht="19" customHeight="1" x14ac:dyDescent="0.35">
      <c r="A21" s="480"/>
      <c r="B21" s="481"/>
      <c r="C21" s="1233"/>
      <c r="D21" s="1233"/>
      <c r="E21" s="1233"/>
      <c r="F21" s="1233"/>
      <c r="G21" s="1233"/>
      <c r="H21" s="1233"/>
      <c r="I21" s="478"/>
      <c r="J21" s="707" t="str">
        <f t="shared" si="0"/>
        <v xml:space="preserve">  </v>
      </c>
      <c r="K21" s="707" t="s">
        <v>799</v>
      </c>
      <c r="L21" s="56"/>
      <c r="M21" s="56"/>
    </row>
    <row r="22" spans="1:13" ht="19" customHeight="1" x14ac:dyDescent="0.35">
      <c r="A22" s="480"/>
      <c r="B22" s="481"/>
      <c r="C22" s="1233"/>
      <c r="D22" s="1233"/>
      <c r="E22" s="1233"/>
      <c r="F22" s="1233"/>
      <c r="G22" s="1233"/>
      <c r="H22" s="1233"/>
      <c r="I22" s="478"/>
      <c r="J22" s="707" t="str">
        <f t="shared" si="0"/>
        <v xml:space="preserve">  </v>
      </c>
      <c r="K22" s="707" t="s">
        <v>800</v>
      </c>
      <c r="L22" s="56"/>
      <c r="M22" s="56"/>
    </row>
    <row r="23" spans="1:13" ht="19" customHeight="1" x14ac:dyDescent="0.35">
      <c r="A23" s="482"/>
      <c r="B23" s="483"/>
      <c r="C23" s="1234"/>
      <c r="D23" s="1234"/>
      <c r="E23" s="1234"/>
      <c r="F23" s="1234"/>
      <c r="G23" s="1234"/>
      <c r="H23" s="1234"/>
      <c r="I23" s="484"/>
      <c r="J23" s="707" t="str">
        <f t="shared" si="0"/>
        <v xml:space="preserve">  </v>
      </c>
      <c r="K23" s="707" t="s">
        <v>801</v>
      </c>
      <c r="L23" s="56"/>
      <c r="M23" s="56"/>
    </row>
    <row r="24" spans="1:13" x14ac:dyDescent="0.35">
      <c r="A24" s="84"/>
      <c r="B24" s="84"/>
      <c r="C24" s="189"/>
      <c r="D24" s="189"/>
      <c r="E24" s="189"/>
      <c r="F24" s="189"/>
      <c r="G24" s="189"/>
      <c r="H24" s="189"/>
      <c r="I24" s="189"/>
      <c r="J24" s="707"/>
      <c r="K24" s="707"/>
      <c r="L24" s="56"/>
      <c r="M24" s="56"/>
    </row>
    <row r="25" spans="1:13" ht="9" customHeight="1" x14ac:dyDescent="0.35">
      <c r="A25" s="84"/>
      <c r="B25" s="84"/>
      <c r="C25" s="56"/>
      <c r="D25" s="56"/>
      <c r="E25" s="56"/>
      <c r="F25" s="56"/>
      <c r="G25" s="56"/>
      <c r="H25" s="56"/>
      <c r="I25" s="56"/>
      <c r="J25" s="707"/>
      <c r="K25" s="707"/>
      <c r="L25" s="56"/>
      <c r="M25" s="56"/>
    </row>
    <row r="26" spans="1:13" ht="19.5" customHeight="1" x14ac:dyDescent="0.35">
      <c r="A26" s="1235" t="s">
        <v>108</v>
      </c>
      <c r="B26" s="1235"/>
      <c r="C26" s="1235"/>
      <c r="D26" s="1235"/>
      <c r="E26" s="1235"/>
      <c r="F26" s="1235"/>
      <c r="G26" s="1235"/>
      <c r="H26" s="1235"/>
      <c r="I26" s="1235"/>
      <c r="J26" s="707"/>
      <c r="K26" s="707"/>
      <c r="L26" s="56"/>
      <c r="M26" s="56"/>
    </row>
    <row r="27" spans="1:13" ht="19.5" hidden="1" customHeight="1" x14ac:dyDescent="0.35">
      <c r="A27" s="743" t="s">
        <v>349</v>
      </c>
      <c r="B27" s="743" t="s">
        <v>350</v>
      </c>
      <c r="C27" s="743" t="s">
        <v>351</v>
      </c>
      <c r="D27" s="743"/>
      <c r="E27" s="743"/>
      <c r="F27" s="743"/>
      <c r="G27" s="743"/>
      <c r="H27" s="743"/>
      <c r="I27" s="743" t="s">
        <v>352</v>
      </c>
      <c r="J27" s="707"/>
      <c r="K27" s="707"/>
      <c r="L27" s="56"/>
      <c r="M27" s="56"/>
    </row>
    <row r="28" spans="1:13" ht="19" customHeight="1" thickBot="1" x14ac:dyDescent="0.4">
      <c r="A28" s="470" t="s">
        <v>109</v>
      </c>
      <c r="B28" s="471" t="s">
        <v>110</v>
      </c>
      <c r="C28" s="1236" t="s">
        <v>111</v>
      </c>
      <c r="D28" s="1237"/>
      <c r="E28" s="1237"/>
      <c r="F28" s="1237"/>
      <c r="G28" s="1237"/>
      <c r="H28" s="1238"/>
      <c r="I28" s="472" t="s">
        <v>52</v>
      </c>
      <c r="J28" s="707"/>
      <c r="K28" s="707"/>
      <c r="L28" s="630"/>
      <c r="M28" s="56"/>
    </row>
    <row r="29" spans="1:13" ht="19" customHeight="1" thickTop="1" x14ac:dyDescent="0.35">
      <c r="A29" s="473"/>
      <c r="B29" s="474"/>
      <c r="C29" s="1239"/>
      <c r="D29" s="1239"/>
      <c r="E29" s="1239"/>
      <c r="F29" s="1239"/>
      <c r="G29" s="1239"/>
      <c r="H29" s="1239"/>
      <c r="I29" s="588"/>
      <c r="J29" s="707" t="str">
        <f t="shared" ref="J29:J41" si="1">A29&amp; " "&amp;B29&amp;" "&amp;C29</f>
        <v xml:space="preserve">  </v>
      </c>
      <c r="K29" s="707" t="s">
        <v>802</v>
      </c>
      <c r="L29" s="630"/>
      <c r="M29" s="56"/>
    </row>
    <row r="30" spans="1:13" ht="19" customHeight="1" x14ac:dyDescent="0.35">
      <c r="A30" s="476"/>
      <c r="B30" s="477"/>
      <c r="C30" s="1233"/>
      <c r="D30" s="1233"/>
      <c r="E30" s="1233"/>
      <c r="F30" s="1233"/>
      <c r="G30" s="1233"/>
      <c r="H30" s="1233"/>
      <c r="I30" s="589"/>
      <c r="J30" s="707" t="str">
        <f t="shared" si="1"/>
        <v xml:space="preserve">  </v>
      </c>
      <c r="K30" s="707" t="s">
        <v>803</v>
      </c>
      <c r="L30" s="56"/>
      <c r="M30" s="56"/>
    </row>
    <row r="31" spans="1:13" ht="19" customHeight="1" x14ac:dyDescent="0.35">
      <c r="A31" s="476"/>
      <c r="B31" s="477"/>
      <c r="C31" s="1233"/>
      <c r="D31" s="1233"/>
      <c r="E31" s="1233"/>
      <c r="F31" s="1233"/>
      <c r="G31" s="1233"/>
      <c r="H31" s="1233"/>
      <c r="I31" s="590"/>
      <c r="J31" s="707" t="str">
        <f t="shared" si="1"/>
        <v xml:space="preserve">  </v>
      </c>
      <c r="K31" s="707" t="s">
        <v>804</v>
      </c>
      <c r="L31" s="56"/>
      <c r="M31" s="56"/>
    </row>
    <row r="32" spans="1:13" ht="19" customHeight="1" x14ac:dyDescent="0.35">
      <c r="A32" s="476"/>
      <c r="B32" s="479"/>
      <c r="C32" s="1233"/>
      <c r="D32" s="1233"/>
      <c r="E32" s="1233"/>
      <c r="F32" s="1233"/>
      <c r="G32" s="1233"/>
      <c r="H32" s="1233"/>
      <c r="I32" s="591"/>
      <c r="J32" s="707" t="str">
        <f t="shared" si="1"/>
        <v xml:space="preserve">  </v>
      </c>
      <c r="K32" s="707" t="s">
        <v>805</v>
      </c>
      <c r="L32" s="56"/>
      <c r="M32" s="56"/>
    </row>
    <row r="33" spans="1:13" ht="19" customHeight="1" x14ac:dyDescent="0.35">
      <c r="A33" s="476"/>
      <c r="B33" s="479"/>
      <c r="C33" s="1233"/>
      <c r="D33" s="1233"/>
      <c r="E33" s="1233"/>
      <c r="F33" s="1233"/>
      <c r="G33" s="1233"/>
      <c r="H33" s="1233"/>
      <c r="I33" s="591"/>
      <c r="J33" s="707" t="str">
        <f t="shared" si="1"/>
        <v xml:space="preserve">  </v>
      </c>
      <c r="K33" s="707" t="s">
        <v>806</v>
      </c>
      <c r="L33" s="56"/>
      <c r="M33" s="56"/>
    </row>
    <row r="34" spans="1:13" ht="19" customHeight="1" x14ac:dyDescent="0.35">
      <c r="A34" s="476"/>
      <c r="B34" s="479"/>
      <c r="C34" s="1233"/>
      <c r="D34" s="1233"/>
      <c r="E34" s="1233"/>
      <c r="F34" s="1233"/>
      <c r="G34" s="1233"/>
      <c r="H34" s="1233"/>
      <c r="I34" s="591"/>
      <c r="J34" s="707" t="str">
        <f t="shared" si="1"/>
        <v xml:space="preserve">  </v>
      </c>
      <c r="K34" s="707" t="s">
        <v>807</v>
      </c>
      <c r="L34" s="56"/>
      <c r="M34" s="56"/>
    </row>
    <row r="35" spans="1:13" ht="19" customHeight="1" x14ac:dyDescent="0.35">
      <c r="A35" s="476"/>
      <c r="B35" s="479"/>
      <c r="C35" s="1233"/>
      <c r="D35" s="1233"/>
      <c r="E35" s="1233"/>
      <c r="F35" s="1233"/>
      <c r="G35" s="1233"/>
      <c r="H35" s="1233"/>
      <c r="I35" s="591"/>
      <c r="J35" s="707" t="str">
        <f t="shared" si="1"/>
        <v xml:space="preserve">  </v>
      </c>
      <c r="K35" s="707" t="s">
        <v>808</v>
      </c>
      <c r="L35" s="56"/>
      <c r="M35" s="56"/>
    </row>
    <row r="36" spans="1:13" ht="19" customHeight="1" x14ac:dyDescent="0.35">
      <c r="A36" s="476"/>
      <c r="B36" s="479"/>
      <c r="C36" s="1233"/>
      <c r="D36" s="1233"/>
      <c r="E36" s="1233"/>
      <c r="F36" s="1233"/>
      <c r="G36" s="1233"/>
      <c r="H36" s="1233"/>
      <c r="I36" s="591"/>
      <c r="J36" s="707" t="str">
        <f t="shared" si="1"/>
        <v xml:space="preserve">  </v>
      </c>
      <c r="K36" s="707" t="s">
        <v>809</v>
      </c>
      <c r="L36" s="56"/>
      <c r="M36" s="56"/>
    </row>
    <row r="37" spans="1:13" ht="19" customHeight="1" x14ac:dyDescent="0.35">
      <c r="A37" s="476"/>
      <c r="B37" s="479"/>
      <c r="C37" s="1233"/>
      <c r="D37" s="1233"/>
      <c r="E37" s="1233"/>
      <c r="F37" s="1233"/>
      <c r="G37" s="1233"/>
      <c r="H37" s="1233"/>
      <c r="I37" s="591"/>
      <c r="J37" s="707" t="str">
        <f t="shared" si="1"/>
        <v xml:space="preserve">  </v>
      </c>
      <c r="K37" s="707" t="s">
        <v>810</v>
      </c>
      <c r="L37" s="56"/>
      <c r="M37" s="56"/>
    </row>
    <row r="38" spans="1:13" ht="19" customHeight="1" x14ac:dyDescent="0.35">
      <c r="A38" s="476"/>
      <c r="B38" s="481"/>
      <c r="C38" s="1233"/>
      <c r="D38" s="1233"/>
      <c r="E38" s="1233"/>
      <c r="F38" s="1233"/>
      <c r="G38" s="1233"/>
      <c r="H38" s="1233"/>
      <c r="I38" s="591"/>
      <c r="J38" s="707" t="str">
        <f t="shared" si="1"/>
        <v xml:space="preserve">  </v>
      </c>
      <c r="K38" s="707" t="s">
        <v>811</v>
      </c>
      <c r="L38" s="56"/>
      <c r="M38" s="56"/>
    </row>
    <row r="39" spans="1:13" ht="19" customHeight="1" x14ac:dyDescent="0.35">
      <c r="A39" s="480"/>
      <c r="B39" s="481"/>
      <c r="C39" s="1233"/>
      <c r="D39" s="1233"/>
      <c r="E39" s="1233"/>
      <c r="F39" s="1233"/>
      <c r="G39" s="1233"/>
      <c r="H39" s="1233"/>
      <c r="I39" s="591"/>
      <c r="J39" s="707" t="str">
        <f t="shared" si="1"/>
        <v xml:space="preserve">  </v>
      </c>
      <c r="K39" s="707" t="s">
        <v>812</v>
      </c>
      <c r="L39" s="56"/>
      <c r="M39" s="56"/>
    </row>
    <row r="40" spans="1:13" ht="19" customHeight="1" x14ac:dyDescent="0.35">
      <c r="A40" s="480"/>
      <c r="B40" s="481"/>
      <c r="C40" s="1233"/>
      <c r="D40" s="1233"/>
      <c r="E40" s="1233"/>
      <c r="F40" s="1233"/>
      <c r="G40" s="1233"/>
      <c r="H40" s="1233"/>
      <c r="I40" s="591"/>
      <c r="J40" s="707" t="str">
        <f t="shared" si="1"/>
        <v xml:space="preserve">  </v>
      </c>
      <c r="K40" s="707" t="s">
        <v>813</v>
      </c>
      <c r="L40" s="56"/>
      <c r="M40" s="56"/>
    </row>
    <row r="41" spans="1:13" ht="19" customHeight="1" x14ac:dyDescent="0.35">
      <c r="A41" s="482"/>
      <c r="B41" s="483"/>
      <c r="C41" s="1234"/>
      <c r="D41" s="1234"/>
      <c r="E41" s="1234"/>
      <c r="F41" s="1234"/>
      <c r="G41" s="1234"/>
      <c r="H41" s="1234"/>
      <c r="I41" s="592"/>
      <c r="J41" s="707" t="str">
        <f t="shared" si="1"/>
        <v xml:space="preserve">  </v>
      </c>
      <c r="K41" s="707" t="s">
        <v>814</v>
      </c>
      <c r="L41" s="56"/>
      <c r="M41" s="56"/>
    </row>
    <row r="42" spans="1:13" x14ac:dyDescent="0.35">
      <c r="A42" s="84"/>
      <c r="B42" s="84"/>
      <c r="C42" s="189"/>
      <c r="D42" s="189"/>
      <c r="E42" s="189"/>
      <c r="F42" s="189"/>
      <c r="G42" s="189"/>
      <c r="H42" s="189"/>
      <c r="I42" s="189"/>
      <c r="J42" s="707"/>
      <c r="K42" s="707"/>
      <c r="L42" s="56"/>
      <c r="M42" s="56"/>
    </row>
    <row r="43" spans="1:13" ht="9" customHeight="1" x14ac:dyDescent="0.35">
      <c r="A43" s="84"/>
      <c r="B43" s="84"/>
      <c r="C43" s="56"/>
      <c r="D43" s="56"/>
      <c r="E43" s="56"/>
      <c r="F43" s="56"/>
      <c r="G43" s="56"/>
      <c r="H43" s="56"/>
      <c r="I43" s="56"/>
      <c r="J43" s="707"/>
      <c r="K43" s="707"/>
      <c r="L43" s="56"/>
      <c r="M43" s="56"/>
    </row>
    <row r="44" spans="1:13" ht="19.5" customHeight="1" x14ac:dyDescent="0.35">
      <c r="A44" s="1235" t="s">
        <v>138</v>
      </c>
      <c r="B44" s="1235"/>
      <c r="C44" s="1235"/>
      <c r="D44" s="1235"/>
      <c r="E44" s="1235"/>
      <c r="F44" s="1235"/>
      <c r="G44" s="1235"/>
      <c r="H44" s="1235"/>
      <c r="I44" s="1235"/>
      <c r="J44" s="707"/>
      <c r="K44" s="707"/>
      <c r="L44" s="56"/>
      <c r="M44" s="56"/>
    </row>
    <row r="45" spans="1:13" ht="19.5" hidden="1" customHeight="1" x14ac:dyDescent="0.35">
      <c r="A45" s="743" t="s">
        <v>349</v>
      </c>
      <c r="B45" s="743"/>
      <c r="C45" s="743" t="s">
        <v>350</v>
      </c>
      <c r="D45" s="743"/>
      <c r="E45" s="743"/>
      <c r="F45" s="743"/>
      <c r="G45" s="743"/>
      <c r="H45" s="743"/>
      <c r="I45" s="743"/>
      <c r="J45" s="707"/>
      <c r="K45" s="707"/>
      <c r="L45" s="56"/>
      <c r="M45" s="56"/>
    </row>
    <row r="46" spans="1:13" ht="19" customHeight="1" thickBot="1" x14ac:dyDescent="0.4">
      <c r="A46" s="1249" t="s">
        <v>109</v>
      </c>
      <c r="B46" s="1250"/>
      <c r="C46" s="1236" t="s">
        <v>137</v>
      </c>
      <c r="D46" s="1237"/>
      <c r="E46" s="1237"/>
      <c r="F46" s="1237"/>
      <c r="G46" s="1237"/>
      <c r="H46" s="1237"/>
      <c r="I46" s="1248"/>
      <c r="J46" s="707"/>
      <c r="K46" s="707"/>
      <c r="L46" s="630"/>
      <c r="M46" s="56"/>
    </row>
    <row r="47" spans="1:13" ht="19" customHeight="1" thickTop="1" x14ac:dyDescent="0.35">
      <c r="A47" s="1251"/>
      <c r="B47" s="1252"/>
      <c r="C47" s="1239"/>
      <c r="D47" s="1239"/>
      <c r="E47" s="1239"/>
      <c r="F47" s="1239"/>
      <c r="G47" s="1239"/>
      <c r="H47" s="1239"/>
      <c r="I47" s="1253"/>
      <c r="J47" s="707" t="str">
        <f t="shared" ref="J47:J52" si="2">A47&amp; " "&amp;B47&amp;" "&amp;C47</f>
        <v xml:space="preserve">  </v>
      </c>
      <c r="K47" s="707" t="s">
        <v>815</v>
      </c>
      <c r="L47" s="630"/>
      <c r="M47" s="56"/>
    </row>
    <row r="48" spans="1:13" ht="19" customHeight="1" x14ac:dyDescent="0.35">
      <c r="A48" s="1242"/>
      <c r="B48" s="1243"/>
      <c r="C48" s="1233"/>
      <c r="D48" s="1233"/>
      <c r="E48" s="1233"/>
      <c r="F48" s="1233"/>
      <c r="G48" s="1233"/>
      <c r="H48" s="1233"/>
      <c r="I48" s="1244"/>
      <c r="J48" s="707" t="str">
        <f t="shared" si="2"/>
        <v xml:space="preserve">  </v>
      </c>
      <c r="K48" s="707" t="s">
        <v>816</v>
      </c>
      <c r="L48" s="56"/>
      <c r="M48" s="56"/>
    </row>
    <row r="49" spans="1:13" ht="19" customHeight="1" x14ac:dyDescent="0.35">
      <c r="A49" s="1242"/>
      <c r="B49" s="1243"/>
      <c r="C49" s="1233"/>
      <c r="D49" s="1233"/>
      <c r="E49" s="1233"/>
      <c r="F49" s="1233"/>
      <c r="G49" s="1233"/>
      <c r="H49" s="1233"/>
      <c r="I49" s="1244"/>
      <c r="J49" s="707" t="str">
        <f t="shared" si="2"/>
        <v xml:space="preserve">  </v>
      </c>
      <c r="K49" s="707" t="s">
        <v>817</v>
      </c>
      <c r="L49" s="56"/>
      <c r="M49" s="56"/>
    </row>
    <row r="50" spans="1:13" ht="19" customHeight="1" x14ac:dyDescent="0.35">
      <c r="A50" s="1242"/>
      <c r="B50" s="1243"/>
      <c r="C50" s="1233"/>
      <c r="D50" s="1233"/>
      <c r="E50" s="1233"/>
      <c r="F50" s="1233"/>
      <c r="G50" s="1233"/>
      <c r="H50" s="1233"/>
      <c r="I50" s="1244"/>
      <c r="J50" s="707" t="str">
        <f t="shared" si="2"/>
        <v xml:space="preserve">  </v>
      </c>
      <c r="K50" s="707" t="s">
        <v>818</v>
      </c>
      <c r="L50" s="56"/>
      <c r="M50" s="56"/>
    </row>
    <row r="51" spans="1:13" ht="19" customHeight="1" x14ac:dyDescent="0.35">
      <c r="A51" s="1242"/>
      <c r="B51" s="1243"/>
      <c r="C51" s="1233"/>
      <c r="D51" s="1233"/>
      <c r="E51" s="1233"/>
      <c r="F51" s="1233"/>
      <c r="G51" s="1233"/>
      <c r="H51" s="1233"/>
      <c r="I51" s="1244"/>
      <c r="J51" s="707" t="str">
        <f t="shared" si="2"/>
        <v xml:space="preserve">  </v>
      </c>
      <c r="K51" s="707" t="s">
        <v>819</v>
      </c>
      <c r="L51" s="56"/>
      <c r="M51" s="56"/>
    </row>
    <row r="52" spans="1:13" ht="19" customHeight="1" x14ac:dyDescent="0.35">
      <c r="A52" s="1246"/>
      <c r="B52" s="1247"/>
      <c r="C52" s="1234"/>
      <c r="D52" s="1234"/>
      <c r="E52" s="1234"/>
      <c r="F52" s="1234"/>
      <c r="G52" s="1234"/>
      <c r="H52" s="1234"/>
      <c r="I52" s="1245"/>
      <c r="J52" s="707" t="str">
        <f t="shared" si="2"/>
        <v xml:space="preserve">  </v>
      </c>
      <c r="K52" s="707" t="s">
        <v>820</v>
      </c>
      <c r="L52" s="56"/>
      <c r="M52" s="56"/>
    </row>
    <row r="53" spans="1:13" x14ac:dyDescent="0.35">
      <c r="A53" s="84"/>
      <c r="B53" s="84"/>
      <c r="C53" s="56"/>
      <c r="D53" s="56"/>
      <c r="E53" s="56"/>
      <c r="F53" s="56"/>
      <c r="G53" s="56"/>
      <c r="H53" s="56"/>
      <c r="I53" s="56"/>
      <c r="J53" s="56"/>
      <c r="K53" s="56"/>
      <c r="L53" s="56"/>
      <c r="M53" s="56"/>
    </row>
    <row r="54" spans="1:13" x14ac:dyDescent="0.35">
      <c r="A54" s="84"/>
      <c r="B54" s="84"/>
      <c r="C54" s="56"/>
      <c r="D54" s="56"/>
      <c r="E54" s="56"/>
      <c r="F54" s="56"/>
      <c r="G54" s="56"/>
      <c r="H54" s="56"/>
      <c r="I54" s="56"/>
      <c r="J54" s="56"/>
      <c r="K54" s="56"/>
      <c r="L54" s="56"/>
      <c r="M54" s="56"/>
    </row>
    <row r="55" spans="1:13" x14ac:dyDescent="0.35">
      <c r="A55" s="84"/>
      <c r="B55" s="84"/>
      <c r="C55" s="56"/>
      <c r="D55" s="56"/>
      <c r="E55" s="56"/>
      <c r="F55" s="56"/>
      <c r="G55" s="56"/>
      <c r="H55" s="56"/>
      <c r="I55" s="56"/>
      <c r="J55" s="56"/>
      <c r="K55" s="56"/>
      <c r="L55" s="56"/>
      <c r="M55" s="56"/>
    </row>
    <row r="56" spans="1:13" x14ac:dyDescent="0.35">
      <c r="A56" s="84"/>
      <c r="B56" s="84"/>
      <c r="C56" s="56"/>
      <c r="D56" s="56"/>
      <c r="E56" s="56"/>
      <c r="F56" s="56"/>
      <c r="G56" s="56"/>
      <c r="H56" s="56"/>
      <c r="I56" s="56"/>
      <c r="J56" s="56"/>
      <c r="K56" s="56"/>
      <c r="L56" s="56"/>
      <c r="M56" s="56"/>
    </row>
    <row r="57" spans="1:13" hidden="1" x14ac:dyDescent="0.35">
      <c r="A57" s="84"/>
      <c r="B57" s="84"/>
      <c r="C57" s="56"/>
      <c r="D57" s="56"/>
      <c r="E57" s="56"/>
      <c r="F57" s="56"/>
      <c r="G57" s="56"/>
      <c r="H57" s="56"/>
      <c r="I57" s="56"/>
      <c r="J57" s="56"/>
      <c r="K57" s="56"/>
      <c r="L57" s="56"/>
      <c r="M57" s="56"/>
    </row>
    <row r="58" spans="1:13" hidden="1" x14ac:dyDescent="0.35">
      <c r="A58" s="84"/>
      <c r="B58" s="84"/>
      <c r="C58" s="56"/>
      <c r="D58" s="56"/>
      <c r="E58" s="56"/>
      <c r="F58" s="56"/>
      <c r="G58" s="56"/>
      <c r="H58" s="56"/>
      <c r="I58" s="56"/>
      <c r="J58" s="56"/>
      <c r="K58" s="56"/>
      <c r="L58" s="56"/>
      <c r="M58" s="56"/>
    </row>
    <row r="59" spans="1:13" hidden="1" x14ac:dyDescent="0.35">
      <c r="A59" s="84"/>
      <c r="B59" s="84"/>
      <c r="C59" s="56"/>
      <c r="D59" s="56"/>
      <c r="E59" s="56"/>
      <c r="F59" s="56"/>
      <c r="G59" s="56"/>
      <c r="H59" s="56"/>
      <c r="I59" s="56"/>
      <c r="J59" s="56"/>
      <c r="K59" s="56"/>
      <c r="L59" s="56"/>
      <c r="M59" s="56"/>
    </row>
    <row r="60" spans="1:13" hidden="1" x14ac:dyDescent="0.35">
      <c r="A60" s="84"/>
      <c r="B60" s="84"/>
      <c r="C60" s="56"/>
      <c r="D60" s="56"/>
      <c r="E60" s="56"/>
      <c r="F60" s="56"/>
      <c r="G60" s="56"/>
      <c r="H60" s="56"/>
      <c r="I60" s="56"/>
      <c r="J60" s="56"/>
      <c r="K60" s="56"/>
      <c r="L60" s="56"/>
      <c r="M60" s="56"/>
    </row>
    <row r="61" spans="1:13" hidden="1" x14ac:dyDescent="0.35">
      <c r="A61" s="84"/>
      <c r="B61" s="84"/>
      <c r="C61" s="56"/>
      <c r="D61" s="56"/>
      <c r="E61" s="56"/>
      <c r="F61" s="56"/>
      <c r="G61" s="56"/>
      <c r="H61" s="56"/>
      <c r="I61" s="56"/>
      <c r="J61" s="56"/>
      <c r="K61" s="56"/>
      <c r="L61" s="56"/>
      <c r="M61" s="56"/>
    </row>
    <row r="62" spans="1:13" hidden="1" x14ac:dyDescent="0.35">
      <c r="A62" s="84"/>
      <c r="B62" s="84"/>
      <c r="C62" s="56"/>
      <c r="D62" s="56"/>
      <c r="E62" s="56"/>
      <c r="F62" s="56"/>
      <c r="G62" s="56"/>
      <c r="H62" s="56"/>
      <c r="I62" s="56"/>
      <c r="J62" s="56"/>
      <c r="K62" s="56"/>
      <c r="L62" s="56"/>
      <c r="M62" s="56"/>
    </row>
    <row r="63" spans="1:13" hidden="1" x14ac:dyDescent="0.35">
      <c r="A63" s="84"/>
      <c r="B63" s="84"/>
      <c r="C63" s="56"/>
      <c r="D63" s="56"/>
      <c r="E63" s="56"/>
      <c r="F63" s="56"/>
      <c r="G63" s="56"/>
      <c r="H63" s="56"/>
      <c r="I63" s="56"/>
      <c r="J63" s="56"/>
      <c r="K63" s="56"/>
      <c r="L63" s="56"/>
      <c r="M63" s="56"/>
    </row>
    <row r="64" spans="1:13" hidden="1" x14ac:dyDescent="0.35">
      <c r="A64" s="84"/>
      <c r="B64" s="84"/>
      <c r="C64" s="56"/>
      <c r="D64" s="56"/>
      <c r="E64" s="56"/>
      <c r="F64" s="56"/>
      <c r="G64" s="56"/>
      <c r="H64" s="56"/>
      <c r="I64" s="56"/>
      <c r="J64" s="56"/>
      <c r="K64" s="56"/>
      <c r="L64" s="56"/>
      <c r="M64" s="56"/>
    </row>
    <row r="65" spans="1:13" hidden="1" x14ac:dyDescent="0.35">
      <c r="A65" s="84"/>
      <c r="B65" s="84"/>
      <c r="C65" s="56"/>
      <c r="D65" s="56"/>
      <c r="E65" s="56"/>
      <c r="F65" s="56"/>
      <c r="G65" s="56"/>
      <c r="H65" s="56"/>
      <c r="I65" s="56"/>
      <c r="J65" s="56"/>
      <c r="K65" s="56"/>
      <c r="L65" s="56"/>
      <c r="M65" s="56"/>
    </row>
    <row r="66" spans="1:13" hidden="1" x14ac:dyDescent="0.35"/>
    <row r="67" spans="1:13" hidden="1" x14ac:dyDescent="0.35"/>
    <row r="68" spans="1:13" hidden="1" x14ac:dyDescent="0.35"/>
    <row r="69" spans="1:13" hidden="1" x14ac:dyDescent="0.35"/>
    <row r="70" spans="1:13" hidden="1" x14ac:dyDescent="0.35"/>
    <row r="71" spans="1:13" hidden="1" x14ac:dyDescent="0.35"/>
    <row r="72" spans="1:13" hidden="1" x14ac:dyDescent="0.35">
      <c r="E72" s="18">
        <f>'Sch 10 - Notes'!C30:H30</f>
        <v>0</v>
      </c>
    </row>
  </sheetData>
  <sheetProtection algorithmName="SHA-512" hashValue="x+ln3bcg3/omFqD7M6KuKOg5FpaEBHePElk9uxNUQWK3KoiWmrlwwC0ERCrDApX+vPOcoMSoiYU//4ToJ8FcJw==" saltValue="QnjR8ynjVLT+RE9c2EAeMA==" spinCount="100000" sheet="1" objects="1" scenarios="1" selectLockedCells="1"/>
  <protectedRanges>
    <protectedRange sqref="A10:I23" name="Range2"/>
    <protectedRange sqref="A47:I52 A29:I41" name="Range1"/>
  </protectedRanges>
  <mergeCells count="51">
    <mergeCell ref="C52:I52"/>
    <mergeCell ref="A51:B51"/>
    <mergeCell ref="C51:I51"/>
    <mergeCell ref="A52:B52"/>
    <mergeCell ref="C46:I46"/>
    <mergeCell ref="A46:B46"/>
    <mergeCell ref="A47:B47"/>
    <mergeCell ref="C47:I47"/>
    <mergeCell ref="A48:B48"/>
    <mergeCell ref="C48:I48"/>
    <mergeCell ref="A49:B49"/>
    <mergeCell ref="C49:I49"/>
    <mergeCell ref="A44:I44"/>
    <mergeCell ref="A50:B50"/>
    <mergeCell ref="C50:I50"/>
    <mergeCell ref="C10:H10"/>
    <mergeCell ref="C19:H19"/>
    <mergeCell ref="C17:H17"/>
    <mergeCell ref="C18:H18"/>
    <mergeCell ref="C39:H39"/>
    <mergeCell ref="C23:H23"/>
    <mergeCell ref="C38:H38"/>
    <mergeCell ref="C33:H33"/>
    <mergeCell ref="C37:H37"/>
    <mergeCell ref="C36:H36"/>
    <mergeCell ref="C35:H35"/>
    <mergeCell ref="C32:H32"/>
    <mergeCell ref="C34:H34"/>
    <mergeCell ref="C9:H9"/>
    <mergeCell ref="C11:H11"/>
    <mergeCell ref="C16:H16"/>
    <mergeCell ref="C12:H12"/>
    <mergeCell ref="C13:H13"/>
    <mergeCell ref="C14:H14"/>
    <mergeCell ref="C15:H15"/>
    <mergeCell ref="A1:I1"/>
    <mergeCell ref="A7:I7"/>
    <mergeCell ref="A3:C3"/>
    <mergeCell ref="A4:C4"/>
    <mergeCell ref="H3:I3"/>
    <mergeCell ref="A5:C5"/>
    <mergeCell ref="C40:H40"/>
    <mergeCell ref="C41:H41"/>
    <mergeCell ref="C20:H20"/>
    <mergeCell ref="C21:H21"/>
    <mergeCell ref="C22:H22"/>
    <mergeCell ref="C31:H31"/>
    <mergeCell ref="A26:I26"/>
    <mergeCell ref="C28:H28"/>
    <mergeCell ref="C29:H29"/>
    <mergeCell ref="C30:H30"/>
  </mergeCells>
  <conditionalFormatting sqref="A29:I41 A47:I52 A10:I23">
    <cfRule type="expression" dxfId="0" priority="1">
      <formula>A10=""</formula>
    </cfRule>
  </conditionalFormatting>
  <dataValidations disablePrompts="1" count="1">
    <dataValidation type="list" allowBlank="1" showInputMessage="1" showErrorMessage="1" sqref="L5">
      <formula1>$L$3:$L$4</formula1>
    </dataValidation>
  </dataValidations>
  <printOptions horizontalCentered="1"/>
  <pageMargins left="0.25" right="0.25" top="0.75" bottom="0.75" header="0.3" footer="0.3"/>
  <pageSetup scale="87" fitToHeight="0" orientation="portrait" r:id="rId1"/>
  <headerFooter alignWithMargins="0">
    <oddHeader>&amp;C&amp;9State of Iowa
Ground Emergency Medical Transportation
Medicaid Cost Report</oddHeader>
    <oddFooter>&amp;L&amp;9Printed &amp;D&amp;C&amp;9&amp;A&amp;R&amp;9Page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P74"/>
  <sheetViews>
    <sheetView showGridLines="0" zoomScale="85" zoomScaleNormal="85" zoomScaleSheetLayoutView="100" zoomScalePageLayoutView="80" workbookViewId="0">
      <pane ySplit="9" topLeftCell="A10" activePane="bottomLeft" state="frozen"/>
      <selection activeCell="A8" sqref="A8:E8"/>
      <selection pane="bottomLeft" activeCell="A8" sqref="A8:C8"/>
    </sheetView>
  </sheetViews>
  <sheetFormatPr defaultColWidth="0" defaultRowHeight="10" zeroHeight="1" x14ac:dyDescent="0.35"/>
  <cols>
    <col min="1" max="1" width="49.69140625" style="212" customWidth="1"/>
    <col min="2" max="2" width="13.4609375" style="201" customWidth="1"/>
    <col min="3" max="3" width="7.4609375" style="201" customWidth="1"/>
    <col min="4" max="4" width="10.765625" style="201" customWidth="1"/>
    <col min="5" max="5" width="7.69140625" style="201" customWidth="1"/>
    <col min="6" max="6" width="7.765625" style="201" customWidth="1"/>
    <col min="7" max="7" width="9.4609375" style="201" customWidth="1"/>
    <col min="8" max="8" width="10.765625" style="201" customWidth="1"/>
    <col min="9" max="9" width="8.53515625" style="201" customWidth="1"/>
    <col min="10" max="11" width="8.53515625" style="201" hidden="1" customWidth="1"/>
    <col min="12" max="13" width="8.53515625" style="202" hidden="1" customWidth="1"/>
    <col min="14" max="15" width="9.765625" style="349" hidden="1" customWidth="1"/>
    <col min="16" max="16" width="8.765625" style="202" hidden="1" customWidth="1"/>
    <col min="17" max="16384" width="8.53515625" style="201" hidden="1"/>
  </cols>
  <sheetData>
    <row r="1" spans="1:16" x14ac:dyDescent="0.35"/>
    <row r="2" spans="1:16" ht="15.5" hidden="1" x14ac:dyDescent="0.35">
      <c r="A2" s="639"/>
      <c r="B2" s="636"/>
      <c r="C2" s="636"/>
      <c r="D2" s="636"/>
      <c r="E2" s="636"/>
      <c r="F2" s="636"/>
      <c r="G2" s="636"/>
      <c r="H2" s="638" t="s">
        <v>349</v>
      </c>
      <c r="I2" s="636"/>
      <c r="J2" s="636"/>
    </row>
    <row r="3" spans="1:16" ht="11.5" customHeight="1" x14ac:dyDescent="0.35">
      <c r="A3" s="599" t="s">
        <v>1</v>
      </c>
      <c r="B3" s="599"/>
      <c r="C3" s="599"/>
      <c r="D3" s="599"/>
      <c r="E3" s="599"/>
      <c r="F3" s="599"/>
      <c r="G3" s="594" t="s">
        <v>229</v>
      </c>
      <c r="H3" s="600">
        <f>Version</f>
        <v>1.18</v>
      </c>
      <c r="J3" s="638" t="s">
        <v>821</v>
      </c>
    </row>
    <row r="4" spans="1:16" ht="11.5" customHeight="1" x14ac:dyDescent="0.35">
      <c r="A4" s="599"/>
      <c r="B4" s="599"/>
      <c r="C4" s="599"/>
      <c r="D4" s="599"/>
      <c r="E4" s="599"/>
      <c r="F4" s="599"/>
      <c r="G4" s="950"/>
      <c r="H4" s="904"/>
      <c r="J4" s="873" t="s">
        <v>4792</v>
      </c>
    </row>
    <row r="5" spans="1:16" ht="18" customHeight="1" x14ac:dyDescent="0.35">
      <c r="A5" s="1016" t="s">
        <v>0</v>
      </c>
      <c r="B5" s="1016"/>
      <c r="C5" s="1016"/>
      <c r="D5" s="1016"/>
      <c r="E5" s="1016"/>
      <c r="F5" s="1016"/>
      <c r="G5" s="1016"/>
      <c r="H5" s="1016"/>
      <c r="J5" s="636"/>
    </row>
    <row r="6" spans="1:16" ht="18" hidden="1" customHeight="1" x14ac:dyDescent="0.35">
      <c r="A6" s="638" t="s">
        <v>350</v>
      </c>
      <c r="B6" s="638"/>
      <c r="C6" s="638"/>
      <c r="D6" s="638" t="s">
        <v>351</v>
      </c>
      <c r="E6" s="638"/>
      <c r="F6" s="638" t="s">
        <v>352</v>
      </c>
      <c r="G6" s="638"/>
      <c r="H6" s="638"/>
      <c r="I6" s="638"/>
      <c r="J6" s="636"/>
    </row>
    <row r="7" spans="1:16" s="31" customFormat="1" ht="12" customHeight="1" x14ac:dyDescent="0.35">
      <c r="A7" s="1019" t="s">
        <v>150</v>
      </c>
      <c r="B7" s="1021"/>
      <c r="C7" s="1020"/>
      <c r="D7" s="1019" t="s">
        <v>6347</v>
      </c>
      <c r="E7" s="1020"/>
      <c r="F7" s="1019" t="s">
        <v>158</v>
      </c>
      <c r="G7" s="1021"/>
      <c r="H7" s="1020"/>
      <c r="J7" s="637"/>
      <c r="L7" s="32"/>
      <c r="M7" s="32"/>
      <c r="N7" s="33"/>
      <c r="O7" s="33"/>
      <c r="P7" s="32"/>
    </row>
    <row r="8" spans="1:16" ht="24" customHeight="1" x14ac:dyDescent="0.35">
      <c r="A8" s="1256">
        <f>Certification!A8</f>
        <v>0</v>
      </c>
      <c r="B8" s="1256"/>
      <c r="C8" s="1256"/>
      <c r="D8" s="1265">
        <f>Certification!D8</f>
        <v>0</v>
      </c>
      <c r="E8" s="1265"/>
      <c r="F8" s="1256">
        <f>Certification!F8</f>
        <v>0</v>
      </c>
      <c r="G8" s="1256"/>
      <c r="H8" s="1256"/>
      <c r="J8" s="638" t="s">
        <v>822</v>
      </c>
    </row>
    <row r="9" spans="1:16" ht="21" hidden="1" customHeight="1" x14ac:dyDescent="0.35">
      <c r="A9" s="638" t="s">
        <v>353</v>
      </c>
      <c r="B9" s="638"/>
      <c r="C9" s="638"/>
      <c r="D9" s="638"/>
      <c r="E9" s="638"/>
      <c r="F9" s="638" t="s">
        <v>354</v>
      </c>
      <c r="G9" s="640"/>
      <c r="H9" s="640"/>
      <c r="I9" s="636"/>
      <c r="J9" s="638"/>
    </row>
    <row r="10" spans="1:16" s="31" customFormat="1" ht="12" customHeight="1" x14ac:dyDescent="0.35">
      <c r="A10" s="978" t="s">
        <v>149</v>
      </c>
      <c r="B10" s="979"/>
      <c r="C10" s="979"/>
      <c r="D10" s="979"/>
      <c r="E10" s="1000"/>
      <c r="F10" s="978" t="s">
        <v>157</v>
      </c>
      <c r="G10" s="979"/>
      <c r="H10" s="1000"/>
      <c r="J10" s="638"/>
      <c r="L10" s="32"/>
      <c r="M10" s="32"/>
      <c r="N10" s="33"/>
      <c r="O10" s="33"/>
      <c r="P10" s="32"/>
    </row>
    <row r="11" spans="1:16" s="203" customFormat="1" ht="24" customHeight="1" x14ac:dyDescent="0.35">
      <c r="A11" s="1256">
        <f>Certification!A11</f>
        <v>0</v>
      </c>
      <c r="B11" s="1256"/>
      <c r="C11" s="1256"/>
      <c r="D11" s="1256"/>
      <c r="E11" s="1256"/>
      <c r="F11" s="1262">
        <f>Certification!F11</f>
        <v>0</v>
      </c>
      <c r="G11" s="1262"/>
      <c r="H11" s="1262"/>
      <c r="J11" s="638" t="s">
        <v>823</v>
      </c>
      <c r="L11" s="204"/>
      <c r="M11" s="204"/>
      <c r="N11" s="205"/>
      <c r="O11" s="205"/>
      <c r="P11" s="204"/>
    </row>
    <row r="12" spans="1:16" s="203" customFormat="1" ht="20.25" hidden="1" customHeight="1" x14ac:dyDescent="0.35">
      <c r="A12" s="638" t="s">
        <v>355</v>
      </c>
      <c r="B12" s="638" t="s">
        <v>356</v>
      </c>
      <c r="C12" s="638"/>
      <c r="D12" s="638"/>
      <c r="E12" s="638"/>
      <c r="F12" s="638" t="s">
        <v>357</v>
      </c>
      <c r="G12" s="638"/>
      <c r="H12" s="641"/>
      <c r="I12" s="638"/>
      <c r="J12" s="638"/>
      <c r="L12" s="204"/>
      <c r="M12" s="204"/>
      <c r="N12" s="205"/>
      <c r="O12" s="205"/>
      <c r="P12" s="204"/>
    </row>
    <row r="13" spans="1:16" s="31" customFormat="1" ht="12" customHeight="1" x14ac:dyDescent="0.35">
      <c r="A13" s="195" t="s">
        <v>151</v>
      </c>
      <c r="B13" s="978" t="s">
        <v>155</v>
      </c>
      <c r="C13" s="979"/>
      <c r="D13" s="979"/>
      <c r="E13" s="1000"/>
      <c r="F13" s="978" t="s">
        <v>156</v>
      </c>
      <c r="G13" s="979"/>
      <c r="H13" s="1000"/>
      <c r="J13" s="638"/>
      <c r="L13" s="32"/>
      <c r="M13" s="32"/>
      <c r="N13" s="33"/>
      <c r="O13" s="33"/>
      <c r="P13" s="32"/>
    </row>
    <row r="14" spans="1:16" s="203" customFormat="1" ht="24" customHeight="1" x14ac:dyDescent="0.35">
      <c r="A14" s="486">
        <f>Certification!A14</f>
        <v>0</v>
      </c>
      <c r="B14" s="1256">
        <f>Certification!B14</f>
        <v>0</v>
      </c>
      <c r="C14" s="1256"/>
      <c r="D14" s="1256"/>
      <c r="E14" s="1256"/>
      <c r="F14" s="1264">
        <f>Certification!F14</f>
        <v>0</v>
      </c>
      <c r="G14" s="1264"/>
      <c r="H14" s="1264"/>
      <c r="J14" s="638" t="s">
        <v>824</v>
      </c>
      <c r="L14" s="204"/>
      <c r="M14" s="204"/>
      <c r="N14" s="205"/>
      <c r="O14" s="205"/>
      <c r="P14" s="204"/>
    </row>
    <row r="15" spans="1:16" s="31" customFormat="1" ht="12" customHeight="1" x14ac:dyDescent="0.35">
      <c r="A15" s="195" t="s">
        <v>152</v>
      </c>
      <c r="B15" s="195" t="s">
        <v>62</v>
      </c>
      <c r="C15" s="34"/>
      <c r="D15" s="34"/>
      <c r="E15" s="35"/>
      <c r="F15" s="34" t="s">
        <v>154</v>
      </c>
      <c r="G15" s="34"/>
      <c r="H15" s="35"/>
      <c r="J15" s="638"/>
      <c r="L15" s="32"/>
      <c r="M15" s="32"/>
      <c r="N15" s="33"/>
      <c r="O15" s="33"/>
      <c r="P15" s="32"/>
    </row>
    <row r="16" spans="1:16" s="203" customFormat="1" ht="24" customHeight="1" x14ac:dyDescent="0.35">
      <c r="A16" s="486">
        <f>Certification!A16</f>
        <v>0</v>
      </c>
      <c r="B16" s="1256">
        <f>Certification!B16</f>
        <v>0</v>
      </c>
      <c r="C16" s="1256"/>
      <c r="D16" s="1256"/>
      <c r="E16" s="1256"/>
      <c r="F16" s="1264">
        <f>Certification!F16</f>
        <v>0</v>
      </c>
      <c r="G16" s="1264"/>
      <c r="H16" s="1264"/>
      <c r="J16" s="638" t="s">
        <v>825</v>
      </c>
      <c r="L16" s="204"/>
      <c r="M16" s="204"/>
      <c r="N16" s="205"/>
      <c r="O16" s="205"/>
      <c r="P16" s="204"/>
    </row>
    <row r="17" spans="1:16" s="203" customFormat="1" ht="20.25" hidden="1" customHeight="1" x14ac:dyDescent="0.35">
      <c r="A17" s="638" t="s">
        <v>358</v>
      </c>
      <c r="B17" s="640"/>
      <c r="C17" s="640"/>
      <c r="D17" s="640"/>
      <c r="E17" s="640"/>
      <c r="F17" s="642"/>
      <c r="G17" s="642"/>
      <c r="H17" s="642"/>
      <c r="I17" s="638"/>
      <c r="J17" s="638"/>
      <c r="L17" s="204"/>
      <c r="M17" s="204"/>
      <c r="N17" s="205"/>
      <c r="O17" s="205"/>
      <c r="P17" s="204"/>
    </row>
    <row r="18" spans="1:16" s="31" customFormat="1" ht="12" customHeight="1" x14ac:dyDescent="0.35">
      <c r="A18" s="978" t="s">
        <v>63</v>
      </c>
      <c r="B18" s="979"/>
      <c r="C18" s="979"/>
      <c r="D18" s="979"/>
      <c r="E18" s="979"/>
      <c r="F18" s="979"/>
      <c r="G18" s="979"/>
      <c r="H18" s="1000"/>
      <c r="J18" s="638"/>
      <c r="L18" s="32"/>
      <c r="M18" s="32"/>
      <c r="N18" s="33"/>
      <c r="O18" s="33"/>
      <c r="P18" s="32"/>
    </row>
    <row r="19" spans="1:16" s="203" customFormat="1" ht="24" customHeight="1" x14ac:dyDescent="0.35">
      <c r="A19" s="1256">
        <f>Certification!A19</f>
        <v>0</v>
      </c>
      <c r="B19" s="1256"/>
      <c r="C19" s="1256"/>
      <c r="D19" s="1256"/>
      <c r="E19" s="1256"/>
      <c r="F19" s="1256"/>
      <c r="G19" s="1256"/>
      <c r="H19" s="1256"/>
      <c r="J19" s="638" t="s">
        <v>826</v>
      </c>
      <c r="L19" s="204"/>
      <c r="M19" s="204"/>
      <c r="N19" s="206"/>
      <c r="O19" s="205"/>
      <c r="P19" s="204"/>
    </row>
    <row r="20" spans="1:16" s="203" customFormat="1" ht="19.5" hidden="1" customHeight="1" x14ac:dyDescent="0.35">
      <c r="A20" s="638" t="s">
        <v>359</v>
      </c>
      <c r="B20" s="640"/>
      <c r="C20" s="640"/>
      <c r="D20" s="638" t="s">
        <v>360</v>
      </c>
      <c r="E20" s="638"/>
      <c r="F20" s="638"/>
      <c r="G20" s="638" t="s">
        <v>361</v>
      </c>
      <c r="H20" s="640"/>
      <c r="I20" s="638"/>
      <c r="J20" s="638"/>
      <c r="L20" s="204"/>
      <c r="M20" s="204"/>
      <c r="N20" s="206"/>
      <c r="O20" s="205"/>
      <c r="P20" s="204"/>
    </row>
    <row r="21" spans="1:16" s="31" customFormat="1" ht="12" customHeight="1" x14ac:dyDescent="0.35">
      <c r="A21" s="978" t="s">
        <v>153</v>
      </c>
      <c r="B21" s="979"/>
      <c r="C21" s="1000"/>
      <c r="D21" s="978" t="s">
        <v>64</v>
      </c>
      <c r="E21" s="979"/>
      <c r="F21" s="1000"/>
      <c r="G21" s="1003" t="s">
        <v>6348</v>
      </c>
      <c r="H21" s="1004"/>
      <c r="J21" s="638"/>
      <c r="L21" s="32"/>
      <c r="M21" s="32"/>
      <c r="N21" s="207"/>
      <c r="O21" s="33"/>
      <c r="P21" s="32"/>
    </row>
    <row r="22" spans="1:16" s="203" customFormat="1" ht="24" customHeight="1" x14ac:dyDescent="0.35">
      <c r="A22" s="1256">
        <f>Certification!A22</f>
        <v>0</v>
      </c>
      <c r="B22" s="1256"/>
      <c r="C22" s="1256"/>
      <c r="D22" s="1262">
        <f>Certification!D22</f>
        <v>0</v>
      </c>
      <c r="E22" s="1262"/>
      <c r="F22" s="1262"/>
      <c r="G22" s="1263">
        <f>Certification!G22</f>
        <v>0</v>
      </c>
      <c r="H22" s="1263"/>
      <c r="J22" s="638" t="s">
        <v>827</v>
      </c>
      <c r="L22" s="204"/>
      <c r="M22" s="204"/>
      <c r="N22" s="205"/>
      <c r="O22" s="205">
        <v>4107735615</v>
      </c>
      <c r="P22" s="204"/>
    </row>
    <row r="23" spans="1:16" s="203" customFormat="1" ht="19.5" hidden="1" customHeight="1" x14ac:dyDescent="0.35">
      <c r="A23" s="638" t="s">
        <v>362</v>
      </c>
      <c r="B23" s="638" t="s">
        <v>363</v>
      </c>
      <c r="C23" s="638"/>
      <c r="D23" s="638"/>
      <c r="E23" s="638"/>
      <c r="F23" s="638" t="s">
        <v>364</v>
      </c>
      <c r="G23" s="638" t="s">
        <v>365</v>
      </c>
      <c r="H23" s="638"/>
      <c r="I23" s="638"/>
      <c r="J23" s="638"/>
      <c r="L23" s="204"/>
      <c r="M23" s="204"/>
      <c r="N23" s="205"/>
      <c r="O23" s="205"/>
      <c r="P23" s="204"/>
    </row>
    <row r="24" spans="1:16" s="31" customFormat="1" ht="12" customHeight="1" x14ac:dyDescent="0.35">
      <c r="A24" s="935" t="s">
        <v>6349</v>
      </c>
      <c r="B24" s="978" t="s">
        <v>6350</v>
      </c>
      <c r="C24" s="979"/>
      <c r="D24" s="979"/>
      <c r="E24" s="1000"/>
      <c r="F24" s="196" t="s">
        <v>6351</v>
      </c>
      <c r="G24" s="935" t="s">
        <v>6352</v>
      </c>
      <c r="H24" s="35"/>
      <c r="J24" s="638"/>
      <c r="L24" s="32"/>
      <c r="M24" s="32"/>
      <c r="N24" s="33"/>
      <c r="O24" s="33"/>
      <c r="P24" s="32"/>
    </row>
    <row r="25" spans="1:16" s="203" customFormat="1" ht="24" customHeight="1" x14ac:dyDescent="0.35">
      <c r="A25" s="486">
        <f>Certification!A25</f>
        <v>0</v>
      </c>
      <c r="B25" s="1256">
        <f>Certification!B25</f>
        <v>0</v>
      </c>
      <c r="C25" s="1256"/>
      <c r="D25" s="1256"/>
      <c r="E25" s="1256"/>
      <c r="F25" s="486">
        <f>Certification!F25</f>
        <v>0</v>
      </c>
      <c r="G25" s="1264">
        <f>Certification!G25</f>
        <v>0</v>
      </c>
      <c r="H25" s="1264"/>
      <c r="J25" s="638" t="s">
        <v>828</v>
      </c>
      <c r="L25" s="204"/>
      <c r="M25" s="204"/>
      <c r="N25" s="205">
        <v>211529390</v>
      </c>
      <c r="O25" s="205"/>
      <c r="P25" s="204"/>
    </row>
    <row r="26" spans="1:16" s="203" customFormat="1" ht="19.5" hidden="1" customHeight="1" x14ac:dyDescent="0.35">
      <c r="A26" s="638" t="s">
        <v>366</v>
      </c>
      <c r="B26" s="638"/>
      <c r="C26" s="638"/>
      <c r="D26" s="638"/>
      <c r="E26" s="638"/>
      <c r="F26" s="638"/>
      <c r="G26" s="638" t="s">
        <v>367</v>
      </c>
      <c r="H26" s="642"/>
      <c r="I26" s="638"/>
      <c r="J26" s="638"/>
      <c r="L26" s="204"/>
      <c r="M26" s="204"/>
      <c r="N26" s="205"/>
      <c r="O26" s="205"/>
      <c r="P26" s="204"/>
    </row>
    <row r="27" spans="1:16" s="31" customFormat="1" ht="12" customHeight="1" x14ac:dyDescent="0.35">
      <c r="A27" s="978" t="s">
        <v>6353</v>
      </c>
      <c r="B27" s="979"/>
      <c r="C27" s="979"/>
      <c r="D27" s="979"/>
      <c r="E27" s="979"/>
      <c r="F27" s="1000"/>
      <c r="G27" s="978" t="s">
        <v>6354</v>
      </c>
      <c r="H27" s="1000"/>
      <c r="J27" s="638"/>
      <c r="L27" s="32"/>
      <c r="M27" s="32"/>
      <c r="N27" s="33"/>
      <c r="O27" s="33"/>
      <c r="P27" s="32"/>
    </row>
    <row r="28" spans="1:16" s="203" customFormat="1" ht="24" customHeight="1" x14ac:dyDescent="0.35">
      <c r="A28" s="1256">
        <f>Certification!A28</f>
        <v>0</v>
      </c>
      <c r="B28" s="1256"/>
      <c r="C28" s="1256"/>
      <c r="D28" s="1256"/>
      <c r="E28" s="1256"/>
      <c r="F28" s="1256"/>
      <c r="G28" s="1261">
        <f>Certification!G28</f>
        <v>0</v>
      </c>
      <c r="H28" s="1261"/>
      <c r="J28" s="638" t="s">
        <v>829</v>
      </c>
      <c r="L28" s="204"/>
      <c r="M28" s="204"/>
      <c r="N28" s="205"/>
      <c r="O28" s="205">
        <v>20111101</v>
      </c>
      <c r="P28" s="204"/>
    </row>
    <row r="29" spans="1:16" s="203" customFormat="1" ht="18.75" hidden="1" customHeight="1" x14ac:dyDescent="0.35">
      <c r="A29" s="638" t="s">
        <v>368</v>
      </c>
      <c r="B29" s="638"/>
      <c r="C29" s="638"/>
      <c r="D29" s="638" t="s">
        <v>369</v>
      </c>
      <c r="E29" s="640"/>
      <c r="F29" s="640"/>
      <c r="G29" s="643"/>
      <c r="H29" s="643"/>
      <c r="I29" s="638"/>
      <c r="J29" s="638"/>
      <c r="L29" s="204"/>
      <c r="M29" s="204"/>
      <c r="N29" s="205"/>
      <c r="O29" s="205"/>
      <c r="P29" s="204"/>
    </row>
    <row r="30" spans="1:16" s="31" customFormat="1" ht="12" customHeight="1" x14ac:dyDescent="0.35">
      <c r="A30" s="197" t="s">
        <v>6355</v>
      </c>
      <c r="B30" s="34"/>
      <c r="C30" s="35"/>
      <c r="D30" s="935" t="s">
        <v>6356</v>
      </c>
      <c r="E30" s="34"/>
      <c r="F30" s="34"/>
      <c r="G30" s="34"/>
      <c r="H30" s="35"/>
      <c r="J30" s="638"/>
      <c r="L30" s="32"/>
      <c r="M30" s="32"/>
      <c r="N30" s="33"/>
      <c r="O30" s="33"/>
      <c r="P30" s="32"/>
    </row>
    <row r="31" spans="1:16" s="203" customFormat="1" ht="24" customHeight="1" x14ac:dyDescent="0.35">
      <c r="A31" s="1256">
        <f>Certification!A31</f>
        <v>0</v>
      </c>
      <c r="B31" s="1256"/>
      <c r="C31" s="1256"/>
      <c r="D31" s="1257">
        <f>Certification!D31</f>
        <v>0</v>
      </c>
      <c r="E31" s="1257"/>
      <c r="F31" s="1257"/>
      <c r="G31" s="1257"/>
      <c r="H31" s="1257"/>
      <c r="J31" s="638" t="s">
        <v>830</v>
      </c>
      <c r="L31" s="204"/>
      <c r="M31" s="204"/>
      <c r="N31" s="205"/>
      <c r="O31" s="205"/>
      <c r="P31" s="204"/>
    </row>
    <row r="32" spans="1:16" s="31" customFormat="1" ht="12" customHeight="1" x14ac:dyDescent="0.35">
      <c r="A32" s="197" t="s">
        <v>6357</v>
      </c>
      <c r="B32" s="34"/>
      <c r="C32" s="35"/>
      <c r="D32" s="936" t="s">
        <v>6425</v>
      </c>
      <c r="E32" s="34"/>
      <c r="F32" s="34"/>
      <c r="G32" s="34"/>
      <c r="H32" s="35"/>
      <c r="J32" s="638"/>
      <c r="L32" s="32"/>
      <c r="M32" s="32"/>
      <c r="N32" s="33"/>
      <c r="O32" s="33"/>
      <c r="P32" s="32"/>
    </row>
    <row r="33" spans="1:16" s="203" customFormat="1" ht="24" customHeight="1" x14ac:dyDescent="0.35">
      <c r="A33" s="1256">
        <f>Certification!A33</f>
        <v>0</v>
      </c>
      <c r="B33" s="1256"/>
      <c r="C33" s="1256"/>
      <c r="D33" s="1257">
        <f>Certification!D33</f>
        <v>0</v>
      </c>
      <c r="E33" s="1257"/>
      <c r="F33" s="1257"/>
      <c r="G33" s="1257"/>
      <c r="H33" s="1257"/>
      <c r="J33" s="638" t="s">
        <v>831</v>
      </c>
      <c r="L33" s="204"/>
      <c r="M33" s="204"/>
      <c r="N33" s="205"/>
      <c r="O33" s="205"/>
      <c r="P33" s="204"/>
    </row>
    <row r="34" spans="1:16" s="203" customFormat="1" ht="18.75" hidden="1" customHeight="1" x14ac:dyDescent="0.35">
      <c r="A34" s="638" t="s">
        <v>370</v>
      </c>
      <c r="B34" s="638"/>
      <c r="C34" s="638" t="s">
        <v>394</v>
      </c>
      <c r="D34" s="644"/>
      <c r="E34" s="644"/>
      <c r="F34" s="644"/>
      <c r="G34" s="644"/>
      <c r="H34" s="644"/>
      <c r="I34" s="638"/>
      <c r="J34" s="638"/>
      <c r="L34" s="204"/>
      <c r="M34" s="204"/>
      <c r="N34" s="205"/>
      <c r="O34" s="205"/>
      <c r="P34" s="204"/>
    </row>
    <row r="35" spans="1:16" ht="12" customHeight="1" x14ac:dyDescent="0.35">
      <c r="A35" s="978" t="s">
        <v>6358</v>
      </c>
      <c r="B35" s="1000"/>
      <c r="C35" s="978" t="s">
        <v>6359</v>
      </c>
      <c r="D35" s="979"/>
      <c r="E35" s="979"/>
      <c r="F35" s="979"/>
      <c r="G35" s="979"/>
      <c r="H35" s="1000"/>
      <c r="J35" s="638"/>
    </row>
    <row r="36" spans="1:16" s="208" customFormat="1" ht="24" customHeight="1" x14ac:dyDescent="0.35">
      <c r="A36" s="1258">
        <f>Certification!A36</f>
        <v>0</v>
      </c>
      <c r="B36" s="1259"/>
      <c r="C36" s="1258">
        <f>Certification!C36</f>
        <v>0</v>
      </c>
      <c r="D36" s="1260"/>
      <c r="E36" s="1260"/>
      <c r="F36" s="1260"/>
      <c r="G36" s="1260"/>
      <c r="H36" s="1259"/>
      <c r="J36" s="638" t="s">
        <v>832</v>
      </c>
      <c r="L36" s="209"/>
      <c r="M36" s="209"/>
      <c r="N36" s="210">
        <v>20110101</v>
      </c>
      <c r="O36" s="210">
        <v>20111231</v>
      </c>
      <c r="P36" s="209"/>
    </row>
    <row r="37" spans="1:16" s="212" customFormat="1" ht="12" customHeight="1" x14ac:dyDescent="0.35">
      <c r="A37" s="211" t="s">
        <v>6360</v>
      </c>
      <c r="B37" s="645"/>
      <c r="C37" s="645"/>
      <c r="D37" s="645"/>
      <c r="E37" s="645"/>
      <c r="F37" s="645"/>
      <c r="G37" s="645"/>
      <c r="H37" s="646"/>
      <c r="J37" s="638"/>
      <c r="L37" s="213"/>
      <c r="M37" s="213"/>
      <c r="N37" s="350"/>
      <c r="O37" s="350"/>
      <c r="P37" s="213"/>
    </row>
    <row r="38" spans="1:16" s="208" customFormat="1" ht="24" customHeight="1" thickBot="1" x14ac:dyDescent="0.4">
      <c r="A38" s="949">
        <f>'ADJ Sch 9 - Prospective Rate'!H39</f>
        <v>0</v>
      </c>
      <c r="B38" s="214"/>
      <c r="C38" s="214"/>
      <c r="D38" s="214"/>
      <c r="E38" s="214"/>
      <c r="F38" s="214"/>
      <c r="G38" s="214"/>
      <c r="H38" s="215"/>
      <c r="J38" s="638" t="s">
        <v>833</v>
      </c>
      <c r="L38" s="209"/>
      <c r="M38" s="209"/>
      <c r="N38" s="210"/>
      <c r="O38" s="210"/>
      <c r="P38" s="209"/>
    </row>
    <row r="39" spans="1:16" s="920" customFormat="1" ht="74.25" customHeight="1" thickTop="1" x14ac:dyDescent="0.35">
      <c r="A39" s="1029" t="s">
        <v>6361</v>
      </c>
      <c r="B39" s="1030"/>
      <c r="C39" s="1030"/>
      <c r="D39" s="1030"/>
      <c r="E39" s="1030"/>
      <c r="F39" s="1030"/>
      <c r="G39" s="1030"/>
      <c r="H39" s="1031"/>
      <c r="L39" s="921"/>
      <c r="M39" s="921"/>
      <c r="N39" s="922"/>
      <c r="O39" s="922"/>
      <c r="P39" s="921"/>
    </row>
    <row r="40" spans="1:16" s="923" customFormat="1" ht="37.5" customHeight="1" x14ac:dyDescent="0.35">
      <c r="A40" s="1032" t="s">
        <v>6362</v>
      </c>
      <c r="B40" s="1033"/>
      <c r="C40" s="1033"/>
      <c r="D40" s="1033"/>
      <c r="E40" s="1033"/>
      <c r="F40" s="1033"/>
      <c r="G40" s="1033"/>
      <c r="H40" s="1034"/>
      <c r="L40" s="924"/>
      <c r="M40" s="924"/>
      <c r="N40" s="925"/>
      <c r="O40" s="925"/>
      <c r="P40" s="924"/>
    </row>
    <row r="41" spans="1:16" s="923" customFormat="1" ht="21" customHeight="1" x14ac:dyDescent="0.35">
      <c r="A41" s="1025" t="s">
        <v>95</v>
      </c>
      <c r="B41" s="1026"/>
      <c r="C41" s="1026"/>
      <c r="D41" s="1026"/>
      <c r="E41" s="1026"/>
      <c r="F41" s="1026"/>
      <c r="G41" s="1026"/>
      <c r="H41" s="938"/>
      <c r="J41" s="926"/>
      <c r="L41" s="924"/>
      <c r="M41" s="924"/>
      <c r="N41" s="925"/>
      <c r="O41" s="925"/>
      <c r="P41" s="924"/>
    </row>
    <row r="42" spans="1:16" s="923" customFormat="1" ht="16" customHeight="1" x14ac:dyDescent="0.35">
      <c r="A42" s="951" t="str">
        <f>Certification!A42</f>
        <v xml:space="preserve">I, </v>
      </c>
      <c r="B42" s="1023" t="s">
        <v>93</v>
      </c>
      <c r="C42" s="1023"/>
      <c r="D42" s="1023"/>
      <c r="E42" s="1023"/>
      <c r="F42" s="1023"/>
      <c r="G42" s="1023"/>
      <c r="H42" s="1024"/>
      <c r="L42" s="924"/>
      <c r="M42" s="924"/>
      <c r="N42" s="925"/>
      <c r="O42" s="925"/>
      <c r="P42" s="924"/>
    </row>
    <row r="43" spans="1:16" s="926" customFormat="1" ht="39.75" customHeight="1" x14ac:dyDescent="0.35">
      <c r="A43" s="994" t="s">
        <v>6363</v>
      </c>
      <c r="B43" s="995"/>
      <c r="C43" s="995"/>
      <c r="D43" s="995"/>
      <c r="E43" s="995"/>
      <c r="F43" s="995"/>
      <c r="G43" s="995"/>
      <c r="H43" s="996"/>
      <c r="K43" s="927"/>
      <c r="L43" s="928"/>
      <c r="M43" s="928"/>
      <c r="N43" s="929"/>
      <c r="O43" s="929"/>
      <c r="P43" s="928"/>
    </row>
    <row r="44" spans="1:16" s="923" customFormat="1" ht="46.5" customHeight="1" x14ac:dyDescent="0.35">
      <c r="A44" s="994" t="s">
        <v>6421</v>
      </c>
      <c r="B44" s="995"/>
      <c r="C44" s="995"/>
      <c r="D44" s="995"/>
      <c r="E44" s="995"/>
      <c r="F44" s="995"/>
      <c r="G44" s="995"/>
      <c r="H44" s="996"/>
      <c r="L44" s="924"/>
      <c r="M44" s="924"/>
      <c r="N44" s="925"/>
      <c r="O44" s="925"/>
      <c r="P44" s="924"/>
    </row>
    <row r="45" spans="1:16" s="926" customFormat="1" ht="33" customHeight="1" x14ac:dyDescent="0.35">
      <c r="A45" s="994" t="s">
        <v>6364</v>
      </c>
      <c r="B45" s="995"/>
      <c r="C45" s="995"/>
      <c r="D45" s="995"/>
      <c r="E45" s="995"/>
      <c r="F45" s="995"/>
      <c r="G45" s="995"/>
      <c r="H45" s="996"/>
      <c r="L45" s="928"/>
      <c r="M45" s="928"/>
      <c r="N45" s="929"/>
      <c r="O45" s="929"/>
      <c r="P45" s="928"/>
    </row>
    <row r="46" spans="1:16" s="926" customFormat="1" ht="39" customHeight="1" x14ac:dyDescent="0.35">
      <c r="A46" s="994" t="s">
        <v>6365</v>
      </c>
      <c r="B46" s="995"/>
      <c r="C46" s="995"/>
      <c r="D46" s="995"/>
      <c r="E46" s="995"/>
      <c r="F46" s="995"/>
      <c r="G46" s="995"/>
      <c r="H46" s="996"/>
      <c r="L46" s="928"/>
      <c r="M46" s="928"/>
      <c r="N46" s="929"/>
      <c r="O46" s="929"/>
      <c r="P46" s="928"/>
    </row>
    <row r="47" spans="1:16" s="926" customFormat="1" ht="34.5" customHeight="1" x14ac:dyDescent="0.35">
      <c r="A47" s="994" t="s">
        <v>6366</v>
      </c>
      <c r="B47" s="995"/>
      <c r="C47" s="995"/>
      <c r="D47" s="995"/>
      <c r="E47" s="995"/>
      <c r="F47" s="995"/>
      <c r="G47" s="995"/>
      <c r="H47" s="996"/>
      <c r="L47" s="928"/>
      <c r="M47" s="928"/>
      <c r="N47" s="929"/>
      <c r="O47" s="929"/>
      <c r="P47" s="928"/>
    </row>
    <row r="48" spans="1:16" s="923" customFormat="1" ht="51" customHeight="1" x14ac:dyDescent="0.35">
      <c r="A48" s="997" t="s">
        <v>6367</v>
      </c>
      <c r="B48" s="998"/>
      <c r="C48" s="998"/>
      <c r="D48" s="998"/>
      <c r="E48" s="998"/>
      <c r="F48" s="998"/>
      <c r="G48" s="998"/>
      <c r="H48" s="999"/>
      <c r="J48" s="923" t="s">
        <v>834</v>
      </c>
      <c r="L48" s="924"/>
      <c r="M48" s="924"/>
      <c r="N48" s="925"/>
      <c r="O48" s="925"/>
      <c r="P48" s="924"/>
    </row>
    <row r="49" spans="1:16" s="923" customFormat="1" ht="18" customHeight="1" x14ac:dyDescent="0.35">
      <c r="A49" s="952"/>
      <c r="B49" s="909"/>
      <c r="C49" s="1254"/>
      <c r="D49" s="1254"/>
      <c r="E49" s="1254"/>
      <c r="F49" s="1254"/>
      <c r="G49" s="1254"/>
      <c r="H49" s="910"/>
      <c r="L49" s="924"/>
      <c r="M49" s="924"/>
      <c r="N49" s="925"/>
      <c r="O49" s="925"/>
      <c r="P49" s="924"/>
    </row>
    <row r="50" spans="1:16" s="923" customFormat="1" ht="12" customHeight="1" x14ac:dyDescent="0.35">
      <c r="A50" s="911" t="s">
        <v>94</v>
      </c>
      <c r="B50" s="912"/>
      <c r="C50" s="976" t="s">
        <v>2</v>
      </c>
      <c r="D50" s="976"/>
      <c r="E50" s="976"/>
      <c r="F50" s="976"/>
      <c r="G50" s="976"/>
      <c r="H50" s="910"/>
      <c r="L50" s="924"/>
      <c r="M50" s="924"/>
      <c r="N50" s="925"/>
      <c r="O50" s="925"/>
      <c r="P50" s="924"/>
    </row>
    <row r="51" spans="1:16" s="923" customFormat="1" ht="12" customHeight="1" x14ac:dyDescent="0.35">
      <c r="A51" s="913"/>
      <c r="B51" s="912"/>
      <c r="C51" s="912"/>
      <c r="D51" s="912"/>
      <c r="E51" s="912"/>
      <c r="F51" s="912"/>
      <c r="G51" s="912"/>
      <c r="H51" s="910"/>
      <c r="J51" s="930"/>
      <c r="L51" s="924"/>
      <c r="M51" s="924"/>
      <c r="N51" s="925"/>
      <c r="O51" s="925"/>
      <c r="P51" s="924"/>
    </row>
    <row r="52" spans="1:16" s="923" customFormat="1" ht="12" customHeight="1" x14ac:dyDescent="0.35">
      <c r="A52" s="914"/>
      <c r="B52" s="912"/>
      <c r="C52" s="912"/>
      <c r="D52" s="912"/>
      <c r="E52" s="912"/>
      <c r="F52" s="912"/>
      <c r="G52" s="912"/>
      <c r="H52" s="910"/>
      <c r="J52" s="930" t="s">
        <v>835</v>
      </c>
      <c r="L52" s="924"/>
      <c r="M52" s="924"/>
      <c r="N52" s="925"/>
      <c r="O52" s="925"/>
      <c r="P52" s="924"/>
    </row>
    <row r="53" spans="1:16" s="923" customFormat="1" ht="18" customHeight="1" x14ac:dyDescent="0.35">
      <c r="A53" s="915" t="s">
        <v>6368</v>
      </c>
      <c r="B53" s="937" t="s">
        <v>6369</v>
      </c>
      <c r="C53" s="975"/>
      <c r="D53" s="975"/>
      <c r="E53" s="975"/>
      <c r="F53" s="975"/>
      <c r="G53" s="975"/>
      <c r="H53" s="910"/>
      <c r="J53" s="930"/>
      <c r="L53" s="924"/>
      <c r="M53" s="924"/>
      <c r="N53" s="925"/>
      <c r="O53" s="925"/>
      <c r="P53" s="924"/>
    </row>
    <row r="54" spans="1:16" s="923" customFormat="1" ht="12" customHeight="1" x14ac:dyDescent="0.35">
      <c r="A54" s="915" t="s">
        <v>6370</v>
      </c>
      <c r="B54" s="937"/>
      <c r="C54" s="976" t="s">
        <v>3</v>
      </c>
      <c r="D54" s="976"/>
      <c r="E54" s="976"/>
      <c r="F54" s="976"/>
      <c r="G54" s="976"/>
      <c r="H54" s="910"/>
      <c r="J54" s="930" t="s">
        <v>836</v>
      </c>
      <c r="L54" s="924"/>
      <c r="M54" s="924"/>
      <c r="N54" s="925"/>
      <c r="O54" s="925"/>
      <c r="P54" s="924"/>
    </row>
    <row r="55" spans="1:16" s="923" customFormat="1" ht="14.25" customHeight="1" x14ac:dyDescent="0.35">
      <c r="A55" s="917" t="s">
        <v>6371</v>
      </c>
      <c r="B55" s="937" t="s">
        <v>4</v>
      </c>
      <c r="C55" s="1254"/>
      <c r="D55" s="1254"/>
      <c r="E55" s="1254"/>
      <c r="F55" s="1254"/>
      <c r="G55" s="1254"/>
      <c r="H55" s="910"/>
      <c r="J55" s="930" t="s">
        <v>837</v>
      </c>
      <c r="L55" s="924"/>
      <c r="M55" s="924"/>
      <c r="N55" s="925"/>
      <c r="O55" s="925"/>
      <c r="P55" s="924"/>
    </row>
    <row r="56" spans="1:16" s="920" customFormat="1" ht="13.5" customHeight="1" x14ac:dyDescent="0.35">
      <c r="A56" s="918"/>
      <c r="B56" s="937" t="s">
        <v>5</v>
      </c>
      <c r="C56" s="1254"/>
      <c r="D56" s="1254"/>
      <c r="E56" s="1254"/>
      <c r="F56" s="1254"/>
      <c r="G56" s="1254"/>
      <c r="H56" s="910"/>
      <c r="J56" s="930" t="s">
        <v>838</v>
      </c>
      <c r="L56" s="921"/>
      <c r="M56" s="921"/>
      <c r="N56" s="922"/>
      <c r="O56" s="922"/>
      <c r="P56" s="921"/>
    </row>
    <row r="57" spans="1:16" s="920" customFormat="1" ht="15" customHeight="1" x14ac:dyDescent="0.35">
      <c r="A57" s="918"/>
      <c r="B57" s="909"/>
      <c r="C57" s="1254"/>
      <c r="D57" s="1254"/>
      <c r="E57" s="1254"/>
      <c r="F57" s="1254"/>
      <c r="G57" s="1254"/>
      <c r="H57" s="910"/>
      <c r="J57" s="920" t="s">
        <v>839</v>
      </c>
      <c r="L57" s="921"/>
      <c r="M57" s="921"/>
      <c r="N57" s="922"/>
      <c r="O57" s="922"/>
      <c r="P57" s="921"/>
    </row>
    <row r="58" spans="1:16" s="920" customFormat="1" ht="15" customHeight="1" x14ac:dyDescent="0.35">
      <c r="A58" s="918"/>
      <c r="B58" s="909"/>
      <c r="C58" s="953"/>
      <c r="D58" s="953"/>
      <c r="E58" s="953"/>
      <c r="F58" s="953"/>
      <c r="G58" s="953"/>
      <c r="H58" s="910"/>
      <c r="J58" s="920" t="s">
        <v>840</v>
      </c>
      <c r="L58" s="921"/>
      <c r="M58" s="921"/>
      <c r="N58" s="922"/>
      <c r="O58" s="922"/>
      <c r="P58" s="921"/>
    </row>
    <row r="59" spans="1:16" s="920" customFormat="1" ht="15.75" customHeight="1" x14ac:dyDescent="0.35">
      <c r="A59" s="941"/>
      <c r="B59" s="909" t="s">
        <v>6372</v>
      </c>
      <c r="C59" s="1255"/>
      <c r="D59" s="1255"/>
      <c r="E59" s="1255"/>
      <c r="F59" s="1255"/>
      <c r="G59" s="1255"/>
      <c r="H59" s="910"/>
      <c r="L59" s="921"/>
      <c r="M59" s="921"/>
      <c r="N59" s="922"/>
      <c r="O59" s="922"/>
      <c r="P59" s="921"/>
    </row>
    <row r="60" spans="1:16" s="920" customFormat="1" ht="15" customHeight="1" x14ac:dyDescent="0.35">
      <c r="A60" s="918"/>
      <c r="B60" s="909"/>
      <c r="C60" s="939"/>
      <c r="D60" s="939"/>
      <c r="E60" s="939"/>
      <c r="F60" s="939"/>
      <c r="G60" s="939"/>
      <c r="H60" s="910"/>
      <c r="L60" s="921"/>
      <c r="M60" s="921"/>
      <c r="N60" s="922"/>
      <c r="O60" s="922"/>
      <c r="P60" s="921"/>
    </row>
    <row r="61" spans="1:16" s="920" customFormat="1" ht="23.25" customHeight="1" x14ac:dyDescent="0.35">
      <c r="A61" s="987" t="s">
        <v>6373</v>
      </c>
      <c r="B61" s="988"/>
      <c r="C61" s="988"/>
      <c r="D61" s="988"/>
      <c r="E61" s="988"/>
      <c r="F61" s="988"/>
      <c r="G61" s="988"/>
      <c r="H61" s="989"/>
      <c r="L61" s="921"/>
      <c r="M61" s="921"/>
      <c r="N61" s="922"/>
      <c r="O61" s="922"/>
      <c r="P61" s="921"/>
    </row>
    <row r="62" spans="1:16" s="920" customFormat="1" ht="49.5" customHeight="1" thickBot="1" x14ac:dyDescent="0.4">
      <c r="A62" s="991" t="s">
        <v>6374</v>
      </c>
      <c r="B62" s="992"/>
      <c r="C62" s="992"/>
      <c r="D62" s="992"/>
      <c r="E62" s="992"/>
      <c r="F62" s="992"/>
      <c r="G62" s="992"/>
      <c r="H62" s="993"/>
      <c r="L62" s="921"/>
      <c r="M62" s="921"/>
      <c r="N62" s="922"/>
      <c r="O62" s="922"/>
      <c r="P62" s="921"/>
    </row>
    <row r="63" spans="1:16" ht="12" customHeight="1" thickTop="1" x14ac:dyDescent="0.35">
      <c r="A63" s="984" t="s">
        <v>96</v>
      </c>
      <c r="B63" s="985"/>
      <c r="C63" s="985"/>
      <c r="D63" s="985"/>
      <c r="E63" s="985"/>
      <c r="F63" s="985"/>
      <c r="G63" s="985"/>
      <c r="H63" s="986"/>
      <c r="J63" s="638"/>
    </row>
    <row r="64" spans="1:16" ht="12" hidden="1" customHeight="1" x14ac:dyDescent="0.35">
      <c r="A64" s="792"/>
      <c r="B64" s="793"/>
      <c r="C64" s="793"/>
      <c r="D64" s="793"/>
      <c r="E64" s="793" t="s">
        <v>395</v>
      </c>
      <c r="F64" s="793"/>
      <c r="G64" s="793"/>
      <c r="H64" s="794"/>
      <c r="I64" s="636"/>
      <c r="J64" s="638"/>
    </row>
    <row r="65" spans="1:10" ht="15" customHeight="1" x14ac:dyDescent="0.35">
      <c r="A65" s="978" t="s">
        <v>131</v>
      </c>
      <c r="B65" s="979"/>
      <c r="C65" s="34"/>
      <c r="D65" s="216"/>
      <c r="E65" s="981">
        <f>'ADJ Sch 1 - Total Expense'!F85</f>
        <v>0</v>
      </c>
      <c r="F65" s="981"/>
      <c r="G65" s="217"/>
      <c r="H65" s="35"/>
      <c r="J65" s="638" t="s">
        <v>841</v>
      </c>
    </row>
    <row r="66" spans="1:10" ht="15" customHeight="1" x14ac:dyDescent="0.35">
      <c r="A66" s="978" t="s">
        <v>113</v>
      </c>
      <c r="B66" s="979"/>
      <c r="C66" s="34"/>
      <c r="D66" s="212"/>
      <c r="E66" s="981">
        <f>'ADJ Sch 2 - GEMT Expense'!J85+'ADJ Sch 3 - NON-GEMT Expense'!J85+'ADJ Sch 5 - A&amp;G'!I42</f>
        <v>0</v>
      </c>
      <c r="F66" s="981"/>
      <c r="G66" s="34"/>
      <c r="H66" s="35"/>
      <c r="J66" s="638" t="s">
        <v>842</v>
      </c>
    </row>
    <row r="67" spans="1:10" ht="15" customHeight="1" thickBot="1" x14ac:dyDescent="0.4">
      <c r="A67" s="982" t="s">
        <v>6</v>
      </c>
      <c r="B67" s="983"/>
      <c r="C67" s="34"/>
      <c r="D67" s="216"/>
      <c r="E67" s="980">
        <f>+E65-E66</f>
        <v>0</v>
      </c>
      <c r="F67" s="980"/>
      <c r="G67" s="34"/>
      <c r="H67" s="35"/>
      <c r="J67" s="638" t="s">
        <v>843</v>
      </c>
    </row>
    <row r="68" spans="1:10" ht="12" customHeight="1" thickTop="1" x14ac:dyDescent="0.35">
      <c r="A68" s="195"/>
      <c r="B68" s="34"/>
      <c r="C68" s="34"/>
      <c r="D68" s="34"/>
      <c r="E68" s="977"/>
      <c r="F68" s="977"/>
      <c r="G68" s="34"/>
      <c r="H68" s="35"/>
    </row>
    <row r="69" spans="1:10" ht="12" customHeight="1" x14ac:dyDescent="0.35">
      <c r="A69" s="971" t="s">
        <v>91</v>
      </c>
      <c r="B69" s="972"/>
      <c r="C69" s="972"/>
      <c r="D69" s="972"/>
      <c r="E69" s="972"/>
      <c r="F69" s="972"/>
      <c r="G69" s="972"/>
      <c r="H69" s="973"/>
    </row>
    <row r="70" spans="1:10" ht="12" customHeight="1" x14ac:dyDescent="0.35">
      <c r="A70" s="34"/>
      <c r="B70" s="31"/>
      <c r="C70" s="31"/>
      <c r="D70" s="31"/>
      <c r="E70" s="31"/>
      <c r="F70" s="31"/>
      <c r="G70" s="31"/>
      <c r="H70" s="31"/>
    </row>
    <row r="71" spans="1:10" ht="12" customHeight="1" x14ac:dyDescent="0.35">
      <c r="A71" s="34"/>
      <c r="B71" s="31"/>
      <c r="C71" s="31"/>
      <c r="D71" s="31"/>
      <c r="E71" s="31"/>
      <c r="F71" s="31"/>
      <c r="G71" s="31"/>
      <c r="H71" s="31"/>
    </row>
    <row r="72" spans="1:10" ht="15.5" x14ac:dyDescent="0.35">
      <c r="A72" s="218"/>
    </row>
    <row r="73" spans="1:10" ht="15.5" x14ac:dyDescent="0.35">
      <c r="A73" s="218"/>
    </row>
    <row r="74" spans="1:10" ht="15.5" x14ac:dyDescent="0.35">
      <c r="A74" s="218"/>
    </row>
  </sheetData>
  <sheetProtection selectLockedCells="1"/>
  <protectedRanges>
    <protectedRange sqref="A19:H19 B20:C20 H20" name="Range13"/>
    <protectedRange sqref="A36:H36" name="Range12"/>
    <protectedRange sqref="A31:H31 A33:H33 F32:H32 D34:H34" name="Range11"/>
    <protectedRange sqref="A28:H28 E29:H29" name="Range10"/>
    <protectedRange sqref="A25:H25 H26" name="Range8"/>
    <protectedRange sqref="A28:H28 E29:H29" name="Range9"/>
    <protectedRange sqref="A22:H22" name="Range6"/>
    <protectedRange sqref="A19:H19 B20:C20 H20" name="Range5"/>
    <protectedRange sqref="A8:H8 G9:H9" name="Range1"/>
    <protectedRange sqref="A11:H11 H12" name="Range2"/>
    <protectedRange sqref="A14:H14" name="Range3"/>
    <protectedRange sqref="A16:H16 B17:H17" name="Range4"/>
    <protectedRange sqref="A9:F9" name="Range1_1"/>
    <protectedRange sqref="A12:G12" name="Range2_1"/>
    <protectedRange sqref="A17" name="Range4_1"/>
    <protectedRange sqref="A20" name="Range13_1"/>
    <protectedRange sqref="A20" name="Range5_1"/>
    <protectedRange sqref="D20:G20" name="Range13_2"/>
    <protectedRange sqref="D20:G20" name="Range5_2"/>
    <protectedRange sqref="A23:H23" name="Range6_1"/>
    <protectedRange sqref="A26:G26" name="Range8_1"/>
    <protectedRange sqref="A29:D29" name="Range10_1"/>
    <protectedRange sqref="A29:D29" name="Range9_1"/>
    <protectedRange sqref="A34:C34" name="Range11_1"/>
    <protectedRange sqref="C55:G60" name="Range17_1"/>
    <protectedRange sqref="C49" name="Range16_1"/>
    <protectedRange sqref="A49" name="Range15_1"/>
    <protectedRange sqref="A42" name="Range14_1"/>
  </protectedRanges>
  <mergeCells count="69">
    <mergeCell ref="A11:E11"/>
    <mergeCell ref="F11:H11"/>
    <mergeCell ref="A5:H5"/>
    <mergeCell ref="A7:C7"/>
    <mergeCell ref="D7:E7"/>
    <mergeCell ref="F7:H7"/>
    <mergeCell ref="A8:C8"/>
    <mergeCell ref="D8:E8"/>
    <mergeCell ref="F8:H8"/>
    <mergeCell ref="A10:E10"/>
    <mergeCell ref="F10:H10"/>
    <mergeCell ref="B13:E13"/>
    <mergeCell ref="F13:H13"/>
    <mergeCell ref="B14:E14"/>
    <mergeCell ref="F14:H14"/>
    <mergeCell ref="B16:E16"/>
    <mergeCell ref="F16:H16"/>
    <mergeCell ref="A28:F28"/>
    <mergeCell ref="G28:H28"/>
    <mergeCell ref="A18:H18"/>
    <mergeCell ref="A19:H19"/>
    <mergeCell ref="A21:C21"/>
    <mergeCell ref="D21:F21"/>
    <mergeCell ref="G21:H21"/>
    <mergeCell ref="A22:C22"/>
    <mergeCell ref="D22:F22"/>
    <mergeCell ref="G22:H22"/>
    <mergeCell ref="B24:E24"/>
    <mergeCell ref="B25:E25"/>
    <mergeCell ref="G25:H25"/>
    <mergeCell ref="A27:F27"/>
    <mergeCell ref="G27:H27"/>
    <mergeCell ref="A41:G41"/>
    <mergeCell ref="A31:C31"/>
    <mergeCell ref="D31:H31"/>
    <mergeCell ref="A33:C33"/>
    <mergeCell ref="D33:H33"/>
    <mergeCell ref="A35:B35"/>
    <mergeCell ref="C35:H35"/>
    <mergeCell ref="A36:B36"/>
    <mergeCell ref="C36:H36"/>
    <mergeCell ref="A39:H39"/>
    <mergeCell ref="A40:H40"/>
    <mergeCell ref="C56:G56"/>
    <mergeCell ref="B42:H42"/>
    <mergeCell ref="A43:H43"/>
    <mergeCell ref="A44:H44"/>
    <mergeCell ref="A45:H45"/>
    <mergeCell ref="A46:H46"/>
    <mergeCell ref="C49:G49"/>
    <mergeCell ref="C53:G53"/>
    <mergeCell ref="C54:G54"/>
    <mergeCell ref="C55:G55"/>
    <mergeCell ref="A47:H47"/>
    <mergeCell ref="A48:H48"/>
    <mergeCell ref="C50:G50"/>
    <mergeCell ref="A69:H69"/>
    <mergeCell ref="C57:G57"/>
    <mergeCell ref="A61:H61"/>
    <mergeCell ref="A63:H63"/>
    <mergeCell ref="A65:B65"/>
    <mergeCell ref="E65:F65"/>
    <mergeCell ref="A66:B66"/>
    <mergeCell ref="E66:F66"/>
    <mergeCell ref="A67:B67"/>
    <mergeCell ref="E67:F67"/>
    <mergeCell ref="E68:F68"/>
    <mergeCell ref="C59:G59"/>
    <mergeCell ref="A62:H62"/>
  </mergeCells>
  <hyperlinks>
    <hyperlink ref="A55" r:id="rId1"/>
  </hyperlinks>
  <printOptions horizontalCentered="1"/>
  <pageMargins left="0.25" right="0.25" top="0.75" bottom="0.75" header="0.3" footer="0.3"/>
  <pageSetup scale="58" orientation="portrait" r:id="rId2"/>
  <headerFooter alignWithMargins="0">
    <oddHeader>&amp;C&amp;9State of Iowa
Ground Emergency Medical Transportation
Medicaid Cost Report</oddHeader>
    <oddFooter>&amp;L&amp;9Printed &amp;D&amp;C&amp;9&amp;A&amp;R&amp;9Page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N93"/>
  <sheetViews>
    <sheetView showGridLines="0" zoomScale="85" zoomScaleNormal="85" zoomScaleSheetLayoutView="85" zoomScalePageLayoutView="80" workbookViewId="0">
      <pane ySplit="9" topLeftCell="A10" activePane="bottomLeft" state="frozen"/>
      <selection activeCell="A8" sqref="A8:E8"/>
      <selection pane="bottomLeft" activeCell="B14" sqref="B14:C14"/>
    </sheetView>
  </sheetViews>
  <sheetFormatPr defaultColWidth="0" defaultRowHeight="0" customHeight="1" zeroHeight="1" x14ac:dyDescent="0.35"/>
  <cols>
    <col min="1" max="1" width="7" style="2" customWidth="1"/>
    <col min="2" max="2" width="17" style="2" customWidth="1"/>
    <col min="3" max="3" width="23" style="2" customWidth="1"/>
    <col min="4" max="4" width="23" style="2" hidden="1" customWidth="1"/>
    <col min="5" max="5" width="8.53515625" style="2" customWidth="1"/>
    <col min="6" max="9" width="15" style="4" customWidth="1"/>
    <col min="10" max="10" width="4.69140625" style="2" customWidth="1"/>
    <col min="11" max="13" width="4.69140625" style="2" hidden="1" customWidth="1"/>
    <col min="14" max="14" width="12" style="2" hidden="1" customWidth="1"/>
    <col min="15" max="16384" width="4.69140625" style="2" hidden="1"/>
  </cols>
  <sheetData>
    <row r="1" spans="1:13" s="1" customFormat="1" ht="18" customHeight="1" x14ac:dyDescent="0.35">
      <c r="A1" s="1061" t="s">
        <v>117</v>
      </c>
      <c r="B1" s="1061"/>
      <c r="C1" s="1061"/>
      <c r="D1" s="1061"/>
      <c r="E1" s="1061"/>
      <c r="F1" s="1061"/>
      <c r="G1" s="1061"/>
      <c r="H1" s="1061"/>
      <c r="I1" s="1061"/>
      <c r="J1" s="177"/>
      <c r="K1" s="177"/>
      <c r="L1" s="177"/>
      <c r="M1" s="177"/>
    </row>
    <row r="2" spans="1:13" ht="12" customHeight="1" x14ac:dyDescent="0.35">
      <c r="A2" s="124"/>
      <c r="B2" s="124"/>
      <c r="C2" s="125"/>
      <c r="D2" s="775"/>
      <c r="E2" s="125"/>
      <c r="F2" s="126"/>
      <c r="G2" s="126"/>
      <c r="H2" s="126"/>
      <c r="I2" s="126"/>
      <c r="J2" s="5"/>
      <c r="K2" s="5"/>
      <c r="L2" s="5"/>
      <c r="M2" s="5"/>
    </row>
    <row r="3" spans="1:13" ht="12" customHeight="1" x14ac:dyDescent="0.35">
      <c r="A3" s="1062" t="s">
        <v>120</v>
      </c>
      <c r="B3" s="1062"/>
      <c r="C3" s="199">
        <f>Fire_District_Name</f>
        <v>0</v>
      </c>
      <c r="D3" s="648"/>
      <c r="E3" s="145"/>
      <c r="F3" s="146"/>
      <c r="G3" s="128" t="s">
        <v>81</v>
      </c>
      <c r="H3" s="1063">
        <f>FYE</f>
        <v>0</v>
      </c>
      <c r="I3" s="1063"/>
      <c r="J3" s="5"/>
      <c r="K3" s="5"/>
      <c r="L3" s="5"/>
      <c r="M3" s="5"/>
    </row>
    <row r="4" spans="1:13" ht="12" customHeight="1" x14ac:dyDescent="0.35">
      <c r="A4" s="1062" t="s">
        <v>79</v>
      </c>
      <c r="B4" s="1062"/>
      <c r="C4" s="200">
        <f>NPI</f>
        <v>0</v>
      </c>
      <c r="D4" s="648"/>
      <c r="E4" s="145"/>
      <c r="F4" s="145"/>
      <c r="G4" s="127"/>
      <c r="H4" s="127"/>
      <c r="I4" s="140"/>
      <c r="J4" s="5"/>
      <c r="K4" s="5"/>
      <c r="L4" s="5"/>
      <c r="M4" s="5"/>
    </row>
    <row r="5" spans="1:13" ht="12" hidden="1" customHeight="1" x14ac:dyDescent="0.35">
      <c r="A5" s="647"/>
      <c r="B5" s="745" t="s">
        <v>349</v>
      </c>
      <c r="C5" s="745"/>
      <c r="D5" s="795"/>
      <c r="E5" s="744"/>
      <c r="F5" s="654" t="s">
        <v>350</v>
      </c>
      <c r="G5" s="654" t="s">
        <v>351</v>
      </c>
      <c r="H5" s="654" t="s">
        <v>352</v>
      </c>
      <c r="I5" s="650"/>
      <c r="J5" s="651"/>
      <c r="K5" s="651"/>
      <c r="L5" s="5"/>
      <c r="M5" s="5"/>
    </row>
    <row r="6" spans="1:13" ht="17.25" customHeight="1" thickBot="1" x14ac:dyDescent="0.4">
      <c r="A6" s="5"/>
      <c r="B6" s="5"/>
      <c r="C6" s="141"/>
      <c r="D6" s="776"/>
      <c r="E6" s="141"/>
      <c r="F6" s="142"/>
      <c r="G6" s="142"/>
      <c r="H6" s="142"/>
      <c r="I6" s="143"/>
      <c r="J6" s="5"/>
      <c r="K6" s="651"/>
      <c r="L6" s="5"/>
      <c r="M6" s="5"/>
    </row>
    <row r="7" spans="1:13" ht="10.5" customHeight="1" x14ac:dyDescent="0.35">
      <c r="A7" s="1067" t="s">
        <v>61</v>
      </c>
      <c r="B7" s="1070" t="s">
        <v>50</v>
      </c>
      <c r="C7" s="1070"/>
      <c r="D7" s="777"/>
      <c r="E7" s="147"/>
      <c r="F7" s="148" t="s">
        <v>188</v>
      </c>
      <c r="G7" s="148" t="s">
        <v>189</v>
      </c>
      <c r="H7" s="148" t="s">
        <v>190</v>
      </c>
      <c r="I7" s="149" t="s">
        <v>191</v>
      </c>
      <c r="J7" s="5"/>
      <c r="K7" s="651"/>
      <c r="L7" s="5"/>
      <c r="M7" s="5"/>
    </row>
    <row r="8" spans="1:13" ht="38.25" customHeight="1" x14ac:dyDescent="0.35">
      <c r="A8" s="1068"/>
      <c r="B8" s="1071"/>
      <c r="C8" s="1071"/>
      <c r="D8" s="778"/>
      <c r="E8" s="150" t="s">
        <v>65</v>
      </c>
      <c r="F8" s="151" t="s">
        <v>66</v>
      </c>
      <c r="G8" s="151" t="s">
        <v>6400</v>
      </c>
      <c r="H8" s="152" t="s">
        <v>6401</v>
      </c>
      <c r="I8" s="129" t="s">
        <v>83</v>
      </c>
      <c r="J8" s="5"/>
      <c r="K8" s="651"/>
      <c r="L8" s="5"/>
      <c r="M8" s="5"/>
    </row>
    <row r="9" spans="1:13" ht="24" customHeight="1" thickBot="1" x14ac:dyDescent="0.4">
      <c r="A9" s="1069"/>
      <c r="B9" s="1072"/>
      <c r="C9" s="1072"/>
      <c r="D9" s="779"/>
      <c r="E9" s="178"/>
      <c r="F9" s="174" t="s">
        <v>187</v>
      </c>
      <c r="G9" s="174" t="s">
        <v>103</v>
      </c>
      <c r="H9" s="174" t="s">
        <v>104</v>
      </c>
      <c r="I9" s="175" t="s">
        <v>84</v>
      </c>
      <c r="J9" s="5"/>
      <c r="K9" s="651"/>
      <c r="L9" s="5"/>
      <c r="M9" s="5"/>
    </row>
    <row r="10" spans="1:13" s="6" customFormat="1" ht="18" customHeight="1" thickTop="1" x14ac:dyDescent="0.35">
      <c r="A10" s="144"/>
      <c r="B10" s="1045" t="s">
        <v>7</v>
      </c>
      <c r="C10" s="1045"/>
      <c r="D10" s="780"/>
      <c r="E10" s="570"/>
      <c r="F10" s="317"/>
      <c r="G10" s="317"/>
      <c r="H10" s="317"/>
      <c r="I10" s="318"/>
      <c r="J10" s="153"/>
      <c r="K10" s="652"/>
      <c r="L10" s="153"/>
      <c r="M10" s="153"/>
    </row>
    <row r="11" spans="1:13" s="6" customFormat="1" ht="15.75" customHeight="1" x14ac:dyDescent="0.35">
      <c r="A11" s="154">
        <v>1</v>
      </c>
      <c r="B11" s="1036" t="s">
        <v>8</v>
      </c>
      <c r="C11" s="1037"/>
      <c r="D11" s="796" t="str">
        <f>"Line No. " &amp; A11&amp; " " &amp; B11</f>
        <v>Line No. 1 Depreciation - Buildings and Improvements</v>
      </c>
      <c r="E11" s="574" t="str">
        <f>'Sch 1 - Total Expense'!E11</f>
        <v/>
      </c>
      <c r="F11" s="569">
        <f>SUM(G11:I11)</f>
        <v>0</v>
      </c>
      <c r="G11" s="288">
        <f>+'ADJ Sch 2 - GEMT Expense'!J11</f>
        <v>0</v>
      </c>
      <c r="H11" s="288">
        <f>+'ADJ Sch 3 - NON-GEMT Expense'!J11</f>
        <v>0</v>
      </c>
      <c r="I11" s="289"/>
      <c r="J11" s="153"/>
      <c r="K11" s="652" t="s">
        <v>844</v>
      </c>
      <c r="L11" s="153"/>
      <c r="M11" s="153"/>
    </row>
    <row r="12" spans="1:13" s="6" customFormat="1" ht="15.75" customHeight="1" x14ac:dyDescent="0.35">
      <c r="A12" s="154">
        <v>2</v>
      </c>
      <c r="B12" s="1036" t="s">
        <v>9</v>
      </c>
      <c r="C12" s="1037"/>
      <c r="D12" s="796" t="str">
        <f t="shared" ref="D12:D20" si="0">"Line No. " &amp; A12&amp; " " &amp; B12</f>
        <v>Line No. 2 Depreciation - Leasehold Improvements</v>
      </c>
      <c r="E12" s="574" t="str">
        <f>'Sch 1 - Total Expense'!E12</f>
        <v/>
      </c>
      <c r="F12" s="569">
        <f>SUM(G12:I12)</f>
        <v>0</v>
      </c>
      <c r="G12" s="288">
        <f>+'ADJ Sch 2 - GEMT Expense'!J12</f>
        <v>0</v>
      </c>
      <c r="H12" s="288">
        <f>+'ADJ Sch 3 - NON-GEMT Expense'!J12</f>
        <v>0</v>
      </c>
      <c r="I12" s="289"/>
      <c r="J12" s="153"/>
      <c r="K12" s="652" t="s">
        <v>845</v>
      </c>
      <c r="L12" s="153"/>
      <c r="M12" s="153"/>
    </row>
    <row r="13" spans="1:13" s="6" customFormat="1" ht="15.75" customHeight="1" x14ac:dyDescent="0.35">
      <c r="A13" s="154">
        <v>3</v>
      </c>
      <c r="B13" s="1036" t="s">
        <v>183</v>
      </c>
      <c r="C13" s="1037"/>
      <c r="D13" s="796" t="str">
        <f t="shared" si="0"/>
        <v xml:space="preserve">Line No. 3 Depreciation - Equipment </v>
      </c>
      <c r="E13" s="574" t="str">
        <f>'Sch 1 - Total Expense'!E13</f>
        <v/>
      </c>
      <c r="F13" s="569">
        <f t="shared" ref="F13:F20" si="1">SUM(G13:I13)</f>
        <v>0</v>
      </c>
      <c r="G13" s="288">
        <f>+'ADJ Sch 2 - GEMT Expense'!J13</f>
        <v>0</v>
      </c>
      <c r="H13" s="288">
        <f>+'ADJ Sch 3 - NON-GEMT Expense'!J13</f>
        <v>0</v>
      </c>
      <c r="I13" s="289"/>
      <c r="J13" s="153"/>
      <c r="K13" s="652" t="s">
        <v>846</v>
      </c>
      <c r="L13" s="153"/>
      <c r="M13" s="153"/>
    </row>
    <row r="14" spans="1:13" s="6" customFormat="1" ht="15.75" customHeight="1" x14ac:dyDescent="0.35">
      <c r="A14" s="154">
        <v>4</v>
      </c>
      <c r="B14" s="1036" t="s">
        <v>6434</v>
      </c>
      <c r="C14" s="1037"/>
      <c r="D14" s="796" t="str">
        <f t="shared" si="0"/>
        <v>Line No. 4 Depreciation and Amortization - Other</v>
      </c>
      <c r="E14" s="574" t="str">
        <f>'Sch 1 - Total Expense'!E14</f>
        <v/>
      </c>
      <c r="F14" s="569">
        <f t="shared" si="1"/>
        <v>0</v>
      </c>
      <c r="G14" s="288">
        <f>+'ADJ Sch 2 - GEMT Expense'!J14</f>
        <v>0</v>
      </c>
      <c r="H14" s="288">
        <f>+'ADJ Sch 3 - NON-GEMT Expense'!J14</f>
        <v>0</v>
      </c>
      <c r="I14" s="289"/>
      <c r="J14" s="153"/>
      <c r="K14" s="652" t="s">
        <v>847</v>
      </c>
      <c r="L14" s="153"/>
      <c r="M14" s="153"/>
    </row>
    <row r="15" spans="1:13" s="6" customFormat="1" ht="15.75" customHeight="1" x14ac:dyDescent="0.35">
      <c r="A15" s="154">
        <v>5</v>
      </c>
      <c r="B15" s="1036" t="s">
        <v>10</v>
      </c>
      <c r="C15" s="1037"/>
      <c r="D15" s="796" t="str">
        <f t="shared" si="0"/>
        <v>Line No. 5 Leases and Rentals</v>
      </c>
      <c r="E15" s="574" t="str">
        <f>'Sch 1 - Total Expense'!E15</f>
        <v/>
      </c>
      <c r="F15" s="569">
        <f t="shared" si="1"/>
        <v>0</v>
      </c>
      <c r="G15" s="288">
        <f>+'ADJ Sch 2 - GEMT Expense'!J15</f>
        <v>0</v>
      </c>
      <c r="H15" s="288">
        <f>+'ADJ Sch 3 - NON-GEMT Expense'!J15</f>
        <v>0</v>
      </c>
      <c r="I15" s="289"/>
      <c r="J15" s="153"/>
      <c r="K15" s="652" t="s">
        <v>848</v>
      </c>
      <c r="L15" s="153"/>
      <c r="M15" s="153"/>
    </row>
    <row r="16" spans="1:13" s="6" customFormat="1" ht="15.75" customHeight="1" x14ac:dyDescent="0.35">
      <c r="A16" s="154">
        <v>6</v>
      </c>
      <c r="B16" s="1036" t="s">
        <v>11</v>
      </c>
      <c r="C16" s="1037"/>
      <c r="D16" s="796" t="str">
        <f t="shared" si="0"/>
        <v>Line No. 6 Property Taxes</v>
      </c>
      <c r="E16" s="574" t="str">
        <f>'Sch 1 - Total Expense'!E16</f>
        <v/>
      </c>
      <c r="F16" s="569">
        <f t="shared" si="1"/>
        <v>0</v>
      </c>
      <c r="G16" s="288">
        <f>+'ADJ Sch 2 - GEMT Expense'!J16</f>
        <v>0</v>
      </c>
      <c r="H16" s="288">
        <f>+'ADJ Sch 3 - NON-GEMT Expense'!J16</f>
        <v>0</v>
      </c>
      <c r="I16" s="289"/>
      <c r="J16" s="153"/>
      <c r="K16" s="652" t="s">
        <v>849</v>
      </c>
      <c r="L16" s="153"/>
      <c r="M16" s="153"/>
    </row>
    <row r="17" spans="1:13" s="6" customFormat="1" ht="15.75" customHeight="1" x14ac:dyDescent="0.35">
      <c r="A17" s="154">
        <v>7</v>
      </c>
      <c r="B17" s="1036" t="s">
        <v>12</v>
      </c>
      <c r="C17" s="1037"/>
      <c r="D17" s="796" t="str">
        <f t="shared" si="0"/>
        <v>Line No. 7 Property Insurance</v>
      </c>
      <c r="E17" s="574" t="str">
        <f>'Sch 1 - Total Expense'!E17</f>
        <v/>
      </c>
      <c r="F17" s="569">
        <f t="shared" si="1"/>
        <v>0</v>
      </c>
      <c r="G17" s="288">
        <f>+'ADJ Sch 2 - GEMT Expense'!J17</f>
        <v>0</v>
      </c>
      <c r="H17" s="288">
        <f>+'ADJ Sch 3 - NON-GEMT Expense'!J17</f>
        <v>0</v>
      </c>
      <c r="I17" s="289"/>
      <c r="J17" s="153"/>
      <c r="K17" s="652" t="s">
        <v>850</v>
      </c>
      <c r="L17" s="153"/>
      <c r="M17" s="153"/>
    </row>
    <row r="18" spans="1:13" s="6" customFormat="1" ht="15.75" customHeight="1" x14ac:dyDescent="0.35">
      <c r="A18" s="154">
        <v>8</v>
      </c>
      <c r="B18" s="1065" t="s">
        <v>13</v>
      </c>
      <c r="C18" s="1066"/>
      <c r="D18" s="796" t="str">
        <f t="shared" si="0"/>
        <v>Line No. 8 Interest - Property, Plant, and Equipment</v>
      </c>
      <c r="E18" s="574" t="str">
        <f>'Sch 1 - Total Expense'!E18</f>
        <v/>
      </c>
      <c r="F18" s="569">
        <f t="shared" si="1"/>
        <v>0</v>
      </c>
      <c r="G18" s="288">
        <f>+'ADJ Sch 2 - GEMT Expense'!J18</f>
        <v>0</v>
      </c>
      <c r="H18" s="288">
        <f>+'ADJ Sch 3 - NON-GEMT Expense'!J18</f>
        <v>0</v>
      </c>
      <c r="I18" s="289"/>
      <c r="J18" s="153"/>
      <c r="K18" s="652" t="s">
        <v>851</v>
      </c>
      <c r="L18" s="153"/>
      <c r="M18" s="153"/>
    </row>
    <row r="19" spans="1:13" s="6" customFormat="1" ht="15.75" customHeight="1" x14ac:dyDescent="0.35">
      <c r="A19" s="536">
        <v>9</v>
      </c>
      <c r="B19" s="1266" t="str">
        <f>'Sch 1 - Total Expense'!B19</f>
        <v>Other - (Specify)</v>
      </c>
      <c r="C19" s="1267"/>
      <c r="D19" s="796" t="str">
        <f t="shared" si="0"/>
        <v>Line No. 9 Other - (Specify)</v>
      </c>
      <c r="E19" s="574" t="str">
        <f>'Sch 1 - Total Expense'!E19</f>
        <v/>
      </c>
      <c r="F19" s="569">
        <f t="shared" si="1"/>
        <v>0</v>
      </c>
      <c r="G19" s="288">
        <f>+'ADJ Sch 2 - GEMT Expense'!J19</f>
        <v>0</v>
      </c>
      <c r="H19" s="288">
        <f>+'ADJ Sch 3 - NON-GEMT Expense'!J19</f>
        <v>0</v>
      </c>
      <c r="I19" s="289"/>
      <c r="J19" s="153"/>
      <c r="K19" s="652" t="s">
        <v>852</v>
      </c>
      <c r="L19" s="153"/>
      <c r="M19" s="153"/>
    </row>
    <row r="20" spans="1:13" s="6" customFormat="1" ht="15.75" customHeight="1" x14ac:dyDescent="0.35">
      <c r="A20" s="536">
        <v>10</v>
      </c>
      <c r="B20" s="1266" t="str">
        <f>'Sch 1 - Total Expense'!B20</f>
        <v>Other - (Specify)</v>
      </c>
      <c r="C20" s="1267"/>
      <c r="D20" s="796" t="str">
        <f t="shared" si="0"/>
        <v>Line No. 10 Other - (Specify)</v>
      </c>
      <c r="E20" s="574" t="str">
        <f>'Sch 1 - Total Expense'!E20</f>
        <v/>
      </c>
      <c r="F20" s="569">
        <f t="shared" si="1"/>
        <v>0</v>
      </c>
      <c r="G20" s="290">
        <f>+'ADJ Sch 2 - GEMT Expense'!J20</f>
        <v>0</v>
      </c>
      <c r="H20" s="290">
        <f>+'ADJ Sch 3 - NON-GEMT Expense'!J20</f>
        <v>0</v>
      </c>
      <c r="I20" s="291"/>
      <c r="J20" s="153"/>
      <c r="K20" s="652" t="s">
        <v>853</v>
      </c>
      <c r="L20" s="153"/>
      <c r="M20" s="153"/>
    </row>
    <row r="21" spans="1:13" s="6" customFormat="1" ht="15.75" customHeight="1" x14ac:dyDescent="0.35">
      <c r="A21" s="154">
        <f>'Sch 1 - Total Expense'!A21</f>
        <v>0</v>
      </c>
      <c r="B21" s="1064" t="s">
        <v>67</v>
      </c>
      <c r="C21" s="1064"/>
      <c r="D21" s="797"/>
      <c r="E21" s="604"/>
      <c r="F21" s="292">
        <f>SUM(F11:F20)</f>
        <v>0</v>
      </c>
      <c r="G21" s="292">
        <f>SUM(G11:G20)</f>
        <v>0</v>
      </c>
      <c r="H21" s="292">
        <f>SUM(H11:H20)</f>
        <v>0</v>
      </c>
      <c r="I21" s="293"/>
      <c r="J21" s="153"/>
      <c r="K21" s="652" t="s">
        <v>854</v>
      </c>
      <c r="L21" s="153"/>
      <c r="M21" s="153"/>
    </row>
    <row r="22" spans="1:13" s="6" customFormat="1" ht="15.75" customHeight="1" x14ac:dyDescent="0.35">
      <c r="A22" s="154"/>
      <c r="B22" s="1046"/>
      <c r="C22" s="1046"/>
      <c r="D22" s="798"/>
      <c r="E22" s="9"/>
      <c r="F22" s="294"/>
      <c r="G22" s="294"/>
      <c r="H22" s="294"/>
      <c r="I22" s="295"/>
      <c r="J22" s="153"/>
      <c r="K22" s="652"/>
      <c r="L22" s="153"/>
      <c r="M22" s="153"/>
    </row>
    <row r="23" spans="1:13" s="6" customFormat="1" ht="15.75" hidden="1" customHeight="1" x14ac:dyDescent="0.35">
      <c r="A23" s="653"/>
      <c r="B23" s="745" t="s">
        <v>349</v>
      </c>
      <c r="C23" s="745"/>
      <c r="D23" s="795"/>
      <c r="E23" s="744"/>
      <c r="F23" s="654" t="s">
        <v>350</v>
      </c>
      <c r="G23" s="654" t="s">
        <v>351</v>
      </c>
      <c r="H23" s="654" t="s">
        <v>352</v>
      </c>
      <c r="I23" s="655"/>
      <c r="J23" s="652"/>
      <c r="K23" s="652"/>
      <c r="L23" s="153"/>
      <c r="M23" s="153"/>
    </row>
    <row r="24" spans="1:13" s="6" customFormat="1" ht="18" customHeight="1" x14ac:dyDescent="0.35">
      <c r="A24" s="154"/>
      <c r="B24" s="1046" t="s">
        <v>70</v>
      </c>
      <c r="C24" s="1046"/>
      <c r="D24" s="799"/>
      <c r="E24" s="602"/>
      <c r="F24" s="288"/>
      <c r="G24" s="288"/>
      <c r="H24" s="288"/>
      <c r="I24" s="296"/>
      <c r="J24" s="153"/>
      <c r="K24" s="652"/>
      <c r="L24" s="153"/>
      <c r="M24" s="153"/>
    </row>
    <row r="25" spans="1:13" s="6" customFormat="1" ht="15.75" customHeight="1" x14ac:dyDescent="0.35">
      <c r="A25" s="154">
        <v>11</v>
      </c>
      <c r="B25" s="1036" t="s">
        <v>58</v>
      </c>
      <c r="C25" s="1037"/>
      <c r="D25" s="796" t="str">
        <f t="shared" ref="D25:D32" si="2">"Line No. " &amp; A25&amp; " " &amp; B25</f>
        <v>Line No. 11 Administrative Chief</v>
      </c>
      <c r="E25" s="573" t="str">
        <f>'Sch 1 - Total Expense'!E25</f>
        <v/>
      </c>
      <c r="F25" s="569">
        <f t="shared" ref="F25:F32" si="3">SUM(G25:I25)</f>
        <v>0</v>
      </c>
      <c r="G25" s="288">
        <f>+'ADJ Sch 2 - GEMT Expense'!J25</f>
        <v>0</v>
      </c>
      <c r="H25" s="288">
        <f>+'ADJ Sch 3 - NON-GEMT Expense'!J25</f>
        <v>0</v>
      </c>
      <c r="I25" s="289"/>
      <c r="J25" s="153"/>
      <c r="K25" s="652" t="s">
        <v>855</v>
      </c>
      <c r="L25" s="153"/>
      <c r="M25" s="153"/>
    </row>
    <row r="26" spans="1:13" s="6" customFormat="1" ht="15.75" customHeight="1" x14ac:dyDescent="0.35">
      <c r="A26" s="154">
        <v>12</v>
      </c>
      <c r="B26" s="1036" t="s">
        <v>59</v>
      </c>
      <c r="C26" s="1037"/>
      <c r="D26" s="796" t="str">
        <f t="shared" si="2"/>
        <v>Line No. 12 Chief</v>
      </c>
      <c r="E26" s="573" t="str">
        <f>'Sch 1 - Total Expense'!E26</f>
        <v/>
      </c>
      <c r="F26" s="569">
        <f t="shared" si="3"/>
        <v>0</v>
      </c>
      <c r="G26" s="288">
        <f>+'ADJ Sch 2 - GEMT Expense'!J26</f>
        <v>0</v>
      </c>
      <c r="H26" s="288">
        <f>+'ADJ Sch 3 - NON-GEMT Expense'!J26</f>
        <v>0</v>
      </c>
      <c r="I26" s="289"/>
      <c r="J26" s="153"/>
      <c r="K26" s="652" t="s">
        <v>856</v>
      </c>
      <c r="L26" s="153"/>
      <c r="M26" s="153"/>
    </row>
    <row r="27" spans="1:13" s="6" customFormat="1" ht="15.75" customHeight="1" x14ac:dyDescent="0.35">
      <c r="A27" s="154">
        <v>13</v>
      </c>
      <c r="B27" s="1036" t="s">
        <v>6375</v>
      </c>
      <c r="C27" s="1037"/>
      <c r="D27" s="796" t="str">
        <f t="shared" si="2"/>
        <v>Line No. 13 Non-GEMT Salaries</v>
      </c>
      <c r="E27" s="573" t="str">
        <f>'Sch 1 - Total Expense'!E27</f>
        <v/>
      </c>
      <c r="F27" s="569">
        <f t="shared" si="3"/>
        <v>0</v>
      </c>
      <c r="G27" s="288">
        <f>+'ADJ Sch 2 - GEMT Expense'!J27</f>
        <v>0</v>
      </c>
      <c r="H27" s="288">
        <f>+'ADJ Sch 3 - NON-GEMT Expense'!J27</f>
        <v>0</v>
      </c>
      <c r="I27" s="289"/>
      <c r="J27" s="153"/>
      <c r="K27" s="652" t="s">
        <v>857</v>
      </c>
      <c r="L27" s="153"/>
      <c r="M27" s="153"/>
    </row>
    <row r="28" spans="1:13" s="6" customFormat="1" ht="15.75" customHeight="1" x14ac:dyDescent="0.35">
      <c r="A28" s="154">
        <v>14</v>
      </c>
      <c r="B28" s="1036" t="s">
        <v>6376</v>
      </c>
      <c r="C28" s="1037"/>
      <c r="D28" s="796" t="str">
        <f t="shared" si="2"/>
        <v>Line No. 14 GEMT Salaries</v>
      </c>
      <c r="E28" s="573" t="str">
        <f>'Sch 1 - Total Expense'!E28</f>
        <v/>
      </c>
      <c r="F28" s="569">
        <f t="shared" si="3"/>
        <v>0</v>
      </c>
      <c r="G28" s="288">
        <f>+'ADJ Sch 2 - GEMT Expense'!J28</f>
        <v>0</v>
      </c>
      <c r="H28" s="288">
        <f>+'ADJ Sch 3 - NON-GEMT Expense'!J28</f>
        <v>0</v>
      </c>
      <c r="I28" s="289"/>
      <c r="J28" s="153"/>
      <c r="K28" s="652" t="s">
        <v>858</v>
      </c>
      <c r="L28" s="153"/>
      <c r="M28" s="153"/>
    </row>
    <row r="29" spans="1:13" s="6" customFormat="1" ht="15.75" customHeight="1" x14ac:dyDescent="0.35">
      <c r="A29" s="154">
        <v>15</v>
      </c>
      <c r="B29" s="1266" t="str">
        <f>'Sch 1 - Total Expense'!B29</f>
        <v>Other - (Specify)</v>
      </c>
      <c r="C29" s="1267"/>
      <c r="D29" s="796" t="str">
        <f t="shared" si="2"/>
        <v>Line No. 15 Other - (Specify)</v>
      </c>
      <c r="E29" s="573" t="str">
        <f>'Sch 1 - Total Expense'!E29</f>
        <v/>
      </c>
      <c r="F29" s="569">
        <f>SUM(G29:I29)</f>
        <v>0</v>
      </c>
      <c r="G29" s="288">
        <f>+'ADJ Sch 2 - GEMT Expense'!J29</f>
        <v>0</v>
      </c>
      <c r="H29" s="288">
        <f>+'ADJ Sch 3 - NON-GEMT Expense'!J29</f>
        <v>0</v>
      </c>
      <c r="I29" s="289"/>
      <c r="J29" s="153"/>
      <c r="K29" s="652" t="s">
        <v>859</v>
      </c>
      <c r="L29" s="153"/>
      <c r="M29" s="153"/>
    </row>
    <row r="30" spans="1:13" s="6" customFormat="1" ht="15.75" customHeight="1" x14ac:dyDescent="0.35">
      <c r="A30" s="536">
        <v>16</v>
      </c>
      <c r="B30" s="1266" t="str">
        <f>'Sch 1 - Total Expense'!B30</f>
        <v>Other - (Specify)</v>
      </c>
      <c r="C30" s="1267"/>
      <c r="D30" s="796" t="str">
        <f t="shared" si="2"/>
        <v>Line No. 16 Other - (Specify)</v>
      </c>
      <c r="E30" s="573" t="str">
        <f>'Sch 1 - Total Expense'!E30</f>
        <v/>
      </c>
      <c r="F30" s="569">
        <f t="shared" si="3"/>
        <v>0</v>
      </c>
      <c r="G30" s="288">
        <f>+'ADJ Sch 2 - GEMT Expense'!J30</f>
        <v>0</v>
      </c>
      <c r="H30" s="288">
        <f>+'ADJ Sch 3 - NON-GEMT Expense'!J30</f>
        <v>0</v>
      </c>
      <c r="I30" s="289"/>
      <c r="J30" s="153"/>
      <c r="K30" s="652" t="s">
        <v>860</v>
      </c>
      <c r="L30" s="153"/>
      <c r="M30" s="153"/>
    </row>
    <row r="31" spans="1:13" s="6" customFormat="1" ht="15.75" customHeight="1" x14ac:dyDescent="0.35">
      <c r="A31" s="536">
        <v>17</v>
      </c>
      <c r="B31" s="1266" t="str">
        <f>'Sch 1 - Total Expense'!B31</f>
        <v>Other - (Specify)</v>
      </c>
      <c r="C31" s="1267"/>
      <c r="D31" s="796" t="str">
        <f t="shared" si="2"/>
        <v>Line No. 17 Other - (Specify)</v>
      </c>
      <c r="E31" s="573" t="str">
        <f>'Sch 1 - Total Expense'!E31</f>
        <v/>
      </c>
      <c r="F31" s="569">
        <f t="shared" si="3"/>
        <v>0</v>
      </c>
      <c r="G31" s="288">
        <f>+'ADJ Sch 2 - GEMT Expense'!J31</f>
        <v>0</v>
      </c>
      <c r="H31" s="288">
        <f>+'ADJ Sch 3 - NON-GEMT Expense'!J31</f>
        <v>0</v>
      </c>
      <c r="I31" s="289"/>
      <c r="J31" s="153"/>
      <c r="K31" s="652" t="s">
        <v>861</v>
      </c>
      <c r="L31" s="153"/>
      <c r="M31" s="153"/>
    </row>
    <row r="32" spans="1:13" s="6" customFormat="1" ht="15.75" customHeight="1" x14ac:dyDescent="0.35">
      <c r="A32" s="536">
        <v>18</v>
      </c>
      <c r="B32" s="1266" t="str">
        <f>'Sch 1 - Total Expense'!B32</f>
        <v>Other - (Specify)</v>
      </c>
      <c r="C32" s="1267"/>
      <c r="D32" s="796" t="str">
        <f t="shared" si="2"/>
        <v>Line No. 18 Other - (Specify)</v>
      </c>
      <c r="E32" s="573" t="str">
        <f>'Sch 1 - Total Expense'!E32</f>
        <v/>
      </c>
      <c r="F32" s="579">
        <f t="shared" si="3"/>
        <v>0</v>
      </c>
      <c r="G32" s="290">
        <f>+'ADJ Sch 2 - GEMT Expense'!J32</f>
        <v>0</v>
      </c>
      <c r="H32" s="290">
        <f>+'ADJ Sch 3 - NON-GEMT Expense'!J32</f>
        <v>0</v>
      </c>
      <c r="I32" s="297"/>
      <c r="J32" s="153"/>
      <c r="K32" s="652" t="s">
        <v>862</v>
      </c>
      <c r="L32" s="153"/>
      <c r="M32" s="153"/>
    </row>
    <row r="33" spans="1:13" s="6" customFormat="1" ht="15.75" customHeight="1" x14ac:dyDescent="0.35">
      <c r="A33" s="942"/>
      <c r="B33" s="1054" t="s">
        <v>68</v>
      </c>
      <c r="C33" s="1054"/>
      <c r="D33" s="800"/>
      <c r="E33" s="604"/>
      <c r="F33" s="292">
        <f>SUM(F25:F32)</f>
        <v>0</v>
      </c>
      <c r="G33" s="292">
        <f>SUM(G25:G32)</f>
        <v>0</v>
      </c>
      <c r="H33" s="292">
        <f>SUM(H25:H32)</f>
        <v>0</v>
      </c>
      <c r="I33" s="293"/>
      <c r="J33" s="153"/>
      <c r="K33" s="652" t="s">
        <v>863</v>
      </c>
      <c r="L33" s="153"/>
      <c r="M33" s="153"/>
    </row>
    <row r="34" spans="1:13" s="6" customFormat="1" ht="15.75" customHeight="1" x14ac:dyDescent="0.35">
      <c r="A34" s="154"/>
      <c r="B34" s="1036"/>
      <c r="C34" s="1036"/>
      <c r="D34" s="801"/>
      <c r="E34" s="9"/>
      <c r="F34" s="298"/>
      <c r="G34" s="298"/>
      <c r="H34" s="298"/>
      <c r="I34" s="299"/>
      <c r="J34" s="153"/>
      <c r="K34" s="652"/>
      <c r="L34" s="153"/>
      <c r="M34" s="153"/>
    </row>
    <row r="35" spans="1:13" s="6" customFormat="1" ht="15.75" hidden="1" customHeight="1" x14ac:dyDescent="0.35">
      <c r="A35" s="653"/>
      <c r="B35" s="745" t="s">
        <v>349</v>
      </c>
      <c r="C35" s="745"/>
      <c r="D35" s="795"/>
      <c r="E35" s="744"/>
      <c r="F35" s="654" t="s">
        <v>350</v>
      </c>
      <c r="G35" s="654" t="s">
        <v>351</v>
      </c>
      <c r="H35" s="654" t="s">
        <v>352</v>
      </c>
      <c r="I35" s="656"/>
      <c r="J35" s="652"/>
      <c r="K35" s="652"/>
      <c r="L35" s="153"/>
      <c r="M35" s="153"/>
    </row>
    <row r="36" spans="1:13" s="6" customFormat="1" ht="16.5" customHeight="1" x14ac:dyDescent="0.35">
      <c r="A36" s="154"/>
      <c r="B36" s="1046" t="s">
        <v>60</v>
      </c>
      <c r="C36" s="1046"/>
      <c r="D36" s="799"/>
      <c r="E36" s="602"/>
      <c r="F36" s="300"/>
      <c r="G36" s="300"/>
      <c r="H36" s="300"/>
      <c r="I36" s="301"/>
      <c r="J36" s="153"/>
      <c r="K36" s="652"/>
      <c r="L36" s="153"/>
      <c r="M36" s="153"/>
    </row>
    <row r="37" spans="1:13" s="6" customFormat="1" ht="15.75" customHeight="1" x14ac:dyDescent="0.35">
      <c r="A37" s="154">
        <v>19</v>
      </c>
      <c r="B37" s="1036" t="s">
        <v>58</v>
      </c>
      <c r="C37" s="1037"/>
      <c r="D37" s="796" t="str">
        <f t="shared" ref="D37:D44" si="4">"Line No. " &amp; A37&amp; " " &amp; B37</f>
        <v>Line No. 19 Administrative Chief</v>
      </c>
      <c r="E37" s="573" t="str">
        <f>'Sch 1 - Total Expense'!E37</f>
        <v/>
      </c>
      <c r="F37" s="569">
        <f t="shared" ref="F37:F44" si="5">SUM(G37:I37)</f>
        <v>0</v>
      </c>
      <c r="G37" s="288">
        <f>+'ADJ Sch 2 - GEMT Expense'!J37</f>
        <v>0</v>
      </c>
      <c r="H37" s="288">
        <f>+'ADJ Sch 3 - NON-GEMT Expense'!J37</f>
        <v>0</v>
      </c>
      <c r="I37" s="289"/>
      <c r="J37" s="153"/>
      <c r="K37" s="652" t="s">
        <v>1589</v>
      </c>
      <c r="L37" s="153"/>
      <c r="M37" s="153"/>
    </row>
    <row r="38" spans="1:13" s="6" customFormat="1" ht="15.75" customHeight="1" x14ac:dyDescent="0.35">
      <c r="A38" s="154">
        <v>20</v>
      </c>
      <c r="B38" s="1036" t="s">
        <v>59</v>
      </c>
      <c r="C38" s="1037"/>
      <c r="D38" s="796" t="str">
        <f t="shared" si="4"/>
        <v>Line No. 20 Chief</v>
      </c>
      <c r="E38" s="573" t="str">
        <f>'Sch 1 - Total Expense'!E38</f>
        <v/>
      </c>
      <c r="F38" s="569">
        <f t="shared" si="5"/>
        <v>0</v>
      </c>
      <c r="G38" s="288">
        <f>+'ADJ Sch 2 - GEMT Expense'!J38</f>
        <v>0</v>
      </c>
      <c r="H38" s="288">
        <f>+'ADJ Sch 3 - NON-GEMT Expense'!J38</f>
        <v>0</v>
      </c>
      <c r="I38" s="289"/>
      <c r="J38" s="153"/>
      <c r="K38" s="652" t="s">
        <v>864</v>
      </c>
      <c r="L38" s="153"/>
      <c r="M38" s="153"/>
    </row>
    <row r="39" spans="1:13" s="6" customFormat="1" ht="15.75" customHeight="1" x14ac:dyDescent="0.35">
      <c r="A39" s="154">
        <v>21</v>
      </c>
      <c r="B39" s="1036" t="s">
        <v>6375</v>
      </c>
      <c r="C39" s="1037"/>
      <c r="D39" s="796" t="str">
        <f t="shared" si="4"/>
        <v>Line No. 21 Non-GEMT Salaries</v>
      </c>
      <c r="E39" s="573" t="str">
        <f>'Sch 1 - Total Expense'!E39</f>
        <v/>
      </c>
      <c r="F39" s="569">
        <f t="shared" si="5"/>
        <v>0</v>
      </c>
      <c r="G39" s="288">
        <f>+'ADJ Sch 2 - GEMT Expense'!J39</f>
        <v>0</v>
      </c>
      <c r="H39" s="288">
        <f>+'ADJ Sch 3 - NON-GEMT Expense'!J39</f>
        <v>0</v>
      </c>
      <c r="I39" s="289"/>
      <c r="J39" s="153"/>
      <c r="K39" s="652" t="s">
        <v>865</v>
      </c>
      <c r="L39" s="153"/>
      <c r="M39" s="153"/>
    </row>
    <row r="40" spans="1:13" s="6" customFormat="1" ht="15.75" customHeight="1" x14ac:dyDescent="0.35">
      <c r="A40" s="154">
        <v>22</v>
      </c>
      <c r="B40" s="1036" t="s">
        <v>6376</v>
      </c>
      <c r="C40" s="1037"/>
      <c r="D40" s="796" t="str">
        <f t="shared" si="4"/>
        <v>Line No. 22 GEMT Salaries</v>
      </c>
      <c r="E40" s="573" t="str">
        <f>'Sch 1 - Total Expense'!E40</f>
        <v/>
      </c>
      <c r="F40" s="569">
        <f t="shared" si="5"/>
        <v>0</v>
      </c>
      <c r="G40" s="288">
        <f>+'ADJ Sch 2 - GEMT Expense'!J40</f>
        <v>0</v>
      </c>
      <c r="H40" s="288">
        <f>+'ADJ Sch 3 - NON-GEMT Expense'!J40</f>
        <v>0</v>
      </c>
      <c r="I40" s="289"/>
      <c r="J40" s="153"/>
      <c r="K40" s="652" t="s">
        <v>866</v>
      </c>
      <c r="L40" s="153"/>
      <c r="M40" s="153"/>
    </row>
    <row r="41" spans="1:13" s="6" customFormat="1" ht="15.75" customHeight="1" x14ac:dyDescent="0.35">
      <c r="A41" s="154">
        <v>23</v>
      </c>
      <c r="B41" s="1266" t="str">
        <f>'Sch 1 - Total Expense'!B41</f>
        <v>Other - (Specify)</v>
      </c>
      <c r="C41" s="1267"/>
      <c r="D41" s="796" t="str">
        <f t="shared" si="4"/>
        <v>Line No. 23 Other - (Specify)</v>
      </c>
      <c r="E41" s="573" t="str">
        <f>'Sch 1 - Total Expense'!E41</f>
        <v/>
      </c>
      <c r="F41" s="569">
        <f>SUM(G41:I41)</f>
        <v>0</v>
      </c>
      <c r="G41" s="288">
        <f>+'ADJ Sch 2 - GEMT Expense'!J41</f>
        <v>0</v>
      </c>
      <c r="H41" s="288">
        <f>+'ADJ Sch 3 - NON-GEMT Expense'!J41</f>
        <v>0</v>
      </c>
      <c r="I41" s="289"/>
      <c r="J41" s="153"/>
      <c r="K41" s="652" t="s">
        <v>867</v>
      </c>
      <c r="L41" s="153"/>
      <c r="M41" s="153"/>
    </row>
    <row r="42" spans="1:13" s="6" customFormat="1" ht="15.75" customHeight="1" x14ac:dyDescent="0.35">
      <c r="A42" s="536">
        <v>24</v>
      </c>
      <c r="B42" s="1266" t="str">
        <f>'Sch 1 - Total Expense'!B42</f>
        <v>Other - (Specify)</v>
      </c>
      <c r="C42" s="1267"/>
      <c r="D42" s="796" t="str">
        <f t="shared" si="4"/>
        <v>Line No. 24 Other - (Specify)</v>
      </c>
      <c r="E42" s="573" t="str">
        <f>'Sch 1 - Total Expense'!E42</f>
        <v/>
      </c>
      <c r="F42" s="569">
        <f t="shared" si="5"/>
        <v>0</v>
      </c>
      <c r="G42" s="288">
        <f>+'ADJ Sch 2 - GEMT Expense'!J42</f>
        <v>0</v>
      </c>
      <c r="H42" s="288">
        <f>+'ADJ Sch 3 - NON-GEMT Expense'!J42</f>
        <v>0</v>
      </c>
      <c r="I42" s="289"/>
      <c r="J42" s="153"/>
      <c r="K42" s="652" t="s">
        <v>868</v>
      </c>
      <c r="L42" s="153"/>
      <c r="M42" s="153"/>
    </row>
    <row r="43" spans="1:13" s="6" customFormat="1" ht="15.75" customHeight="1" x14ac:dyDescent="0.35">
      <c r="A43" s="536">
        <v>25</v>
      </c>
      <c r="B43" s="1266" t="str">
        <f>'Sch 1 - Total Expense'!B43</f>
        <v>Other - (Specify)</v>
      </c>
      <c r="C43" s="1267"/>
      <c r="D43" s="796" t="str">
        <f t="shared" si="4"/>
        <v>Line No. 25 Other - (Specify)</v>
      </c>
      <c r="E43" s="573" t="str">
        <f>'Sch 1 - Total Expense'!E43</f>
        <v/>
      </c>
      <c r="F43" s="569">
        <f t="shared" si="5"/>
        <v>0</v>
      </c>
      <c r="G43" s="288">
        <f>+'ADJ Sch 2 - GEMT Expense'!J43</f>
        <v>0</v>
      </c>
      <c r="H43" s="288">
        <f>+'ADJ Sch 3 - NON-GEMT Expense'!J43</f>
        <v>0</v>
      </c>
      <c r="I43" s="289"/>
      <c r="J43" s="153"/>
      <c r="K43" s="652" t="s">
        <v>869</v>
      </c>
      <c r="L43" s="153"/>
      <c r="M43" s="153"/>
    </row>
    <row r="44" spans="1:13" s="6" customFormat="1" ht="15.75" customHeight="1" x14ac:dyDescent="0.35">
      <c r="A44" s="536">
        <v>26</v>
      </c>
      <c r="B44" s="1266" t="str">
        <f>'Sch 1 - Total Expense'!B44</f>
        <v>Other - (Specify)</v>
      </c>
      <c r="C44" s="1267"/>
      <c r="D44" s="796" t="str">
        <f t="shared" si="4"/>
        <v>Line No. 26 Other - (Specify)</v>
      </c>
      <c r="E44" s="573" t="str">
        <f>'Sch 1 - Total Expense'!E44</f>
        <v/>
      </c>
      <c r="F44" s="579">
        <f t="shared" si="5"/>
        <v>0</v>
      </c>
      <c r="G44" s="290">
        <f>+'ADJ Sch 2 - GEMT Expense'!J44</f>
        <v>0</v>
      </c>
      <c r="H44" s="290">
        <f>+'ADJ Sch 3 - NON-GEMT Expense'!J44</f>
        <v>0</v>
      </c>
      <c r="I44" s="297"/>
      <c r="J44" s="153"/>
      <c r="K44" s="652" t="s">
        <v>870</v>
      </c>
      <c r="L44" s="153"/>
      <c r="M44" s="153"/>
    </row>
    <row r="45" spans="1:13" s="6" customFormat="1" ht="15.75" customHeight="1" x14ac:dyDescent="0.35">
      <c r="A45" s="154"/>
      <c r="B45" s="1055" t="s">
        <v>69</v>
      </c>
      <c r="C45" s="1268"/>
      <c r="D45" s="802"/>
      <c r="E45" s="604"/>
      <c r="F45" s="292">
        <f>SUM(F37:F44)</f>
        <v>0</v>
      </c>
      <c r="G45" s="292">
        <f>SUM(G37:G44)</f>
        <v>0</v>
      </c>
      <c r="H45" s="292">
        <f>SUM(H37:H44)</f>
        <v>0</v>
      </c>
      <c r="I45" s="302"/>
      <c r="J45" s="153"/>
      <c r="K45" s="652" t="s">
        <v>871</v>
      </c>
      <c r="L45" s="153"/>
      <c r="M45" s="153"/>
    </row>
    <row r="46" spans="1:13" s="6" customFormat="1" ht="15.75" customHeight="1" x14ac:dyDescent="0.35">
      <c r="A46" s="154"/>
      <c r="B46" s="1056" t="s">
        <v>118</v>
      </c>
      <c r="C46" s="1056"/>
      <c r="D46" s="803"/>
      <c r="E46" s="10"/>
      <c r="F46" s="292">
        <f>+F33+F45</f>
        <v>0</v>
      </c>
      <c r="G46" s="292">
        <f>+G33+G45</f>
        <v>0</v>
      </c>
      <c r="H46" s="292">
        <f>+H33+H45</f>
        <v>0</v>
      </c>
      <c r="I46" s="293"/>
      <c r="J46" s="153"/>
      <c r="K46" s="652" t="s">
        <v>872</v>
      </c>
      <c r="L46" s="153"/>
      <c r="M46" s="153"/>
    </row>
    <row r="47" spans="1:13" s="6" customFormat="1" ht="15.75" customHeight="1" x14ac:dyDescent="0.35">
      <c r="A47" s="154"/>
      <c r="B47" s="1058"/>
      <c r="C47" s="1058"/>
      <c r="D47" s="790"/>
      <c r="E47" s="10"/>
      <c r="F47" s="303"/>
      <c r="G47" s="303"/>
      <c r="H47" s="303"/>
      <c r="I47" s="304"/>
      <c r="J47" s="153"/>
      <c r="K47" s="652"/>
      <c r="L47" s="153"/>
      <c r="M47" s="153"/>
    </row>
    <row r="48" spans="1:13" s="6" customFormat="1" ht="15.75" customHeight="1" x14ac:dyDescent="0.35">
      <c r="A48" s="154"/>
      <c r="B48" s="1041" t="s">
        <v>119</v>
      </c>
      <c r="C48" s="1269"/>
      <c r="D48" s="804"/>
      <c r="E48" s="11"/>
      <c r="F48" s="305">
        <f>+F21+F46</f>
        <v>0</v>
      </c>
      <c r="G48" s="305">
        <f>+G21+G46</f>
        <v>0</v>
      </c>
      <c r="H48" s="305">
        <f>+H21+H46</f>
        <v>0</v>
      </c>
      <c r="I48" s="306"/>
      <c r="J48" s="153"/>
      <c r="K48" s="652" t="s">
        <v>873</v>
      </c>
      <c r="L48" s="153"/>
      <c r="M48" s="153"/>
    </row>
    <row r="49" spans="1:13" s="6" customFormat="1" ht="15.75" customHeight="1" x14ac:dyDescent="0.35">
      <c r="A49" s="154"/>
      <c r="B49" s="1036"/>
      <c r="C49" s="1036"/>
      <c r="D49" s="801"/>
      <c r="E49" s="9"/>
      <c r="F49" s="294"/>
      <c r="G49" s="294"/>
      <c r="H49" s="294"/>
      <c r="I49" s="295"/>
      <c r="J49" s="153"/>
      <c r="K49" s="652"/>
      <c r="L49" s="153"/>
      <c r="M49" s="153"/>
    </row>
    <row r="50" spans="1:13" s="6" customFormat="1" ht="15.75" hidden="1" customHeight="1" x14ac:dyDescent="0.35">
      <c r="A50" s="653"/>
      <c r="B50" s="745" t="s">
        <v>349</v>
      </c>
      <c r="C50" s="745"/>
      <c r="D50" s="795"/>
      <c r="E50" s="744"/>
      <c r="F50" s="654" t="s">
        <v>350</v>
      </c>
      <c r="G50" s="654" t="s">
        <v>351</v>
      </c>
      <c r="H50" s="654" t="s">
        <v>352</v>
      </c>
      <c r="I50" s="655" t="s">
        <v>353</v>
      </c>
      <c r="J50" s="652"/>
      <c r="K50" s="652"/>
      <c r="L50" s="153"/>
      <c r="M50" s="153"/>
    </row>
    <row r="51" spans="1:13" s="6" customFormat="1" ht="18" customHeight="1" x14ac:dyDescent="0.35">
      <c r="A51" s="154"/>
      <c r="B51" s="1046" t="s">
        <v>15</v>
      </c>
      <c r="C51" s="1046"/>
      <c r="D51" s="799"/>
      <c r="E51" s="602"/>
      <c r="F51" s="288"/>
      <c r="G51" s="288"/>
      <c r="H51" s="288"/>
      <c r="I51" s="296"/>
      <c r="J51" s="153"/>
      <c r="K51" s="652"/>
      <c r="L51" s="153"/>
      <c r="M51" s="153"/>
    </row>
    <row r="52" spans="1:13" s="6" customFormat="1" ht="15.75" customHeight="1" x14ac:dyDescent="0.35">
      <c r="A52" s="154">
        <v>27</v>
      </c>
      <c r="B52" s="1036" t="s">
        <v>16</v>
      </c>
      <c r="C52" s="1037"/>
      <c r="D52" s="796" t="str">
        <f t="shared" ref="D52:D82" si="6">"Line No. " &amp; A52&amp; " " &amp; B52</f>
        <v>Line No. 27 Administrative</v>
      </c>
      <c r="E52" s="573" t="str">
        <f>'Sch 1 - Total Expense'!E52</f>
        <v/>
      </c>
      <c r="F52" s="569">
        <f t="shared" ref="F52:F82" si="7">SUM(G52:I52)</f>
        <v>0</v>
      </c>
      <c r="G52" s="288">
        <f>+'ADJ Sch 2 - GEMT Expense'!J52</f>
        <v>0</v>
      </c>
      <c r="H52" s="288">
        <f>+'ADJ Sch 3 - NON-GEMT Expense'!J52</f>
        <v>0</v>
      </c>
      <c r="I52" s="296">
        <f>+'ADJ Sch 5 - A&amp;G'!I11</f>
        <v>0</v>
      </c>
      <c r="J52" s="153"/>
      <c r="K52" s="652" t="s">
        <v>874</v>
      </c>
      <c r="L52" s="153"/>
      <c r="M52" s="153"/>
    </row>
    <row r="53" spans="1:13" s="6" customFormat="1" ht="15.75" customHeight="1" x14ac:dyDescent="0.35">
      <c r="A53" s="154">
        <v>28</v>
      </c>
      <c r="B53" s="1036" t="s">
        <v>17</v>
      </c>
      <c r="C53" s="1037"/>
      <c r="D53" s="796" t="str">
        <f t="shared" si="6"/>
        <v>Line No. 28 Legal</v>
      </c>
      <c r="E53" s="573" t="str">
        <f>'Sch 1 - Total Expense'!E53</f>
        <v/>
      </c>
      <c r="F53" s="569">
        <f t="shared" si="7"/>
        <v>0</v>
      </c>
      <c r="G53" s="288">
        <f>+'ADJ Sch 2 - GEMT Expense'!J53</f>
        <v>0</v>
      </c>
      <c r="H53" s="288">
        <f>+'ADJ Sch 3 - NON-GEMT Expense'!J53</f>
        <v>0</v>
      </c>
      <c r="I53" s="296">
        <f>+'ADJ Sch 5 - A&amp;G'!I12</f>
        <v>0</v>
      </c>
      <c r="J53" s="153"/>
      <c r="K53" s="652" t="s">
        <v>875</v>
      </c>
      <c r="L53" s="153"/>
      <c r="M53" s="153"/>
    </row>
    <row r="54" spans="1:13" s="6" customFormat="1" ht="15.75" customHeight="1" x14ac:dyDescent="0.35">
      <c r="A54" s="154">
        <v>29</v>
      </c>
      <c r="B54" s="1036" t="s">
        <v>18</v>
      </c>
      <c r="C54" s="1037"/>
      <c r="D54" s="796" t="str">
        <f t="shared" si="6"/>
        <v>Line No. 29 Accounting</v>
      </c>
      <c r="E54" s="573" t="str">
        <f>'Sch 1 - Total Expense'!E54</f>
        <v/>
      </c>
      <c r="F54" s="569">
        <f t="shared" si="7"/>
        <v>0</v>
      </c>
      <c r="G54" s="288">
        <f>+'ADJ Sch 2 - GEMT Expense'!J54</f>
        <v>0</v>
      </c>
      <c r="H54" s="288">
        <f>+'ADJ Sch 3 - NON-GEMT Expense'!J54</f>
        <v>0</v>
      </c>
      <c r="I54" s="296">
        <f>+'ADJ Sch 5 - A&amp;G'!I13</f>
        <v>0</v>
      </c>
      <c r="J54" s="153"/>
      <c r="K54" s="652" t="s">
        <v>876</v>
      </c>
      <c r="L54" s="153"/>
      <c r="M54" s="153"/>
    </row>
    <row r="55" spans="1:13" s="6" customFormat="1" ht="15.75" customHeight="1" x14ac:dyDescent="0.35">
      <c r="A55" s="154">
        <v>30</v>
      </c>
      <c r="B55" s="1036" t="s">
        <v>19</v>
      </c>
      <c r="C55" s="1037"/>
      <c r="D55" s="796" t="str">
        <f t="shared" si="6"/>
        <v xml:space="preserve">Line No. 30 Advertising </v>
      </c>
      <c r="E55" s="573" t="str">
        <f>'Sch 1 - Total Expense'!E55</f>
        <v/>
      </c>
      <c r="F55" s="569">
        <f t="shared" si="7"/>
        <v>0</v>
      </c>
      <c r="G55" s="288">
        <f>+'ADJ Sch 2 - GEMT Expense'!J55</f>
        <v>0</v>
      </c>
      <c r="H55" s="288">
        <f>+'ADJ Sch 3 - NON-GEMT Expense'!J55</f>
        <v>0</v>
      </c>
      <c r="I55" s="296">
        <f>+'ADJ Sch 5 - A&amp;G'!I14</f>
        <v>0</v>
      </c>
      <c r="J55" s="153"/>
      <c r="K55" s="652" t="s">
        <v>877</v>
      </c>
      <c r="L55" s="153"/>
      <c r="M55" s="153"/>
    </row>
    <row r="56" spans="1:13" s="6" customFormat="1" ht="15.75" customHeight="1" x14ac:dyDescent="0.35">
      <c r="A56" s="154">
        <v>31</v>
      </c>
      <c r="B56" s="1036" t="s">
        <v>20</v>
      </c>
      <c r="C56" s="1037"/>
      <c r="D56" s="796" t="str">
        <f t="shared" si="6"/>
        <v>Line No. 31 Consulting Expenses</v>
      </c>
      <c r="E56" s="573" t="str">
        <f>'Sch 1 - Total Expense'!E56</f>
        <v/>
      </c>
      <c r="F56" s="569">
        <f t="shared" si="7"/>
        <v>0</v>
      </c>
      <c r="G56" s="288">
        <f>+'ADJ Sch 2 - GEMT Expense'!J56</f>
        <v>0</v>
      </c>
      <c r="H56" s="288">
        <f>+'ADJ Sch 3 - NON-GEMT Expense'!J56</f>
        <v>0</v>
      </c>
      <c r="I56" s="296">
        <f>+'ADJ Sch 5 - A&amp;G'!I15</f>
        <v>0</v>
      </c>
      <c r="J56" s="153"/>
      <c r="K56" s="652" t="s">
        <v>878</v>
      </c>
      <c r="L56" s="153"/>
      <c r="M56" s="153"/>
    </row>
    <row r="57" spans="1:13" s="6" customFormat="1" ht="15.75" customHeight="1" x14ac:dyDescent="0.35">
      <c r="A57" s="154">
        <v>32</v>
      </c>
      <c r="B57" s="1036" t="s">
        <v>21</v>
      </c>
      <c r="C57" s="1037"/>
      <c r="D57" s="796" t="str">
        <f t="shared" si="6"/>
        <v>Line No. 32 Contracted Labor</v>
      </c>
      <c r="E57" s="573" t="str">
        <f>'Sch 1 - Total Expense'!E57</f>
        <v/>
      </c>
      <c r="F57" s="569">
        <f>SUM(G57:I57)</f>
        <v>0</v>
      </c>
      <c r="G57" s="288">
        <f>+'ADJ Sch 2 - GEMT Expense'!J57</f>
        <v>0</v>
      </c>
      <c r="H57" s="288">
        <f>+'ADJ Sch 3 - NON-GEMT Expense'!J57</f>
        <v>0</v>
      </c>
      <c r="I57" s="296">
        <f>+'ADJ Sch 5 - A&amp;G'!I16</f>
        <v>0</v>
      </c>
      <c r="J57" s="153"/>
      <c r="K57" s="652" t="s">
        <v>879</v>
      </c>
      <c r="L57" s="153"/>
      <c r="M57" s="153"/>
    </row>
    <row r="58" spans="1:13" s="6" customFormat="1" ht="15.75" customHeight="1" x14ac:dyDescent="0.35">
      <c r="A58" s="154">
        <v>33</v>
      </c>
      <c r="B58" s="1037" t="s">
        <v>22</v>
      </c>
      <c r="C58" s="1051"/>
      <c r="D58" s="796" t="str">
        <f t="shared" si="6"/>
        <v>Line No. 33 Interest - Other</v>
      </c>
      <c r="E58" s="573" t="str">
        <f>'Sch 1 - Total Expense'!E58</f>
        <v/>
      </c>
      <c r="F58" s="569">
        <f t="shared" si="7"/>
        <v>0</v>
      </c>
      <c r="G58" s="288">
        <f>+'ADJ Sch 2 - GEMT Expense'!J58</f>
        <v>0</v>
      </c>
      <c r="H58" s="288">
        <f>+'ADJ Sch 3 - NON-GEMT Expense'!J58</f>
        <v>0</v>
      </c>
      <c r="I58" s="296">
        <f>+'ADJ Sch 5 - A&amp;G'!I17</f>
        <v>0</v>
      </c>
      <c r="J58" s="153"/>
      <c r="K58" s="652" t="s">
        <v>880</v>
      </c>
      <c r="L58" s="153"/>
      <c r="M58" s="153"/>
    </row>
    <row r="59" spans="1:13" s="6" customFormat="1" ht="15.75" customHeight="1" x14ac:dyDescent="0.35">
      <c r="A59" s="154">
        <v>34</v>
      </c>
      <c r="B59" s="1036" t="s">
        <v>23</v>
      </c>
      <c r="C59" s="1037"/>
      <c r="D59" s="796" t="str">
        <f t="shared" si="6"/>
        <v>Line No. 34 Training</v>
      </c>
      <c r="E59" s="573" t="str">
        <f>'Sch 1 - Total Expense'!E59</f>
        <v/>
      </c>
      <c r="F59" s="569">
        <f t="shared" si="7"/>
        <v>0</v>
      </c>
      <c r="G59" s="288">
        <f>+'ADJ Sch 2 - GEMT Expense'!J59</f>
        <v>0</v>
      </c>
      <c r="H59" s="288">
        <f>+'ADJ Sch 3 - NON-GEMT Expense'!J59</f>
        <v>0</v>
      </c>
      <c r="I59" s="296">
        <f>+'ADJ Sch 5 - A&amp;G'!I18</f>
        <v>0</v>
      </c>
      <c r="J59" s="153"/>
      <c r="K59" s="652" t="s">
        <v>881</v>
      </c>
      <c r="L59" s="153"/>
      <c r="M59" s="153"/>
    </row>
    <row r="60" spans="1:13" s="6" customFormat="1" ht="15.75" customHeight="1" x14ac:dyDescent="0.35">
      <c r="A60" s="154">
        <v>35</v>
      </c>
      <c r="B60" s="1036" t="s">
        <v>24</v>
      </c>
      <c r="C60" s="1037"/>
      <c r="D60" s="796" t="str">
        <f t="shared" si="6"/>
        <v>Line No. 35 General Insurance</v>
      </c>
      <c r="E60" s="573" t="str">
        <f>'Sch 1 - Total Expense'!E60</f>
        <v/>
      </c>
      <c r="F60" s="569">
        <f t="shared" si="7"/>
        <v>0</v>
      </c>
      <c r="G60" s="288">
        <f>+'ADJ Sch 2 - GEMT Expense'!J60</f>
        <v>0</v>
      </c>
      <c r="H60" s="288">
        <f>+'ADJ Sch 3 - NON-GEMT Expense'!J60</f>
        <v>0</v>
      </c>
      <c r="I60" s="296">
        <f>+'ADJ Sch 5 - A&amp;G'!I19</f>
        <v>0</v>
      </c>
      <c r="J60" s="153"/>
      <c r="K60" s="652" t="s">
        <v>882</v>
      </c>
      <c r="L60" s="153"/>
      <c r="M60" s="153"/>
    </row>
    <row r="61" spans="1:13" s="6" customFormat="1" ht="15.75" customHeight="1" x14ac:dyDescent="0.35">
      <c r="A61" s="154">
        <v>36</v>
      </c>
      <c r="B61" s="1036" t="s">
        <v>25</v>
      </c>
      <c r="C61" s="1037"/>
      <c r="D61" s="796" t="str">
        <f t="shared" si="6"/>
        <v>Line No. 36 Supplies</v>
      </c>
      <c r="E61" s="573" t="str">
        <f>'Sch 1 - Total Expense'!E61</f>
        <v/>
      </c>
      <c r="F61" s="569">
        <f t="shared" si="7"/>
        <v>0</v>
      </c>
      <c r="G61" s="288">
        <f>+'ADJ Sch 2 - GEMT Expense'!J61</f>
        <v>0</v>
      </c>
      <c r="H61" s="288">
        <f>+'ADJ Sch 3 - NON-GEMT Expense'!J61</f>
        <v>0</v>
      </c>
      <c r="I61" s="296">
        <f>+'ADJ Sch 5 - A&amp;G'!I20</f>
        <v>0</v>
      </c>
      <c r="J61" s="153"/>
      <c r="K61" s="652" t="s">
        <v>883</v>
      </c>
      <c r="L61" s="153"/>
      <c r="M61" s="153"/>
    </row>
    <row r="62" spans="1:13" s="6" customFormat="1" ht="15.75" customHeight="1" x14ac:dyDescent="0.35">
      <c r="A62" s="154">
        <v>37</v>
      </c>
      <c r="B62" s="1036" t="s">
        <v>26</v>
      </c>
      <c r="C62" s="1037"/>
      <c r="D62" s="796" t="str">
        <f t="shared" si="6"/>
        <v>Line No. 37 Bad Debt</v>
      </c>
      <c r="E62" s="573" t="str">
        <f>'Sch 1 - Total Expense'!E62</f>
        <v/>
      </c>
      <c r="F62" s="569">
        <f t="shared" si="7"/>
        <v>0</v>
      </c>
      <c r="G62" s="288">
        <f>+'ADJ Sch 2 - GEMT Expense'!J62</f>
        <v>0</v>
      </c>
      <c r="H62" s="288">
        <f>+'ADJ Sch 3 - NON-GEMT Expense'!J62</f>
        <v>0</v>
      </c>
      <c r="I62" s="296">
        <f>+'ADJ Sch 5 - A&amp;G'!I21</f>
        <v>0</v>
      </c>
      <c r="J62" s="153"/>
      <c r="K62" s="652" t="s">
        <v>884</v>
      </c>
      <c r="L62" s="153"/>
      <c r="M62" s="153"/>
    </row>
    <row r="63" spans="1:13" s="6" customFormat="1" ht="15.75" customHeight="1" x14ac:dyDescent="0.35">
      <c r="A63" s="154">
        <v>38</v>
      </c>
      <c r="B63" s="1036" t="s">
        <v>27</v>
      </c>
      <c r="C63" s="1037"/>
      <c r="D63" s="796" t="str">
        <f t="shared" si="6"/>
        <v>Line No. 38 Plant Operations and Maintenance</v>
      </c>
      <c r="E63" s="573" t="str">
        <f>'Sch 1 - Total Expense'!E63</f>
        <v/>
      </c>
      <c r="F63" s="569">
        <f>SUM(G63:I63)</f>
        <v>0</v>
      </c>
      <c r="G63" s="288">
        <f>+'ADJ Sch 2 - GEMT Expense'!J63</f>
        <v>0</v>
      </c>
      <c r="H63" s="288">
        <f>+'ADJ Sch 3 - NON-GEMT Expense'!J63</f>
        <v>0</v>
      </c>
      <c r="I63" s="296">
        <f>+'ADJ Sch 5 - A&amp;G'!I22</f>
        <v>0</v>
      </c>
      <c r="J63" s="153"/>
      <c r="K63" s="652" t="s">
        <v>885</v>
      </c>
      <c r="L63" s="153"/>
      <c r="M63" s="153"/>
    </row>
    <row r="64" spans="1:13" s="6" customFormat="1" ht="15.75" customHeight="1" x14ac:dyDescent="0.35">
      <c r="A64" s="154">
        <v>39</v>
      </c>
      <c r="B64" s="1036" t="s">
        <v>28</v>
      </c>
      <c r="C64" s="1037"/>
      <c r="D64" s="796" t="str">
        <f t="shared" si="6"/>
        <v>Line No. 39 Housekeeping</v>
      </c>
      <c r="E64" s="573" t="str">
        <f>'Sch 1 - Total Expense'!E64</f>
        <v/>
      </c>
      <c r="F64" s="569">
        <f t="shared" si="7"/>
        <v>0</v>
      </c>
      <c r="G64" s="288">
        <f>+'ADJ Sch 2 - GEMT Expense'!J64</f>
        <v>0</v>
      </c>
      <c r="H64" s="288">
        <f>+'ADJ Sch 3 - NON-GEMT Expense'!J64</f>
        <v>0</v>
      </c>
      <c r="I64" s="296">
        <f>+'ADJ Sch 5 - A&amp;G'!I23</f>
        <v>0</v>
      </c>
      <c r="J64" s="153"/>
      <c r="K64" s="652" t="s">
        <v>886</v>
      </c>
      <c r="L64" s="153"/>
      <c r="M64" s="153"/>
    </row>
    <row r="65" spans="1:13" s="6" customFormat="1" ht="15.75" customHeight="1" x14ac:dyDescent="0.35">
      <c r="A65" s="154">
        <v>40</v>
      </c>
      <c r="B65" s="1036" t="s">
        <v>29</v>
      </c>
      <c r="C65" s="1037"/>
      <c r="D65" s="796" t="str">
        <f t="shared" si="6"/>
        <v>Line No. 40 Utilities</v>
      </c>
      <c r="E65" s="573" t="str">
        <f>'Sch 1 - Total Expense'!E65</f>
        <v/>
      </c>
      <c r="F65" s="569">
        <f t="shared" si="7"/>
        <v>0</v>
      </c>
      <c r="G65" s="288">
        <f>+'ADJ Sch 2 - GEMT Expense'!J65</f>
        <v>0</v>
      </c>
      <c r="H65" s="288">
        <f>+'ADJ Sch 3 - NON-GEMT Expense'!J65</f>
        <v>0</v>
      </c>
      <c r="I65" s="296">
        <f>+'ADJ Sch 5 - A&amp;G'!I24</f>
        <v>0</v>
      </c>
      <c r="J65" s="153"/>
      <c r="K65" s="652" t="s">
        <v>887</v>
      </c>
      <c r="L65" s="153"/>
      <c r="M65" s="153"/>
    </row>
    <row r="66" spans="1:13" s="6" customFormat="1" ht="15.75" customHeight="1" x14ac:dyDescent="0.35">
      <c r="A66" s="154">
        <v>41</v>
      </c>
      <c r="B66" s="1036" t="s">
        <v>30</v>
      </c>
      <c r="C66" s="1037"/>
      <c r="D66" s="796" t="str">
        <f t="shared" si="6"/>
        <v>Line No. 41 Medical Supplies</v>
      </c>
      <c r="E66" s="573" t="str">
        <f>'Sch 1 - Total Expense'!E66</f>
        <v/>
      </c>
      <c r="F66" s="569">
        <f t="shared" si="7"/>
        <v>0</v>
      </c>
      <c r="G66" s="288">
        <f>+'ADJ Sch 2 - GEMT Expense'!J66</f>
        <v>0</v>
      </c>
      <c r="H66" s="288">
        <f>+'ADJ Sch 3 - NON-GEMT Expense'!J66</f>
        <v>0</v>
      </c>
      <c r="I66" s="296">
        <f>+'ADJ Sch 5 - A&amp;G'!I25</f>
        <v>0</v>
      </c>
      <c r="J66" s="153"/>
      <c r="K66" s="652" t="s">
        <v>888</v>
      </c>
      <c r="L66" s="153"/>
      <c r="M66" s="153"/>
    </row>
    <row r="67" spans="1:13" s="6" customFormat="1" ht="15.75" customHeight="1" x14ac:dyDescent="0.35">
      <c r="A67" s="7">
        <v>42</v>
      </c>
      <c r="B67" s="1036" t="s">
        <v>31</v>
      </c>
      <c r="C67" s="1037"/>
      <c r="D67" s="796" t="str">
        <f t="shared" si="6"/>
        <v>Line No. 42 Minor Medical Equipment</v>
      </c>
      <c r="E67" s="573" t="str">
        <f>'Sch 1 - Total Expense'!E67</f>
        <v/>
      </c>
      <c r="F67" s="569">
        <f t="shared" si="7"/>
        <v>0</v>
      </c>
      <c r="G67" s="307">
        <f>+'ADJ Sch 2 - GEMT Expense'!J67</f>
        <v>0</v>
      </c>
      <c r="H67" s="307">
        <f>+'ADJ Sch 3 - NON-GEMT Expense'!J67</f>
        <v>0</v>
      </c>
      <c r="I67" s="308">
        <f>+'ADJ Sch 5 - A&amp;G'!I26</f>
        <v>0</v>
      </c>
      <c r="K67" s="652" t="s">
        <v>889</v>
      </c>
    </row>
    <row r="68" spans="1:13" s="6" customFormat="1" ht="15.75" customHeight="1" x14ac:dyDescent="0.35">
      <c r="A68" s="7">
        <v>43</v>
      </c>
      <c r="B68" s="1036" t="s">
        <v>32</v>
      </c>
      <c r="C68" s="1037"/>
      <c r="D68" s="796" t="str">
        <f t="shared" si="6"/>
        <v>Line No. 43 Minor Equipment</v>
      </c>
      <c r="E68" s="573" t="str">
        <f>'Sch 1 - Total Expense'!E68</f>
        <v/>
      </c>
      <c r="F68" s="569">
        <f t="shared" si="7"/>
        <v>0</v>
      </c>
      <c r="G68" s="307">
        <f>+'ADJ Sch 2 - GEMT Expense'!J68</f>
        <v>0</v>
      </c>
      <c r="H68" s="307">
        <f>+'ADJ Sch 3 - NON-GEMT Expense'!J68</f>
        <v>0</v>
      </c>
      <c r="I68" s="308">
        <f>+'ADJ Sch 5 - A&amp;G'!I27</f>
        <v>0</v>
      </c>
      <c r="K68" s="652" t="s">
        <v>890</v>
      </c>
    </row>
    <row r="69" spans="1:13" s="6" customFormat="1" ht="15.75" customHeight="1" x14ac:dyDescent="0.35">
      <c r="A69" s="7">
        <v>44</v>
      </c>
      <c r="B69" s="1036" t="s">
        <v>33</v>
      </c>
      <c r="C69" s="1037"/>
      <c r="D69" s="796" t="str">
        <f t="shared" si="6"/>
        <v>Line No. 44 Fines and Penalties</v>
      </c>
      <c r="E69" s="573" t="str">
        <f>'Sch 1 - Total Expense'!E69</f>
        <v/>
      </c>
      <c r="F69" s="569">
        <f>SUM(G69:I69)</f>
        <v>0</v>
      </c>
      <c r="G69" s="307">
        <f>+'ADJ Sch 2 - GEMT Expense'!J69</f>
        <v>0</v>
      </c>
      <c r="H69" s="307">
        <f>+'ADJ Sch 3 - NON-GEMT Expense'!J69</f>
        <v>0</v>
      </c>
      <c r="I69" s="308">
        <f>+'ADJ Sch 5 - A&amp;G'!I28</f>
        <v>0</v>
      </c>
      <c r="K69" s="652" t="s">
        <v>891</v>
      </c>
    </row>
    <row r="70" spans="1:13" s="6" customFormat="1" ht="15.75" customHeight="1" x14ac:dyDescent="0.35">
      <c r="A70" s="7">
        <v>45</v>
      </c>
      <c r="B70" s="1036" t="s">
        <v>34</v>
      </c>
      <c r="C70" s="1037"/>
      <c r="D70" s="796" t="str">
        <f t="shared" si="6"/>
        <v>Line No. 45 Fleet Maintenance</v>
      </c>
      <c r="E70" s="573" t="str">
        <f>'Sch 1 - Total Expense'!E70</f>
        <v/>
      </c>
      <c r="F70" s="569">
        <f>SUM(G70:I70)</f>
        <v>0</v>
      </c>
      <c r="G70" s="307">
        <f>+'ADJ Sch 2 - GEMT Expense'!J70</f>
        <v>0</v>
      </c>
      <c r="H70" s="307">
        <f>+'ADJ Sch 3 - NON-GEMT Expense'!J70</f>
        <v>0</v>
      </c>
      <c r="I70" s="308">
        <f>+'ADJ Sch 5 - A&amp;G'!I29</f>
        <v>0</v>
      </c>
      <c r="K70" s="652" t="s">
        <v>892</v>
      </c>
    </row>
    <row r="71" spans="1:13" s="6" customFormat="1" ht="15.75" customHeight="1" x14ac:dyDescent="0.35">
      <c r="A71" s="7">
        <v>46</v>
      </c>
      <c r="B71" s="1036" t="s">
        <v>35</v>
      </c>
      <c r="C71" s="1037"/>
      <c r="D71" s="796" t="str">
        <f t="shared" si="6"/>
        <v xml:space="preserve">Line No. 46 Communications </v>
      </c>
      <c r="E71" s="573" t="str">
        <f>'Sch 1 - Total Expense'!E71</f>
        <v/>
      </c>
      <c r="F71" s="569">
        <f t="shared" si="7"/>
        <v>0</v>
      </c>
      <c r="G71" s="307">
        <f>+'ADJ Sch 2 - GEMT Expense'!J71</f>
        <v>0</v>
      </c>
      <c r="H71" s="307">
        <f>+'ADJ Sch 3 - NON-GEMT Expense'!J71</f>
        <v>0</v>
      </c>
      <c r="I71" s="308">
        <f>+'ADJ Sch 5 - A&amp;G'!I30</f>
        <v>0</v>
      </c>
      <c r="K71" s="652" t="s">
        <v>893</v>
      </c>
    </row>
    <row r="72" spans="1:13" s="6" customFormat="1" ht="15.75" customHeight="1" x14ac:dyDescent="0.35">
      <c r="A72" s="7">
        <v>47</v>
      </c>
      <c r="B72" s="1036" t="s">
        <v>36</v>
      </c>
      <c r="C72" s="1037"/>
      <c r="D72" s="796" t="str">
        <f t="shared" si="6"/>
        <v xml:space="preserve">Line No. 47 Recruit Academy </v>
      </c>
      <c r="E72" s="573" t="str">
        <f>'Sch 1 - Total Expense'!E72</f>
        <v/>
      </c>
      <c r="F72" s="569">
        <f t="shared" si="7"/>
        <v>0</v>
      </c>
      <c r="G72" s="307">
        <f>+'ADJ Sch 2 - GEMT Expense'!J72</f>
        <v>0</v>
      </c>
      <c r="H72" s="307">
        <f>+'ADJ Sch 3 - NON-GEMT Expense'!J72</f>
        <v>0</v>
      </c>
      <c r="I72" s="308">
        <f>+'ADJ Sch 5 - A&amp;G'!I31</f>
        <v>0</v>
      </c>
      <c r="K72" s="652" t="s">
        <v>894</v>
      </c>
    </row>
    <row r="73" spans="1:13" s="6" customFormat="1" ht="15.75" customHeight="1" x14ac:dyDescent="0.35">
      <c r="A73" s="7">
        <v>48</v>
      </c>
      <c r="B73" s="1036" t="s">
        <v>37</v>
      </c>
      <c r="C73" s="1037"/>
      <c r="D73" s="796" t="str">
        <f t="shared" si="6"/>
        <v xml:space="preserve">Line No. 48 Dispatch Service </v>
      </c>
      <c r="E73" s="573" t="str">
        <f>'Sch 1 - Total Expense'!E73</f>
        <v/>
      </c>
      <c r="F73" s="569">
        <f t="shared" si="7"/>
        <v>0</v>
      </c>
      <c r="G73" s="307">
        <f>+'ADJ Sch 2 - GEMT Expense'!J73</f>
        <v>0</v>
      </c>
      <c r="H73" s="307">
        <f>+'ADJ Sch 3 - NON-GEMT Expense'!J73</f>
        <v>0</v>
      </c>
      <c r="I73" s="308">
        <f>+'ADJ Sch 5 - A&amp;G'!I32</f>
        <v>0</v>
      </c>
      <c r="K73" s="652" t="s">
        <v>895</v>
      </c>
    </row>
    <row r="74" spans="1:13" s="6" customFormat="1" ht="15.75" customHeight="1" x14ac:dyDescent="0.35">
      <c r="A74" s="7">
        <v>49</v>
      </c>
      <c r="B74" s="1038" t="s">
        <v>38</v>
      </c>
      <c r="C74" s="1039"/>
      <c r="D74" s="796" t="str">
        <f t="shared" si="6"/>
        <v xml:space="preserve">Line No. 49 Logistics </v>
      </c>
      <c r="E74" s="573" t="str">
        <f>'Sch 1 - Total Expense'!E74</f>
        <v/>
      </c>
      <c r="F74" s="569">
        <f t="shared" si="7"/>
        <v>0</v>
      </c>
      <c r="G74" s="307">
        <f>+'ADJ Sch 2 - GEMT Expense'!J74</f>
        <v>0</v>
      </c>
      <c r="H74" s="307">
        <f>+'ADJ Sch 3 - NON-GEMT Expense'!J74</f>
        <v>0</v>
      </c>
      <c r="I74" s="308">
        <f>+'ADJ Sch 5 - A&amp;G'!I33</f>
        <v>0</v>
      </c>
      <c r="K74" s="652" t="s">
        <v>896</v>
      </c>
    </row>
    <row r="75" spans="1:13" s="6" customFormat="1" ht="15.75" customHeight="1" x14ac:dyDescent="0.35">
      <c r="A75" s="7">
        <v>50</v>
      </c>
      <c r="B75" s="1038" t="s">
        <v>39</v>
      </c>
      <c r="C75" s="1039"/>
      <c r="D75" s="796" t="str">
        <f t="shared" si="6"/>
        <v>Line No. 50 Postage</v>
      </c>
      <c r="E75" s="573" t="str">
        <f>'Sch 1 - Total Expense'!E75</f>
        <v/>
      </c>
      <c r="F75" s="569">
        <f>SUM(G75:I75)</f>
        <v>0</v>
      </c>
      <c r="G75" s="307">
        <f>+'ADJ Sch 2 - GEMT Expense'!J75</f>
        <v>0</v>
      </c>
      <c r="H75" s="307">
        <f>+'ADJ Sch 3 - NON-GEMT Expense'!J75</f>
        <v>0</v>
      </c>
      <c r="I75" s="308">
        <f>+'ADJ Sch 5 - A&amp;G'!I34</f>
        <v>0</v>
      </c>
      <c r="K75" s="652" t="s">
        <v>897</v>
      </c>
    </row>
    <row r="76" spans="1:13" s="6" customFormat="1" ht="15.75" customHeight="1" x14ac:dyDescent="0.35">
      <c r="A76" s="7">
        <v>51</v>
      </c>
      <c r="B76" s="1038" t="s">
        <v>40</v>
      </c>
      <c r="C76" s="1039"/>
      <c r="D76" s="796" t="str">
        <f t="shared" si="6"/>
        <v>Line No. 51 Dues and Subscriptions</v>
      </c>
      <c r="E76" s="573" t="str">
        <f>'Sch 1 - Total Expense'!E76</f>
        <v/>
      </c>
      <c r="F76" s="569">
        <f t="shared" si="7"/>
        <v>0</v>
      </c>
      <c r="G76" s="307">
        <f>+'ADJ Sch 2 - GEMT Expense'!J76</f>
        <v>0</v>
      </c>
      <c r="H76" s="307">
        <f>+'ADJ Sch 3 - NON-GEMT Expense'!J76</f>
        <v>0</v>
      </c>
      <c r="I76" s="308">
        <f>+'ADJ Sch 5 - A&amp;G'!I35</f>
        <v>0</v>
      </c>
      <c r="K76" s="652" t="s">
        <v>898</v>
      </c>
    </row>
    <row r="77" spans="1:13" s="6" customFormat="1" ht="15.75" customHeight="1" x14ac:dyDescent="0.35">
      <c r="A77" s="7">
        <v>52</v>
      </c>
      <c r="B77" s="1038" t="s">
        <v>105</v>
      </c>
      <c r="C77" s="1039"/>
      <c r="D77" s="796" t="str">
        <f t="shared" si="6"/>
        <v>Line No. 52 Other - Capital Related Costs</v>
      </c>
      <c r="E77" s="573" t="str">
        <f>'Sch 1 - Total Expense'!E77</f>
        <v/>
      </c>
      <c r="F77" s="569">
        <f t="shared" si="7"/>
        <v>0</v>
      </c>
      <c r="G77" s="307">
        <f>+'ADJ Sch 2 - GEMT Expense'!J77</f>
        <v>0</v>
      </c>
      <c r="H77" s="307">
        <f>+'ADJ Sch 3 - NON-GEMT Expense'!J77</f>
        <v>0</v>
      </c>
      <c r="I77" s="308">
        <f>+'ADJ Sch 5 - A&amp;G'!I36</f>
        <v>0</v>
      </c>
      <c r="K77" s="652" t="s">
        <v>899</v>
      </c>
    </row>
    <row r="78" spans="1:13" s="6" customFormat="1" ht="15.75" customHeight="1" x14ac:dyDescent="0.35">
      <c r="A78" s="7">
        <v>53</v>
      </c>
      <c r="B78" s="1038" t="s">
        <v>164</v>
      </c>
      <c r="C78" s="1039"/>
      <c r="D78" s="796" t="str">
        <f t="shared" si="6"/>
        <v>Line No. 53 Contracted Services - Ambulance</v>
      </c>
      <c r="E78" s="573" t="str">
        <f>'Sch 1 - Total Expense'!E78</f>
        <v/>
      </c>
      <c r="F78" s="569">
        <f t="shared" si="7"/>
        <v>0</v>
      </c>
      <c r="G78" s="307">
        <f>+'ADJ Sch 2 - GEMT Expense'!J78</f>
        <v>0</v>
      </c>
      <c r="H78" s="307">
        <f>+'ADJ Sch 3 - NON-GEMT Expense'!J78</f>
        <v>0</v>
      </c>
      <c r="I78" s="308">
        <f>+'ADJ Sch 5 - A&amp;G'!I37</f>
        <v>0</v>
      </c>
      <c r="K78" s="652" t="s">
        <v>900</v>
      </c>
    </row>
    <row r="79" spans="1:13" s="6" customFormat="1" ht="15.75" customHeight="1" x14ac:dyDescent="0.35">
      <c r="A79" s="7">
        <v>54</v>
      </c>
      <c r="B79" s="1052" t="s">
        <v>165</v>
      </c>
      <c r="C79" s="1053"/>
      <c r="D79" s="796" t="str">
        <f t="shared" si="6"/>
        <v>Line No. 54 Contracted Services - Ambulance Billing</v>
      </c>
      <c r="E79" s="573" t="str">
        <f>'Sch 1 - Total Expense'!E79</f>
        <v/>
      </c>
      <c r="F79" s="569">
        <f t="shared" si="7"/>
        <v>0</v>
      </c>
      <c r="G79" s="307">
        <f>+'ADJ Sch 2 - GEMT Expense'!J79</f>
        <v>0</v>
      </c>
      <c r="H79" s="307">
        <f>+'ADJ Sch 3 - NON-GEMT Expense'!J79</f>
        <v>0</v>
      </c>
      <c r="I79" s="308">
        <f>+'ADJ Sch 5 - A&amp;G'!I38</f>
        <v>0</v>
      </c>
      <c r="K79" s="652" t="s">
        <v>901</v>
      </c>
    </row>
    <row r="80" spans="1:13" s="6" customFormat="1" ht="15.75" customHeight="1" x14ac:dyDescent="0.35">
      <c r="A80" s="537">
        <v>55</v>
      </c>
      <c r="B80" s="1266" t="str">
        <f>'Sch 1 - Total Expense'!B80</f>
        <v>Other - (Specify)</v>
      </c>
      <c r="C80" s="1267"/>
      <c r="D80" s="796" t="str">
        <f t="shared" si="6"/>
        <v>Line No. 55 Other - (Specify)</v>
      </c>
      <c r="E80" s="573" t="str">
        <f>'Sch 1 - Total Expense'!E80</f>
        <v/>
      </c>
      <c r="F80" s="569">
        <f t="shared" si="7"/>
        <v>0</v>
      </c>
      <c r="G80" s="307">
        <f>+'ADJ Sch 2 - GEMT Expense'!J80</f>
        <v>0</v>
      </c>
      <c r="H80" s="307">
        <f>+'ADJ Sch 3 - NON-GEMT Expense'!J80</f>
        <v>0</v>
      </c>
      <c r="I80" s="308">
        <f>+'ADJ Sch 5 - A&amp;G'!I39</f>
        <v>0</v>
      </c>
      <c r="K80" s="652" t="s">
        <v>902</v>
      </c>
    </row>
    <row r="81" spans="1:14" s="6" customFormat="1" ht="15.75" customHeight="1" x14ac:dyDescent="0.35">
      <c r="A81" s="537">
        <v>56</v>
      </c>
      <c r="B81" s="1266" t="str">
        <f>'Sch 1 - Total Expense'!B81</f>
        <v>Other - (Specify)</v>
      </c>
      <c r="C81" s="1267"/>
      <c r="D81" s="796" t="str">
        <f t="shared" si="6"/>
        <v>Line No. 56 Other - (Specify)</v>
      </c>
      <c r="E81" s="573" t="str">
        <f>'Sch 1 - Total Expense'!E81</f>
        <v/>
      </c>
      <c r="F81" s="569">
        <f>SUM(G81:I81)</f>
        <v>0</v>
      </c>
      <c r="G81" s="307">
        <f>+'ADJ Sch 2 - GEMT Expense'!J81</f>
        <v>0</v>
      </c>
      <c r="H81" s="307">
        <f>+'ADJ Sch 3 - NON-GEMT Expense'!J81</f>
        <v>0</v>
      </c>
      <c r="I81" s="308">
        <f>+'ADJ Sch 5 - A&amp;G'!I40</f>
        <v>0</v>
      </c>
      <c r="K81" s="652" t="s">
        <v>6267</v>
      </c>
      <c r="N81" s="155"/>
    </row>
    <row r="82" spans="1:14" s="6" customFormat="1" ht="15.75" customHeight="1" x14ac:dyDescent="0.35">
      <c r="A82" s="537">
        <v>57</v>
      </c>
      <c r="B82" s="1266" t="str">
        <f>'Sch 1 - Total Expense'!B82</f>
        <v>Other - (Specify)</v>
      </c>
      <c r="C82" s="1267"/>
      <c r="D82" s="796" t="str">
        <f t="shared" si="6"/>
        <v>Line No. 57 Other - (Specify)</v>
      </c>
      <c r="E82" s="573" t="str">
        <f>'Sch 1 - Total Expense'!E82</f>
        <v/>
      </c>
      <c r="F82" s="579">
        <f t="shared" si="7"/>
        <v>0</v>
      </c>
      <c r="G82" s="309">
        <f>+'ADJ Sch 2 - GEMT Expense'!J82</f>
        <v>0</v>
      </c>
      <c r="H82" s="309">
        <f>+'ADJ Sch 3 - NON-GEMT Expense'!J82</f>
        <v>0</v>
      </c>
      <c r="I82" s="310">
        <f>+'ADJ Sch 5 - A&amp;G'!I41</f>
        <v>0</v>
      </c>
      <c r="K82" s="652" t="s">
        <v>6268</v>
      </c>
    </row>
    <row r="83" spans="1:14" s="6" customFormat="1" ht="15.75" customHeight="1" x14ac:dyDescent="0.35">
      <c r="A83" s="942"/>
      <c r="B83" s="1049" t="s">
        <v>41</v>
      </c>
      <c r="C83" s="1050"/>
      <c r="D83" s="789"/>
      <c r="E83" s="603"/>
      <c r="F83" s="311">
        <f>SUM(F52:F82)</f>
        <v>0</v>
      </c>
      <c r="G83" s="311">
        <f>SUM(G52:G82)</f>
        <v>0</v>
      </c>
      <c r="H83" s="311">
        <f>SUM(H52:H82)</f>
        <v>0</v>
      </c>
      <c r="I83" s="312">
        <f>SUM(I52:I82)</f>
        <v>0</v>
      </c>
      <c r="K83" s="652" t="s">
        <v>6269</v>
      </c>
    </row>
    <row r="84" spans="1:14" s="6" customFormat="1" ht="15.75" customHeight="1" x14ac:dyDescent="0.35">
      <c r="A84" s="7"/>
      <c r="B84" s="1048"/>
      <c r="C84" s="1048"/>
      <c r="D84" s="790"/>
      <c r="E84" s="12"/>
      <c r="F84" s="313"/>
      <c r="G84" s="313"/>
      <c r="H84" s="313"/>
      <c r="I84" s="314"/>
      <c r="K84" s="652"/>
    </row>
    <row r="85" spans="1:14" s="6" customFormat="1" ht="21.75" customHeight="1" thickBot="1" x14ac:dyDescent="0.4">
      <c r="A85" s="8">
        <f>'Sch 1 - Total Expense'!A85</f>
        <v>58</v>
      </c>
      <c r="B85" s="1040" t="s">
        <v>186</v>
      </c>
      <c r="C85" s="1040"/>
      <c r="D85" s="791"/>
      <c r="E85" s="13"/>
      <c r="F85" s="315">
        <f>F48+F83</f>
        <v>0</v>
      </c>
      <c r="G85" s="315">
        <f>G48+G83</f>
        <v>0</v>
      </c>
      <c r="H85" s="315">
        <f>H48+H83</f>
        <v>0</v>
      </c>
      <c r="I85" s="316">
        <f>I83</f>
        <v>0</v>
      </c>
      <c r="K85" s="652" t="s">
        <v>6270</v>
      </c>
    </row>
    <row r="86" spans="1:14" s="3" customFormat="1" ht="10.5" customHeight="1" x14ac:dyDescent="0.35">
      <c r="A86" s="49"/>
      <c r="B86" s="46"/>
      <c r="C86" s="46"/>
      <c r="D86" s="46"/>
      <c r="E86" s="46"/>
      <c r="F86" s="168"/>
      <c r="G86" s="168"/>
      <c r="H86" s="168"/>
      <c r="I86" s="169"/>
    </row>
    <row r="87" spans="1:14" ht="10.5" customHeight="1" x14ac:dyDescent="0.35">
      <c r="A87" s="50"/>
      <c r="B87" s="1035"/>
      <c r="C87" s="1035"/>
      <c r="D87" s="1035"/>
      <c r="E87" s="1035"/>
      <c r="F87" s="1035"/>
      <c r="G87" s="1035"/>
      <c r="H87" s="1035"/>
      <c r="I87" s="53"/>
    </row>
    <row r="88" spans="1:14" ht="10.5" customHeight="1" x14ac:dyDescent="0.35">
      <c r="A88" s="50"/>
      <c r="B88" s="1035"/>
      <c r="C88" s="1035"/>
      <c r="D88" s="1035"/>
      <c r="E88" s="1035"/>
      <c r="F88" s="1035"/>
      <c r="G88" s="1035"/>
      <c r="H88" s="1035"/>
      <c r="I88" s="54"/>
    </row>
    <row r="89" spans="1:14" ht="18" customHeight="1" x14ac:dyDescent="0.35">
      <c r="A89" s="50"/>
      <c r="B89" s="1035"/>
      <c r="C89" s="1035"/>
      <c r="D89" s="1035"/>
      <c r="E89" s="1035"/>
      <c r="F89" s="1035"/>
      <c r="G89" s="1035"/>
      <c r="H89" s="1035"/>
      <c r="I89" s="54"/>
    </row>
    <row r="90" spans="1:14" ht="10.5" customHeight="1" x14ac:dyDescent="0.35">
      <c r="A90" s="51"/>
      <c r="B90" s="1035"/>
      <c r="C90" s="1035"/>
      <c r="D90" s="1035"/>
      <c r="E90" s="1035"/>
      <c r="F90" s="1035"/>
      <c r="G90" s="1035"/>
      <c r="H90" s="1035"/>
      <c r="I90" s="54"/>
    </row>
    <row r="91" spans="1:14" ht="10.5" customHeight="1" x14ac:dyDescent="0.35">
      <c r="A91" s="51"/>
      <c r="B91" s="1035"/>
      <c r="C91" s="1035"/>
      <c r="D91" s="1035"/>
      <c r="E91" s="1035"/>
      <c r="F91" s="1035"/>
      <c r="G91" s="1035"/>
      <c r="H91" s="1035"/>
      <c r="I91" s="54"/>
    </row>
    <row r="92" spans="1:14" ht="10.5" customHeight="1" x14ac:dyDescent="0.35">
      <c r="A92" s="52"/>
      <c r="B92" s="47"/>
      <c r="C92" s="47"/>
      <c r="D92" s="47"/>
      <c r="E92" s="47"/>
      <c r="F92" s="48"/>
      <c r="G92" s="48"/>
      <c r="H92" s="48"/>
      <c r="I92" s="55"/>
    </row>
    <row r="93" spans="1:14" ht="10.5" customHeight="1" x14ac:dyDescent="0.35">
      <c r="E93" s="4"/>
    </row>
  </sheetData>
  <sheetProtection selectLockedCells="1"/>
  <protectedRanges>
    <protectedRange sqref="B80:C82 B19:C20 B29:C32 B41:C44" name="Range4"/>
  </protectedRanges>
  <mergeCells count="80">
    <mergeCell ref="B15:C15"/>
    <mergeCell ref="A1:I1"/>
    <mergeCell ref="A3:B3"/>
    <mergeCell ref="H3:I3"/>
    <mergeCell ref="A4:B4"/>
    <mergeCell ref="A7:A9"/>
    <mergeCell ref="B7:C9"/>
    <mergeCell ref="B10:C10"/>
    <mergeCell ref="B11:C11"/>
    <mergeCell ref="B12:C12"/>
    <mergeCell ref="B13:C13"/>
    <mergeCell ref="B14:C14"/>
    <mergeCell ref="B28:C28"/>
    <mergeCell ref="B16:C16"/>
    <mergeCell ref="B17:C17"/>
    <mergeCell ref="B18:C18"/>
    <mergeCell ref="B19:C19"/>
    <mergeCell ref="B20:C20"/>
    <mergeCell ref="B21:C21"/>
    <mergeCell ref="B22:C22"/>
    <mergeCell ref="B24:C24"/>
    <mergeCell ref="B25:C25"/>
    <mergeCell ref="B26:C26"/>
    <mergeCell ref="B27:C27"/>
    <mergeCell ref="B41:C41"/>
    <mergeCell ref="B29:C29"/>
    <mergeCell ref="B30:C30"/>
    <mergeCell ref="B31:C31"/>
    <mergeCell ref="B32:C32"/>
    <mergeCell ref="B33:C33"/>
    <mergeCell ref="B34:C34"/>
    <mergeCell ref="B36:C36"/>
    <mergeCell ref="B37:C37"/>
    <mergeCell ref="B38:C38"/>
    <mergeCell ref="B39:C39"/>
    <mergeCell ref="B40:C40"/>
    <mergeCell ref="B54:C54"/>
    <mergeCell ref="B42:C42"/>
    <mergeCell ref="B43:C43"/>
    <mergeCell ref="B44:C44"/>
    <mergeCell ref="B45:C45"/>
    <mergeCell ref="B46:C46"/>
    <mergeCell ref="B47:C47"/>
    <mergeCell ref="B48:C48"/>
    <mergeCell ref="B49:C49"/>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8:C78"/>
    <mergeCell ref="B67:C67"/>
    <mergeCell ref="B68:C68"/>
    <mergeCell ref="B69:C69"/>
    <mergeCell ref="B70:C70"/>
    <mergeCell ref="B71:C71"/>
    <mergeCell ref="B72:C72"/>
    <mergeCell ref="B73:C73"/>
    <mergeCell ref="B74:C74"/>
    <mergeCell ref="B75:C75"/>
    <mergeCell ref="B76:C76"/>
    <mergeCell ref="B77:C77"/>
    <mergeCell ref="B85:C85"/>
    <mergeCell ref="B87:H91"/>
    <mergeCell ref="B79:C79"/>
    <mergeCell ref="B80:C80"/>
    <mergeCell ref="B81:C81"/>
    <mergeCell ref="B82:C82"/>
    <mergeCell ref="B83:C83"/>
    <mergeCell ref="B84:C84"/>
  </mergeCells>
  <printOptions horizontalCentered="1"/>
  <pageMargins left="0.25" right="0.25" top="0.75" bottom="0.75" header="0.3" footer="0.3"/>
  <pageSetup scale="74"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M93"/>
  <sheetViews>
    <sheetView showGridLines="0" zoomScale="85" zoomScaleNormal="85" zoomScaleSheetLayoutView="80" zoomScalePageLayoutView="80" workbookViewId="0">
      <pane ySplit="9" topLeftCell="A10" activePane="bottomLeft" state="frozen"/>
      <selection activeCell="A8" sqref="A8:E8"/>
      <selection pane="bottomLeft" activeCell="J9" sqref="J9"/>
    </sheetView>
  </sheetViews>
  <sheetFormatPr defaultColWidth="0" defaultRowHeight="0" customHeight="1" zeroHeight="1" x14ac:dyDescent="0.35"/>
  <cols>
    <col min="1" max="1" width="6.84375" style="225" bestFit="1" customWidth="1"/>
    <col min="2" max="2" width="16.84375" style="225" customWidth="1"/>
    <col min="3" max="3" width="23.07421875" style="225" customWidth="1"/>
    <col min="4" max="4" width="23.07421875" style="225" hidden="1" customWidth="1"/>
    <col min="5" max="5" width="7.69140625" style="225" customWidth="1"/>
    <col min="6" max="10" width="15" style="259" customWidth="1"/>
    <col min="11" max="11" width="4.69140625" style="225" customWidth="1"/>
    <col min="12" max="12" width="7.23046875" style="225" hidden="1" customWidth="1"/>
    <col min="13" max="13" width="15.765625" style="225" hidden="1" customWidth="1"/>
    <col min="14" max="16384" width="4.69140625" style="225" hidden="1"/>
  </cols>
  <sheetData>
    <row r="1" spans="1:12" s="220" customFormat="1" ht="18" customHeight="1" x14ac:dyDescent="0.35">
      <c r="A1" s="1100" t="s">
        <v>6426</v>
      </c>
      <c r="B1" s="1100"/>
      <c r="C1" s="1100"/>
      <c r="D1" s="1100"/>
      <c r="E1" s="1100"/>
      <c r="F1" s="1100"/>
      <c r="G1" s="1100"/>
      <c r="H1" s="1100"/>
      <c r="I1" s="1100"/>
      <c r="J1" s="1100"/>
      <c r="K1" s="219"/>
      <c r="L1" s="219"/>
    </row>
    <row r="2" spans="1:12" ht="15" customHeight="1" x14ac:dyDescent="0.35">
      <c r="A2" s="221"/>
      <c r="B2" s="221"/>
      <c r="C2" s="222"/>
      <c r="D2" s="222"/>
      <c r="E2" s="222"/>
      <c r="F2" s="223"/>
      <c r="G2" s="223"/>
      <c r="H2" s="223"/>
      <c r="I2" s="223"/>
      <c r="J2" s="224"/>
      <c r="K2" s="131"/>
      <c r="L2" s="131"/>
    </row>
    <row r="3" spans="1:12" ht="15" customHeight="1" x14ac:dyDescent="0.35">
      <c r="A3" s="1077" t="s">
        <v>120</v>
      </c>
      <c r="B3" s="1077"/>
      <c r="C3" s="1078">
        <f>Fire_District_Name</f>
        <v>0</v>
      </c>
      <c r="D3" s="1078"/>
      <c r="E3" s="1078"/>
      <c r="F3" s="1078"/>
      <c r="G3" s="226"/>
      <c r="H3" s="227" t="s">
        <v>81</v>
      </c>
      <c r="I3" s="1079">
        <f>FYE</f>
        <v>0</v>
      </c>
      <c r="J3" s="1079"/>
      <c r="K3" s="228"/>
      <c r="L3" s="131"/>
    </row>
    <row r="4" spans="1:12" ht="15" customHeight="1" x14ac:dyDescent="0.35">
      <c r="A4" s="1077" t="s">
        <v>79</v>
      </c>
      <c r="B4" s="1077"/>
      <c r="C4" s="1101">
        <f>NPI</f>
        <v>0</v>
      </c>
      <c r="D4" s="1101"/>
      <c r="E4" s="1101"/>
      <c r="F4" s="1101"/>
      <c r="G4" s="226"/>
      <c r="H4" s="1102"/>
      <c r="I4" s="1102"/>
      <c r="J4" s="229"/>
      <c r="K4" s="131"/>
      <c r="L4" s="131"/>
    </row>
    <row r="5" spans="1:12" ht="15" hidden="1" customHeight="1" x14ac:dyDescent="0.35">
      <c r="A5" s="661"/>
      <c r="B5" s="661"/>
      <c r="C5" s="662"/>
      <c r="D5" s="662"/>
      <c r="E5" s="670" t="s">
        <v>349</v>
      </c>
      <c r="F5" s="670" t="s">
        <v>350</v>
      </c>
      <c r="G5" s="663" t="s">
        <v>351</v>
      </c>
      <c r="H5" s="664" t="s">
        <v>352</v>
      </c>
      <c r="I5" s="664" t="s">
        <v>353</v>
      </c>
      <c r="J5" s="665" t="s">
        <v>354</v>
      </c>
      <c r="K5" s="660"/>
      <c r="L5" s="660"/>
    </row>
    <row r="6" spans="1:12" ht="14.25" customHeight="1" thickBot="1" x14ac:dyDescent="0.4">
      <c r="A6" s="131"/>
      <c r="B6" s="131"/>
      <c r="C6" s="228"/>
      <c r="D6" s="807"/>
      <c r="E6" s="228"/>
      <c r="F6" s="230"/>
      <c r="G6" s="230"/>
      <c r="H6" s="230"/>
      <c r="I6" s="231"/>
      <c r="J6" s="232"/>
      <c r="K6" s="131"/>
      <c r="L6" s="660"/>
    </row>
    <row r="7" spans="1:12" ht="10.5" customHeight="1" x14ac:dyDescent="0.35">
      <c r="A7" s="1080" t="s">
        <v>61</v>
      </c>
      <c r="B7" s="1083" t="s">
        <v>50</v>
      </c>
      <c r="C7" s="1084"/>
      <c r="D7" s="808"/>
      <c r="E7" s="233"/>
      <c r="F7" s="233" t="s">
        <v>188</v>
      </c>
      <c r="G7" s="233" t="s">
        <v>189</v>
      </c>
      <c r="H7" s="233" t="s">
        <v>190</v>
      </c>
      <c r="I7" s="233" t="s">
        <v>191</v>
      </c>
      <c r="J7" s="234" t="s">
        <v>192</v>
      </c>
      <c r="K7" s="131"/>
      <c r="L7" s="660"/>
    </row>
    <row r="8" spans="1:12" ht="38.25" customHeight="1" x14ac:dyDescent="0.3">
      <c r="A8" s="1081"/>
      <c r="B8" s="1085"/>
      <c r="C8" s="1086"/>
      <c r="D8" s="809"/>
      <c r="E8" s="235" t="s">
        <v>116</v>
      </c>
      <c r="F8" s="236" t="s">
        <v>6380</v>
      </c>
      <c r="G8" s="236" t="s">
        <v>101</v>
      </c>
      <c r="H8" s="236" t="s">
        <v>134</v>
      </c>
      <c r="I8" s="236" t="s">
        <v>135</v>
      </c>
      <c r="J8" s="237" t="s">
        <v>6428</v>
      </c>
      <c r="K8" s="131"/>
      <c r="L8" s="660"/>
    </row>
    <row r="9" spans="1:12" ht="24" customHeight="1" thickBot="1" x14ac:dyDescent="0.4">
      <c r="A9" s="1082"/>
      <c r="B9" s="1087"/>
      <c r="C9" s="1088"/>
      <c r="D9" s="810"/>
      <c r="E9" s="238"/>
      <c r="F9" s="239"/>
      <c r="G9" s="240" t="s">
        <v>85</v>
      </c>
      <c r="H9" s="240" t="s">
        <v>115</v>
      </c>
      <c r="I9" s="240" t="s">
        <v>87</v>
      </c>
      <c r="J9" s="241" t="s">
        <v>71</v>
      </c>
      <c r="K9" s="131"/>
      <c r="L9" s="660"/>
    </row>
    <row r="10" spans="1:12" ht="17.25" customHeight="1" thickTop="1" x14ac:dyDescent="0.35">
      <c r="A10" s="242"/>
      <c r="B10" s="1073" t="str">
        <f>+'ADJ Sch 1 - Total Expense'!B10:C10</f>
        <v>Capital Related</v>
      </c>
      <c r="C10" s="1074"/>
      <c r="D10" s="817"/>
      <c r="E10" s="572"/>
      <c r="F10" s="325"/>
      <c r="G10" s="268"/>
      <c r="H10" s="268"/>
      <c r="I10" s="268"/>
      <c r="J10" s="269"/>
      <c r="K10" s="131"/>
      <c r="L10" s="660"/>
    </row>
    <row r="11" spans="1:12" ht="15" customHeight="1" x14ac:dyDescent="0.35">
      <c r="A11" s="243">
        <f>+'ADJ Sch 1 - Total Expense'!A11</f>
        <v>1</v>
      </c>
      <c r="B11" s="1075" t="str">
        <f>+'ADJ Sch 1 - Total Expense'!B11:C11</f>
        <v>Depreciation - Buildings and Improvements</v>
      </c>
      <c r="C11" s="1076"/>
      <c r="D11" s="806" t="str">
        <f>A11&amp;" "&amp;B11</f>
        <v>1 Depreciation - Buildings and Improvements</v>
      </c>
      <c r="E11" s="574">
        <f>'Sch 2 - GEMT Expense'!E11</f>
        <v>0</v>
      </c>
      <c r="F11" s="485">
        <f>'Sch 2 - GEMT Expense'!F11</f>
        <v>0</v>
      </c>
      <c r="G11" s="319">
        <f>+'ADJ Sch 4 - CRSB'!J11</f>
        <v>0</v>
      </c>
      <c r="H11" s="260">
        <f>SUMIFS('ADJ Sch 6 - Reclassifications'!$H$11:$H$71,'ADJ Sch 6 - Reclassifications'!$F$11:$F$71,'ADJ Sch 2 - GEMT Expense'!$A11,'ADJ Sch 6 - Reclassifications'!$G$11:$G$71,2)-SUMIFS('ADJ Sch 6 - Reclassifications'!$L$11:$L$71,'ADJ Sch 6 - Reclassifications'!$J$11:$J$71,'ADJ Sch 2 - GEMT Expense'!$A11,'ADJ Sch 6 - Reclassifications'!$K$11:$K$71,2)</f>
        <v>0</v>
      </c>
      <c r="I11" s="260">
        <f>SUMIFS('ADJ Sch 7 - Adjustments'!$E$10:$E$40,'ADJ Sch 7 - Adjustments'!$I$10:$I$40,'ADJ Sch 2 - GEMT Expense'!$A11,'ADJ Sch 7 - Adjustments'!$H$10:$H$40,2)</f>
        <v>0</v>
      </c>
      <c r="J11" s="261">
        <f t="shared" ref="J11:J20" si="0">SUM(F11:I11)</f>
        <v>0</v>
      </c>
      <c r="K11" s="131"/>
      <c r="L11" s="673" t="s">
        <v>903</v>
      </c>
    </row>
    <row r="12" spans="1:12" ht="15" customHeight="1" x14ac:dyDescent="0.35">
      <c r="A12" s="243">
        <f>+'ADJ Sch 1 - Total Expense'!A12</f>
        <v>2</v>
      </c>
      <c r="B12" s="1075" t="str">
        <f>+'ADJ Sch 1 - Total Expense'!B12:C12</f>
        <v>Depreciation - Leasehold Improvements</v>
      </c>
      <c r="C12" s="1099"/>
      <c r="D12" s="806" t="str">
        <f t="shared" ref="D12:D20" si="1">A12&amp;" "&amp;B12</f>
        <v>2 Depreciation - Leasehold Improvements</v>
      </c>
      <c r="E12" s="574">
        <f>'Sch 2 - GEMT Expense'!E12</f>
        <v>0</v>
      </c>
      <c r="F12" s="485">
        <f>'Sch 2 - GEMT Expense'!F12</f>
        <v>0</v>
      </c>
      <c r="G12" s="319">
        <f>+'ADJ Sch 4 - CRSB'!J12</f>
        <v>0</v>
      </c>
      <c r="H12" s="260">
        <f>SUMIFS('ADJ Sch 6 - Reclassifications'!$H$11:$H$71,'ADJ Sch 6 - Reclassifications'!$F$11:$F$71,'ADJ Sch 2 - GEMT Expense'!$A12,'ADJ Sch 6 - Reclassifications'!$G$11:$G$71,2)-SUMIFS('ADJ Sch 6 - Reclassifications'!$L$11:$L$71,'ADJ Sch 6 - Reclassifications'!$J$11:$J$71,'ADJ Sch 2 - GEMT Expense'!$A12,'ADJ Sch 6 - Reclassifications'!$K$11:$K$71,2)</f>
        <v>0</v>
      </c>
      <c r="I12" s="260">
        <f>SUMIFS('ADJ Sch 7 - Adjustments'!$E$10:$E$40,'ADJ Sch 7 - Adjustments'!$I$10:$I$40,'ADJ Sch 2 - GEMT Expense'!$A12,'ADJ Sch 7 - Adjustments'!$H$10:$H$40,2)</f>
        <v>0</v>
      </c>
      <c r="J12" s="261">
        <f t="shared" si="0"/>
        <v>0</v>
      </c>
      <c r="K12" s="131"/>
      <c r="L12" s="673" t="s">
        <v>904</v>
      </c>
    </row>
    <row r="13" spans="1:12" ht="15" customHeight="1" x14ac:dyDescent="0.35">
      <c r="A13" s="243">
        <f>+'ADJ Sch 1 - Total Expense'!A13</f>
        <v>3</v>
      </c>
      <c r="B13" s="1075" t="str">
        <f>+'ADJ Sch 1 - Total Expense'!B13:C13</f>
        <v xml:space="preserve">Depreciation - Equipment </v>
      </c>
      <c r="C13" s="1099"/>
      <c r="D13" s="806" t="str">
        <f t="shared" si="1"/>
        <v xml:space="preserve">3 Depreciation - Equipment </v>
      </c>
      <c r="E13" s="574">
        <f>'Sch 2 - GEMT Expense'!E13</f>
        <v>0</v>
      </c>
      <c r="F13" s="485">
        <f>'Sch 2 - GEMT Expense'!F13</f>
        <v>0</v>
      </c>
      <c r="G13" s="319">
        <f>+'ADJ Sch 4 - CRSB'!J13</f>
        <v>0</v>
      </c>
      <c r="H13" s="260">
        <f>SUMIFS('ADJ Sch 6 - Reclassifications'!$H$11:$H$71,'ADJ Sch 6 - Reclassifications'!$F$11:$F$71,'ADJ Sch 2 - GEMT Expense'!$A13,'ADJ Sch 6 - Reclassifications'!$G$11:$G$71,2)-SUMIFS('ADJ Sch 6 - Reclassifications'!$L$11:$L$71,'ADJ Sch 6 - Reclassifications'!$J$11:$J$71,'ADJ Sch 2 - GEMT Expense'!$A13,'ADJ Sch 6 - Reclassifications'!$K$11:$K$71,2)</f>
        <v>0</v>
      </c>
      <c r="I13" s="260">
        <f>SUMIFS('ADJ Sch 7 - Adjustments'!$E$10:$E$40,'ADJ Sch 7 - Adjustments'!$I$10:$I$40,'ADJ Sch 2 - GEMT Expense'!$A13,'ADJ Sch 7 - Adjustments'!$H$10:$H$40,2)</f>
        <v>0</v>
      </c>
      <c r="J13" s="261">
        <f t="shared" si="0"/>
        <v>0</v>
      </c>
      <c r="K13" s="131"/>
      <c r="L13" s="673" t="s">
        <v>905</v>
      </c>
    </row>
    <row r="14" spans="1:12" ht="15" customHeight="1" x14ac:dyDescent="0.35">
      <c r="A14" s="243">
        <f>+'ADJ Sch 1 - Total Expense'!A14</f>
        <v>4</v>
      </c>
      <c r="B14" s="1075" t="str">
        <f>+'ADJ Sch 1 - Total Expense'!B14:C14</f>
        <v>Depreciation and Amortization - Other</v>
      </c>
      <c r="C14" s="1099"/>
      <c r="D14" s="806" t="str">
        <f t="shared" si="1"/>
        <v>4 Depreciation and Amortization - Other</v>
      </c>
      <c r="E14" s="574">
        <f>'Sch 2 - GEMT Expense'!E14</f>
        <v>0</v>
      </c>
      <c r="F14" s="485">
        <f>'Sch 2 - GEMT Expense'!F14</f>
        <v>0</v>
      </c>
      <c r="G14" s="319">
        <f>+'ADJ Sch 4 - CRSB'!J14</f>
        <v>0</v>
      </c>
      <c r="H14" s="260">
        <f>SUMIFS('ADJ Sch 6 - Reclassifications'!$H$11:$H$71,'ADJ Sch 6 - Reclassifications'!$F$11:$F$71,'ADJ Sch 2 - GEMT Expense'!$A14,'ADJ Sch 6 - Reclassifications'!$G$11:$G$71,2)-SUMIFS('ADJ Sch 6 - Reclassifications'!$L$11:$L$71,'ADJ Sch 6 - Reclassifications'!$J$11:$J$71,'ADJ Sch 2 - GEMT Expense'!$A14,'ADJ Sch 6 - Reclassifications'!$K$11:$K$71,2)</f>
        <v>0</v>
      </c>
      <c r="I14" s="260">
        <f>SUMIFS('ADJ Sch 7 - Adjustments'!$E$10:$E$40,'ADJ Sch 7 - Adjustments'!$I$10:$I$40,'ADJ Sch 2 - GEMT Expense'!$A14,'ADJ Sch 7 - Adjustments'!$H$10:$H$40,2)</f>
        <v>0</v>
      </c>
      <c r="J14" s="261">
        <f t="shared" si="0"/>
        <v>0</v>
      </c>
      <c r="K14" s="131"/>
      <c r="L14" s="673" t="s">
        <v>906</v>
      </c>
    </row>
    <row r="15" spans="1:12" ht="15" customHeight="1" x14ac:dyDescent="0.35">
      <c r="A15" s="243">
        <f>+'ADJ Sch 1 - Total Expense'!A15</f>
        <v>5</v>
      </c>
      <c r="B15" s="1075" t="str">
        <f>+'ADJ Sch 1 - Total Expense'!B15:C15</f>
        <v>Leases and Rentals</v>
      </c>
      <c r="C15" s="1099"/>
      <c r="D15" s="806" t="str">
        <f t="shared" si="1"/>
        <v>5 Leases and Rentals</v>
      </c>
      <c r="E15" s="574">
        <f>'Sch 2 - GEMT Expense'!E15</f>
        <v>0</v>
      </c>
      <c r="F15" s="485">
        <f>'Sch 2 - GEMT Expense'!F15</f>
        <v>0</v>
      </c>
      <c r="G15" s="319">
        <f>+'ADJ Sch 4 - CRSB'!J15</f>
        <v>0</v>
      </c>
      <c r="H15" s="260">
        <f>SUMIFS('ADJ Sch 6 - Reclassifications'!$H$11:$H$71,'ADJ Sch 6 - Reclassifications'!$F$11:$F$71,'ADJ Sch 2 - GEMT Expense'!$A15,'ADJ Sch 6 - Reclassifications'!$G$11:$G$71,2)-SUMIFS('ADJ Sch 6 - Reclassifications'!$L$11:$L$71,'ADJ Sch 6 - Reclassifications'!$J$11:$J$71,'ADJ Sch 2 - GEMT Expense'!$A15,'ADJ Sch 6 - Reclassifications'!$K$11:$K$71,2)</f>
        <v>0</v>
      </c>
      <c r="I15" s="260">
        <f>SUMIFS('ADJ Sch 7 - Adjustments'!$E$10:$E$40,'ADJ Sch 7 - Adjustments'!$I$10:$I$40,'ADJ Sch 2 - GEMT Expense'!$A15,'ADJ Sch 7 - Adjustments'!$H$10:$H$40,2)</f>
        <v>0</v>
      </c>
      <c r="J15" s="261">
        <f t="shared" si="0"/>
        <v>0</v>
      </c>
      <c r="K15" s="131"/>
      <c r="L15" s="673" t="s">
        <v>907</v>
      </c>
    </row>
    <row r="16" spans="1:12" ht="15" customHeight="1" x14ac:dyDescent="0.35">
      <c r="A16" s="243">
        <f>+'ADJ Sch 1 - Total Expense'!A16</f>
        <v>6</v>
      </c>
      <c r="B16" s="1075" t="str">
        <f>+'ADJ Sch 1 - Total Expense'!B16:C16</f>
        <v>Property Taxes</v>
      </c>
      <c r="C16" s="1099"/>
      <c r="D16" s="806" t="str">
        <f t="shared" si="1"/>
        <v>6 Property Taxes</v>
      </c>
      <c r="E16" s="574">
        <f>'Sch 2 - GEMT Expense'!E16</f>
        <v>0</v>
      </c>
      <c r="F16" s="485">
        <f>'Sch 2 - GEMT Expense'!F16</f>
        <v>0</v>
      </c>
      <c r="G16" s="319">
        <f>+'ADJ Sch 4 - CRSB'!J16</f>
        <v>0</v>
      </c>
      <c r="H16" s="260">
        <f>SUMIFS('ADJ Sch 6 - Reclassifications'!$H$11:$H$71,'ADJ Sch 6 - Reclassifications'!$F$11:$F$71,'ADJ Sch 2 - GEMT Expense'!$A16,'ADJ Sch 6 - Reclassifications'!$G$11:$G$71,2)-SUMIFS('ADJ Sch 6 - Reclassifications'!$L$11:$L$71,'ADJ Sch 6 - Reclassifications'!$J$11:$J$71,'ADJ Sch 2 - GEMT Expense'!$A16,'ADJ Sch 6 - Reclassifications'!$K$11:$K$71,2)</f>
        <v>0</v>
      </c>
      <c r="I16" s="260">
        <f>SUMIFS('ADJ Sch 7 - Adjustments'!$E$10:$E$40,'ADJ Sch 7 - Adjustments'!$I$10:$I$40,'ADJ Sch 2 - GEMT Expense'!$A16,'ADJ Sch 7 - Adjustments'!$H$10:$H$40,2)</f>
        <v>0</v>
      </c>
      <c r="J16" s="261">
        <f t="shared" si="0"/>
        <v>0</v>
      </c>
      <c r="K16" s="131"/>
      <c r="L16" s="673" t="s">
        <v>908</v>
      </c>
    </row>
    <row r="17" spans="1:12" ht="15" customHeight="1" x14ac:dyDescent="0.35">
      <c r="A17" s="243">
        <f>+'ADJ Sch 1 - Total Expense'!A17</f>
        <v>7</v>
      </c>
      <c r="B17" s="1075" t="str">
        <f>+'ADJ Sch 1 - Total Expense'!B17:C17</f>
        <v>Property Insurance</v>
      </c>
      <c r="C17" s="1099"/>
      <c r="D17" s="806" t="str">
        <f t="shared" si="1"/>
        <v>7 Property Insurance</v>
      </c>
      <c r="E17" s="574">
        <f>'Sch 2 - GEMT Expense'!E17</f>
        <v>0</v>
      </c>
      <c r="F17" s="485">
        <f>'Sch 2 - GEMT Expense'!F17</f>
        <v>0</v>
      </c>
      <c r="G17" s="319">
        <f>+'ADJ Sch 4 - CRSB'!J17</f>
        <v>0</v>
      </c>
      <c r="H17" s="260">
        <f>SUMIFS('ADJ Sch 6 - Reclassifications'!$H$11:$H$71,'ADJ Sch 6 - Reclassifications'!$F$11:$F$71,'ADJ Sch 2 - GEMT Expense'!$A17,'ADJ Sch 6 - Reclassifications'!$G$11:$G$71,2)-SUMIFS('ADJ Sch 6 - Reclassifications'!$L$11:$L$71,'ADJ Sch 6 - Reclassifications'!$J$11:$J$71,'ADJ Sch 2 - GEMT Expense'!$A17,'ADJ Sch 6 - Reclassifications'!$K$11:$K$71,2)</f>
        <v>0</v>
      </c>
      <c r="I17" s="260">
        <f>SUMIFS('ADJ Sch 7 - Adjustments'!$E$10:$E$40,'ADJ Sch 7 - Adjustments'!$I$10:$I$40,'ADJ Sch 2 - GEMT Expense'!$A17,'ADJ Sch 7 - Adjustments'!$H$10:$H$40,2)</f>
        <v>0</v>
      </c>
      <c r="J17" s="261">
        <f t="shared" si="0"/>
        <v>0</v>
      </c>
      <c r="K17" s="131"/>
      <c r="L17" s="673" t="s">
        <v>909</v>
      </c>
    </row>
    <row r="18" spans="1:12" ht="15" customHeight="1" x14ac:dyDescent="0.35">
      <c r="A18" s="243">
        <f>+'ADJ Sch 1 - Total Expense'!A18</f>
        <v>8</v>
      </c>
      <c r="B18" s="1075" t="str">
        <f>+'ADJ Sch 1 - Total Expense'!B18:C18</f>
        <v>Interest - Property, Plant, and Equipment</v>
      </c>
      <c r="C18" s="1099"/>
      <c r="D18" s="806" t="str">
        <f t="shared" si="1"/>
        <v>8 Interest - Property, Plant, and Equipment</v>
      </c>
      <c r="E18" s="574">
        <f>'Sch 2 - GEMT Expense'!E18</f>
        <v>0</v>
      </c>
      <c r="F18" s="485">
        <f>'Sch 2 - GEMT Expense'!F18</f>
        <v>0</v>
      </c>
      <c r="G18" s="319">
        <f>+'ADJ Sch 4 - CRSB'!J18</f>
        <v>0</v>
      </c>
      <c r="H18" s="260">
        <f>SUMIFS('ADJ Sch 6 - Reclassifications'!$H$11:$H$71,'ADJ Sch 6 - Reclassifications'!$F$11:$F$71,'ADJ Sch 2 - GEMT Expense'!$A18,'ADJ Sch 6 - Reclassifications'!$G$11:$G$71,2)-SUMIFS('ADJ Sch 6 - Reclassifications'!$L$11:$L$71,'ADJ Sch 6 - Reclassifications'!$J$11:$J$71,'ADJ Sch 2 - GEMT Expense'!$A18,'ADJ Sch 6 - Reclassifications'!$K$11:$K$71,2)</f>
        <v>0</v>
      </c>
      <c r="I18" s="260">
        <f>SUMIFS('ADJ Sch 7 - Adjustments'!$E$10:$E$40,'ADJ Sch 7 - Adjustments'!$I$10:$I$40,'ADJ Sch 2 - GEMT Expense'!$A18,'ADJ Sch 7 - Adjustments'!$H$10:$H$40,2)</f>
        <v>0</v>
      </c>
      <c r="J18" s="261">
        <f t="shared" si="0"/>
        <v>0</v>
      </c>
      <c r="K18" s="131"/>
      <c r="L18" s="673" t="s">
        <v>910</v>
      </c>
    </row>
    <row r="19" spans="1:12" ht="15" customHeight="1" x14ac:dyDescent="0.35">
      <c r="A19" s="243">
        <f>+'ADJ Sch 1 - Total Expense'!A19</f>
        <v>9</v>
      </c>
      <c r="B19" s="1075" t="str">
        <f>'ADJ Sch 1 - Total Expense'!B19</f>
        <v>Other - (Specify)</v>
      </c>
      <c r="C19" s="1099"/>
      <c r="D19" s="806" t="str">
        <f t="shared" si="1"/>
        <v>9 Other - (Specify)</v>
      </c>
      <c r="E19" s="574">
        <f>'Sch 2 - GEMT Expense'!E19</f>
        <v>0</v>
      </c>
      <c r="F19" s="485">
        <f>'Sch 2 - GEMT Expense'!F19</f>
        <v>0</v>
      </c>
      <c r="G19" s="319">
        <f>+'ADJ Sch 4 - CRSB'!J19</f>
        <v>0</v>
      </c>
      <c r="H19" s="260">
        <f>SUMIFS('ADJ Sch 6 - Reclassifications'!$H$11:$H$71,'ADJ Sch 6 - Reclassifications'!$F$11:$F$71,'ADJ Sch 2 - GEMT Expense'!$A19,'ADJ Sch 6 - Reclassifications'!$G$11:$G$71,2)-SUMIFS('ADJ Sch 6 - Reclassifications'!$L$11:$L$71,'ADJ Sch 6 - Reclassifications'!$J$11:$J$71,'ADJ Sch 2 - GEMT Expense'!$A19,'ADJ Sch 6 - Reclassifications'!$K$11:$K$71,2)</f>
        <v>0</v>
      </c>
      <c r="I19" s="260">
        <f>SUMIFS('ADJ Sch 7 - Adjustments'!$E$10:$E$40,'ADJ Sch 7 - Adjustments'!$I$10:$I$40,'ADJ Sch 2 - GEMT Expense'!$A19,'ADJ Sch 7 - Adjustments'!$H$10:$H$40,2)</f>
        <v>0</v>
      </c>
      <c r="J19" s="261">
        <f t="shared" si="0"/>
        <v>0</v>
      </c>
      <c r="K19" s="131"/>
      <c r="L19" s="673" t="s">
        <v>911</v>
      </c>
    </row>
    <row r="20" spans="1:12" ht="15" customHeight="1" x14ac:dyDescent="0.35">
      <c r="A20" s="243">
        <f>'Sch 2 - GEMT Expense'!A20</f>
        <v>10</v>
      </c>
      <c r="B20" s="1075" t="str">
        <f>'ADJ Sch 1 - Total Expense'!B20</f>
        <v>Other - (Specify)</v>
      </c>
      <c r="C20" s="1099"/>
      <c r="D20" s="806" t="str">
        <f t="shared" si="1"/>
        <v>10 Other - (Specify)</v>
      </c>
      <c r="E20" s="574">
        <f>'Sch 2 - GEMT Expense'!E20</f>
        <v>0</v>
      </c>
      <c r="F20" s="485">
        <f>'Sch 2 - GEMT Expense'!F20</f>
        <v>0</v>
      </c>
      <c r="G20" s="320">
        <f>+'ADJ Sch 4 - CRSB'!J20</f>
        <v>0</v>
      </c>
      <c r="H20" s="262">
        <f>SUMIFS('ADJ Sch 6 - Reclassifications'!$H$11:$H$71,'ADJ Sch 6 - Reclassifications'!$F$11:$F$71,'ADJ Sch 2 - GEMT Expense'!$A20,'ADJ Sch 6 - Reclassifications'!$G$11:$G$71,2)-SUMIFS('ADJ Sch 6 - Reclassifications'!$L$11:$L$71,'ADJ Sch 6 - Reclassifications'!$J$11:$J$71,'ADJ Sch 2 - GEMT Expense'!$A20,'ADJ Sch 6 - Reclassifications'!$K$11:$K$71,2)</f>
        <v>0</v>
      </c>
      <c r="I20" s="262">
        <f>SUMIFS('ADJ Sch 7 - Adjustments'!$E$10:$E$40,'ADJ Sch 7 - Adjustments'!$I$10:$I$40,'ADJ Sch 2 - GEMT Expense'!$A20,'ADJ Sch 7 - Adjustments'!$H$10:$H$40,2)</f>
        <v>0</v>
      </c>
      <c r="J20" s="263">
        <f t="shared" si="0"/>
        <v>0</v>
      </c>
      <c r="K20" s="131"/>
      <c r="L20" s="673" t="s">
        <v>912</v>
      </c>
    </row>
    <row r="21" spans="1:12" ht="15" customHeight="1" x14ac:dyDescent="0.35">
      <c r="A21" s="943"/>
      <c r="B21" s="1089" t="str">
        <f>+'ADJ Sch 1 - Total Expense'!B21:C21</f>
        <v>Total Capital Related (Lines 1.00 thru 10.00)</v>
      </c>
      <c r="C21" s="1090"/>
      <c r="D21" s="818"/>
      <c r="E21" s="244"/>
      <c r="F21" s="264">
        <f>SUM(F11:F20)</f>
        <v>0</v>
      </c>
      <c r="G21" s="264">
        <f>SUM(G11:G20)</f>
        <v>0</v>
      </c>
      <c r="H21" s="264">
        <f>SUM(H11:H20)</f>
        <v>0</v>
      </c>
      <c r="I21" s="264">
        <f>SUM(I11:I20)</f>
        <v>0</v>
      </c>
      <c r="J21" s="265">
        <f>SUM(J11:J20)</f>
        <v>0</v>
      </c>
      <c r="K21" s="131"/>
      <c r="L21" s="673" t="s">
        <v>913</v>
      </c>
    </row>
    <row r="22" spans="1:12" ht="15" customHeight="1" x14ac:dyDescent="0.35">
      <c r="A22" s="243"/>
      <c r="B22" s="1091"/>
      <c r="C22" s="1092"/>
      <c r="D22" s="819"/>
      <c r="E22" s="244"/>
      <c r="F22" s="270"/>
      <c r="G22" s="270"/>
      <c r="H22" s="270"/>
      <c r="I22" s="270"/>
      <c r="J22" s="271"/>
      <c r="K22" s="131"/>
      <c r="L22" s="673"/>
    </row>
    <row r="23" spans="1:12" ht="15" hidden="1" customHeight="1" x14ac:dyDescent="0.35">
      <c r="A23" s="657"/>
      <c r="B23" s="658"/>
      <c r="C23" s="659"/>
      <c r="D23" s="675"/>
      <c r="E23" s="670" t="s">
        <v>349</v>
      </c>
      <c r="F23" s="670" t="s">
        <v>350</v>
      </c>
      <c r="G23" s="663" t="s">
        <v>351</v>
      </c>
      <c r="H23" s="664" t="s">
        <v>352</v>
      </c>
      <c r="I23" s="664" t="s">
        <v>353</v>
      </c>
      <c r="J23" s="665" t="s">
        <v>354</v>
      </c>
      <c r="K23" s="660"/>
      <c r="L23" s="673"/>
    </row>
    <row r="24" spans="1:12" ht="17.25" customHeight="1" x14ac:dyDescent="0.35">
      <c r="A24" s="243"/>
      <c r="B24" s="1091" t="str">
        <f>+'ADJ Sch 1 - Total Expense'!B24:C24</f>
        <v>Salaries</v>
      </c>
      <c r="C24" s="1092"/>
      <c r="D24" s="819"/>
      <c r="E24" s="244"/>
      <c r="F24" s="266"/>
      <c r="G24" s="260"/>
      <c r="H24" s="260"/>
      <c r="I24" s="260"/>
      <c r="J24" s="261"/>
      <c r="K24" s="131"/>
      <c r="L24" s="673"/>
    </row>
    <row r="25" spans="1:12" ht="15" customHeight="1" x14ac:dyDescent="0.35">
      <c r="A25" s="243">
        <f>+'ADJ Sch 1 - Total Expense'!A25</f>
        <v>11</v>
      </c>
      <c r="B25" s="1075" t="str">
        <f>+'ADJ Sch 1 - Total Expense'!B25:C25</f>
        <v>Administrative Chief</v>
      </c>
      <c r="C25" s="1099"/>
      <c r="D25" s="806" t="str">
        <f t="shared" ref="D25:D32" si="2">A25&amp;" "&amp;B25</f>
        <v>11 Administrative Chief</v>
      </c>
      <c r="E25" s="574">
        <f>'Sch 2 - GEMT Expense'!E25</f>
        <v>0</v>
      </c>
      <c r="F25" s="485">
        <f>'Sch 2 - GEMT Expense'!F25</f>
        <v>0</v>
      </c>
      <c r="G25" s="319">
        <f>+'ADJ Sch 4 - CRSB'!J38</f>
        <v>0</v>
      </c>
      <c r="H25" s="260">
        <f>SUMIFS('ADJ Sch 6 - Reclassifications'!$H$11:$H$71,'ADJ Sch 6 - Reclassifications'!$F$11:$F$71,'ADJ Sch 2 - GEMT Expense'!$A25,'ADJ Sch 6 - Reclassifications'!$G$11:$G$71,2)-SUMIFS('ADJ Sch 6 - Reclassifications'!$L$11:$L$71,'ADJ Sch 6 - Reclassifications'!$J$11:$J$71,'ADJ Sch 2 - GEMT Expense'!$A25,'ADJ Sch 6 - Reclassifications'!$K$11:$K$71,2)</f>
        <v>0</v>
      </c>
      <c r="I25" s="260">
        <f>SUMIFS('ADJ Sch 7 - Adjustments'!$E$10:$E$40,'ADJ Sch 7 - Adjustments'!$I$10:$I$40,'ADJ Sch 2 - GEMT Expense'!$A25,'ADJ Sch 7 - Adjustments'!$H$10:$H$40,2)</f>
        <v>0</v>
      </c>
      <c r="J25" s="261">
        <f t="shared" ref="J25:J32" si="3">SUM(F25:I25)</f>
        <v>0</v>
      </c>
      <c r="K25" s="131"/>
      <c r="L25" s="673" t="s">
        <v>914</v>
      </c>
    </row>
    <row r="26" spans="1:12" ht="15" customHeight="1" x14ac:dyDescent="0.35">
      <c r="A26" s="243">
        <f>+'ADJ Sch 1 - Total Expense'!A26</f>
        <v>12</v>
      </c>
      <c r="B26" s="1075" t="str">
        <f>+'ADJ Sch 1 - Total Expense'!B26:C26</f>
        <v>Chief</v>
      </c>
      <c r="C26" s="1099"/>
      <c r="D26" s="806" t="str">
        <f t="shared" si="2"/>
        <v>12 Chief</v>
      </c>
      <c r="E26" s="574">
        <f>'Sch 2 - GEMT Expense'!E26</f>
        <v>0</v>
      </c>
      <c r="F26" s="485">
        <f>'Sch 2 - GEMT Expense'!F26</f>
        <v>0</v>
      </c>
      <c r="G26" s="319">
        <f>+'ADJ Sch 4 - CRSB'!J39</f>
        <v>0</v>
      </c>
      <c r="H26" s="260">
        <f>SUMIFS('ADJ Sch 6 - Reclassifications'!$H$11:$H$71,'ADJ Sch 6 - Reclassifications'!$F$11:$F$71,'ADJ Sch 2 - GEMT Expense'!$A26,'ADJ Sch 6 - Reclassifications'!$G$11:$G$71,2)-SUMIFS('ADJ Sch 6 - Reclassifications'!$L$11:$L$71,'ADJ Sch 6 - Reclassifications'!$J$11:$J$71,'ADJ Sch 2 - GEMT Expense'!$A26,'ADJ Sch 6 - Reclassifications'!$K$11:$K$71,2)</f>
        <v>0</v>
      </c>
      <c r="I26" s="260">
        <f>SUMIFS('ADJ Sch 7 - Adjustments'!$E$10:$E$40,'ADJ Sch 7 - Adjustments'!$I$10:$I$40,'ADJ Sch 2 - GEMT Expense'!$A26,'ADJ Sch 7 - Adjustments'!$H$10:$H$40,2)</f>
        <v>0</v>
      </c>
      <c r="J26" s="261">
        <f t="shared" si="3"/>
        <v>0</v>
      </c>
      <c r="K26" s="131"/>
      <c r="L26" s="673" t="s">
        <v>915</v>
      </c>
    </row>
    <row r="27" spans="1:12" ht="15" customHeight="1" x14ac:dyDescent="0.35">
      <c r="A27" s="243">
        <f>+'ADJ Sch 1 - Total Expense'!A27</f>
        <v>13</v>
      </c>
      <c r="B27" s="1075" t="str">
        <f>+'ADJ Sch 1 - Total Expense'!B27:C27</f>
        <v>Non-GEMT Salaries</v>
      </c>
      <c r="C27" s="1099"/>
      <c r="D27" s="806" t="str">
        <f t="shared" si="2"/>
        <v>13 Non-GEMT Salaries</v>
      </c>
      <c r="E27" s="574">
        <f>'Sch 2 - GEMT Expense'!E27</f>
        <v>0</v>
      </c>
      <c r="F27" s="485">
        <f>'Sch 2 - GEMT Expense'!F27</f>
        <v>0</v>
      </c>
      <c r="G27" s="319">
        <f>+'ADJ Sch 4 - CRSB'!J40</f>
        <v>0</v>
      </c>
      <c r="H27" s="260">
        <f>SUMIFS('ADJ Sch 6 - Reclassifications'!$H$11:$H$71,'ADJ Sch 6 - Reclassifications'!$F$11:$F$71,'ADJ Sch 2 - GEMT Expense'!$A27,'ADJ Sch 6 - Reclassifications'!$G$11:$G$71,2)-SUMIFS('ADJ Sch 6 - Reclassifications'!$L$11:$L$71,'ADJ Sch 6 - Reclassifications'!$J$11:$J$71,'ADJ Sch 2 - GEMT Expense'!$A27,'ADJ Sch 6 - Reclassifications'!$K$11:$K$71,2)</f>
        <v>0</v>
      </c>
      <c r="I27" s="260">
        <f>SUMIFS('ADJ Sch 7 - Adjustments'!$E$10:$E$40,'ADJ Sch 7 - Adjustments'!$I$10:$I$40,'ADJ Sch 2 - GEMT Expense'!$A27,'ADJ Sch 7 - Adjustments'!$H$10:$H$40,2)</f>
        <v>0</v>
      </c>
      <c r="J27" s="261">
        <f t="shared" si="3"/>
        <v>0</v>
      </c>
      <c r="K27" s="131"/>
      <c r="L27" s="673" t="s">
        <v>916</v>
      </c>
    </row>
    <row r="28" spans="1:12" ht="15" customHeight="1" x14ac:dyDescent="0.35">
      <c r="A28" s="243">
        <f>+'ADJ Sch 1 - Total Expense'!A28</f>
        <v>14</v>
      </c>
      <c r="B28" s="1075" t="str">
        <f>+'ADJ Sch 1 - Total Expense'!B28:C28</f>
        <v>GEMT Salaries</v>
      </c>
      <c r="C28" s="1099"/>
      <c r="D28" s="806" t="str">
        <f t="shared" si="2"/>
        <v>14 GEMT Salaries</v>
      </c>
      <c r="E28" s="574">
        <f>'Sch 2 - GEMT Expense'!E28</f>
        <v>0</v>
      </c>
      <c r="F28" s="485">
        <f>'Sch 2 - GEMT Expense'!F28</f>
        <v>0</v>
      </c>
      <c r="G28" s="319">
        <f>+'ADJ Sch 4 - CRSB'!J41</f>
        <v>0</v>
      </c>
      <c r="H28" s="260">
        <f>SUMIFS('ADJ Sch 6 - Reclassifications'!$H$11:$H$71,'ADJ Sch 6 - Reclassifications'!$F$11:$F$71,'ADJ Sch 2 - GEMT Expense'!$A28,'ADJ Sch 6 - Reclassifications'!$G$11:$G$71,2)-SUMIFS('ADJ Sch 6 - Reclassifications'!$L$11:$L$71,'ADJ Sch 6 - Reclassifications'!$J$11:$J$71,'ADJ Sch 2 - GEMT Expense'!$A28,'ADJ Sch 6 - Reclassifications'!$K$11:$K$71,2)</f>
        <v>0</v>
      </c>
      <c r="I28" s="260">
        <f>SUMIFS('ADJ Sch 7 - Adjustments'!$E$10:$E$40,'ADJ Sch 7 - Adjustments'!$I$10:$I$40,'ADJ Sch 2 - GEMT Expense'!$A28,'ADJ Sch 7 - Adjustments'!$H$10:$H$40,2)</f>
        <v>0</v>
      </c>
      <c r="J28" s="261">
        <f t="shared" si="3"/>
        <v>0</v>
      </c>
      <c r="K28" s="131"/>
      <c r="L28" s="673" t="s">
        <v>917</v>
      </c>
    </row>
    <row r="29" spans="1:12" ht="15" customHeight="1" x14ac:dyDescent="0.35">
      <c r="A29" s="243">
        <f>+'ADJ Sch 1 - Total Expense'!A29</f>
        <v>15</v>
      </c>
      <c r="B29" s="1075" t="str">
        <f>+'ADJ Sch 1 - Total Expense'!B29:C29</f>
        <v>Other - (Specify)</v>
      </c>
      <c r="C29" s="1099"/>
      <c r="D29" s="806" t="str">
        <f t="shared" si="2"/>
        <v>15 Other - (Specify)</v>
      </c>
      <c r="E29" s="574">
        <f>'Sch 2 - GEMT Expense'!E29</f>
        <v>0</v>
      </c>
      <c r="F29" s="485">
        <f>'Sch 2 - GEMT Expense'!F29</f>
        <v>0</v>
      </c>
      <c r="G29" s="319">
        <f>+'ADJ Sch 4 - CRSB'!J42</f>
        <v>0</v>
      </c>
      <c r="H29" s="260">
        <f>SUMIFS('ADJ Sch 6 - Reclassifications'!$H$11:$H$71,'ADJ Sch 6 - Reclassifications'!$F$11:$F$71,'ADJ Sch 2 - GEMT Expense'!$A29,'ADJ Sch 6 - Reclassifications'!$G$11:$G$71,2)-SUMIFS('ADJ Sch 6 - Reclassifications'!$L$11:$L$71,'ADJ Sch 6 - Reclassifications'!$J$11:$J$71,'ADJ Sch 2 - GEMT Expense'!$A29,'ADJ Sch 6 - Reclassifications'!$K$11:$K$71,2)</f>
        <v>0</v>
      </c>
      <c r="I29" s="260">
        <f>SUMIFS('ADJ Sch 7 - Adjustments'!$E$10:$E$40,'ADJ Sch 7 - Adjustments'!$I$10:$I$40,'ADJ Sch 2 - GEMT Expense'!$A29,'ADJ Sch 7 - Adjustments'!$H$10:$H$40,2)</f>
        <v>0</v>
      </c>
      <c r="J29" s="261">
        <f t="shared" si="3"/>
        <v>0</v>
      </c>
      <c r="K29" s="131"/>
      <c r="L29" s="673" t="s">
        <v>918</v>
      </c>
    </row>
    <row r="30" spans="1:12" ht="15" customHeight="1" x14ac:dyDescent="0.35">
      <c r="A30" s="243">
        <f>+'ADJ Sch 1 - Total Expense'!A30</f>
        <v>16</v>
      </c>
      <c r="B30" s="1075" t="str">
        <f>+'ADJ Sch 1 - Total Expense'!B30</f>
        <v>Other - (Specify)</v>
      </c>
      <c r="C30" s="1099"/>
      <c r="D30" s="806" t="str">
        <f t="shared" si="2"/>
        <v>16 Other - (Specify)</v>
      </c>
      <c r="E30" s="574">
        <f>'Sch 2 - GEMT Expense'!E30</f>
        <v>0</v>
      </c>
      <c r="F30" s="485">
        <f>'Sch 2 - GEMT Expense'!F30</f>
        <v>0</v>
      </c>
      <c r="G30" s="319">
        <f>+'ADJ Sch 4 - CRSB'!J43</f>
        <v>0</v>
      </c>
      <c r="H30" s="260">
        <f>SUMIFS('ADJ Sch 6 - Reclassifications'!$H$11:$H$71,'ADJ Sch 6 - Reclassifications'!$F$11:$F$71,'ADJ Sch 2 - GEMT Expense'!$A30,'ADJ Sch 6 - Reclassifications'!$G$11:$G$71,2)-SUMIFS('ADJ Sch 6 - Reclassifications'!$L$11:$L$71,'ADJ Sch 6 - Reclassifications'!$J$11:$J$71,'ADJ Sch 2 - GEMT Expense'!$A30,'ADJ Sch 6 - Reclassifications'!$K$11:$K$71,2)</f>
        <v>0</v>
      </c>
      <c r="I30" s="260">
        <f>SUMIFS('ADJ Sch 7 - Adjustments'!$E$10:$E$40,'ADJ Sch 7 - Adjustments'!$I$10:$I$40,'ADJ Sch 2 - GEMT Expense'!$A30,'ADJ Sch 7 - Adjustments'!$H$10:$H$40,2)</f>
        <v>0</v>
      </c>
      <c r="J30" s="261">
        <f t="shared" si="3"/>
        <v>0</v>
      </c>
      <c r="K30" s="131"/>
      <c r="L30" s="673" t="s">
        <v>919</v>
      </c>
    </row>
    <row r="31" spans="1:12" ht="15" customHeight="1" x14ac:dyDescent="0.35">
      <c r="A31" s="243">
        <f>+'ADJ Sch 1 - Total Expense'!A31</f>
        <v>17</v>
      </c>
      <c r="B31" s="1075" t="str">
        <f>+'ADJ Sch 1 - Total Expense'!B31</f>
        <v>Other - (Specify)</v>
      </c>
      <c r="C31" s="1099"/>
      <c r="D31" s="806" t="str">
        <f t="shared" si="2"/>
        <v>17 Other - (Specify)</v>
      </c>
      <c r="E31" s="574">
        <f>'Sch 2 - GEMT Expense'!E31</f>
        <v>0</v>
      </c>
      <c r="F31" s="485">
        <f>'Sch 2 - GEMT Expense'!F31</f>
        <v>0</v>
      </c>
      <c r="G31" s="319">
        <f>+'ADJ Sch 4 - CRSB'!J44</f>
        <v>0</v>
      </c>
      <c r="H31" s="260">
        <f>SUMIFS('ADJ Sch 6 - Reclassifications'!$H$11:$H$71,'ADJ Sch 6 - Reclassifications'!$F$11:$F$71,'ADJ Sch 2 - GEMT Expense'!$A31,'ADJ Sch 6 - Reclassifications'!$G$11:$G$71,2)-SUMIFS('ADJ Sch 6 - Reclassifications'!$L$11:$L$71,'ADJ Sch 6 - Reclassifications'!$J$11:$J$71,'ADJ Sch 2 - GEMT Expense'!$A31,'ADJ Sch 6 - Reclassifications'!$K$11:$K$71,2)</f>
        <v>0</v>
      </c>
      <c r="I31" s="260">
        <f>SUMIFS('ADJ Sch 7 - Adjustments'!$E$10:$E$40,'ADJ Sch 7 - Adjustments'!$I$10:$I$40,'ADJ Sch 2 - GEMT Expense'!$A31,'ADJ Sch 7 - Adjustments'!$H$10:$H$40,2)</f>
        <v>0</v>
      </c>
      <c r="J31" s="261">
        <f t="shared" si="3"/>
        <v>0</v>
      </c>
      <c r="K31" s="131"/>
      <c r="L31" s="673" t="s">
        <v>920</v>
      </c>
    </row>
    <row r="32" spans="1:12" ht="15" customHeight="1" x14ac:dyDescent="0.35">
      <c r="A32" s="243">
        <f>'Sch 2 - GEMT Expense'!A32</f>
        <v>18</v>
      </c>
      <c r="B32" s="1075" t="str">
        <f>+'ADJ Sch 1 - Total Expense'!B32</f>
        <v>Other - (Specify)</v>
      </c>
      <c r="C32" s="1099"/>
      <c r="D32" s="806" t="str">
        <f t="shared" si="2"/>
        <v>18 Other - (Specify)</v>
      </c>
      <c r="E32" s="574">
        <f>'Sch 2 - GEMT Expense'!E32</f>
        <v>0</v>
      </c>
      <c r="F32" s="485">
        <f>'Sch 2 - GEMT Expense'!F32</f>
        <v>0</v>
      </c>
      <c r="G32" s="321">
        <f>+'ADJ Sch 4 - CRSB'!J45</f>
        <v>0</v>
      </c>
      <c r="H32" s="266">
        <f>SUMIFS('ADJ Sch 6 - Reclassifications'!$H$11:$H$71,'ADJ Sch 6 - Reclassifications'!$F$11:$F$71,'ADJ Sch 2 - GEMT Expense'!$A32,'ADJ Sch 6 - Reclassifications'!$G$11:$G$71,2)-SUMIFS('ADJ Sch 6 - Reclassifications'!$L$11:$L$71,'ADJ Sch 6 - Reclassifications'!$J$11:$J$71,'ADJ Sch 2 - GEMT Expense'!$A32,'ADJ Sch 6 - Reclassifications'!$K$11:$K$71,2)</f>
        <v>0</v>
      </c>
      <c r="I32" s="266">
        <f>SUMIFS('ADJ Sch 7 - Adjustments'!$E$10:$E$40,'ADJ Sch 7 - Adjustments'!$I$10:$I$40,'ADJ Sch 2 - GEMT Expense'!$A32,'ADJ Sch 7 - Adjustments'!$H$10:$H$40,2)</f>
        <v>0</v>
      </c>
      <c r="J32" s="267">
        <f t="shared" si="3"/>
        <v>0</v>
      </c>
      <c r="K32" s="131"/>
      <c r="L32" s="673" t="s">
        <v>921</v>
      </c>
    </row>
    <row r="33" spans="1:12" ht="15" customHeight="1" x14ac:dyDescent="0.35">
      <c r="A33" s="943"/>
      <c r="B33" s="1093" t="str">
        <f>+'ADJ Sch 1 - Total Expense'!B33:C33</f>
        <v>Subtotal Salaries (Lines 11.00 thru 18.00)</v>
      </c>
      <c r="C33" s="1094"/>
      <c r="D33" s="820"/>
      <c r="E33" s="244"/>
      <c r="F33" s="264">
        <f>SUM(F25:F32)</f>
        <v>0</v>
      </c>
      <c r="G33" s="264">
        <f>SUM(G25:G32)</f>
        <v>0</v>
      </c>
      <c r="H33" s="264">
        <f>SUM(H25:H32)</f>
        <v>0</v>
      </c>
      <c r="I33" s="264">
        <f>SUM(I25:I32)</f>
        <v>0</v>
      </c>
      <c r="J33" s="265">
        <f>SUM(J25:J32)</f>
        <v>0</v>
      </c>
      <c r="K33" s="131"/>
      <c r="L33" s="673" t="s">
        <v>922</v>
      </c>
    </row>
    <row r="34" spans="1:12" ht="15" customHeight="1" x14ac:dyDescent="0.35">
      <c r="A34" s="243"/>
      <c r="B34" s="245"/>
      <c r="C34" s="246"/>
      <c r="D34" s="669"/>
      <c r="E34" s="244"/>
      <c r="F34" s="272"/>
      <c r="G34" s="272"/>
      <c r="H34" s="272"/>
      <c r="I34" s="272"/>
      <c r="J34" s="273"/>
      <c r="K34" s="131"/>
      <c r="L34" s="673"/>
    </row>
    <row r="35" spans="1:12" ht="15" hidden="1" customHeight="1" x14ac:dyDescent="0.35">
      <c r="A35" s="657"/>
      <c r="B35" s="666"/>
      <c r="C35" s="667"/>
      <c r="D35" s="806"/>
      <c r="E35" s="670" t="s">
        <v>349</v>
      </c>
      <c r="F35" s="670" t="s">
        <v>350</v>
      </c>
      <c r="G35" s="663" t="s">
        <v>351</v>
      </c>
      <c r="H35" s="664" t="s">
        <v>352</v>
      </c>
      <c r="I35" s="664" t="s">
        <v>353</v>
      </c>
      <c r="J35" s="665" t="s">
        <v>354</v>
      </c>
      <c r="K35" s="660"/>
      <c r="L35" s="673"/>
    </row>
    <row r="36" spans="1:12" ht="17.25" customHeight="1" x14ac:dyDescent="0.35">
      <c r="A36" s="243"/>
      <c r="B36" s="1091" t="str">
        <f>+'ADJ Sch 1 - Total Expense'!B36:C36</f>
        <v>Fringe Benefits</v>
      </c>
      <c r="C36" s="1092"/>
      <c r="D36" s="819"/>
      <c r="E36" s="244"/>
      <c r="F36" s="326"/>
      <c r="G36" s="274"/>
      <c r="H36" s="274"/>
      <c r="I36" s="274"/>
      <c r="J36" s="275"/>
      <c r="K36" s="131"/>
      <c r="L36" s="673"/>
    </row>
    <row r="37" spans="1:12" ht="15" customHeight="1" x14ac:dyDescent="0.35">
      <c r="A37" s="243">
        <f>+'ADJ Sch 1 - Total Expense'!A37</f>
        <v>19</v>
      </c>
      <c r="B37" s="1075" t="str">
        <f>+'ADJ Sch 1 - Total Expense'!B37:C37</f>
        <v>Administrative Chief</v>
      </c>
      <c r="C37" s="1099"/>
      <c r="D37" s="806" t="str">
        <f t="shared" ref="D37:D44" si="4">A37&amp;" "&amp;B37</f>
        <v>19 Administrative Chief</v>
      </c>
      <c r="E37" s="574">
        <f>'Sch 2 - GEMT Expense'!E37</f>
        <v>0</v>
      </c>
      <c r="F37" s="485">
        <f>'Sch 2 - GEMT Expense'!F37</f>
        <v>0</v>
      </c>
      <c r="G37" s="319">
        <f>+'ADJ Sch 4 - CRSB'!J50</f>
        <v>0</v>
      </c>
      <c r="H37" s="260">
        <f>SUMIFS('ADJ Sch 6 - Reclassifications'!$H$11:$H$71,'ADJ Sch 6 - Reclassifications'!$F$11:$F$71,'ADJ Sch 2 - GEMT Expense'!$A37,'ADJ Sch 6 - Reclassifications'!$G$11:$G$71,2)-SUMIFS('ADJ Sch 6 - Reclassifications'!$L$11:$L$71,'ADJ Sch 6 - Reclassifications'!$J$11:$J$71,'ADJ Sch 2 - GEMT Expense'!$A37,'ADJ Sch 6 - Reclassifications'!$K$11:$K$71,2)</f>
        <v>0</v>
      </c>
      <c r="I37" s="260">
        <f>SUMIFS('ADJ Sch 7 - Adjustments'!$E$10:$E$40,'ADJ Sch 7 - Adjustments'!$I$10:$I$40,'ADJ Sch 2 - GEMT Expense'!$A37,'ADJ Sch 7 - Adjustments'!$H$10:$H$40,2)</f>
        <v>0</v>
      </c>
      <c r="J37" s="261">
        <f t="shared" ref="J37:J44" si="5">SUM(F37:I37)</f>
        <v>0</v>
      </c>
      <c r="K37" s="131"/>
      <c r="L37" s="673" t="s">
        <v>923</v>
      </c>
    </row>
    <row r="38" spans="1:12" ht="15" customHeight="1" x14ac:dyDescent="0.35">
      <c r="A38" s="243">
        <f>+'ADJ Sch 1 - Total Expense'!A38</f>
        <v>20</v>
      </c>
      <c r="B38" s="1075" t="str">
        <f>+'ADJ Sch 1 - Total Expense'!B38:C38</f>
        <v>Chief</v>
      </c>
      <c r="C38" s="1099"/>
      <c r="D38" s="806" t="str">
        <f t="shared" si="4"/>
        <v>20 Chief</v>
      </c>
      <c r="E38" s="574">
        <f>'Sch 2 - GEMT Expense'!E38</f>
        <v>0</v>
      </c>
      <c r="F38" s="485">
        <f>'Sch 2 - GEMT Expense'!F38</f>
        <v>0</v>
      </c>
      <c r="G38" s="319">
        <f>+'ADJ Sch 4 - CRSB'!J51</f>
        <v>0</v>
      </c>
      <c r="H38" s="260">
        <f>SUMIFS('ADJ Sch 6 - Reclassifications'!$H$11:$H$71,'ADJ Sch 6 - Reclassifications'!$F$11:$F$71,'ADJ Sch 2 - GEMT Expense'!$A38,'ADJ Sch 6 - Reclassifications'!$G$11:$G$71,2)-SUMIFS('ADJ Sch 6 - Reclassifications'!$L$11:$L$71,'ADJ Sch 6 - Reclassifications'!$J$11:$J$71,'ADJ Sch 2 - GEMT Expense'!$A38,'ADJ Sch 6 - Reclassifications'!$K$11:$K$71,2)</f>
        <v>0</v>
      </c>
      <c r="I38" s="260">
        <f>SUMIFS('ADJ Sch 7 - Adjustments'!$E$10:$E$40,'ADJ Sch 7 - Adjustments'!$I$10:$I$40,'ADJ Sch 2 - GEMT Expense'!$A38,'ADJ Sch 7 - Adjustments'!$H$10:$H$40,2)</f>
        <v>0</v>
      </c>
      <c r="J38" s="261">
        <f t="shared" si="5"/>
        <v>0</v>
      </c>
      <c r="K38" s="131"/>
      <c r="L38" s="673" t="s">
        <v>924</v>
      </c>
    </row>
    <row r="39" spans="1:12" ht="15" customHeight="1" x14ac:dyDescent="0.35">
      <c r="A39" s="243">
        <f>+'ADJ Sch 1 - Total Expense'!A39</f>
        <v>21</v>
      </c>
      <c r="B39" s="1075" t="str">
        <f>+'ADJ Sch 1 - Total Expense'!B39:C39</f>
        <v>Non-GEMT Salaries</v>
      </c>
      <c r="C39" s="1099"/>
      <c r="D39" s="806" t="str">
        <f t="shared" si="4"/>
        <v>21 Non-GEMT Salaries</v>
      </c>
      <c r="E39" s="574">
        <f>'Sch 2 - GEMT Expense'!E39</f>
        <v>0</v>
      </c>
      <c r="F39" s="485">
        <f>'Sch 2 - GEMT Expense'!F39</f>
        <v>0</v>
      </c>
      <c r="G39" s="319">
        <f>+'ADJ Sch 4 - CRSB'!J52</f>
        <v>0</v>
      </c>
      <c r="H39" s="260">
        <f>SUMIFS('ADJ Sch 6 - Reclassifications'!$H$11:$H$71,'ADJ Sch 6 - Reclassifications'!$F$11:$F$71,'ADJ Sch 2 - GEMT Expense'!$A39,'ADJ Sch 6 - Reclassifications'!$G$11:$G$71,2)-SUMIFS('ADJ Sch 6 - Reclassifications'!$L$11:$L$71,'ADJ Sch 6 - Reclassifications'!$J$11:$J$71,'ADJ Sch 2 - GEMT Expense'!$A39,'ADJ Sch 6 - Reclassifications'!$K$11:$K$71,2)</f>
        <v>0</v>
      </c>
      <c r="I39" s="260">
        <f>SUMIFS('ADJ Sch 7 - Adjustments'!$E$10:$E$40,'ADJ Sch 7 - Adjustments'!$I$10:$I$40,'ADJ Sch 2 - GEMT Expense'!$A39,'ADJ Sch 7 - Adjustments'!$H$10:$H$40,2)</f>
        <v>0</v>
      </c>
      <c r="J39" s="261">
        <f t="shared" si="5"/>
        <v>0</v>
      </c>
      <c r="K39" s="131"/>
      <c r="L39" s="673" t="s">
        <v>925</v>
      </c>
    </row>
    <row r="40" spans="1:12" ht="15" customHeight="1" x14ac:dyDescent="0.35">
      <c r="A40" s="243">
        <f>+'ADJ Sch 1 - Total Expense'!A40</f>
        <v>22</v>
      </c>
      <c r="B40" s="1075" t="str">
        <f>+'ADJ Sch 1 - Total Expense'!B40:C40</f>
        <v>GEMT Salaries</v>
      </c>
      <c r="C40" s="1099"/>
      <c r="D40" s="806" t="str">
        <f t="shared" si="4"/>
        <v>22 GEMT Salaries</v>
      </c>
      <c r="E40" s="574">
        <f>'Sch 2 - GEMT Expense'!E40</f>
        <v>0</v>
      </c>
      <c r="F40" s="485">
        <f>'Sch 2 - GEMT Expense'!F40</f>
        <v>0</v>
      </c>
      <c r="G40" s="319">
        <f>+'ADJ Sch 4 - CRSB'!J53</f>
        <v>0</v>
      </c>
      <c r="H40" s="260">
        <f>SUMIFS('ADJ Sch 6 - Reclassifications'!$H$11:$H$71,'ADJ Sch 6 - Reclassifications'!$F$11:$F$71,'ADJ Sch 2 - GEMT Expense'!$A40,'ADJ Sch 6 - Reclassifications'!$G$11:$G$71,2)-SUMIFS('ADJ Sch 6 - Reclassifications'!$L$11:$L$71,'ADJ Sch 6 - Reclassifications'!$J$11:$J$71,'ADJ Sch 2 - GEMT Expense'!$A40,'ADJ Sch 6 - Reclassifications'!$K$11:$K$71,2)</f>
        <v>0</v>
      </c>
      <c r="I40" s="260">
        <f>SUMIFS('ADJ Sch 7 - Adjustments'!$E$10:$E$40,'ADJ Sch 7 - Adjustments'!$I$10:$I$40,'ADJ Sch 2 - GEMT Expense'!$A40,'ADJ Sch 7 - Adjustments'!$H$10:$H$40,2)</f>
        <v>0</v>
      </c>
      <c r="J40" s="261">
        <f t="shared" si="5"/>
        <v>0</v>
      </c>
      <c r="K40" s="131"/>
      <c r="L40" s="673" t="s">
        <v>926</v>
      </c>
    </row>
    <row r="41" spans="1:12" ht="15" customHeight="1" x14ac:dyDescent="0.35">
      <c r="A41" s="243">
        <f>+'ADJ Sch 1 - Total Expense'!A41</f>
        <v>23</v>
      </c>
      <c r="B41" s="1075" t="str">
        <f>+'ADJ Sch 1 - Total Expense'!B41:C41</f>
        <v>Other - (Specify)</v>
      </c>
      <c r="C41" s="1099"/>
      <c r="D41" s="806" t="str">
        <f t="shared" si="4"/>
        <v>23 Other - (Specify)</v>
      </c>
      <c r="E41" s="574">
        <f>'Sch 2 - GEMT Expense'!E41</f>
        <v>0</v>
      </c>
      <c r="F41" s="485">
        <f>'Sch 2 - GEMT Expense'!F41</f>
        <v>0</v>
      </c>
      <c r="G41" s="319">
        <f>+'ADJ Sch 4 - CRSB'!J54</f>
        <v>0</v>
      </c>
      <c r="H41" s="260">
        <f>SUMIFS('ADJ Sch 6 - Reclassifications'!$H$11:$H$71,'ADJ Sch 6 - Reclassifications'!$F$11:$F$71,'ADJ Sch 2 - GEMT Expense'!$A41,'ADJ Sch 6 - Reclassifications'!$G$11:$G$71,2)-SUMIFS('ADJ Sch 6 - Reclassifications'!$L$11:$L$71,'ADJ Sch 6 - Reclassifications'!$J$11:$J$71,'ADJ Sch 2 - GEMT Expense'!$A41,'ADJ Sch 6 - Reclassifications'!$K$11:$K$71,2)</f>
        <v>0</v>
      </c>
      <c r="I41" s="260">
        <f>SUMIFS('ADJ Sch 7 - Adjustments'!$E$10:$E$40,'ADJ Sch 7 - Adjustments'!$I$10:$I$40,'ADJ Sch 2 - GEMT Expense'!$A41,'ADJ Sch 7 - Adjustments'!$H$10:$H$40,2)</f>
        <v>0</v>
      </c>
      <c r="J41" s="261">
        <f t="shared" si="5"/>
        <v>0</v>
      </c>
      <c r="K41" s="131"/>
      <c r="L41" s="673" t="s">
        <v>927</v>
      </c>
    </row>
    <row r="42" spans="1:12" ht="15" customHeight="1" x14ac:dyDescent="0.35">
      <c r="A42" s="243">
        <f>+'ADJ Sch 1 - Total Expense'!A42</f>
        <v>24</v>
      </c>
      <c r="B42" s="1075" t="str">
        <f>+'ADJ Sch 1 - Total Expense'!B42</f>
        <v>Other - (Specify)</v>
      </c>
      <c r="C42" s="1099"/>
      <c r="D42" s="806" t="str">
        <f t="shared" si="4"/>
        <v>24 Other - (Specify)</v>
      </c>
      <c r="E42" s="574">
        <f>'Sch 2 - GEMT Expense'!E42</f>
        <v>0</v>
      </c>
      <c r="F42" s="485">
        <f>'Sch 2 - GEMT Expense'!F42</f>
        <v>0</v>
      </c>
      <c r="G42" s="319">
        <f>+'ADJ Sch 4 - CRSB'!J55</f>
        <v>0</v>
      </c>
      <c r="H42" s="260">
        <f>SUMIFS('ADJ Sch 6 - Reclassifications'!$H$11:$H$71,'ADJ Sch 6 - Reclassifications'!$F$11:$F$71,'ADJ Sch 2 - GEMT Expense'!$A42,'ADJ Sch 6 - Reclassifications'!$G$11:$G$71,2)-SUMIFS('ADJ Sch 6 - Reclassifications'!$L$11:$L$71,'ADJ Sch 6 - Reclassifications'!$J$11:$J$71,'ADJ Sch 2 - GEMT Expense'!$A42,'ADJ Sch 6 - Reclassifications'!$K$11:$K$71,2)</f>
        <v>0</v>
      </c>
      <c r="I42" s="260">
        <f>SUMIFS('ADJ Sch 7 - Adjustments'!$E$10:$E$40,'ADJ Sch 7 - Adjustments'!$I$10:$I$40,'ADJ Sch 2 - GEMT Expense'!$A42,'ADJ Sch 7 - Adjustments'!$H$10:$H$40,2)</f>
        <v>0</v>
      </c>
      <c r="J42" s="261">
        <f t="shared" si="5"/>
        <v>0</v>
      </c>
      <c r="K42" s="131"/>
      <c r="L42" s="673" t="s">
        <v>928</v>
      </c>
    </row>
    <row r="43" spans="1:12" ht="15" customHeight="1" x14ac:dyDescent="0.35">
      <c r="A43" s="243">
        <f>+'ADJ Sch 1 - Total Expense'!A43</f>
        <v>25</v>
      </c>
      <c r="B43" s="1075" t="str">
        <f>+'ADJ Sch 1 - Total Expense'!B43</f>
        <v>Other - (Specify)</v>
      </c>
      <c r="C43" s="1099"/>
      <c r="D43" s="806" t="str">
        <f t="shared" si="4"/>
        <v>25 Other - (Specify)</v>
      </c>
      <c r="E43" s="574">
        <f>'Sch 2 - GEMT Expense'!E43</f>
        <v>0</v>
      </c>
      <c r="F43" s="485">
        <f>'Sch 2 - GEMT Expense'!F43</f>
        <v>0</v>
      </c>
      <c r="G43" s="319">
        <f>+'ADJ Sch 4 - CRSB'!J56</f>
        <v>0</v>
      </c>
      <c r="H43" s="260">
        <f>SUMIFS('ADJ Sch 6 - Reclassifications'!$H$11:$H$71,'ADJ Sch 6 - Reclassifications'!$F$11:$F$71,'ADJ Sch 2 - GEMT Expense'!$A43,'ADJ Sch 6 - Reclassifications'!$G$11:$G$71,2)-SUMIFS('ADJ Sch 6 - Reclassifications'!$L$11:$L$71,'ADJ Sch 6 - Reclassifications'!$J$11:$J$71,'ADJ Sch 2 - GEMT Expense'!$A43,'ADJ Sch 6 - Reclassifications'!$K$11:$K$71,2)</f>
        <v>0</v>
      </c>
      <c r="I43" s="260">
        <f>SUMIFS('ADJ Sch 7 - Adjustments'!$E$10:$E$40,'ADJ Sch 7 - Adjustments'!$I$10:$I$40,'ADJ Sch 2 - GEMT Expense'!$A43,'ADJ Sch 7 - Adjustments'!$H$10:$H$40,2)</f>
        <v>0</v>
      </c>
      <c r="J43" s="261">
        <f t="shared" si="5"/>
        <v>0</v>
      </c>
      <c r="K43" s="131"/>
      <c r="L43" s="673" t="s">
        <v>929</v>
      </c>
    </row>
    <row r="44" spans="1:12" ht="15" customHeight="1" x14ac:dyDescent="0.35">
      <c r="A44" s="243">
        <f>+'ADJ Sch 1 - Total Expense'!A44</f>
        <v>26</v>
      </c>
      <c r="B44" s="1075" t="str">
        <f>+'ADJ Sch 1 - Total Expense'!B44</f>
        <v>Other - (Specify)</v>
      </c>
      <c r="C44" s="1099"/>
      <c r="D44" s="806" t="str">
        <f t="shared" si="4"/>
        <v>26 Other - (Specify)</v>
      </c>
      <c r="E44" s="574">
        <f>'Sch 2 - GEMT Expense'!E44</f>
        <v>0</v>
      </c>
      <c r="F44" s="485">
        <f>'Sch 2 - GEMT Expense'!F44</f>
        <v>0</v>
      </c>
      <c r="G44" s="321">
        <f>+'ADJ Sch 4 - CRSB'!J57</f>
        <v>0</v>
      </c>
      <c r="H44" s="266">
        <f>SUMIFS('ADJ Sch 6 - Reclassifications'!$H$11:$H$71,'ADJ Sch 6 - Reclassifications'!$F$11:$F$71,'ADJ Sch 2 - GEMT Expense'!$A44,'ADJ Sch 6 - Reclassifications'!$G$11:$G$71,2)-SUMIFS('ADJ Sch 6 - Reclassifications'!$L$11:$L$71,'ADJ Sch 6 - Reclassifications'!$J$11:$J$71,'ADJ Sch 2 - GEMT Expense'!$A44,'ADJ Sch 6 - Reclassifications'!$K$11:$K$71,2)</f>
        <v>0</v>
      </c>
      <c r="I44" s="266">
        <f>SUMIFS('ADJ Sch 7 - Adjustments'!$E$10:$E$40,'ADJ Sch 7 - Adjustments'!$I$10:$I$40,'ADJ Sch 2 - GEMT Expense'!$A44,'ADJ Sch 7 - Adjustments'!$H$10:$H$40,2)</f>
        <v>0</v>
      </c>
      <c r="J44" s="267">
        <f t="shared" si="5"/>
        <v>0</v>
      </c>
      <c r="K44" s="131"/>
      <c r="L44" s="673" t="s">
        <v>930</v>
      </c>
    </row>
    <row r="45" spans="1:12" ht="15" customHeight="1" x14ac:dyDescent="0.35">
      <c r="A45" s="243"/>
      <c r="B45" s="1093" t="str">
        <f>+'ADJ Sch 1 - Total Expense'!B45:C45</f>
        <v>Subtotal Fringe Benefits (Lines 19.00 thru 26.00)</v>
      </c>
      <c r="C45" s="1094"/>
      <c r="D45" s="820"/>
      <c r="E45" s="244"/>
      <c r="F45" s="264">
        <f>SUM(F37:F44)</f>
        <v>0</v>
      </c>
      <c r="G45" s="264">
        <f>SUM(G37:G44)</f>
        <v>0</v>
      </c>
      <c r="H45" s="264">
        <f>SUM(H37:H44)</f>
        <v>0</v>
      </c>
      <c r="I45" s="264">
        <f>SUM(I37:I44)</f>
        <v>0</v>
      </c>
      <c r="J45" s="265">
        <f>SUM(J37:J44)</f>
        <v>0</v>
      </c>
      <c r="K45" s="131"/>
      <c r="L45" s="673" t="s">
        <v>931</v>
      </c>
    </row>
    <row r="46" spans="1:12" s="220" customFormat="1" ht="15" customHeight="1" x14ac:dyDescent="0.35">
      <c r="A46" s="243"/>
      <c r="B46" s="1095" t="str">
        <f>+'ADJ Sch 1 - Total Expense'!B46:C46</f>
        <v>Total Salaries &amp; Fringe Benefits</v>
      </c>
      <c r="C46" s="1096"/>
      <c r="D46" s="821"/>
      <c r="E46" s="247"/>
      <c r="F46" s="264">
        <f>+F33+F45</f>
        <v>0</v>
      </c>
      <c r="G46" s="264">
        <f>+G33+G45</f>
        <v>0</v>
      </c>
      <c r="H46" s="264">
        <f>+H33+H45</f>
        <v>0</v>
      </c>
      <c r="I46" s="264">
        <f>+I33+I45</f>
        <v>0</v>
      </c>
      <c r="J46" s="265">
        <f>+J33+J45</f>
        <v>0</v>
      </c>
      <c r="K46" s="219"/>
      <c r="L46" s="673" t="s">
        <v>932</v>
      </c>
    </row>
    <row r="47" spans="1:12" ht="15" customHeight="1" x14ac:dyDescent="0.35">
      <c r="A47" s="243"/>
      <c r="B47" s="1097"/>
      <c r="C47" s="1098"/>
      <c r="D47" s="669"/>
      <c r="E47" s="247"/>
      <c r="F47" s="276"/>
      <c r="G47" s="276"/>
      <c r="H47" s="276"/>
      <c r="I47" s="276"/>
      <c r="J47" s="277"/>
      <c r="K47" s="131"/>
      <c r="L47" s="673"/>
    </row>
    <row r="48" spans="1:12" ht="15" customHeight="1" x14ac:dyDescent="0.35">
      <c r="A48" s="243"/>
      <c r="B48" s="1089" t="str">
        <f>+'ADJ Sch 1 - Total Expense'!B48:C48</f>
        <v>Total Capital Related, Salaries, and Fringe Benefits</v>
      </c>
      <c r="C48" s="1090"/>
      <c r="D48" s="818"/>
      <c r="E48" s="248"/>
      <c r="F48" s="278">
        <f>+F21+F46</f>
        <v>0</v>
      </c>
      <c r="G48" s="278">
        <f>+G21+G46</f>
        <v>0</v>
      </c>
      <c r="H48" s="278">
        <f>+H21+H46</f>
        <v>0</v>
      </c>
      <c r="I48" s="278">
        <f>+I21+I46</f>
        <v>0</v>
      </c>
      <c r="J48" s="279">
        <f>+J21+J46</f>
        <v>0</v>
      </c>
      <c r="K48" s="131"/>
      <c r="L48" s="673" t="s">
        <v>933</v>
      </c>
    </row>
    <row r="49" spans="1:12" ht="15" customHeight="1" x14ac:dyDescent="0.35">
      <c r="A49" s="243"/>
      <c r="B49" s="1075"/>
      <c r="C49" s="1099"/>
      <c r="D49" s="669"/>
      <c r="E49" s="244"/>
      <c r="F49" s="270"/>
      <c r="G49" s="270"/>
      <c r="H49" s="270"/>
      <c r="I49" s="270"/>
      <c r="J49" s="271"/>
      <c r="K49" s="131"/>
      <c r="L49" s="673"/>
    </row>
    <row r="50" spans="1:12" ht="15" hidden="1" customHeight="1" x14ac:dyDescent="0.35">
      <c r="A50" s="657"/>
      <c r="B50" s="668"/>
      <c r="C50" s="669"/>
      <c r="D50" s="806"/>
      <c r="E50" s="670" t="s">
        <v>349</v>
      </c>
      <c r="F50" s="670" t="s">
        <v>350</v>
      </c>
      <c r="G50" s="663" t="s">
        <v>351</v>
      </c>
      <c r="H50" s="664" t="s">
        <v>352</v>
      </c>
      <c r="I50" s="664" t="s">
        <v>353</v>
      </c>
      <c r="J50" s="665" t="s">
        <v>354</v>
      </c>
      <c r="K50" s="660"/>
      <c r="L50" s="673"/>
    </row>
    <row r="51" spans="1:12" ht="17.25" customHeight="1" x14ac:dyDescent="0.35">
      <c r="A51" s="243"/>
      <c r="B51" s="1091" t="str">
        <f>+'ADJ Sch 1 - Total Expense'!B51:C51</f>
        <v>Administrative and General</v>
      </c>
      <c r="C51" s="1092"/>
      <c r="D51" s="819"/>
      <c r="E51" s="244"/>
      <c r="F51" s="266"/>
      <c r="G51" s="260"/>
      <c r="H51" s="260"/>
      <c r="I51" s="260"/>
      <c r="J51" s="261"/>
      <c r="K51" s="131"/>
      <c r="L51" s="673"/>
    </row>
    <row r="52" spans="1:12" ht="15" customHeight="1" x14ac:dyDescent="0.35">
      <c r="A52" s="243">
        <f>+'ADJ Sch 1 - Total Expense'!A52</f>
        <v>27</v>
      </c>
      <c r="B52" s="1075" t="str">
        <f>+'ADJ Sch 1 - Total Expense'!B52:C52</f>
        <v>Administrative</v>
      </c>
      <c r="C52" s="1099"/>
      <c r="D52" s="806" t="str">
        <f t="shared" ref="D52:D82" si="6">A52&amp;" "&amp;B52</f>
        <v>27 Administrative</v>
      </c>
      <c r="E52" s="574">
        <f>'Sch 2 - GEMT Expense'!E52</f>
        <v>0</v>
      </c>
      <c r="F52" s="485">
        <f>'Sch 2 - GEMT Expense'!F52</f>
        <v>0</v>
      </c>
      <c r="G52" s="322"/>
      <c r="H52" s="260">
        <f>SUMIFS('ADJ Sch 6 - Reclassifications'!$H$11:$H$71,'ADJ Sch 6 - Reclassifications'!$F$11:$F$71,'ADJ Sch 2 - GEMT Expense'!$A52,'ADJ Sch 6 - Reclassifications'!$G$11:$G$71,2)-SUMIFS('ADJ Sch 6 - Reclassifications'!$L$11:$L$71,'ADJ Sch 6 - Reclassifications'!$J$11:$J$71,'ADJ Sch 2 - GEMT Expense'!$A52,'ADJ Sch 6 - Reclassifications'!$K$11:$K$71,2)</f>
        <v>0</v>
      </c>
      <c r="I52" s="260">
        <f>SUMIFS('ADJ Sch 7 - Adjustments'!$E$10:$E$40,'ADJ Sch 7 - Adjustments'!$I$10:$I$40,'ADJ Sch 2 - GEMT Expense'!$A52,'ADJ Sch 7 - Adjustments'!$H$10:$H$40,2)</f>
        <v>0</v>
      </c>
      <c r="J52" s="261">
        <f>SUM(F52:I52)</f>
        <v>0</v>
      </c>
      <c r="K52" s="131"/>
      <c r="L52" s="673" t="s">
        <v>934</v>
      </c>
    </row>
    <row r="53" spans="1:12" ht="15" customHeight="1" x14ac:dyDescent="0.35">
      <c r="A53" s="243">
        <f>+'ADJ Sch 1 - Total Expense'!A53</f>
        <v>28</v>
      </c>
      <c r="B53" s="1075" t="str">
        <f>+'ADJ Sch 1 - Total Expense'!B53:C53</f>
        <v>Legal</v>
      </c>
      <c r="C53" s="1099"/>
      <c r="D53" s="806" t="str">
        <f t="shared" si="6"/>
        <v>28 Legal</v>
      </c>
      <c r="E53" s="574">
        <f>'Sch 2 - GEMT Expense'!E53</f>
        <v>0</v>
      </c>
      <c r="F53" s="485">
        <f>'Sch 2 - GEMT Expense'!F53</f>
        <v>0</v>
      </c>
      <c r="G53" s="323"/>
      <c r="H53" s="260">
        <f>SUMIFS('ADJ Sch 6 - Reclassifications'!$H$11:$H$71,'ADJ Sch 6 - Reclassifications'!$F$11:$F$71,'ADJ Sch 2 - GEMT Expense'!$A53,'ADJ Sch 6 - Reclassifications'!$G$11:$G$71,2)-SUMIFS('ADJ Sch 6 - Reclassifications'!$L$11:$L$71,'ADJ Sch 6 - Reclassifications'!$J$11:$J$71,'ADJ Sch 2 - GEMT Expense'!$A53,'ADJ Sch 6 - Reclassifications'!$K$11:$K$71,2)</f>
        <v>0</v>
      </c>
      <c r="I53" s="260">
        <f>SUMIFS('ADJ Sch 7 - Adjustments'!$E$10:$E$40,'ADJ Sch 7 - Adjustments'!$I$10:$I$40,'ADJ Sch 2 - GEMT Expense'!$A53,'ADJ Sch 7 - Adjustments'!$H$10:$H$40,2)</f>
        <v>0</v>
      </c>
      <c r="J53" s="261">
        <f>SUM(F53:I53)</f>
        <v>0</v>
      </c>
      <c r="K53" s="131"/>
      <c r="L53" s="673" t="s">
        <v>935</v>
      </c>
    </row>
    <row r="54" spans="1:12" ht="15" customHeight="1" x14ac:dyDescent="0.35">
      <c r="A54" s="243">
        <f>+'ADJ Sch 1 - Total Expense'!A54</f>
        <v>29</v>
      </c>
      <c r="B54" s="1075" t="str">
        <f>+'ADJ Sch 1 - Total Expense'!B54:C54</f>
        <v>Accounting</v>
      </c>
      <c r="C54" s="1099"/>
      <c r="D54" s="806" t="str">
        <f t="shared" si="6"/>
        <v>29 Accounting</v>
      </c>
      <c r="E54" s="574">
        <f>'Sch 2 - GEMT Expense'!E54</f>
        <v>0</v>
      </c>
      <c r="F54" s="485">
        <f>'Sch 2 - GEMT Expense'!F54</f>
        <v>0</v>
      </c>
      <c r="G54" s="323"/>
      <c r="H54" s="260">
        <f>SUMIFS('ADJ Sch 6 - Reclassifications'!$H$11:$H$71,'ADJ Sch 6 - Reclassifications'!$F$11:$F$71,'ADJ Sch 2 - GEMT Expense'!$A54,'ADJ Sch 6 - Reclassifications'!$G$11:$G$71,2)-SUMIFS('ADJ Sch 6 - Reclassifications'!$L$11:$L$71,'ADJ Sch 6 - Reclassifications'!$J$11:$J$71,'ADJ Sch 2 - GEMT Expense'!$A54,'ADJ Sch 6 - Reclassifications'!$K$11:$K$71,2)</f>
        <v>0</v>
      </c>
      <c r="I54" s="260">
        <f>SUMIFS('ADJ Sch 7 - Adjustments'!$E$10:$E$40,'ADJ Sch 7 - Adjustments'!$I$10:$I$40,'ADJ Sch 2 - GEMT Expense'!$A54,'ADJ Sch 7 - Adjustments'!$H$10:$H$40,2)</f>
        <v>0</v>
      </c>
      <c r="J54" s="261">
        <f t="shared" ref="J54:J81" si="7">SUM(F54:I54)</f>
        <v>0</v>
      </c>
      <c r="K54" s="131"/>
      <c r="L54" s="673" t="s">
        <v>936</v>
      </c>
    </row>
    <row r="55" spans="1:12" ht="15" customHeight="1" x14ac:dyDescent="0.35">
      <c r="A55" s="243">
        <f>+'ADJ Sch 1 - Total Expense'!A55</f>
        <v>30</v>
      </c>
      <c r="B55" s="1075" t="str">
        <f>+'ADJ Sch 1 - Total Expense'!B55:C55</f>
        <v xml:space="preserve">Advertising </v>
      </c>
      <c r="C55" s="1099"/>
      <c r="D55" s="806" t="str">
        <f t="shared" si="6"/>
        <v xml:space="preserve">30 Advertising </v>
      </c>
      <c r="E55" s="574">
        <f>'Sch 2 - GEMT Expense'!E55</f>
        <v>0</v>
      </c>
      <c r="F55" s="485">
        <f>'Sch 2 - GEMT Expense'!F55</f>
        <v>0</v>
      </c>
      <c r="G55" s="323"/>
      <c r="H55" s="260">
        <f>SUMIFS('ADJ Sch 6 - Reclassifications'!$H$11:$H$71,'ADJ Sch 6 - Reclassifications'!$F$11:$F$71,'ADJ Sch 2 - GEMT Expense'!$A55,'ADJ Sch 6 - Reclassifications'!$G$11:$G$71,2)-SUMIFS('ADJ Sch 6 - Reclassifications'!$L$11:$L$71,'ADJ Sch 6 - Reclassifications'!$J$11:$J$71,'ADJ Sch 2 - GEMT Expense'!$A55,'ADJ Sch 6 - Reclassifications'!$K$11:$K$71,2)</f>
        <v>0</v>
      </c>
      <c r="I55" s="260">
        <f>SUMIFS('ADJ Sch 7 - Adjustments'!$E$10:$E$40,'ADJ Sch 7 - Adjustments'!$I$10:$I$40,'ADJ Sch 2 - GEMT Expense'!$A55,'ADJ Sch 7 - Adjustments'!$H$10:$H$40,2)</f>
        <v>0</v>
      </c>
      <c r="J55" s="261">
        <f t="shared" si="7"/>
        <v>0</v>
      </c>
      <c r="K55" s="131"/>
      <c r="L55" s="673" t="s">
        <v>937</v>
      </c>
    </row>
    <row r="56" spans="1:12" ht="15" customHeight="1" x14ac:dyDescent="0.35">
      <c r="A56" s="243">
        <f>+'ADJ Sch 1 - Total Expense'!A56</f>
        <v>31</v>
      </c>
      <c r="B56" s="1075" t="str">
        <f>+'ADJ Sch 1 - Total Expense'!B56:C56</f>
        <v>Consulting Expenses</v>
      </c>
      <c r="C56" s="1099"/>
      <c r="D56" s="806" t="str">
        <f t="shared" si="6"/>
        <v>31 Consulting Expenses</v>
      </c>
      <c r="E56" s="574">
        <f>'Sch 2 - GEMT Expense'!E56</f>
        <v>0</v>
      </c>
      <c r="F56" s="485">
        <f>'Sch 2 - GEMT Expense'!F56</f>
        <v>0</v>
      </c>
      <c r="G56" s="323"/>
      <c r="H56" s="260">
        <f>SUMIFS('ADJ Sch 6 - Reclassifications'!$H$11:$H$71,'ADJ Sch 6 - Reclassifications'!$F$11:$F$71,'ADJ Sch 2 - GEMT Expense'!$A56,'ADJ Sch 6 - Reclassifications'!$G$11:$G$71,2)-SUMIFS('ADJ Sch 6 - Reclassifications'!$L$11:$L$71,'ADJ Sch 6 - Reclassifications'!$J$11:$J$71,'ADJ Sch 2 - GEMT Expense'!$A56,'ADJ Sch 6 - Reclassifications'!$K$11:$K$71,2)</f>
        <v>0</v>
      </c>
      <c r="I56" s="260">
        <f>SUMIFS('ADJ Sch 7 - Adjustments'!$E$10:$E$40,'ADJ Sch 7 - Adjustments'!$I$10:$I$40,'ADJ Sch 2 - GEMT Expense'!$A56,'ADJ Sch 7 - Adjustments'!$H$10:$H$40,2)</f>
        <v>0</v>
      </c>
      <c r="J56" s="261">
        <f t="shared" si="7"/>
        <v>0</v>
      </c>
      <c r="K56" s="131"/>
      <c r="L56" s="673" t="s">
        <v>938</v>
      </c>
    </row>
    <row r="57" spans="1:12" ht="15" customHeight="1" x14ac:dyDescent="0.35">
      <c r="A57" s="243">
        <f>+'ADJ Sch 1 - Total Expense'!A57</f>
        <v>32</v>
      </c>
      <c r="B57" s="1075" t="str">
        <f>+'ADJ Sch 1 - Total Expense'!B57:C57</f>
        <v>Contracted Labor</v>
      </c>
      <c r="C57" s="1099"/>
      <c r="D57" s="806" t="str">
        <f t="shared" si="6"/>
        <v>32 Contracted Labor</v>
      </c>
      <c r="E57" s="574">
        <f>'Sch 2 - GEMT Expense'!E57</f>
        <v>0</v>
      </c>
      <c r="F57" s="485">
        <f>'Sch 2 - GEMT Expense'!F57</f>
        <v>0</v>
      </c>
      <c r="G57" s="323"/>
      <c r="H57" s="260">
        <f>SUMIFS('ADJ Sch 6 - Reclassifications'!$H$11:$H$71,'ADJ Sch 6 - Reclassifications'!$F$11:$F$71,'ADJ Sch 2 - GEMT Expense'!$A57,'ADJ Sch 6 - Reclassifications'!$G$11:$G$71,2)-SUMIFS('ADJ Sch 6 - Reclassifications'!$L$11:$L$71,'ADJ Sch 6 - Reclassifications'!$J$11:$J$71,'ADJ Sch 2 - GEMT Expense'!$A57,'ADJ Sch 6 - Reclassifications'!$K$11:$K$71,2)</f>
        <v>0</v>
      </c>
      <c r="I57" s="260">
        <f>SUMIFS('ADJ Sch 7 - Adjustments'!$E$10:$E$40,'ADJ Sch 7 - Adjustments'!$I$10:$I$40,'ADJ Sch 2 - GEMT Expense'!$A57,'ADJ Sch 7 - Adjustments'!$H$10:$H$40,2)</f>
        <v>0</v>
      </c>
      <c r="J57" s="261">
        <f t="shared" si="7"/>
        <v>0</v>
      </c>
      <c r="K57" s="131"/>
      <c r="L57" s="673" t="s">
        <v>939</v>
      </c>
    </row>
    <row r="58" spans="1:12" ht="15" customHeight="1" x14ac:dyDescent="0.35">
      <c r="A58" s="243">
        <f>+'ADJ Sch 1 - Total Expense'!A58</f>
        <v>33</v>
      </c>
      <c r="B58" s="1075" t="str">
        <f>+'ADJ Sch 1 - Total Expense'!B58:C58</f>
        <v>Interest - Other</v>
      </c>
      <c r="C58" s="1099"/>
      <c r="D58" s="806" t="str">
        <f t="shared" si="6"/>
        <v>33 Interest - Other</v>
      </c>
      <c r="E58" s="574">
        <f>'Sch 2 - GEMT Expense'!E58</f>
        <v>0</v>
      </c>
      <c r="F58" s="485">
        <f>'Sch 2 - GEMT Expense'!F58</f>
        <v>0</v>
      </c>
      <c r="G58" s="323"/>
      <c r="H58" s="260">
        <f>SUMIFS('ADJ Sch 6 - Reclassifications'!$H$11:$H$71,'ADJ Sch 6 - Reclassifications'!$F$11:$F$71,'ADJ Sch 2 - GEMT Expense'!$A58,'ADJ Sch 6 - Reclassifications'!$G$11:$G$71,2)-SUMIFS('ADJ Sch 6 - Reclassifications'!$L$11:$L$71,'ADJ Sch 6 - Reclassifications'!$J$11:$J$71,'ADJ Sch 2 - GEMT Expense'!$A58,'ADJ Sch 6 - Reclassifications'!$K$11:$K$71,2)</f>
        <v>0</v>
      </c>
      <c r="I58" s="260">
        <f>SUMIFS('ADJ Sch 7 - Adjustments'!$E$10:$E$40,'ADJ Sch 7 - Adjustments'!$I$10:$I$40,'ADJ Sch 2 - GEMT Expense'!$A58,'ADJ Sch 7 - Adjustments'!$H$10:$H$40,2)</f>
        <v>0</v>
      </c>
      <c r="J58" s="261">
        <f>SUM(F58:I58)</f>
        <v>0</v>
      </c>
      <c r="K58" s="131"/>
      <c r="L58" s="673" t="s">
        <v>940</v>
      </c>
    </row>
    <row r="59" spans="1:12" ht="15" customHeight="1" x14ac:dyDescent="0.35">
      <c r="A59" s="243">
        <f>+'ADJ Sch 1 - Total Expense'!A59</f>
        <v>34</v>
      </c>
      <c r="B59" s="1075" t="str">
        <f>+'ADJ Sch 1 - Total Expense'!B59:C59</f>
        <v>Training</v>
      </c>
      <c r="C59" s="1099"/>
      <c r="D59" s="806" t="str">
        <f t="shared" si="6"/>
        <v>34 Training</v>
      </c>
      <c r="E59" s="574">
        <f>'Sch 2 - GEMT Expense'!E59</f>
        <v>0</v>
      </c>
      <c r="F59" s="485">
        <f>'Sch 2 - GEMT Expense'!F59</f>
        <v>0</v>
      </c>
      <c r="G59" s="323"/>
      <c r="H59" s="260">
        <f>SUMIFS('ADJ Sch 6 - Reclassifications'!$H$11:$H$71,'ADJ Sch 6 - Reclassifications'!$F$11:$F$71,'ADJ Sch 2 - GEMT Expense'!$A59,'ADJ Sch 6 - Reclassifications'!$G$11:$G$71,2)-SUMIFS('ADJ Sch 6 - Reclassifications'!$L$11:$L$71,'ADJ Sch 6 - Reclassifications'!$J$11:$J$71,'ADJ Sch 2 - GEMT Expense'!$A59,'ADJ Sch 6 - Reclassifications'!$K$11:$K$71,2)</f>
        <v>0</v>
      </c>
      <c r="I59" s="260">
        <f>SUMIFS('ADJ Sch 7 - Adjustments'!$E$10:$E$40,'ADJ Sch 7 - Adjustments'!$I$10:$I$40,'ADJ Sch 2 - GEMT Expense'!$A59,'ADJ Sch 7 - Adjustments'!$H$10:$H$40,2)</f>
        <v>0</v>
      </c>
      <c r="J59" s="261">
        <f t="shared" si="7"/>
        <v>0</v>
      </c>
      <c r="K59" s="131"/>
      <c r="L59" s="673" t="s">
        <v>941</v>
      </c>
    </row>
    <row r="60" spans="1:12" ht="15" customHeight="1" x14ac:dyDescent="0.35">
      <c r="A60" s="243">
        <f>+'ADJ Sch 1 - Total Expense'!A60</f>
        <v>35</v>
      </c>
      <c r="B60" s="1075" t="str">
        <f>+'ADJ Sch 1 - Total Expense'!B60:C60</f>
        <v>General Insurance</v>
      </c>
      <c r="C60" s="1099"/>
      <c r="D60" s="806" t="str">
        <f t="shared" si="6"/>
        <v>35 General Insurance</v>
      </c>
      <c r="E60" s="574">
        <f>'Sch 2 - GEMT Expense'!E60</f>
        <v>0</v>
      </c>
      <c r="F60" s="485">
        <f>'Sch 2 - GEMT Expense'!F60</f>
        <v>0</v>
      </c>
      <c r="G60" s="323"/>
      <c r="H60" s="260">
        <f>SUMIFS('ADJ Sch 6 - Reclassifications'!$H$11:$H$71,'ADJ Sch 6 - Reclassifications'!$F$11:$F$71,'ADJ Sch 2 - GEMT Expense'!$A60,'ADJ Sch 6 - Reclassifications'!$G$11:$G$71,2)-SUMIFS('ADJ Sch 6 - Reclassifications'!$L$11:$L$71,'ADJ Sch 6 - Reclassifications'!$J$11:$J$71,'ADJ Sch 2 - GEMT Expense'!$A60,'ADJ Sch 6 - Reclassifications'!$K$11:$K$71,2)</f>
        <v>0</v>
      </c>
      <c r="I60" s="260">
        <f>SUMIFS('ADJ Sch 7 - Adjustments'!$E$10:$E$40,'ADJ Sch 7 - Adjustments'!$I$10:$I$40,'ADJ Sch 2 - GEMT Expense'!$A60,'ADJ Sch 7 - Adjustments'!$H$10:$H$40,2)</f>
        <v>0</v>
      </c>
      <c r="J60" s="261">
        <f t="shared" si="7"/>
        <v>0</v>
      </c>
      <c r="K60" s="131"/>
      <c r="L60" s="673" t="s">
        <v>942</v>
      </c>
    </row>
    <row r="61" spans="1:12" ht="15" customHeight="1" x14ac:dyDescent="0.35">
      <c r="A61" s="243">
        <f>+'ADJ Sch 1 - Total Expense'!A61</f>
        <v>36</v>
      </c>
      <c r="B61" s="1075" t="str">
        <f>+'ADJ Sch 1 - Total Expense'!B61:C61</f>
        <v>Supplies</v>
      </c>
      <c r="C61" s="1099"/>
      <c r="D61" s="806" t="str">
        <f t="shared" si="6"/>
        <v>36 Supplies</v>
      </c>
      <c r="E61" s="574">
        <f>'Sch 2 - GEMT Expense'!E61</f>
        <v>0</v>
      </c>
      <c r="F61" s="485">
        <f>'Sch 2 - GEMT Expense'!F61</f>
        <v>0</v>
      </c>
      <c r="G61" s="323"/>
      <c r="H61" s="260">
        <f>SUMIFS('ADJ Sch 6 - Reclassifications'!$H$11:$H$71,'ADJ Sch 6 - Reclassifications'!$F$11:$F$71,'ADJ Sch 2 - GEMT Expense'!$A61,'ADJ Sch 6 - Reclassifications'!$G$11:$G$71,2)-SUMIFS('ADJ Sch 6 - Reclassifications'!$L$11:$L$71,'ADJ Sch 6 - Reclassifications'!$J$11:$J$71,'ADJ Sch 2 - GEMT Expense'!$A61,'ADJ Sch 6 - Reclassifications'!$K$11:$K$71,2)</f>
        <v>0</v>
      </c>
      <c r="I61" s="260">
        <f>SUMIFS('ADJ Sch 7 - Adjustments'!$E$10:$E$40,'ADJ Sch 7 - Adjustments'!$I$10:$I$40,'ADJ Sch 2 - GEMT Expense'!$A61,'ADJ Sch 7 - Adjustments'!$H$10:$H$40,2)</f>
        <v>0</v>
      </c>
      <c r="J61" s="261">
        <f t="shared" si="7"/>
        <v>0</v>
      </c>
      <c r="K61" s="131"/>
      <c r="L61" s="673" t="s">
        <v>943</v>
      </c>
    </row>
    <row r="62" spans="1:12" ht="15" customHeight="1" x14ac:dyDescent="0.35">
      <c r="A62" s="243">
        <f>+'ADJ Sch 1 - Total Expense'!A62</f>
        <v>37</v>
      </c>
      <c r="B62" s="1075" t="str">
        <f>+'ADJ Sch 1 - Total Expense'!B62:C62</f>
        <v>Bad Debt</v>
      </c>
      <c r="C62" s="1099"/>
      <c r="D62" s="806" t="str">
        <f t="shared" si="6"/>
        <v>37 Bad Debt</v>
      </c>
      <c r="E62" s="574">
        <f>'Sch 2 - GEMT Expense'!E62</f>
        <v>0</v>
      </c>
      <c r="F62" s="485">
        <f>'Sch 2 - GEMT Expense'!F62</f>
        <v>0</v>
      </c>
      <c r="G62" s="323"/>
      <c r="H62" s="260">
        <f>SUMIFS('ADJ Sch 6 - Reclassifications'!$H$11:$H$71,'ADJ Sch 6 - Reclassifications'!$F$11:$F$71,'ADJ Sch 2 - GEMT Expense'!$A62,'ADJ Sch 6 - Reclassifications'!$G$11:$G$71,2)-SUMIFS('ADJ Sch 6 - Reclassifications'!$L$11:$L$71,'ADJ Sch 6 - Reclassifications'!$J$11:$J$71,'ADJ Sch 2 - GEMT Expense'!$A62,'ADJ Sch 6 - Reclassifications'!$K$11:$K$71,2)</f>
        <v>0</v>
      </c>
      <c r="I62" s="260">
        <f>SUMIFS('ADJ Sch 7 - Adjustments'!$E$10:$E$40,'ADJ Sch 7 - Adjustments'!$I$10:$I$40,'ADJ Sch 2 - GEMT Expense'!$A62,'ADJ Sch 7 - Adjustments'!$H$10:$H$40,2)</f>
        <v>0</v>
      </c>
      <c r="J62" s="261">
        <f t="shared" si="7"/>
        <v>0</v>
      </c>
      <c r="K62" s="131"/>
      <c r="L62" s="673" t="s">
        <v>944</v>
      </c>
    </row>
    <row r="63" spans="1:12" s="131" customFormat="1" ht="15" customHeight="1" x14ac:dyDescent="0.35">
      <c r="A63" s="243">
        <f>+'ADJ Sch 1 - Total Expense'!A63</f>
        <v>38</v>
      </c>
      <c r="B63" s="1075" t="str">
        <f>+'ADJ Sch 1 - Total Expense'!B63:C63</f>
        <v>Plant Operations and Maintenance</v>
      </c>
      <c r="C63" s="1099"/>
      <c r="D63" s="806" t="str">
        <f t="shared" si="6"/>
        <v>38 Plant Operations and Maintenance</v>
      </c>
      <c r="E63" s="574">
        <f>'Sch 2 - GEMT Expense'!E63</f>
        <v>0</v>
      </c>
      <c r="F63" s="485">
        <f>'Sch 2 - GEMT Expense'!F63</f>
        <v>0</v>
      </c>
      <c r="G63" s="323"/>
      <c r="H63" s="260">
        <f>SUMIFS('ADJ Sch 6 - Reclassifications'!$H$11:$H$71,'ADJ Sch 6 - Reclassifications'!$F$11:$F$71,'ADJ Sch 2 - GEMT Expense'!$A63,'ADJ Sch 6 - Reclassifications'!$G$11:$G$71,2)-SUMIFS('ADJ Sch 6 - Reclassifications'!$L$11:$L$71,'ADJ Sch 6 - Reclassifications'!$J$11:$J$71,'ADJ Sch 2 - GEMT Expense'!$A63,'ADJ Sch 6 - Reclassifications'!$K$11:$K$71,2)</f>
        <v>0</v>
      </c>
      <c r="I63" s="260">
        <f>SUMIFS('ADJ Sch 7 - Adjustments'!$E$10:$E$40,'ADJ Sch 7 - Adjustments'!$I$10:$I$40,'ADJ Sch 2 - GEMT Expense'!$A63,'ADJ Sch 7 - Adjustments'!$H$10:$H$40,2)</f>
        <v>0</v>
      </c>
      <c r="J63" s="261">
        <f t="shared" si="7"/>
        <v>0</v>
      </c>
      <c r="L63" s="673" t="s">
        <v>945</v>
      </c>
    </row>
    <row r="64" spans="1:12" s="131" customFormat="1" ht="15" customHeight="1" x14ac:dyDescent="0.35">
      <c r="A64" s="243">
        <f>+'ADJ Sch 1 - Total Expense'!A64</f>
        <v>39</v>
      </c>
      <c r="B64" s="1075" t="str">
        <f>+'ADJ Sch 1 - Total Expense'!B64:C64</f>
        <v>Housekeeping</v>
      </c>
      <c r="C64" s="1099"/>
      <c r="D64" s="806" t="str">
        <f t="shared" si="6"/>
        <v>39 Housekeeping</v>
      </c>
      <c r="E64" s="574">
        <f>'Sch 2 - GEMT Expense'!E64</f>
        <v>0</v>
      </c>
      <c r="F64" s="485">
        <f>'Sch 2 - GEMT Expense'!F64</f>
        <v>0</v>
      </c>
      <c r="G64" s="323"/>
      <c r="H64" s="260">
        <f>SUMIFS('ADJ Sch 6 - Reclassifications'!$H$11:$H$71,'ADJ Sch 6 - Reclassifications'!$F$11:$F$71,'ADJ Sch 2 - GEMT Expense'!$A64,'ADJ Sch 6 - Reclassifications'!$G$11:$G$71,2)-SUMIFS('ADJ Sch 6 - Reclassifications'!$L$11:$L$71,'ADJ Sch 6 - Reclassifications'!$J$11:$J$71,'ADJ Sch 2 - GEMT Expense'!$A64,'ADJ Sch 6 - Reclassifications'!$K$11:$K$71,2)</f>
        <v>0</v>
      </c>
      <c r="I64" s="260">
        <f>SUMIFS('ADJ Sch 7 - Adjustments'!$E$10:$E$40,'ADJ Sch 7 - Adjustments'!$I$10:$I$40,'ADJ Sch 2 - GEMT Expense'!$A64,'ADJ Sch 7 - Adjustments'!$H$10:$H$40,2)</f>
        <v>0</v>
      </c>
      <c r="J64" s="261">
        <f t="shared" si="7"/>
        <v>0</v>
      </c>
      <c r="L64" s="673" t="s">
        <v>946</v>
      </c>
    </row>
    <row r="65" spans="1:12" s="131" customFormat="1" ht="15" customHeight="1" x14ac:dyDescent="0.35">
      <c r="A65" s="243">
        <f>+'ADJ Sch 1 - Total Expense'!A65</f>
        <v>40</v>
      </c>
      <c r="B65" s="1075" t="str">
        <f>+'ADJ Sch 1 - Total Expense'!B65:C65</f>
        <v>Utilities</v>
      </c>
      <c r="C65" s="1099"/>
      <c r="D65" s="806" t="str">
        <f t="shared" si="6"/>
        <v>40 Utilities</v>
      </c>
      <c r="E65" s="574">
        <f>'Sch 2 - GEMT Expense'!E65</f>
        <v>0</v>
      </c>
      <c r="F65" s="485">
        <f>'Sch 2 - GEMT Expense'!F65</f>
        <v>0</v>
      </c>
      <c r="G65" s="323"/>
      <c r="H65" s="260">
        <f>SUMIFS('ADJ Sch 6 - Reclassifications'!$H$11:$H$71,'ADJ Sch 6 - Reclassifications'!$F$11:$F$71,'ADJ Sch 2 - GEMT Expense'!$A65,'ADJ Sch 6 - Reclassifications'!$G$11:$G$71,2)-SUMIFS('ADJ Sch 6 - Reclassifications'!$L$11:$L$71,'ADJ Sch 6 - Reclassifications'!$J$11:$J$71,'ADJ Sch 2 - GEMT Expense'!$A65,'ADJ Sch 6 - Reclassifications'!$K$11:$K$71,2)</f>
        <v>0</v>
      </c>
      <c r="I65" s="260">
        <f>SUMIFS('ADJ Sch 7 - Adjustments'!$E$10:$E$40,'ADJ Sch 7 - Adjustments'!$I$10:$I$40,'ADJ Sch 2 - GEMT Expense'!$A65,'ADJ Sch 7 - Adjustments'!$H$10:$H$40,2)</f>
        <v>0</v>
      </c>
      <c r="J65" s="261">
        <f t="shared" si="7"/>
        <v>0</v>
      </c>
      <c r="L65" s="673" t="s">
        <v>947</v>
      </c>
    </row>
    <row r="66" spans="1:12" s="131" customFormat="1" ht="15" customHeight="1" x14ac:dyDescent="0.35">
      <c r="A66" s="243">
        <f>+'ADJ Sch 1 - Total Expense'!A66</f>
        <v>41</v>
      </c>
      <c r="B66" s="1075" t="str">
        <f>+'ADJ Sch 1 - Total Expense'!B66:C66</f>
        <v>Medical Supplies</v>
      </c>
      <c r="C66" s="1099"/>
      <c r="D66" s="806" t="str">
        <f t="shared" si="6"/>
        <v>41 Medical Supplies</v>
      </c>
      <c r="E66" s="574">
        <f>'Sch 2 - GEMT Expense'!E66</f>
        <v>0</v>
      </c>
      <c r="F66" s="485">
        <f>'Sch 2 - GEMT Expense'!F66</f>
        <v>0</v>
      </c>
      <c r="G66" s="323"/>
      <c r="H66" s="260">
        <f>SUMIFS('ADJ Sch 6 - Reclassifications'!$H$11:$H$71,'ADJ Sch 6 - Reclassifications'!$F$11:$F$71,'ADJ Sch 2 - GEMT Expense'!$A66,'ADJ Sch 6 - Reclassifications'!$G$11:$G$71,2)-SUMIFS('ADJ Sch 6 - Reclassifications'!$L$11:$L$71,'ADJ Sch 6 - Reclassifications'!$J$11:$J$71,'ADJ Sch 2 - GEMT Expense'!$A66,'ADJ Sch 6 - Reclassifications'!$K$11:$K$71,2)</f>
        <v>0</v>
      </c>
      <c r="I66" s="260">
        <f>SUMIFS('ADJ Sch 7 - Adjustments'!$E$10:$E$40,'ADJ Sch 7 - Adjustments'!$I$10:$I$40,'ADJ Sch 2 - GEMT Expense'!$A66,'ADJ Sch 7 - Adjustments'!$H$10:$H$40,2)</f>
        <v>0</v>
      </c>
      <c r="J66" s="261">
        <f t="shared" si="7"/>
        <v>0</v>
      </c>
      <c r="L66" s="673" t="s">
        <v>948</v>
      </c>
    </row>
    <row r="67" spans="1:12" s="131" customFormat="1" ht="15" customHeight="1" x14ac:dyDescent="0.35">
      <c r="A67" s="243">
        <f>+'ADJ Sch 1 - Total Expense'!A67</f>
        <v>42</v>
      </c>
      <c r="B67" s="1075" t="str">
        <f>+'ADJ Sch 1 - Total Expense'!B67:C67</f>
        <v>Minor Medical Equipment</v>
      </c>
      <c r="C67" s="1099"/>
      <c r="D67" s="806" t="str">
        <f t="shared" si="6"/>
        <v>42 Minor Medical Equipment</v>
      </c>
      <c r="E67" s="574">
        <f>'Sch 2 - GEMT Expense'!E67</f>
        <v>0</v>
      </c>
      <c r="F67" s="485">
        <f>'Sch 2 - GEMT Expense'!F67</f>
        <v>0</v>
      </c>
      <c r="G67" s="323"/>
      <c r="H67" s="260">
        <f>SUMIFS('ADJ Sch 6 - Reclassifications'!$H$11:$H$71,'ADJ Sch 6 - Reclassifications'!$F$11:$F$71,'ADJ Sch 2 - GEMT Expense'!$A67,'ADJ Sch 6 - Reclassifications'!$G$11:$G$71,2)-SUMIFS('ADJ Sch 6 - Reclassifications'!$L$11:$L$71,'ADJ Sch 6 - Reclassifications'!$J$11:$J$71,'ADJ Sch 2 - GEMT Expense'!$A67,'ADJ Sch 6 - Reclassifications'!$K$11:$K$71,2)</f>
        <v>0</v>
      </c>
      <c r="I67" s="260">
        <f>SUMIFS('ADJ Sch 7 - Adjustments'!$E$10:$E$40,'ADJ Sch 7 - Adjustments'!$I$10:$I$40,'ADJ Sch 2 - GEMT Expense'!$A67,'ADJ Sch 7 - Adjustments'!$H$10:$H$40,2)</f>
        <v>0</v>
      </c>
      <c r="J67" s="261">
        <f t="shared" si="7"/>
        <v>0</v>
      </c>
      <c r="L67" s="673" t="s">
        <v>949</v>
      </c>
    </row>
    <row r="68" spans="1:12" s="131" customFormat="1" ht="15" customHeight="1" x14ac:dyDescent="0.35">
      <c r="A68" s="243">
        <f>+'ADJ Sch 1 - Total Expense'!A68</f>
        <v>43</v>
      </c>
      <c r="B68" s="1075" t="str">
        <f>+'ADJ Sch 1 - Total Expense'!B68:C68</f>
        <v>Minor Equipment</v>
      </c>
      <c r="C68" s="1099"/>
      <c r="D68" s="806" t="str">
        <f t="shared" si="6"/>
        <v>43 Minor Equipment</v>
      </c>
      <c r="E68" s="574">
        <f>'Sch 2 - GEMT Expense'!E68</f>
        <v>0</v>
      </c>
      <c r="F68" s="485">
        <f>'Sch 2 - GEMT Expense'!F68</f>
        <v>0</v>
      </c>
      <c r="G68" s="323"/>
      <c r="H68" s="260">
        <f>SUMIFS('ADJ Sch 6 - Reclassifications'!$H$11:$H$71,'ADJ Sch 6 - Reclassifications'!$F$11:$F$71,'ADJ Sch 2 - GEMT Expense'!$A68,'ADJ Sch 6 - Reclassifications'!$G$11:$G$71,2)-SUMIFS('ADJ Sch 6 - Reclassifications'!$L$11:$L$71,'ADJ Sch 6 - Reclassifications'!$J$11:$J$71,'ADJ Sch 2 - GEMT Expense'!$A68,'ADJ Sch 6 - Reclassifications'!$K$11:$K$71,2)</f>
        <v>0</v>
      </c>
      <c r="I68" s="260">
        <f>SUMIFS('ADJ Sch 7 - Adjustments'!$E$10:$E$40,'ADJ Sch 7 - Adjustments'!$I$10:$I$40,'ADJ Sch 2 - GEMT Expense'!$A68,'ADJ Sch 7 - Adjustments'!$H$10:$H$40,2)</f>
        <v>0</v>
      </c>
      <c r="J68" s="261">
        <f t="shared" si="7"/>
        <v>0</v>
      </c>
      <c r="L68" s="673" t="s">
        <v>950</v>
      </c>
    </row>
    <row r="69" spans="1:12" s="131" customFormat="1" ht="15" customHeight="1" x14ac:dyDescent="0.35">
      <c r="A69" s="243">
        <f>+'ADJ Sch 1 - Total Expense'!A69</f>
        <v>44</v>
      </c>
      <c r="B69" s="1075" t="str">
        <f>+'ADJ Sch 1 - Total Expense'!B69:C69</f>
        <v>Fines and Penalties</v>
      </c>
      <c r="C69" s="1099"/>
      <c r="D69" s="806" t="str">
        <f t="shared" si="6"/>
        <v>44 Fines and Penalties</v>
      </c>
      <c r="E69" s="574">
        <f>'Sch 2 - GEMT Expense'!E69</f>
        <v>0</v>
      </c>
      <c r="F69" s="485">
        <f>'Sch 2 - GEMT Expense'!F69</f>
        <v>0</v>
      </c>
      <c r="G69" s="323"/>
      <c r="H69" s="260">
        <f>SUMIFS('ADJ Sch 6 - Reclassifications'!$H$11:$H$71,'ADJ Sch 6 - Reclassifications'!$F$11:$F$71,'ADJ Sch 2 - GEMT Expense'!$A69,'ADJ Sch 6 - Reclassifications'!$G$11:$G$71,2)-SUMIFS('ADJ Sch 6 - Reclassifications'!$L$11:$L$71,'ADJ Sch 6 - Reclassifications'!$J$11:$J$71,'ADJ Sch 2 - GEMT Expense'!$A69,'ADJ Sch 6 - Reclassifications'!$K$11:$K$71,2)</f>
        <v>0</v>
      </c>
      <c r="I69" s="260">
        <f>SUMIFS('ADJ Sch 7 - Adjustments'!$E$10:$E$40,'ADJ Sch 7 - Adjustments'!$I$10:$I$40,'ADJ Sch 2 - GEMT Expense'!$A69,'ADJ Sch 7 - Adjustments'!$H$10:$H$40,2)</f>
        <v>0</v>
      </c>
      <c r="J69" s="261">
        <f t="shared" si="7"/>
        <v>0</v>
      </c>
      <c r="L69" s="673" t="s">
        <v>951</v>
      </c>
    </row>
    <row r="70" spans="1:12" s="131" customFormat="1" ht="15" customHeight="1" x14ac:dyDescent="0.35">
      <c r="A70" s="243">
        <f>+'ADJ Sch 1 - Total Expense'!A70</f>
        <v>45</v>
      </c>
      <c r="B70" s="1075" t="str">
        <f>+'ADJ Sch 1 - Total Expense'!B70:C70</f>
        <v>Fleet Maintenance</v>
      </c>
      <c r="C70" s="1099"/>
      <c r="D70" s="806" t="str">
        <f t="shared" si="6"/>
        <v>45 Fleet Maintenance</v>
      </c>
      <c r="E70" s="574">
        <f>'Sch 2 - GEMT Expense'!E70</f>
        <v>0</v>
      </c>
      <c r="F70" s="485">
        <f>'Sch 2 - GEMT Expense'!F70</f>
        <v>0</v>
      </c>
      <c r="G70" s="323"/>
      <c r="H70" s="260">
        <f>SUMIFS('ADJ Sch 6 - Reclassifications'!$H$11:$H$71,'ADJ Sch 6 - Reclassifications'!$F$11:$F$71,'ADJ Sch 2 - GEMT Expense'!$A70,'ADJ Sch 6 - Reclassifications'!$G$11:$G$71,2)-SUMIFS('ADJ Sch 6 - Reclassifications'!$L$11:$L$71,'ADJ Sch 6 - Reclassifications'!$J$11:$J$71,'ADJ Sch 2 - GEMT Expense'!$A70,'ADJ Sch 6 - Reclassifications'!$K$11:$K$71,2)</f>
        <v>0</v>
      </c>
      <c r="I70" s="260">
        <f>SUMIFS('ADJ Sch 7 - Adjustments'!$E$10:$E$40,'ADJ Sch 7 - Adjustments'!$I$10:$I$40,'ADJ Sch 2 - GEMT Expense'!$A70,'ADJ Sch 7 - Adjustments'!$H$10:$H$40,2)</f>
        <v>0</v>
      </c>
      <c r="J70" s="261">
        <f t="shared" si="7"/>
        <v>0</v>
      </c>
      <c r="L70" s="673" t="s">
        <v>952</v>
      </c>
    </row>
    <row r="71" spans="1:12" s="131" customFormat="1" ht="15" customHeight="1" x14ac:dyDescent="0.35">
      <c r="A71" s="243">
        <f>+'ADJ Sch 1 - Total Expense'!A71</f>
        <v>46</v>
      </c>
      <c r="B71" s="1075" t="str">
        <f>+'ADJ Sch 1 - Total Expense'!B71:C71</f>
        <v xml:space="preserve">Communications </v>
      </c>
      <c r="C71" s="1099"/>
      <c r="D71" s="806" t="str">
        <f t="shared" si="6"/>
        <v xml:space="preserve">46 Communications </v>
      </c>
      <c r="E71" s="574">
        <f>'Sch 2 - GEMT Expense'!E71</f>
        <v>0</v>
      </c>
      <c r="F71" s="485">
        <f>'Sch 2 - GEMT Expense'!F71</f>
        <v>0</v>
      </c>
      <c r="G71" s="323"/>
      <c r="H71" s="260">
        <f>SUMIFS('ADJ Sch 6 - Reclassifications'!$H$11:$H$71,'ADJ Sch 6 - Reclassifications'!$F$11:$F$71,'ADJ Sch 2 - GEMT Expense'!$A71,'ADJ Sch 6 - Reclassifications'!$G$11:$G$71,2)-SUMIFS('ADJ Sch 6 - Reclassifications'!$L$11:$L$71,'ADJ Sch 6 - Reclassifications'!$J$11:$J$71,'ADJ Sch 2 - GEMT Expense'!$A71,'ADJ Sch 6 - Reclassifications'!$K$11:$K$71,2)</f>
        <v>0</v>
      </c>
      <c r="I71" s="260">
        <f>SUMIFS('ADJ Sch 7 - Adjustments'!$E$10:$E$40,'ADJ Sch 7 - Adjustments'!$I$10:$I$40,'ADJ Sch 2 - GEMT Expense'!$A71,'ADJ Sch 7 - Adjustments'!$H$10:$H$40,2)</f>
        <v>0</v>
      </c>
      <c r="J71" s="261">
        <f t="shared" si="7"/>
        <v>0</v>
      </c>
      <c r="L71" s="673" t="s">
        <v>953</v>
      </c>
    </row>
    <row r="72" spans="1:12" s="131" customFormat="1" ht="15" customHeight="1" x14ac:dyDescent="0.35">
      <c r="A72" s="243">
        <f>+'ADJ Sch 1 - Total Expense'!A72</f>
        <v>47</v>
      </c>
      <c r="B72" s="1075" t="str">
        <f>+'ADJ Sch 1 - Total Expense'!B72:C72</f>
        <v xml:space="preserve">Recruit Academy </v>
      </c>
      <c r="C72" s="1099"/>
      <c r="D72" s="806" t="str">
        <f t="shared" si="6"/>
        <v xml:space="preserve">47 Recruit Academy </v>
      </c>
      <c r="E72" s="574">
        <f>'Sch 2 - GEMT Expense'!E72</f>
        <v>0</v>
      </c>
      <c r="F72" s="485">
        <f>'Sch 2 - GEMT Expense'!F72</f>
        <v>0</v>
      </c>
      <c r="G72" s="323"/>
      <c r="H72" s="260">
        <f>SUMIFS('ADJ Sch 6 - Reclassifications'!$H$11:$H$71,'ADJ Sch 6 - Reclassifications'!$F$11:$F$71,'ADJ Sch 2 - GEMT Expense'!$A72,'ADJ Sch 6 - Reclassifications'!$G$11:$G$71,2)-SUMIFS('ADJ Sch 6 - Reclassifications'!$L$11:$L$71,'ADJ Sch 6 - Reclassifications'!$J$11:$J$71,'ADJ Sch 2 - GEMT Expense'!$A72,'ADJ Sch 6 - Reclassifications'!$K$11:$K$71,2)</f>
        <v>0</v>
      </c>
      <c r="I72" s="260">
        <f>SUMIFS('ADJ Sch 7 - Adjustments'!$E$10:$E$40,'ADJ Sch 7 - Adjustments'!$I$10:$I$40,'ADJ Sch 2 - GEMT Expense'!$A72,'ADJ Sch 7 - Adjustments'!$H$10:$H$40,2)</f>
        <v>0</v>
      </c>
      <c r="J72" s="261">
        <f t="shared" si="7"/>
        <v>0</v>
      </c>
      <c r="L72" s="673" t="s">
        <v>954</v>
      </c>
    </row>
    <row r="73" spans="1:12" s="131" customFormat="1" ht="15" customHeight="1" x14ac:dyDescent="0.35">
      <c r="A73" s="243">
        <f>+'ADJ Sch 1 - Total Expense'!A73</f>
        <v>48</v>
      </c>
      <c r="B73" s="1075" t="str">
        <f>+'ADJ Sch 1 - Total Expense'!B73:C73</f>
        <v xml:space="preserve">Dispatch Service </v>
      </c>
      <c r="C73" s="1099"/>
      <c r="D73" s="806" t="str">
        <f t="shared" si="6"/>
        <v xml:space="preserve">48 Dispatch Service </v>
      </c>
      <c r="E73" s="574">
        <f>'Sch 2 - GEMT Expense'!E73</f>
        <v>0</v>
      </c>
      <c r="F73" s="485">
        <f>'Sch 2 - GEMT Expense'!F73</f>
        <v>0</v>
      </c>
      <c r="G73" s="323"/>
      <c r="H73" s="260">
        <f>SUMIFS('ADJ Sch 6 - Reclassifications'!$H$11:$H$71,'ADJ Sch 6 - Reclassifications'!$F$11:$F$71,'ADJ Sch 2 - GEMT Expense'!$A73,'ADJ Sch 6 - Reclassifications'!$G$11:$G$71,2)-SUMIFS('ADJ Sch 6 - Reclassifications'!$L$11:$L$71,'ADJ Sch 6 - Reclassifications'!$J$11:$J$71,'ADJ Sch 2 - GEMT Expense'!$A73,'ADJ Sch 6 - Reclassifications'!$K$11:$K$71,2)</f>
        <v>0</v>
      </c>
      <c r="I73" s="260">
        <f>SUMIFS('ADJ Sch 7 - Adjustments'!$E$10:$E$40,'ADJ Sch 7 - Adjustments'!$I$10:$I$40,'ADJ Sch 2 - GEMT Expense'!$A73,'ADJ Sch 7 - Adjustments'!$H$10:$H$40,2)</f>
        <v>0</v>
      </c>
      <c r="J73" s="261">
        <f t="shared" si="7"/>
        <v>0</v>
      </c>
      <c r="L73" s="673" t="s">
        <v>955</v>
      </c>
    </row>
    <row r="74" spans="1:12" s="131" customFormat="1" ht="15" customHeight="1" x14ac:dyDescent="0.35">
      <c r="A74" s="243">
        <f>+'ADJ Sch 1 - Total Expense'!A74</f>
        <v>49</v>
      </c>
      <c r="B74" s="1075" t="str">
        <f>+'ADJ Sch 1 - Total Expense'!B74:C74</f>
        <v xml:space="preserve">Logistics </v>
      </c>
      <c r="C74" s="1099"/>
      <c r="D74" s="806" t="str">
        <f t="shared" si="6"/>
        <v xml:space="preserve">49 Logistics </v>
      </c>
      <c r="E74" s="574">
        <f>'Sch 2 - GEMT Expense'!E74</f>
        <v>0</v>
      </c>
      <c r="F74" s="485">
        <f>'Sch 2 - GEMT Expense'!F74</f>
        <v>0</v>
      </c>
      <c r="G74" s="323"/>
      <c r="H74" s="260">
        <f>SUMIFS('ADJ Sch 6 - Reclassifications'!$H$11:$H$71,'ADJ Sch 6 - Reclassifications'!$F$11:$F$71,'ADJ Sch 2 - GEMT Expense'!$A74,'ADJ Sch 6 - Reclassifications'!$G$11:$G$71,2)-SUMIFS('ADJ Sch 6 - Reclassifications'!$L$11:$L$71,'ADJ Sch 6 - Reclassifications'!$J$11:$J$71,'ADJ Sch 2 - GEMT Expense'!$A74,'ADJ Sch 6 - Reclassifications'!$K$11:$K$71,2)</f>
        <v>0</v>
      </c>
      <c r="I74" s="260">
        <f>SUMIFS('ADJ Sch 7 - Adjustments'!$E$10:$E$40,'ADJ Sch 7 - Adjustments'!$I$10:$I$40,'ADJ Sch 2 - GEMT Expense'!$A74,'ADJ Sch 7 - Adjustments'!$H$10:$H$40,2)</f>
        <v>0</v>
      </c>
      <c r="J74" s="261">
        <f t="shared" si="7"/>
        <v>0</v>
      </c>
      <c r="L74" s="673" t="s">
        <v>956</v>
      </c>
    </row>
    <row r="75" spans="1:12" s="131" customFormat="1" ht="15" customHeight="1" x14ac:dyDescent="0.35">
      <c r="A75" s="243">
        <f>+'ADJ Sch 1 - Total Expense'!A75</f>
        <v>50</v>
      </c>
      <c r="B75" s="1075" t="str">
        <f>+'ADJ Sch 1 - Total Expense'!B75:C75</f>
        <v>Postage</v>
      </c>
      <c r="C75" s="1099"/>
      <c r="D75" s="806" t="str">
        <f t="shared" si="6"/>
        <v>50 Postage</v>
      </c>
      <c r="E75" s="574">
        <f>'Sch 2 - GEMT Expense'!E75</f>
        <v>0</v>
      </c>
      <c r="F75" s="485">
        <f>'Sch 2 - GEMT Expense'!F75</f>
        <v>0</v>
      </c>
      <c r="G75" s="323"/>
      <c r="H75" s="260">
        <f>SUMIFS('ADJ Sch 6 - Reclassifications'!$H$11:$H$71,'ADJ Sch 6 - Reclassifications'!$F$11:$F$71,'ADJ Sch 2 - GEMT Expense'!$A75,'ADJ Sch 6 - Reclassifications'!$G$11:$G$71,2)-SUMIFS('ADJ Sch 6 - Reclassifications'!$L$11:$L$71,'ADJ Sch 6 - Reclassifications'!$J$11:$J$71,'ADJ Sch 2 - GEMT Expense'!$A75,'ADJ Sch 6 - Reclassifications'!$K$11:$K$71,2)</f>
        <v>0</v>
      </c>
      <c r="I75" s="260">
        <f>SUMIFS('ADJ Sch 7 - Adjustments'!$E$10:$E$40,'ADJ Sch 7 - Adjustments'!$I$10:$I$40,'ADJ Sch 2 - GEMT Expense'!$A75,'ADJ Sch 7 - Adjustments'!$H$10:$H$40,2)</f>
        <v>0</v>
      </c>
      <c r="J75" s="261">
        <f t="shared" si="7"/>
        <v>0</v>
      </c>
      <c r="L75" s="673" t="s">
        <v>957</v>
      </c>
    </row>
    <row r="76" spans="1:12" s="131" customFormat="1" ht="15" customHeight="1" x14ac:dyDescent="0.35">
      <c r="A76" s="243">
        <f>+'ADJ Sch 1 - Total Expense'!A76</f>
        <v>51</v>
      </c>
      <c r="B76" s="1075" t="str">
        <f>+'ADJ Sch 1 - Total Expense'!B76:C76</f>
        <v>Dues and Subscriptions</v>
      </c>
      <c r="C76" s="1099"/>
      <c r="D76" s="806" t="str">
        <f t="shared" si="6"/>
        <v>51 Dues and Subscriptions</v>
      </c>
      <c r="E76" s="574">
        <f>'Sch 2 - GEMT Expense'!E76</f>
        <v>0</v>
      </c>
      <c r="F76" s="485">
        <f>'Sch 2 - GEMT Expense'!F76</f>
        <v>0</v>
      </c>
      <c r="G76" s="323"/>
      <c r="H76" s="260">
        <f>SUMIFS('ADJ Sch 6 - Reclassifications'!$H$11:$H$71,'ADJ Sch 6 - Reclassifications'!$F$11:$F$71,'ADJ Sch 2 - GEMT Expense'!$A76,'ADJ Sch 6 - Reclassifications'!$G$11:$G$71,2)-SUMIFS('ADJ Sch 6 - Reclassifications'!$L$11:$L$71,'ADJ Sch 6 - Reclassifications'!$J$11:$J$71,'ADJ Sch 2 - GEMT Expense'!$A76,'ADJ Sch 6 - Reclassifications'!$K$11:$K$71,2)</f>
        <v>0</v>
      </c>
      <c r="I76" s="260">
        <f>SUMIFS('ADJ Sch 7 - Adjustments'!$E$10:$E$40,'ADJ Sch 7 - Adjustments'!$I$10:$I$40,'ADJ Sch 2 - GEMT Expense'!$A76,'ADJ Sch 7 - Adjustments'!$H$10:$H$40,2)</f>
        <v>0</v>
      </c>
      <c r="J76" s="261">
        <f t="shared" si="7"/>
        <v>0</v>
      </c>
      <c r="L76" s="673" t="s">
        <v>958</v>
      </c>
    </row>
    <row r="77" spans="1:12" s="131" customFormat="1" ht="15" customHeight="1" x14ac:dyDescent="0.35">
      <c r="A77" s="243">
        <f>+'ADJ Sch 1 - Total Expense'!A77</f>
        <v>52</v>
      </c>
      <c r="B77" s="1075" t="str">
        <f>+'ADJ Sch 1 - Total Expense'!B77:C77</f>
        <v>Other - Capital Related Costs</v>
      </c>
      <c r="C77" s="1099"/>
      <c r="D77" s="806" t="str">
        <f t="shared" si="6"/>
        <v>52 Other - Capital Related Costs</v>
      </c>
      <c r="E77" s="574">
        <f>'Sch 2 - GEMT Expense'!E77</f>
        <v>0</v>
      </c>
      <c r="F77" s="485">
        <f>'Sch 2 - GEMT Expense'!F77</f>
        <v>0</v>
      </c>
      <c r="G77" s="323"/>
      <c r="H77" s="260">
        <f>SUMIFS('ADJ Sch 6 - Reclassifications'!$H$11:$H$71,'ADJ Sch 6 - Reclassifications'!$F$11:$F$71,'ADJ Sch 2 - GEMT Expense'!$A77,'ADJ Sch 6 - Reclassifications'!$G$11:$G$71,2)-SUMIFS('ADJ Sch 6 - Reclassifications'!$L$11:$L$71,'ADJ Sch 6 - Reclassifications'!$J$11:$J$71,'ADJ Sch 2 - GEMT Expense'!$A77,'ADJ Sch 6 - Reclassifications'!$K$11:$K$71,2)</f>
        <v>0</v>
      </c>
      <c r="I77" s="260">
        <f>SUMIFS('ADJ Sch 7 - Adjustments'!$E$10:$E$40,'ADJ Sch 7 - Adjustments'!$I$10:$I$40,'ADJ Sch 2 - GEMT Expense'!$A77,'ADJ Sch 7 - Adjustments'!$H$10:$H$40,2)</f>
        <v>0</v>
      </c>
      <c r="J77" s="261">
        <f t="shared" si="7"/>
        <v>0</v>
      </c>
      <c r="L77" s="673" t="s">
        <v>959</v>
      </c>
    </row>
    <row r="78" spans="1:12" s="131" customFormat="1" ht="15" customHeight="1" x14ac:dyDescent="0.35">
      <c r="A78" s="243">
        <f>+'ADJ Sch 1 - Total Expense'!A78</f>
        <v>53</v>
      </c>
      <c r="B78" s="1075" t="str">
        <f>+'ADJ Sch 1 - Total Expense'!B78:C78</f>
        <v>Contracted Services - Ambulance</v>
      </c>
      <c r="C78" s="1099"/>
      <c r="D78" s="806" t="str">
        <f t="shared" si="6"/>
        <v>53 Contracted Services - Ambulance</v>
      </c>
      <c r="E78" s="574">
        <f>'Sch 2 - GEMT Expense'!E78</f>
        <v>0</v>
      </c>
      <c r="F78" s="485">
        <f>'Sch 2 - GEMT Expense'!F78</f>
        <v>0</v>
      </c>
      <c r="G78" s="323"/>
      <c r="H78" s="260">
        <f>SUMIFS('ADJ Sch 6 - Reclassifications'!$H$11:$H$71,'ADJ Sch 6 - Reclassifications'!$F$11:$F$71,'ADJ Sch 2 - GEMT Expense'!$A78,'ADJ Sch 6 - Reclassifications'!$G$11:$G$71,2)-SUMIFS('ADJ Sch 6 - Reclassifications'!$L$11:$L$71,'ADJ Sch 6 - Reclassifications'!$J$11:$J$71,'ADJ Sch 2 - GEMT Expense'!$A78,'ADJ Sch 6 - Reclassifications'!$K$11:$K$71,2)</f>
        <v>0</v>
      </c>
      <c r="I78" s="260">
        <f>SUMIFS('ADJ Sch 7 - Adjustments'!$E$10:$E$40,'ADJ Sch 7 - Adjustments'!$I$10:$I$40,'ADJ Sch 2 - GEMT Expense'!$A78,'ADJ Sch 7 - Adjustments'!$H$10:$H$40,2)</f>
        <v>0</v>
      </c>
      <c r="J78" s="261">
        <f t="shared" si="7"/>
        <v>0</v>
      </c>
      <c r="L78" s="673" t="s">
        <v>960</v>
      </c>
    </row>
    <row r="79" spans="1:12" s="131" customFormat="1" ht="15" customHeight="1" x14ac:dyDescent="0.35">
      <c r="A79" s="243">
        <f>+'ADJ Sch 1 - Total Expense'!A79</f>
        <v>54</v>
      </c>
      <c r="B79" s="1075" t="str">
        <f>+'ADJ Sch 1 - Total Expense'!B79:C79</f>
        <v>Contracted Services - Ambulance Billing</v>
      </c>
      <c r="C79" s="1099"/>
      <c r="D79" s="806" t="str">
        <f t="shared" si="6"/>
        <v>54 Contracted Services - Ambulance Billing</v>
      </c>
      <c r="E79" s="574">
        <f>'Sch 2 - GEMT Expense'!E79</f>
        <v>0</v>
      </c>
      <c r="F79" s="485">
        <f>'Sch 2 - GEMT Expense'!F79</f>
        <v>0</v>
      </c>
      <c r="G79" s="323"/>
      <c r="H79" s="260">
        <f>SUMIFS('ADJ Sch 6 - Reclassifications'!$H$11:$H$71,'ADJ Sch 6 - Reclassifications'!$F$11:$F$71,'ADJ Sch 2 - GEMT Expense'!$A79,'ADJ Sch 6 - Reclassifications'!$G$11:$G$71,2)-SUMIFS('ADJ Sch 6 - Reclassifications'!$L$11:$L$71,'ADJ Sch 6 - Reclassifications'!$J$11:$J$71,'ADJ Sch 2 - GEMT Expense'!$A79,'ADJ Sch 6 - Reclassifications'!$K$11:$K$71,2)</f>
        <v>0</v>
      </c>
      <c r="I79" s="260">
        <f>SUMIFS('ADJ Sch 7 - Adjustments'!$E$10:$E$40,'ADJ Sch 7 - Adjustments'!$I$10:$I$40,'ADJ Sch 2 - GEMT Expense'!$A79,'ADJ Sch 7 - Adjustments'!$H$10:$H$40,2)</f>
        <v>0</v>
      </c>
      <c r="J79" s="261">
        <f t="shared" si="7"/>
        <v>0</v>
      </c>
      <c r="L79" s="673" t="s">
        <v>961</v>
      </c>
    </row>
    <row r="80" spans="1:12" s="131" customFormat="1" ht="15" customHeight="1" x14ac:dyDescent="0.35">
      <c r="A80" s="243">
        <f>+'ADJ Sch 1 - Total Expense'!A80</f>
        <v>55</v>
      </c>
      <c r="B80" s="1075" t="str">
        <f>+'ADJ Sch 1 - Total Expense'!B80</f>
        <v>Other - (Specify)</v>
      </c>
      <c r="C80" s="1099"/>
      <c r="D80" s="806" t="str">
        <f t="shared" si="6"/>
        <v>55 Other - (Specify)</v>
      </c>
      <c r="E80" s="574">
        <f>'Sch 2 - GEMT Expense'!E80</f>
        <v>0</v>
      </c>
      <c r="F80" s="485">
        <f>'Sch 2 - GEMT Expense'!F80</f>
        <v>0</v>
      </c>
      <c r="G80" s="323"/>
      <c r="H80" s="260">
        <f>SUMIFS('ADJ Sch 6 - Reclassifications'!$H$11:$H$71,'ADJ Sch 6 - Reclassifications'!$F$11:$F$71,'ADJ Sch 2 - GEMT Expense'!$A80,'ADJ Sch 6 - Reclassifications'!$G$11:$G$71,2)-SUMIFS('ADJ Sch 6 - Reclassifications'!$L$11:$L$71,'ADJ Sch 6 - Reclassifications'!$J$11:$J$71,'ADJ Sch 2 - GEMT Expense'!$A80,'ADJ Sch 6 - Reclassifications'!$K$11:$K$71,2)</f>
        <v>0</v>
      </c>
      <c r="I80" s="260">
        <f>SUMIFS('ADJ Sch 7 - Adjustments'!$E$10:$E$40,'ADJ Sch 7 - Adjustments'!$I$10:$I$40,'ADJ Sch 2 - GEMT Expense'!$A80,'ADJ Sch 7 - Adjustments'!$H$10:$H$40,2)</f>
        <v>0</v>
      </c>
      <c r="J80" s="261">
        <f t="shared" si="7"/>
        <v>0</v>
      </c>
      <c r="L80" s="673" t="s">
        <v>962</v>
      </c>
    </row>
    <row r="81" spans="1:12" s="131" customFormat="1" ht="15" customHeight="1" x14ac:dyDescent="0.35">
      <c r="A81" s="243">
        <f>+'ADJ Sch 1 - Total Expense'!A81</f>
        <v>56</v>
      </c>
      <c r="B81" s="1075" t="str">
        <f>+'ADJ Sch 1 - Total Expense'!B81</f>
        <v>Other - (Specify)</v>
      </c>
      <c r="C81" s="1099"/>
      <c r="D81" s="806" t="str">
        <f t="shared" si="6"/>
        <v>56 Other - (Specify)</v>
      </c>
      <c r="E81" s="574">
        <f>'Sch 2 - GEMT Expense'!E81</f>
        <v>0</v>
      </c>
      <c r="F81" s="485">
        <f>'Sch 2 - GEMT Expense'!F81</f>
        <v>0</v>
      </c>
      <c r="G81" s="323"/>
      <c r="H81" s="260">
        <f>SUMIFS('ADJ Sch 6 - Reclassifications'!$H$11:$H$71,'ADJ Sch 6 - Reclassifications'!$F$11:$F$71,'ADJ Sch 2 - GEMT Expense'!$A81,'ADJ Sch 6 - Reclassifications'!$G$11:$G$71,2)-SUMIFS('ADJ Sch 6 - Reclassifications'!$L$11:$L$71,'ADJ Sch 6 - Reclassifications'!$J$11:$J$71,'ADJ Sch 2 - GEMT Expense'!$A81,'ADJ Sch 6 - Reclassifications'!$K$11:$K$71,2)</f>
        <v>0</v>
      </c>
      <c r="I81" s="260">
        <f>SUMIFS('ADJ Sch 7 - Adjustments'!$E$10:$E$40,'ADJ Sch 7 - Adjustments'!$I$10:$I$40,'ADJ Sch 2 - GEMT Expense'!$A81,'ADJ Sch 7 - Adjustments'!$H$10:$H$40,2)</f>
        <v>0</v>
      </c>
      <c r="J81" s="261">
        <f t="shared" si="7"/>
        <v>0</v>
      </c>
      <c r="L81" s="673" t="s">
        <v>963</v>
      </c>
    </row>
    <row r="82" spans="1:12" s="131" customFormat="1" ht="15" customHeight="1" x14ac:dyDescent="0.35">
      <c r="A82" s="243">
        <f>+'ADJ Sch 1 - Total Expense'!A82</f>
        <v>57</v>
      </c>
      <c r="B82" s="1075" t="str">
        <f>+'ADJ Sch 1 - Total Expense'!B82</f>
        <v>Other - (Specify)</v>
      </c>
      <c r="C82" s="1099"/>
      <c r="D82" s="806" t="str">
        <f t="shared" si="6"/>
        <v>57 Other - (Specify)</v>
      </c>
      <c r="E82" s="574">
        <f>'Sch 2 - GEMT Expense'!E82</f>
        <v>0</v>
      </c>
      <c r="F82" s="485">
        <f>'Sch 2 - GEMT Expense'!F82</f>
        <v>0</v>
      </c>
      <c r="G82" s="324"/>
      <c r="H82" s="260">
        <f>SUMIFS('ADJ Sch 6 - Reclassifications'!$H$11:$H$71,'ADJ Sch 6 - Reclassifications'!$F$11:$F$71,'ADJ Sch 2 - GEMT Expense'!$A82,'ADJ Sch 6 - Reclassifications'!$G$11:$G$71,2)-SUMIFS('ADJ Sch 6 - Reclassifications'!$L$11:$L$71,'ADJ Sch 6 - Reclassifications'!$J$11:$J$71,'ADJ Sch 2 - GEMT Expense'!$A82,'ADJ Sch 6 - Reclassifications'!$K$11:$K$71,2)</f>
        <v>0</v>
      </c>
      <c r="I82" s="260">
        <f>SUMIFS('ADJ Sch 7 - Adjustments'!$E$10:$E$40,'ADJ Sch 7 - Adjustments'!$I$10:$I$40,'ADJ Sch 2 - GEMT Expense'!$A82,'ADJ Sch 7 - Adjustments'!$H$10:$H$40,2)</f>
        <v>0</v>
      </c>
      <c r="J82" s="267">
        <f>SUM(F82:I82)</f>
        <v>0</v>
      </c>
      <c r="L82" s="673" t="s">
        <v>964</v>
      </c>
    </row>
    <row r="83" spans="1:12" s="131" customFormat="1" ht="15" customHeight="1" x14ac:dyDescent="0.35">
      <c r="A83" s="943"/>
      <c r="B83" s="1089" t="str">
        <f>+'ADJ Sch 1 - Total Expense'!B83:C83</f>
        <v>Total Administrative &amp; General</v>
      </c>
      <c r="C83" s="1090"/>
      <c r="D83" s="818"/>
      <c r="E83" s="249"/>
      <c r="F83" s="278">
        <f>SUM(F52:F82)</f>
        <v>0</v>
      </c>
      <c r="G83" s="283"/>
      <c r="H83" s="278">
        <f>SUM(H52:H82)</f>
        <v>0</v>
      </c>
      <c r="I83" s="278">
        <f>SUM(I52:I82)</f>
        <v>0</v>
      </c>
      <c r="J83" s="279">
        <f>SUM(J52:J82)</f>
        <v>0</v>
      </c>
      <c r="L83" s="673" t="s">
        <v>965</v>
      </c>
    </row>
    <row r="84" spans="1:12" s="131" customFormat="1" ht="12" customHeight="1" x14ac:dyDescent="0.35">
      <c r="A84" s="243"/>
      <c r="B84" s="1097"/>
      <c r="C84" s="1098"/>
      <c r="D84" s="669"/>
      <c r="E84" s="249"/>
      <c r="F84" s="284"/>
      <c r="G84" s="284"/>
      <c r="H84" s="284"/>
      <c r="I84" s="284"/>
      <c r="J84" s="285"/>
      <c r="L84" s="652"/>
    </row>
    <row r="85" spans="1:12" s="131" customFormat="1" ht="21" customHeight="1" thickBot="1" x14ac:dyDescent="0.4">
      <c r="A85" s="250">
        <f>'Sch 2 - GEMT Expense'!A85</f>
        <v>58</v>
      </c>
      <c r="B85" s="1104" t="str">
        <f>+'ADJ Sch 1 - Total Expense'!B85:C85</f>
        <v xml:space="preserve">        Total GEMT Provider</v>
      </c>
      <c r="C85" s="1105"/>
      <c r="D85" s="822"/>
      <c r="E85" s="251"/>
      <c r="F85" s="286">
        <f>F48+F83</f>
        <v>0</v>
      </c>
      <c r="G85" s="286">
        <f>G48+G83</f>
        <v>0</v>
      </c>
      <c r="H85" s="286">
        <f>H48+H83</f>
        <v>0</v>
      </c>
      <c r="I85" s="286">
        <f>I48+I83</f>
        <v>0</v>
      </c>
      <c r="J85" s="287">
        <f>J48+J83</f>
        <v>0</v>
      </c>
      <c r="L85" s="673" t="s">
        <v>966</v>
      </c>
    </row>
    <row r="86" spans="1:12" s="256" customFormat="1" ht="10.5" customHeight="1" x14ac:dyDescent="0.35">
      <c r="A86" s="252"/>
      <c r="B86" s="253"/>
      <c r="C86" s="254"/>
      <c r="D86" s="254"/>
      <c r="E86" s="254"/>
      <c r="F86" s="255"/>
      <c r="G86" s="255"/>
      <c r="H86" s="255"/>
      <c r="I86" s="255"/>
      <c r="J86" s="255"/>
    </row>
    <row r="87" spans="1:12" s="131" customFormat="1" ht="28.5" customHeight="1" x14ac:dyDescent="0.35">
      <c r="A87" s="257"/>
      <c r="B87" s="1103"/>
      <c r="C87" s="1103"/>
      <c r="D87" s="1103"/>
      <c r="E87" s="1103"/>
      <c r="F87" s="1103"/>
      <c r="G87" s="1103"/>
      <c r="H87" s="1103"/>
      <c r="I87" s="1103"/>
      <c r="J87" s="258"/>
    </row>
    <row r="88" spans="1:12" s="131" customFormat="1" ht="28.5" customHeight="1" x14ac:dyDescent="0.35">
      <c r="A88" s="257"/>
      <c r="B88" s="1103"/>
      <c r="C88" s="1103"/>
      <c r="D88" s="1103"/>
      <c r="E88" s="1103"/>
      <c r="F88" s="1103"/>
      <c r="G88" s="1103"/>
      <c r="H88" s="1103"/>
      <c r="I88" s="1103"/>
      <c r="J88" s="139"/>
    </row>
    <row r="89" spans="1:12" s="131" customFormat="1" ht="10.5" customHeight="1" x14ac:dyDescent="0.35">
      <c r="B89" s="228"/>
      <c r="F89" s="139"/>
      <c r="G89" s="139"/>
      <c r="H89" s="139"/>
      <c r="I89" s="139"/>
      <c r="J89" s="139"/>
    </row>
    <row r="90" spans="1:12" s="131" customFormat="1" ht="10.5" customHeight="1" x14ac:dyDescent="0.35">
      <c r="B90" s="228"/>
      <c r="F90" s="139"/>
      <c r="G90" s="139"/>
      <c r="H90" s="139"/>
      <c r="I90" s="139"/>
      <c r="J90" s="139"/>
    </row>
    <row r="91" spans="1:12" s="131" customFormat="1" ht="10.5" customHeight="1" x14ac:dyDescent="0.35">
      <c r="F91" s="139"/>
      <c r="G91" s="139"/>
      <c r="H91" s="139"/>
      <c r="I91" s="139"/>
      <c r="J91" s="139"/>
    </row>
    <row r="92" spans="1:12" s="131" customFormat="1" ht="10.5" customHeight="1" x14ac:dyDescent="0.35">
      <c r="F92" s="139"/>
      <c r="G92" s="139"/>
      <c r="H92" s="139"/>
      <c r="I92" s="139"/>
      <c r="J92" s="139"/>
    </row>
    <row r="93" spans="1:12" s="131" customFormat="1" ht="10.5" customHeight="1" x14ac:dyDescent="0.35">
      <c r="F93" s="139"/>
      <c r="G93" s="139"/>
      <c r="H93" s="139"/>
      <c r="I93" s="139"/>
      <c r="J93" s="139"/>
    </row>
  </sheetData>
  <sheetProtection selectLockedCells="1"/>
  <protectedRanges>
    <protectedRange sqref="E25:F32 E37:F44 E52:F82 E11:F20" name="Range1"/>
  </protectedRanges>
  <mergeCells count="82">
    <mergeCell ref="B13:C13"/>
    <mergeCell ref="A1:J1"/>
    <mergeCell ref="A3:B3"/>
    <mergeCell ref="C3:F3"/>
    <mergeCell ref="I3:J3"/>
    <mergeCell ref="A4:B4"/>
    <mergeCell ref="C4:F4"/>
    <mergeCell ref="H4:I4"/>
    <mergeCell ref="A7:A9"/>
    <mergeCell ref="B7:C9"/>
    <mergeCell ref="B10:C10"/>
    <mergeCell ref="B11:C11"/>
    <mergeCell ref="B12:C12"/>
    <mergeCell ref="B26:C26"/>
    <mergeCell ref="B14:C14"/>
    <mergeCell ref="B15:C15"/>
    <mergeCell ref="B16:C16"/>
    <mergeCell ref="B17:C17"/>
    <mergeCell ref="B18:C18"/>
    <mergeCell ref="B19:C19"/>
    <mergeCell ref="B20:C20"/>
    <mergeCell ref="B21:C21"/>
    <mergeCell ref="B22:C22"/>
    <mergeCell ref="B24:C24"/>
    <mergeCell ref="B25:C25"/>
    <mergeCell ref="B40:C40"/>
    <mergeCell ref="B27:C27"/>
    <mergeCell ref="B28:C28"/>
    <mergeCell ref="B29:C29"/>
    <mergeCell ref="B30:C30"/>
    <mergeCell ref="B31:C31"/>
    <mergeCell ref="B32:C32"/>
    <mergeCell ref="B33:C33"/>
    <mergeCell ref="B36:C36"/>
    <mergeCell ref="B37:C37"/>
    <mergeCell ref="B38:C38"/>
    <mergeCell ref="B39:C39"/>
    <mergeCell ref="B53:C53"/>
    <mergeCell ref="B41:C41"/>
    <mergeCell ref="B42:C42"/>
    <mergeCell ref="B43:C43"/>
    <mergeCell ref="B44:C44"/>
    <mergeCell ref="B45:C45"/>
    <mergeCell ref="B46:C46"/>
    <mergeCell ref="B47:C47"/>
    <mergeCell ref="B48:C48"/>
    <mergeCell ref="B49:C49"/>
    <mergeCell ref="B51:C51"/>
    <mergeCell ref="B52:C52"/>
    <mergeCell ref="B65:C65"/>
    <mergeCell ref="B54:C54"/>
    <mergeCell ref="B55:C55"/>
    <mergeCell ref="B56:C56"/>
    <mergeCell ref="B57:C57"/>
    <mergeCell ref="B58:C58"/>
    <mergeCell ref="B59:C59"/>
    <mergeCell ref="B60:C60"/>
    <mergeCell ref="B61:C61"/>
    <mergeCell ref="B62:C62"/>
    <mergeCell ref="B63:C63"/>
    <mergeCell ref="B64:C64"/>
    <mergeCell ref="B77:C77"/>
    <mergeCell ref="B66:C66"/>
    <mergeCell ref="B67:C67"/>
    <mergeCell ref="B68:C68"/>
    <mergeCell ref="B69:C69"/>
    <mergeCell ref="B70:C70"/>
    <mergeCell ref="B71:C71"/>
    <mergeCell ref="B72:C72"/>
    <mergeCell ref="B73:C73"/>
    <mergeCell ref="B74:C74"/>
    <mergeCell ref="B75:C75"/>
    <mergeCell ref="B76:C76"/>
    <mergeCell ref="B84:C84"/>
    <mergeCell ref="B85:C85"/>
    <mergeCell ref="B87:I88"/>
    <mergeCell ref="B78:C78"/>
    <mergeCell ref="B79:C79"/>
    <mergeCell ref="B80:C80"/>
    <mergeCell ref="B81:C81"/>
    <mergeCell ref="B82:C82"/>
    <mergeCell ref="B83:C83"/>
  </mergeCells>
  <printOptions horizontalCentered="1"/>
  <pageMargins left="0.25" right="0.25" top="0.75" bottom="0.75" header="0.3" footer="0.3"/>
  <pageSetup scale="66" fitToHeight="0" orientation="portrait" r:id="rId1"/>
  <headerFooter alignWithMargins="0">
    <oddHeader>&amp;C&amp;9State of Iowa
Ground Emergency Medical Transportation
Medicaid Cost Report</oddHeader>
    <oddFooter>&amp;L&amp;9Printed &amp;D&amp;C&amp;9&amp;A&amp;R&amp;9Page &amp;P of &amp;N</oddFooter>
  </headerFooter>
  <rowBreaks count="1" manualBreakCount="1">
    <brk id="67"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L93"/>
  <sheetViews>
    <sheetView showGridLines="0" zoomScale="85" zoomScaleNormal="85" zoomScaleSheetLayoutView="100" zoomScalePageLayoutView="80" workbookViewId="0">
      <pane ySplit="9" topLeftCell="A10" activePane="bottomLeft" state="frozen"/>
      <selection activeCell="A8" sqref="A8:E8"/>
      <selection pane="bottomLeft" activeCell="J9" sqref="J9"/>
    </sheetView>
  </sheetViews>
  <sheetFormatPr defaultColWidth="0" defaultRowHeight="0" customHeight="1" zeroHeight="1" x14ac:dyDescent="0.35"/>
  <cols>
    <col min="1" max="1" width="6.84375" style="225" bestFit="1" customWidth="1"/>
    <col min="2" max="2" width="16.84375" style="225" customWidth="1"/>
    <col min="3" max="3" width="23.07421875" style="225" customWidth="1"/>
    <col min="4" max="4" width="23.07421875" style="225" hidden="1" customWidth="1"/>
    <col min="5" max="5" width="7.53515625" style="225" customWidth="1"/>
    <col min="6" max="10" width="15" style="259" customWidth="1"/>
    <col min="11" max="11" width="6.3046875" style="225" customWidth="1"/>
    <col min="12" max="12" width="4.69140625" style="660" hidden="1" customWidth="1"/>
    <col min="13" max="16384" width="4.69140625" style="225" hidden="1"/>
  </cols>
  <sheetData>
    <row r="1" spans="1:12" s="220" customFormat="1" ht="17.25" customHeight="1" x14ac:dyDescent="0.35">
      <c r="A1" s="1100" t="s">
        <v>6383</v>
      </c>
      <c r="B1" s="1100"/>
      <c r="C1" s="1100"/>
      <c r="D1" s="1100"/>
      <c r="E1" s="1100"/>
      <c r="F1" s="1100"/>
      <c r="G1" s="1100"/>
      <c r="H1" s="1100"/>
      <c r="I1" s="1100"/>
      <c r="J1" s="1100"/>
      <c r="K1" s="219"/>
      <c r="L1" s="746"/>
    </row>
    <row r="2" spans="1:12" s="220" customFormat="1" ht="15" customHeight="1" x14ac:dyDescent="0.35">
      <c r="A2" s="329"/>
      <c r="B2" s="329"/>
      <c r="C2" s="330"/>
      <c r="D2" s="330"/>
      <c r="E2" s="330"/>
      <c r="F2" s="331"/>
      <c r="G2" s="331"/>
      <c r="H2" s="331"/>
      <c r="I2" s="331"/>
      <c r="J2" s="332"/>
      <c r="K2" s="219"/>
      <c r="L2" s="746"/>
    </row>
    <row r="3" spans="1:12" s="220" customFormat="1" ht="15" customHeight="1" x14ac:dyDescent="0.35">
      <c r="A3" s="1077" t="s">
        <v>120</v>
      </c>
      <c r="B3" s="1077"/>
      <c r="C3" s="1078">
        <f>Fire_District_Name</f>
        <v>0</v>
      </c>
      <c r="D3" s="1078"/>
      <c r="E3" s="1078"/>
      <c r="F3" s="1078"/>
      <c r="G3" s="226"/>
      <c r="H3" s="227" t="s">
        <v>81</v>
      </c>
      <c r="I3" s="1079">
        <f>FYE</f>
        <v>0</v>
      </c>
      <c r="J3" s="1079"/>
      <c r="K3" s="333"/>
      <c r="L3" s="746"/>
    </row>
    <row r="4" spans="1:12" s="220" customFormat="1" ht="15" customHeight="1" x14ac:dyDescent="0.35">
      <c r="A4" s="1077" t="s">
        <v>79</v>
      </c>
      <c r="B4" s="1077"/>
      <c r="C4" s="1101">
        <f>NPI</f>
        <v>0</v>
      </c>
      <c r="D4" s="1101"/>
      <c r="E4" s="1101"/>
      <c r="F4" s="1101"/>
      <c r="G4" s="226"/>
      <c r="H4" s="1102"/>
      <c r="I4" s="1102"/>
      <c r="J4" s="229"/>
      <c r="K4" s="219"/>
      <c r="L4" s="746"/>
    </row>
    <row r="5" spans="1:12" s="220" customFormat="1" ht="15" hidden="1" customHeight="1" x14ac:dyDescent="0.35">
      <c r="A5" s="661"/>
      <c r="B5" s="661"/>
      <c r="C5" s="662"/>
      <c r="D5" s="662"/>
      <c r="E5" s="689" t="s">
        <v>349</v>
      </c>
      <c r="F5" s="689" t="s">
        <v>350</v>
      </c>
      <c r="G5" s="675" t="s">
        <v>351</v>
      </c>
      <c r="H5" s="676" t="s">
        <v>352</v>
      </c>
      <c r="I5" s="676" t="s">
        <v>353</v>
      </c>
      <c r="J5" s="677" t="s">
        <v>354</v>
      </c>
      <c r="K5" s="661"/>
      <c r="L5" s="661"/>
    </row>
    <row r="6" spans="1:12" s="220" customFormat="1" ht="15" customHeight="1" thickBot="1" x14ac:dyDescent="0.4">
      <c r="A6" s="219"/>
      <c r="B6" s="219"/>
      <c r="C6" s="333"/>
      <c r="D6" s="824"/>
      <c r="E6" s="333"/>
      <c r="F6" s="334"/>
      <c r="G6" s="334"/>
      <c r="H6" s="334"/>
      <c r="I6" s="335"/>
      <c r="J6" s="336"/>
      <c r="K6" s="219"/>
      <c r="L6" s="661"/>
    </row>
    <row r="7" spans="1:12" ht="10.5" customHeight="1" x14ac:dyDescent="0.35">
      <c r="A7" s="1080" t="s">
        <v>61</v>
      </c>
      <c r="B7" s="1083" t="s">
        <v>50</v>
      </c>
      <c r="C7" s="1084"/>
      <c r="D7" s="808"/>
      <c r="E7" s="337"/>
      <c r="F7" s="233" t="s">
        <v>188</v>
      </c>
      <c r="G7" s="233" t="s">
        <v>189</v>
      </c>
      <c r="H7" s="233" t="s">
        <v>190</v>
      </c>
      <c r="I7" s="233" t="s">
        <v>191</v>
      </c>
      <c r="J7" s="234" t="s">
        <v>192</v>
      </c>
      <c r="K7" s="131"/>
    </row>
    <row r="8" spans="1:12" ht="38.25" customHeight="1" x14ac:dyDescent="0.35">
      <c r="A8" s="1081"/>
      <c r="B8" s="1085"/>
      <c r="C8" s="1086"/>
      <c r="D8" s="809"/>
      <c r="E8" s="236" t="s">
        <v>65</v>
      </c>
      <c r="F8" s="236" t="s">
        <v>6427</v>
      </c>
      <c r="G8" s="236" t="s">
        <v>102</v>
      </c>
      <c r="H8" s="236" t="s">
        <v>134</v>
      </c>
      <c r="I8" s="236" t="s">
        <v>135</v>
      </c>
      <c r="J8" s="237" t="s">
        <v>6429</v>
      </c>
      <c r="K8" s="131"/>
    </row>
    <row r="9" spans="1:12" ht="24" customHeight="1" thickBot="1" x14ac:dyDescent="0.4">
      <c r="A9" s="1082"/>
      <c r="B9" s="1087"/>
      <c r="C9" s="1088"/>
      <c r="D9" s="810"/>
      <c r="E9" s="239"/>
      <c r="F9" s="239"/>
      <c r="G9" s="240" t="s">
        <v>89</v>
      </c>
      <c r="H9" s="240" t="s">
        <v>115</v>
      </c>
      <c r="I9" s="240" t="s">
        <v>87</v>
      </c>
      <c r="J9" s="241" t="s">
        <v>148</v>
      </c>
      <c r="K9" s="131"/>
    </row>
    <row r="10" spans="1:12" ht="16.5" customHeight="1" thickTop="1" x14ac:dyDescent="0.35">
      <c r="A10" s="338"/>
      <c r="B10" s="1106" t="str">
        <f>+'ADJ Sch 1 - Total Expense'!B10:C10</f>
        <v>Capital Related</v>
      </c>
      <c r="C10" s="1106"/>
      <c r="D10" s="825"/>
      <c r="E10" s="575"/>
      <c r="F10" s="341"/>
      <c r="G10" s="342"/>
      <c r="H10" s="342"/>
      <c r="I10" s="342"/>
      <c r="J10" s="343"/>
      <c r="K10" s="131"/>
    </row>
    <row r="11" spans="1:12" ht="15" customHeight="1" x14ac:dyDescent="0.35">
      <c r="A11" s="243">
        <f>+'ADJ Sch 1 - Total Expense'!A11</f>
        <v>1</v>
      </c>
      <c r="B11" s="1107" t="str">
        <f>+'ADJ Sch 1 - Total Expense'!B11:C11</f>
        <v>Depreciation - Buildings and Improvements</v>
      </c>
      <c r="C11" s="1075"/>
      <c r="D11" s="806" t="str">
        <f>A11&amp;" "&amp;B11</f>
        <v>1 Depreciation - Buildings and Improvements</v>
      </c>
      <c r="E11" s="586">
        <f>'Sch 3 - NON-GEMT Expense'!E11</f>
        <v>0</v>
      </c>
      <c r="F11" s="485">
        <f>'Sch 3 - NON-GEMT Expense'!F11</f>
        <v>0</v>
      </c>
      <c r="G11" s="319">
        <f>+'ADJ Sch 4 - CRSB'!K11</f>
        <v>0</v>
      </c>
      <c r="H11" s="260">
        <f>SUMIFS('ADJ Sch 6 - Reclassifications'!$H$11:$H$71,'ADJ Sch 6 - Reclassifications'!$F$11:$F$71,'ADJ Sch 3 - NON-GEMT Expense'!$A11,'ADJ Sch 6 - Reclassifications'!$G$11:$G$71,3)-SUMIFS('ADJ Sch 6 - Reclassifications'!$L$11:$L$71,'ADJ Sch 6 - Reclassifications'!$J$11:$J$71,'ADJ Sch 3 - NON-GEMT Expense'!$A11,'ADJ Sch 6 - Reclassifications'!$K$11:$K$71,3)</f>
        <v>0</v>
      </c>
      <c r="I11" s="260">
        <f>SUMIFS('ADJ Sch 7 - Adjustments'!$E$10:$E$40,'ADJ Sch 7 - Adjustments'!$I$10:$I$40,'ADJ Sch 3 - NON-GEMT Expense'!$A11,'ADJ Sch 7 - Adjustments'!$H$10:$H$40,3)</f>
        <v>0</v>
      </c>
      <c r="J11" s="261">
        <f>SUM(F11:I11)</f>
        <v>0</v>
      </c>
      <c r="K11" s="131"/>
      <c r="L11" s="673" t="s">
        <v>967</v>
      </c>
    </row>
    <row r="12" spans="1:12" ht="15" customHeight="1" x14ac:dyDescent="0.35">
      <c r="A12" s="243">
        <f>+'ADJ Sch 1 - Total Expense'!A12</f>
        <v>2</v>
      </c>
      <c r="B12" s="1107" t="str">
        <f>+'ADJ Sch 1 - Total Expense'!B12:C12</f>
        <v>Depreciation - Leasehold Improvements</v>
      </c>
      <c r="C12" s="1107"/>
      <c r="D12" s="806" t="str">
        <f t="shared" ref="D12:D20" si="0">A12&amp;" "&amp;B12</f>
        <v>2 Depreciation - Leasehold Improvements</v>
      </c>
      <c r="E12" s="586">
        <f>'Sch 3 - NON-GEMT Expense'!E12</f>
        <v>0</v>
      </c>
      <c r="F12" s="485">
        <f>'Sch 3 - NON-GEMT Expense'!F12</f>
        <v>0</v>
      </c>
      <c r="G12" s="319">
        <f>+'ADJ Sch 4 - CRSB'!K12</f>
        <v>0</v>
      </c>
      <c r="H12" s="260">
        <f>SUMIFS('ADJ Sch 6 - Reclassifications'!$H$11:$H$71,'ADJ Sch 6 - Reclassifications'!$F$11:$F$71,'ADJ Sch 3 - NON-GEMT Expense'!$A12,'ADJ Sch 6 - Reclassifications'!$G$11:$G$71,3)-SUMIFS('ADJ Sch 6 - Reclassifications'!$L$11:$L$71,'ADJ Sch 6 - Reclassifications'!$J$11:$J$71,'ADJ Sch 3 - NON-GEMT Expense'!$A12,'ADJ Sch 6 - Reclassifications'!$K$11:$K$71,3)</f>
        <v>0</v>
      </c>
      <c r="I12" s="260">
        <f>SUMIFS('ADJ Sch 7 - Adjustments'!$E$10:$E$40,'ADJ Sch 7 - Adjustments'!$I$10:$I$40,'ADJ Sch 3 - NON-GEMT Expense'!$A12,'ADJ Sch 7 - Adjustments'!$H$10:$H$40,3)</f>
        <v>0</v>
      </c>
      <c r="J12" s="261">
        <f>SUM(F12:I12)</f>
        <v>0</v>
      </c>
      <c r="K12" s="131"/>
      <c r="L12" s="673" t="s">
        <v>968</v>
      </c>
    </row>
    <row r="13" spans="1:12" ht="15" customHeight="1" x14ac:dyDescent="0.35">
      <c r="A13" s="243">
        <f>+'ADJ Sch 1 - Total Expense'!A13</f>
        <v>3</v>
      </c>
      <c r="B13" s="1107" t="str">
        <f>+'ADJ Sch 1 - Total Expense'!B13:C13</f>
        <v xml:space="preserve">Depreciation - Equipment </v>
      </c>
      <c r="C13" s="1107"/>
      <c r="D13" s="806" t="str">
        <f t="shared" si="0"/>
        <v xml:space="preserve">3 Depreciation - Equipment </v>
      </c>
      <c r="E13" s="586">
        <f>'Sch 3 - NON-GEMT Expense'!E13</f>
        <v>0</v>
      </c>
      <c r="F13" s="485">
        <f>'Sch 3 - NON-GEMT Expense'!F13</f>
        <v>0</v>
      </c>
      <c r="G13" s="319">
        <f>+'ADJ Sch 4 - CRSB'!K13</f>
        <v>0</v>
      </c>
      <c r="H13" s="260">
        <f>SUMIFS('ADJ Sch 6 - Reclassifications'!$H$11:$H$71,'ADJ Sch 6 - Reclassifications'!$F$11:$F$71,'ADJ Sch 3 - NON-GEMT Expense'!$A13,'ADJ Sch 6 - Reclassifications'!$G$11:$G$71,3)-SUMIFS('ADJ Sch 6 - Reclassifications'!$L$11:$L$71,'ADJ Sch 6 - Reclassifications'!$J$11:$J$71,'ADJ Sch 3 - NON-GEMT Expense'!$A13,'ADJ Sch 6 - Reclassifications'!$K$11:$K$71,3)</f>
        <v>0</v>
      </c>
      <c r="I13" s="260">
        <f>SUMIFS('ADJ Sch 7 - Adjustments'!$E$10:$E$40,'ADJ Sch 7 - Adjustments'!$I$10:$I$40,'ADJ Sch 3 - NON-GEMT Expense'!$A13,'ADJ Sch 7 - Adjustments'!$H$10:$H$40,3)</f>
        <v>0</v>
      </c>
      <c r="J13" s="261">
        <f t="shared" ref="J13:J19" si="1">SUM(F13:I13)</f>
        <v>0</v>
      </c>
      <c r="K13" s="131"/>
      <c r="L13" s="673" t="s">
        <v>969</v>
      </c>
    </row>
    <row r="14" spans="1:12" ht="15" customHeight="1" x14ac:dyDescent="0.35">
      <c r="A14" s="243">
        <f>+'ADJ Sch 1 - Total Expense'!A14</f>
        <v>4</v>
      </c>
      <c r="B14" s="1107" t="str">
        <f>+'ADJ Sch 1 - Total Expense'!B14:C14</f>
        <v>Depreciation and Amortization - Other</v>
      </c>
      <c r="C14" s="1107"/>
      <c r="D14" s="806" t="str">
        <f t="shared" si="0"/>
        <v>4 Depreciation and Amortization - Other</v>
      </c>
      <c r="E14" s="586">
        <f>'Sch 3 - NON-GEMT Expense'!E14</f>
        <v>0</v>
      </c>
      <c r="F14" s="485">
        <f>'Sch 3 - NON-GEMT Expense'!F14</f>
        <v>0</v>
      </c>
      <c r="G14" s="319">
        <f>+'ADJ Sch 4 - CRSB'!K14</f>
        <v>0</v>
      </c>
      <c r="H14" s="260">
        <f>SUMIFS('ADJ Sch 6 - Reclassifications'!$H$11:$H$71,'ADJ Sch 6 - Reclassifications'!$F$11:$F$71,'ADJ Sch 3 - NON-GEMT Expense'!$A14,'ADJ Sch 6 - Reclassifications'!$G$11:$G$71,3)-SUMIFS('ADJ Sch 6 - Reclassifications'!$L$11:$L$71,'ADJ Sch 6 - Reclassifications'!$J$11:$J$71,'ADJ Sch 3 - NON-GEMT Expense'!$A14,'ADJ Sch 6 - Reclassifications'!$K$11:$K$71,3)</f>
        <v>0</v>
      </c>
      <c r="I14" s="260">
        <f>SUMIFS('ADJ Sch 7 - Adjustments'!$E$10:$E$40,'ADJ Sch 7 - Adjustments'!$I$10:$I$40,'ADJ Sch 3 - NON-GEMT Expense'!$A14,'ADJ Sch 7 - Adjustments'!$H$10:$H$40,3)</f>
        <v>0</v>
      </c>
      <c r="J14" s="261">
        <f t="shared" si="1"/>
        <v>0</v>
      </c>
      <c r="K14" s="131"/>
      <c r="L14" s="673" t="s">
        <v>970</v>
      </c>
    </row>
    <row r="15" spans="1:12" ht="15" customHeight="1" x14ac:dyDescent="0.35">
      <c r="A15" s="243">
        <f>+'ADJ Sch 1 - Total Expense'!A15</f>
        <v>5</v>
      </c>
      <c r="B15" s="1107" t="str">
        <f>+'ADJ Sch 1 - Total Expense'!B15:C15</f>
        <v>Leases and Rentals</v>
      </c>
      <c r="C15" s="1107"/>
      <c r="D15" s="806" t="str">
        <f t="shared" si="0"/>
        <v>5 Leases and Rentals</v>
      </c>
      <c r="E15" s="586">
        <f>'Sch 3 - NON-GEMT Expense'!E15</f>
        <v>0</v>
      </c>
      <c r="F15" s="485">
        <f>'Sch 3 - NON-GEMT Expense'!F15</f>
        <v>0</v>
      </c>
      <c r="G15" s="319">
        <f>+'ADJ Sch 4 - CRSB'!K15</f>
        <v>0</v>
      </c>
      <c r="H15" s="260">
        <f>SUMIFS('ADJ Sch 6 - Reclassifications'!$H$11:$H$71,'ADJ Sch 6 - Reclassifications'!$F$11:$F$71,'ADJ Sch 3 - NON-GEMT Expense'!$A15,'ADJ Sch 6 - Reclassifications'!$G$11:$G$71,3)-SUMIFS('ADJ Sch 6 - Reclassifications'!$L$11:$L$71,'ADJ Sch 6 - Reclassifications'!$J$11:$J$71,'ADJ Sch 3 - NON-GEMT Expense'!$A15,'ADJ Sch 6 - Reclassifications'!$K$11:$K$71,3)</f>
        <v>0</v>
      </c>
      <c r="I15" s="260">
        <f>SUMIFS('ADJ Sch 7 - Adjustments'!$E$10:$E$40,'ADJ Sch 7 - Adjustments'!$I$10:$I$40,'ADJ Sch 3 - NON-GEMT Expense'!$A15,'ADJ Sch 7 - Adjustments'!$H$10:$H$40,3)</f>
        <v>0</v>
      </c>
      <c r="J15" s="261">
        <f>SUM(F15:I15)</f>
        <v>0</v>
      </c>
      <c r="K15" s="131"/>
      <c r="L15" s="673" t="s">
        <v>971</v>
      </c>
    </row>
    <row r="16" spans="1:12" ht="15" customHeight="1" x14ac:dyDescent="0.35">
      <c r="A16" s="243">
        <f>+'ADJ Sch 1 - Total Expense'!A16</f>
        <v>6</v>
      </c>
      <c r="B16" s="1107" t="str">
        <f>+'ADJ Sch 1 - Total Expense'!B16:C16</f>
        <v>Property Taxes</v>
      </c>
      <c r="C16" s="1107"/>
      <c r="D16" s="806" t="str">
        <f t="shared" si="0"/>
        <v>6 Property Taxes</v>
      </c>
      <c r="E16" s="586">
        <f>'Sch 3 - NON-GEMT Expense'!E16</f>
        <v>0</v>
      </c>
      <c r="F16" s="485">
        <f>'Sch 3 - NON-GEMT Expense'!F16</f>
        <v>0</v>
      </c>
      <c r="G16" s="319">
        <f>+'ADJ Sch 4 - CRSB'!K16</f>
        <v>0</v>
      </c>
      <c r="H16" s="260">
        <f>SUMIFS('ADJ Sch 6 - Reclassifications'!$H$11:$H$71,'ADJ Sch 6 - Reclassifications'!$F$11:$F$71,'ADJ Sch 3 - NON-GEMT Expense'!$A16,'ADJ Sch 6 - Reclassifications'!$G$11:$G$71,3)-SUMIFS('ADJ Sch 6 - Reclassifications'!$L$11:$L$71,'ADJ Sch 6 - Reclassifications'!$J$11:$J$71,'ADJ Sch 3 - NON-GEMT Expense'!$A16,'ADJ Sch 6 - Reclassifications'!$K$11:$K$71,3)</f>
        <v>0</v>
      </c>
      <c r="I16" s="260">
        <f>SUMIFS('ADJ Sch 7 - Adjustments'!$E$10:$E$40,'ADJ Sch 7 - Adjustments'!$I$10:$I$40,'ADJ Sch 3 - NON-GEMT Expense'!$A16,'ADJ Sch 7 - Adjustments'!$H$10:$H$40,3)</f>
        <v>0</v>
      </c>
      <c r="J16" s="261">
        <f t="shared" si="1"/>
        <v>0</v>
      </c>
      <c r="K16" s="131"/>
      <c r="L16" s="673" t="s">
        <v>972</v>
      </c>
    </row>
    <row r="17" spans="1:12" ht="15" customHeight="1" x14ac:dyDescent="0.35">
      <c r="A17" s="243">
        <f>+'ADJ Sch 1 - Total Expense'!A17</f>
        <v>7</v>
      </c>
      <c r="B17" s="1107" t="str">
        <f>+'ADJ Sch 1 - Total Expense'!B17:C17</f>
        <v>Property Insurance</v>
      </c>
      <c r="C17" s="1107"/>
      <c r="D17" s="806" t="str">
        <f t="shared" si="0"/>
        <v>7 Property Insurance</v>
      </c>
      <c r="E17" s="586">
        <f>'Sch 3 - NON-GEMT Expense'!E17</f>
        <v>0</v>
      </c>
      <c r="F17" s="485">
        <f>'Sch 3 - NON-GEMT Expense'!F17</f>
        <v>0</v>
      </c>
      <c r="G17" s="319">
        <f>+'ADJ Sch 4 - CRSB'!K17</f>
        <v>0</v>
      </c>
      <c r="H17" s="260">
        <f>SUMIFS('ADJ Sch 6 - Reclassifications'!$H$11:$H$71,'ADJ Sch 6 - Reclassifications'!$F$11:$F$71,'ADJ Sch 3 - NON-GEMT Expense'!$A17,'ADJ Sch 6 - Reclassifications'!$G$11:$G$71,3)-SUMIFS('ADJ Sch 6 - Reclassifications'!$L$11:$L$71,'ADJ Sch 6 - Reclassifications'!$J$11:$J$71,'ADJ Sch 3 - NON-GEMT Expense'!$A17,'ADJ Sch 6 - Reclassifications'!$K$11:$K$71,3)</f>
        <v>0</v>
      </c>
      <c r="I17" s="260">
        <f>SUMIFS('ADJ Sch 7 - Adjustments'!$E$10:$E$40,'ADJ Sch 7 - Adjustments'!$I$10:$I$40,'ADJ Sch 3 - NON-GEMT Expense'!$A17,'ADJ Sch 7 - Adjustments'!$H$10:$H$40,3)</f>
        <v>0</v>
      </c>
      <c r="J17" s="261">
        <f t="shared" si="1"/>
        <v>0</v>
      </c>
      <c r="K17" s="131"/>
      <c r="L17" s="673" t="s">
        <v>973</v>
      </c>
    </row>
    <row r="18" spans="1:12" ht="15" customHeight="1" x14ac:dyDescent="0.35">
      <c r="A18" s="243">
        <f>+'ADJ Sch 1 - Total Expense'!A18</f>
        <v>8</v>
      </c>
      <c r="B18" s="1107" t="str">
        <f>+'ADJ Sch 1 - Total Expense'!B18:C18</f>
        <v>Interest - Property, Plant, and Equipment</v>
      </c>
      <c r="C18" s="1107"/>
      <c r="D18" s="806" t="str">
        <f t="shared" si="0"/>
        <v>8 Interest - Property, Plant, and Equipment</v>
      </c>
      <c r="E18" s="586">
        <f>'Sch 3 - NON-GEMT Expense'!E18</f>
        <v>0</v>
      </c>
      <c r="F18" s="485">
        <f>'Sch 3 - NON-GEMT Expense'!F18</f>
        <v>0</v>
      </c>
      <c r="G18" s="319">
        <f>+'ADJ Sch 4 - CRSB'!K18</f>
        <v>0</v>
      </c>
      <c r="H18" s="260">
        <f>SUMIFS('ADJ Sch 6 - Reclassifications'!$H$11:$H$71,'ADJ Sch 6 - Reclassifications'!$F$11:$F$71,'ADJ Sch 3 - NON-GEMT Expense'!$A18,'ADJ Sch 6 - Reclassifications'!$G$11:$G$71,3)-SUMIFS('ADJ Sch 6 - Reclassifications'!$L$11:$L$71,'ADJ Sch 6 - Reclassifications'!$J$11:$J$71,'ADJ Sch 3 - NON-GEMT Expense'!$A18,'ADJ Sch 6 - Reclassifications'!$K$11:$K$71,3)</f>
        <v>0</v>
      </c>
      <c r="I18" s="260">
        <f>SUMIFS('ADJ Sch 7 - Adjustments'!$E$10:$E$40,'ADJ Sch 7 - Adjustments'!$I$10:$I$40,'ADJ Sch 3 - NON-GEMT Expense'!$A18,'ADJ Sch 7 - Adjustments'!$H$10:$H$40,3)</f>
        <v>0</v>
      </c>
      <c r="J18" s="261">
        <f t="shared" si="1"/>
        <v>0</v>
      </c>
      <c r="K18" s="131"/>
      <c r="L18" s="673" t="s">
        <v>974</v>
      </c>
    </row>
    <row r="19" spans="1:12" ht="15" customHeight="1" x14ac:dyDescent="0.35">
      <c r="A19" s="243">
        <f>+'ADJ Sch 1 - Total Expense'!A19</f>
        <v>9</v>
      </c>
      <c r="B19" s="1107" t="str">
        <f>+'ADJ Sch 1 - Total Expense'!B19</f>
        <v>Other - (Specify)</v>
      </c>
      <c r="C19" s="1107"/>
      <c r="D19" s="806" t="str">
        <f t="shared" si="0"/>
        <v>9 Other - (Specify)</v>
      </c>
      <c r="E19" s="586">
        <f>'Sch 3 - NON-GEMT Expense'!E19</f>
        <v>0</v>
      </c>
      <c r="F19" s="485">
        <f>'Sch 3 - NON-GEMT Expense'!F19</f>
        <v>0</v>
      </c>
      <c r="G19" s="319">
        <f>+'ADJ Sch 4 - CRSB'!K19</f>
        <v>0</v>
      </c>
      <c r="H19" s="260">
        <f>SUMIFS('ADJ Sch 6 - Reclassifications'!$H$11:$H$71,'ADJ Sch 6 - Reclassifications'!$F$11:$F$71,'ADJ Sch 3 - NON-GEMT Expense'!$A19,'ADJ Sch 6 - Reclassifications'!$G$11:$G$71,3)-SUMIFS('ADJ Sch 6 - Reclassifications'!$L$11:$L$71,'ADJ Sch 6 - Reclassifications'!$J$11:$J$71,'ADJ Sch 3 - NON-GEMT Expense'!$A19,'ADJ Sch 6 - Reclassifications'!$K$11:$K$71,3)</f>
        <v>0</v>
      </c>
      <c r="I19" s="260">
        <f>SUMIFS('ADJ Sch 7 - Adjustments'!$E$10:$E$40,'ADJ Sch 7 - Adjustments'!$I$10:$I$40,'ADJ Sch 3 - NON-GEMT Expense'!$A19,'ADJ Sch 7 - Adjustments'!$H$10:$H$40,3)</f>
        <v>0</v>
      </c>
      <c r="J19" s="261">
        <f t="shared" si="1"/>
        <v>0</v>
      </c>
      <c r="K19" s="131"/>
      <c r="L19" s="673" t="s">
        <v>975</v>
      </c>
    </row>
    <row r="20" spans="1:12" ht="15" customHeight="1" x14ac:dyDescent="0.35">
      <c r="A20" s="243">
        <f>+'ADJ Sch 1 - Total Expense'!A20</f>
        <v>10</v>
      </c>
      <c r="B20" s="1107" t="str">
        <f>+'ADJ Sch 1 - Total Expense'!B20</f>
        <v>Other - (Specify)</v>
      </c>
      <c r="C20" s="1107"/>
      <c r="D20" s="806" t="str">
        <f t="shared" si="0"/>
        <v>10 Other - (Specify)</v>
      </c>
      <c r="E20" s="586">
        <f>'Sch 3 - NON-GEMT Expense'!E20</f>
        <v>0</v>
      </c>
      <c r="F20" s="485">
        <f>'Sch 3 - NON-GEMT Expense'!F20</f>
        <v>0</v>
      </c>
      <c r="G20" s="319">
        <f>+'ADJ Sch 4 - CRSB'!K20</f>
        <v>0</v>
      </c>
      <c r="H20" s="260">
        <f>SUMIFS('ADJ Sch 6 - Reclassifications'!$H$11:$H$71,'ADJ Sch 6 - Reclassifications'!$F$11:$F$71,'ADJ Sch 3 - NON-GEMT Expense'!$A20,'ADJ Sch 6 - Reclassifications'!$G$11:$G$71,3)-SUMIFS('ADJ Sch 6 - Reclassifications'!$L$11:$L$71,'ADJ Sch 6 - Reclassifications'!$J$11:$J$71,'ADJ Sch 3 - NON-GEMT Expense'!$A20,'ADJ Sch 6 - Reclassifications'!$K$11:$K$71,3)</f>
        <v>0</v>
      </c>
      <c r="I20" s="260">
        <f>SUMIFS('ADJ Sch 7 - Adjustments'!$E$10:$E$40,'ADJ Sch 7 - Adjustments'!$I$10:$I$40,'ADJ Sch 3 - NON-GEMT Expense'!$A20,'ADJ Sch 7 - Adjustments'!$H$10:$H$40,3)</f>
        <v>0</v>
      </c>
      <c r="J20" s="261">
        <f>SUM(F20:I20)</f>
        <v>0</v>
      </c>
      <c r="K20" s="131"/>
      <c r="L20" s="673" t="s">
        <v>976</v>
      </c>
    </row>
    <row r="21" spans="1:12" ht="15" customHeight="1" x14ac:dyDescent="0.35">
      <c r="A21" s="943"/>
      <c r="B21" s="1089" t="str">
        <f>+'ADJ Sch 1 - Total Expense'!B21:C21</f>
        <v>Total Capital Related (Lines 1.00 thru 10.00)</v>
      </c>
      <c r="C21" s="1090"/>
      <c r="D21" s="818"/>
      <c r="E21" s="244"/>
      <c r="F21" s="264">
        <f>SUM(F11:F20)</f>
        <v>0</v>
      </c>
      <c r="G21" s="264">
        <f>SUM(G11:G20)</f>
        <v>0</v>
      </c>
      <c r="H21" s="264">
        <f>SUM(H11:H20)</f>
        <v>0</v>
      </c>
      <c r="I21" s="264">
        <f>SUM(I11:I20)</f>
        <v>0</v>
      </c>
      <c r="J21" s="265">
        <f>SUM(J11:J20)</f>
        <v>0</v>
      </c>
      <c r="K21" s="131"/>
      <c r="L21" s="673" t="s">
        <v>977</v>
      </c>
    </row>
    <row r="22" spans="1:12" ht="15" customHeight="1" x14ac:dyDescent="0.35">
      <c r="A22" s="243"/>
      <c r="B22" s="1108"/>
      <c r="C22" s="1108"/>
      <c r="D22" s="833"/>
      <c r="E22" s="244"/>
      <c r="F22" s="260"/>
      <c r="G22" s="260"/>
      <c r="H22" s="260"/>
      <c r="I22" s="260"/>
      <c r="J22" s="261"/>
      <c r="K22" s="131"/>
      <c r="L22" s="673"/>
    </row>
    <row r="23" spans="1:12" ht="15" hidden="1" customHeight="1" x14ac:dyDescent="0.35">
      <c r="A23" s="657"/>
      <c r="B23" s="671"/>
      <c r="C23" s="671"/>
      <c r="D23" s="834"/>
      <c r="E23" s="689" t="s">
        <v>349</v>
      </c>
      <c r="F23" s="689" t="s">
        <v>350</v>
      </c>
      <c r="G23" s="675" t="s">
        <v>351</v>
      </c>
      <c r="H23" s="676" t="s">
        <v>352</v>
      </c>
      <c r="I23" s="676" t="s">
        <v>353</v>
      </c>
      <c r="J23" s="677" t="s">
        <v>354</v>
      </c>
      <c r="K23" s="660"/>
      <c r="L23" s="673"/>
    </row>
    <row r="24" spans="1:12" ht="16.5" customHeight="1" x14ac:dyDescent="0.35">
      <c r="A24" s="243"/>
      <c r="B24" s="1109" t="str">
        <f>+'ADJ Sch 1 - Total Expense'!B24:C24</f>
        <v>Salaries</v>
      </c>
      <c r="C24" s="1109"/>
      <c r="D24" s="835"/>
      <c r="E24" s="244"/>
      <c r="F24" s="266"/>
      <c r="G24" s="260"/>
      <c r="H24" s="260"/>
      <c r="I24" s="260"/>
      <c r="J24" s="261"/>
      <c r="K24" s="131"/>
      <c r="L24" s="673"/>
    </row>
    <row r="25" spans="1:12" ht="15" customHeight="1" x14ac:dyDescent="0.35">
      <c r="A25" s="243">
        <f>+'ADJ Sch 1 - Total Expense'!A25</f>
        <v>11</v>
      </c>
      <c r="B25" s="1107" t="str">
        <f>+'ADJ Sch 1 - Total Expense'!B25:C25</f>
        <v>Administrative Chief</v>
      </c>
      <c r="C25" s="1107"/>
      <c r="D25" s="806" t="str">
        <f t="shared" ref="D25:D32" si="2">A25&amp;" "&amp;B25</f>
        <v>11 Administrative Chief</v>
      </c>
      <c r="E25" s="586">
        <f>'Sch 3 - NON-GEMT Expense'!E25</f>
        <v>0</v>
      </c>
      <c r="F25" s="485">
        <f>'Sch 3 - NON-GEMT Expense'!F25</f>
        <v>0</v>
      </c>
      <c r="G25" s="319">
        <f>+'ADJ Sch 4 - CRSB'!K38</f>
        <v>0</v>
      </c>
      <c r="H25" s="260">
        <f>SUMIFS('ADJ Sch 6 - Reclassifications'!$H$11:$H$71,'ADJ Sch 6 - Reclassifications'!$F$11:$F$71,'ADJ Sch 3 - NON-GEMT Expense'!$A25,'ADJ Sch 6 - Reclassifications'!$G$11:$G$71,3)-SUMIFS('ADJ Sch 6 - Reclassifications'!$L$11:$L$71,'ADJ Sch 6 - Reclassifications'!$J$11:$J$71,'ADJ Sch 3 - NON-GEMT Expense'!$A25,'ADJ Sch 6 - Reclassifications'!$K$11:$K$71,3)</f>
        <v>0</v>
      </c>
      <c r="I25" s="260">
        <f>SUMIFS('ADJ Sch 7 - Adjustments'!$E$10:$E$40,'ADJ Sch 7 - Adjustments'!$I$10:$I$40,'ADJ Sch 3 - NON-GEMT Expense'!$A25,'ADJ Sch 7 - Adjustments'!$H$10:$H$40,3)</f>
        <v>0</v>
      </c>
      <c r="J25" s="261">
        <f t="shared" ref="J25:J32" si="3">SUM(F25:I25)</f>
        <v>0</v>
      </c>
      <c r="K25" s="131"/>
      <c r="L25" s="673" t="s">
        <v>978</v>
      </c>
    </row>
    <row r="26" spans="1:12" ht="15" customHeight="1" x14ac:dyDescent="0.35">
      <c r="A26" s="243">
        <f>+'ADJ Sch 1 - Total Expense'!A26</f>
        <v>12</v>
      </c>
      <c r="B26" s="1107" t="str">
        <f>+'ADJ Sch 1 - Total Expense'!B26:C26</f>
        <v>Chief</v>
      </c>
      <c r="C26" s="1107"/>
      <c r="D26" s="806" t="str">
        <f t="shared" si="2"/>
        <v>12 Chief</v>
      </c>
      <c r="E26" s="586">
        <f>'Sch 3 - NON-GEMT Expense'!E26</f>
        <v>0</v>
      </c>
      <c r="F26" s="485">
        <f>'Sch 3 - NON-GEMT Expense'!F26</f>
        <v>0</v>
      </c>
      <c r="G26" s="319">
        <f>+'ADJ Sch 4 - CRSB'!K39</f>
        <v>0</v>
      </c>
      <c r="H26" s="260">
        <f>SUMIFS('ADJ Sch 6 - Reclassifications'!$H$11:$H$71,'ADJ Sch 6 - Reclassifications'!$F$11:$F$71,'ADJ Sch 3 - NON-GEMT Expense'!$A26,'ADJ Sch 6 - Reclassifications'!$G$11:$G$71,3)-SUMIFS('ADJ Sch 6 - Reclassifications'!$L$11:$L$71,'ADJ Sch 6 - Reclassifications'!$J$11:$J$71,'ADJ Sch 3 - NON-GEMT Expense'!$A26,'ADJ Sch 6 - Reclassifications'!$K$11:$K$71,3)</f>
        <v>0</v>
      </c>
      <c r="I26" s="260">
        <f>SUMIFS('ADJ Sch 7 - Adjustments'!$E$10:$E$40,'ADJ Sch 7 - Adjustments'!$I$10:$I$40,'ADJ Sch 3 - NON-GEMT Expense'!$A26,'ADJ Sch 7 - Adjustments'!$H$10:$H$40,3)</f>
        <v>0</v>
      </c>
      <c r="J26" s="261">
        <f t="shared" si="3"/>
        <v>0</v>
      </c>
      <c r="K26" s="131"/>
      <c r="L26" s="673" t="s">
        <v>979</v>
      </c>
    </row>
    <row r="27" spans="1:12" ht="15" customHeight="1" x14ac:dyDescent="0.35">
      <c r="A27" s="243">
        <f>+'ADJ Sch 1 - Total Expense'!A27</f>
        <v>13</v>
      </c>
      <c r="B27" s="1107" t="str">
        <f>+'ADJ Sch 1 - Total Expense'!B27:C27</f>
        <v>Non-GEMT Salaries</v>
      </c>
      <c r="C27" s="1107"/>
      <c r="D27" s="806" t="str">
        <f t="shared" si="2"/>
        <v>13 Non-GEMT Salaries</v>
      </c>
      <c r="E27" s="586">
        <f>'Sch 3 - NON-GEMT Expense'!E27</f>
        <v>0</v>
      </c>
      <c r="F27" s="485">
        <f>'Sch 3 - NON-GEMT Expense'!F27</f>
        <v>0</v>
      </c>
      <c r="G27" s="319">
        <f>+'ADJ Sch 4 - CRSB'!K40</f>
        <v>0</v>
      </c>
      <c r="H27" s="260">
        <f>SUMIFS('ADJ Sch 6 - Reclassifications'!$H$11:$H$71,'ADJ Sch 6 - Reclassifications'!$F$11:$F$71,'ADJ Sch 3 - NON-GEMT Expense'!$A27,'ADJ Sch 6 - Reclassifications'!$G$11:$G$71,3)-SUMIFS('ADJ Sch 6 - Reclassifications'!$L$11:$L$71,'ADJ Sch 6 - Reclassifications'!$J$11:$J$71,'ADJ Sch 3 - NON-GEMT Expense'!$A27,'ADJ Sch 6 - Reclassifications'!$K$11:$K$71,3)</f>
        <v>0</v>
      </c>
      <c r="I27" s="260">
        <f>SUMIFS('ADJ Sch 7 - Adjustments'!$E$10:$E$40,'ADJ Sch 7 - Adjustments'!$I$10:$I$40,'ADJ Sch 3 - NON-GEMT Expense'!$A27,'ADJ Sch 7 - Adjustments'!$H$10:$H$40,3)</f>
        <v>0</v>
      </c>
      <c r="J27" s="261">
        <f t="shared" si="3"/>
        <v>0</v>
      </c>
      <c r="K27" s="131"/>
      <c r="L27" s="673" t="s">
        <v>980</v>
      </c>
    </row>
    <row r="28" spans="1:12" ht="15" customHeight="1" x14ac:dyDescent="0.35">
      <c r="A28" s="243">
        <f>+'ADJ Sch 1 - Total Expense'!A28</f>
        <v>14</v>
      </c>
      <c r="B28" s="1107" t="str">
        <f>+'ADJ Sch 1 - Total Expense'!B28:C28</f>
        <v>GEMT Salaries</v>
      </c>
      <c r="C28" s="1107"/>
      <c r="D28" s="806" t="str">
        <f t="shared" si="2"/>
        <v>14 GEMT Salaries</v>
      </c>
      <c r="E28" s="586">
        <f>'Sch 3 - NON-GEMT Expense'!E28</f>
        <v>0</v>
      </c>
      <c r="F28" s="485">
        <f>'Sch 3 - NON-GEMT Expense'!F28</f>
        <v>0</v>
      </c>
      <c r="G28" s="319">
        <f>+'ADJ Sch 4 - CRSB'!K41</f>
        <v>0</v>
      </c>
      <c r="H28" s="260">
        <f>SUMIFS('ADJ Sch 6 - Reclassifications'!$H$11:$H$71,'ADJ Sch 6 - Reclassifications'!$F$11:$F$71,'ADJ Sch 3 - NON-GEMT Expense'!$A28,'ADJ Sch 6 - Reclassifications'!$G$11:$G$71,3)-SUMIFS('ADJ Sch 6 - Reclassifications'!$L$11:$L$71,'ADJ Sch 6 - Reclassifications'!$J$11:$J$71,'ADJ Sch 3 - NON-GEMT Expense'!$A28,'ADJ Sch 6 - Reclassifications'!$K$11:$K$71,3)</f>
        <v>0</v>
      </c>
      <c r="I28" s="260">
        <f>SUMIFS('ADJ Sch 7 - Adjustments'!$E$10:$E$40,'ADJ Sch 7 - Adjustments'!$I$10:$I$40,'ADJ Sch 3 - NON-GEMT Expense'!$A28,'ADJ Sch 7 - Adjustments'!$H$10:$H$40,3)</f>
        <v>0</v>
      </c>
      <c r="J28" s="261">
        <f t="shared" si="3"/>
        <v>0</v>
      </c>
      <c r="K28" s="131"/>
      <c r="L28" s="673" t="s">
        <v>981</v>
      </c>
    </row>
    <row r="29" spans="1:12" ht="15" customHeight="1" x14ac:dyDescent="0.35">
      <c r="A29" s="243">
        <f>+'ADJ Sch 1 - Total Expense'!A29</f>
        <v>15</v>
      </c>
      <c r="B29" s="1107" t="str">
        <f>+'ADJ Sch 1 - Total Expense'!B29:C29</f>
        <v>Other - (Specify)</v>
      </c>
      <c r="C29" s="1107"/>
      <c r="D29" s="806" t="str">
        <f t="shared" si="2"/>
        <v>15 Other - (Specify)</v>
      </c>
      <c r="E29" s="586">
        <f>'Sch 3 - NON-GEMT Expense'!E29</f>
        <v>0</v>
      </c>
      <c r="F29" s="485">
        <f>'Sch 3 - NON-GEMT Expense'!F29</f>
        <v>0</v>
      </c>
      <c r="G29" s="319">
        <f>+'ADJ Sch 4 - CRSB'!K42</f>
        <v>0</v>
      </c>
      <c r="H29" s="260">
        <f>SUMIFS('ADJ Sch 6 - Reclassifications'!$H$11:$H$71,'ADJ Sch 6 - Reclassifications'!$F$11:$F$71,'ADJ Sch 3 - NON-GEMT Expense'!$A29,'ADJ Sch 6 - Reclassifications'!$G$11:$G$71,3)-SUMIFS('ADJ Sch 6 - Reclassifications'!$L$11:$L$71,'ADJ Sch 6 - Reclassifications'!$J$11:$J$71,'ADJ Sch 3 - NON-GEMT Expense'!$A29,'ADJ Sch 6 - Reclassifications'!$K$11:$K$71,3)</f>
        <v>0</v>
      </c>
      <c r="I29" s="260">
        <f>SUMIFS('ADJ Sch 7 - Adjustments'!$E$10:$E$40,'ADJ Sch 7 - Adjustments'!$I$10:$I$40,'ADJ Sch 3 - NON-GEMT Expense'!$A29,'ADJ Sch 7 - Adjustments'!$H$10:$H$40,3)</f>
        <v>0</v>
      </c>
      <c r="J29" s="261">
        <f t="shared" si="3"/>
        <v>0</v>
      </c>
      <c r="K29" s="131"/>
      <c r="L29" s="673" t="s">
        <v>982</v>
      </c>
    </row>
    <row r="30" spans="1:12" ht="15" customHeight="1" x14ac:dyDescent="0.35">
      <c r="A30" s="243">
        <f>+'ADJ Sch 1 - Total Expense'!A30</f>
        <v>16</v>
      </c>
      <c r="B30" s="1107" t="str">
        <f>+'ADJ Sch 1 - Total Expense'!B30</f>
        <v>Other - (Specify)</v>
      </c>
      <c r="C30" s="1107"/>
      <c r="D30" s="806" t="str">
        <f t="shared" si="2"/>
        <v>16 Other - (Specify)</v>
      </c>
      <c r="E30" s="586">
        <f>'Sch 3 - NON-GEMT Expense'!E30</f>
        <v>0</v>
      </c>
      <c r="F30" s="485">
        <f>'Sch 3 - NON-GEMT Expense'!F30</f>
        <v>0</v>
      </c>
      <c r="G30" s="319">
        <f>+'ADJ Sch 4 - CRSB'!K43</f>
        <v>0</v>
      </c>
      <c r="H30" s="260">
        <f>SUMIFS('ADJ Sch 6 - Reclassifications'!$H$11:$H$71,'ADJ Sch 6 - Reclassifications'!$F$11:$F$71,'ADJ Sch 3 - NON-GEMT Expense'!$A30,'ADJ Sch 6 - Reclassifications'!$G$11:$G$71,3)-SUMIFS('ADJ Sch 6 - Reclassifications'!$L$11:$L$71,'ADJ Sch 6 - Reclassifications'!$J$11:$J$71,'ADJ Sch 3 - NON-GEMT Expense'!$A30,'ADJ Sch 6 - Reclassifications'!$K$11:$K$71,3)</f>
        <v>0</v>
      </c>
      <c r="I30" s="260">
        <f>SUMIFS('ADJ Sch 7 - Adjustments'!$E$10:$E$40,'ADJ Sch 7 - Adjustments'!$I$10:$I$40,'ADJ Sch 3 - NON-GEMT Expense'!$A30,'ADJ Sch 7 - Adjustments'!$H$10:$H$40,3)</f>
        <v>0</v>
      </c>
      <c r="J30" s="261">
        <f t="shared" si="3"/>
        <v>0</v>
      </c>
      <c r="K30" s="131"/>
      <c r="L30" s="673" t="s">
        <v>983</v>
      </c>
    </row>
    <row r="31" spans="1:12" ht="15" customHeight="1" x14ac:dyDescent="0.35">
      <c r="A31" s="243">
        <f>+'ADJ Sch 1 - Total Expense'!A31</f>
        <v>17</v>
      </c>
      <c r="B31" s="1107" t="str">
        <f>+'ADJ Sch 1 - Total Expense'!B31</f>
        <v>Other - (Specify)</v>
      </c>
      <c r="C31" s="1107"/>
      <c r="D31" s="806" t="str">
        <f t="shared" si="2"/>
        <v>17 Other - (Specify)</v>
      </c>
      <c r="E31" s="586">
        <f>'Sch 3 - NON-GEMT Expense'!E31</f>
        <v>0</v>
      </c>
      <c r="F31" s="485">
        <f>'Sch 3 - NON-GEMT Expense'!F31</f>
        <v>0</v>
      </c>
      <c r="G31" s="319">
        <f>+'ADJ Sch 4 - CRSB'!K44</f>
        <v>0</v>
      </c>
      <c r="H31" s="260">
        <f>SUMIFS('ADJ Sch 6 - Reclassifications'!$H$11:$H$71,'ADJ Sch 6 - Reclassifications'!$F$11:$F$71,'ADJ Sch 3 - NON-GEMT Expense'!$A31,'ADJ Sch 6 - Reclassifications'!$G$11:$G$71,3)-SUMIFS('ADJ Sch 6 - Reclassifications'!$L$11:$L$71,'ADJ Sch 6 - Reclassifications'!$J$11:$J$71,'ADJ Sch 3 - NON-GEMT Expense'!$A31,'ADJ Sch 6 - Reclassifications'!$K$11:$K$71,3)</f>
        <v>0</v>
      </c>
      <c r="I31" s="260">
        <f>SUMIFS('ADJ Sch 7 - Adjustments'!$E$10:$E$40,'ADJ Sch 7 - Adjustments'!$I$10:$I$40,'ADJ Sch 3 - NON-GEMT Expense'!$A31,'ADJ Sch 7 - Adjustments'!$H$10:$H$40,3)</f>
        <v>0</v>
      </c>
      <c r="J31" s="261">
        <f t="shared" si="3"/>
        <v>0</v>
      </c>
      <c r="K31" s="131"/>
      <c r="L31" s="673" t="s">
        <v>984</v>
      </c>
    </row>
    <row r="32" spans="1:12" ht="15" customHeight="1" x14ac:dyDescent="0.35">
      <c r="A32" s="243">
        <f>+'ADJ Sch 1 - Total Expense'!A32</f>
        <v>18</v>
      </c>
      <c r="B32" s="1107" t="str">
        <f>+'ADJ Sch 1 - Total Expense'!B32</f>
        <v>Other - (Specify)</v>
      </c>
      <c r="C32" s="1107"/>
      <c r="D32" s="806" t="str">
        <f t="shared" si="2"/>
        <v>18 Other - (Specify)</v>
      </c>
      <c r="E32" s="586">
        <f>'Sch 3 - NON-GEMT Expense'!E32</f>
        <v>0</v>
      </c>
      <c r="F32" s="485">
        <f>'Sch 3 - NON-GEMT Expense'!F32</f>
        <v>0</v>
      </c>
      <c r="G32" s="321">
        <f>+'ADJ Sch 4 - CRSB'!K45</f>
        <v>0</v>
      </c>
      <c r="H32" s="266">
        <f>SUMIFS('ADJ Sch 6 - Reclassifications'!$H$11:$H$71,'ADJ Sch 6 - Reclassifications'!$F$11:$F$71,'ADJ Sch 3 - NON-GEMT Expense'!$A32,'ADJ Sch 6 - Reclassifications'!$G$11:$G$71,3)-SUMIFS('ADJ Sch 6 - Reclassifications'!$L$11:$L$71,'ADJ Sch 6 - Reclassifications'!$J$11:$J$71,'ADJ Sch 3 - NON-GEMT Expense'!$A32,'ADJ Sch 6 - Reclassifications'!$K$11:$K$71,3)</f>
        <v>0</v>
      </c>
      <c r="I32" s="266">
        <f>SUMIFS('ADJ Sch 7 - Adjustments'!$E$10:$E$40,'ADJ Sch 7 - Adjustments'!$I$10:$I$40,'ADJ Sch 3 - NON-GEMT Expense'!$A32,'ADJ Sch 7 - Adjustments'!$H$10:$H$40,3)</f>
        <v>0</v>
      </c>
      <c r="J32" s="267">
        <f t="shared" si="3"/>
        <v>0</v>
      </c>
      <c r="K32" s="131"/>
      <c r="L32" s="673" t="s">
        <v>985</v>
      </c>
    </row>
    <row r="33" spans="1:12" ht="15" customHeight="1" x14ac:dyDescent="0.35">
      <c r="A33" s="943"/>
      <c r="B33" s="1110" t="str">
        <f>+'ADJ Sch 1 - Total Expense'!B33:C33</f>
        <v>Subtotal Salaries (Lines 11.00 thru 18.00)</v>
      </c>
      <c r="C33" s="1110"/>
      <c r="D33" s="836"/>
      <c r="E33" s="244"/>
      <c r="F33" s="264">
        <f>SUM(F25:F32)</f>
        <v>0</v>
      </c>
      <c r="G33" s="264">
        <f>SUM(G25:G32)</f>
        <v>0</v>
      </c>
      <c r="H33" s="264">
        <f>SUM(H25:H32)</f>
        <v>0</v>
      </c>
      <c r="I33" s="264">
        <f>SUM(I25:I32)</f>
        <v>0</v>
      </c>
      <c r="J33" s="265">
        <f>SUM(J25:J32)</f>
        <v>0</v>
      </c>
      <c r="K33" s="131"/>
      <c r="L33" s="673" t="s">
        <v>986</v>
      </c>
    </row>
    <row r="34" spans="1:12" ht="15" customHeight="1" x14ac:dyDescent="0.35">
      <c r="A34" s="243"/>
      <c r="B34" s="131"/>
      <c r="C34" s="131"/>
      <c r="D34" s="660"/>
      <c r="E34" s="244"/>
      <c r="F34" s="344"/>
      <c r="G34" s="344"/>
      <c r="H34" s="344"/>
      <c r="I34" s="344"/>
      <c r="J34" s="345"/>
      <c r="K34" s="131"/>
      <c r="L34" s="673"/>
    </row>
    <row r="35" spans="1:12" ht="15" hidden="1" customHeight="1" x14ac:dyDescent="0.35">
      <c r="A35" s="657"/>
      <c r="B35" s="660"/>
      <c r="C35" s="660"/>
      <c r="D35" s="660"/>
      <c r="E35" s="689" t="s">
        <v>349</v>
      </c>
      <c r="F35" s="689" t="s">
        <v>350</v>
      </c>
      <c r="G35" s="675" t="s">
        <v>351</v>
      </c>
      <c r="H35" s="676" t="s">
        <v>352</v>
      </c>
      <c r="I35" s="676" t="s">
        <v>353</v>
      </c>
      <c r="J35" s="677" t="s">
        <v>354</v>
      </c>
      <c r="K35" s="673"/>
      <c r="L35" s="673"/>
    </row>
    <row r="36" spans="1:12" ht="16.5" customHeight="1" x14ac:dyDescent="0.35">
      <c r="A36" s="243"/>
      <c r="B36" s="1109" t="str">
        <f>+'ADJ Sch 1 - Total Expense'!B36:C36</f>
        <v>Fringe Benefits</v>
      </c>
      <c r="C36" s="1109"/>
      <c r="D36" s="835"/>
      <c r="E36" s="244"/>
      <c r="F36" s="326"/>
      <c r="G36" s="274"/>
      <c r="H36" s="274"/>
      <c r="I36" s="274"/>
      <c r="J36" s="275"/>
      <c r="K36" s="131"/>
      <c r="L36" s="673"/>
    </row>
    <row r="37" spans="1:12" ht="15" customHeight="1" x14ac:dyDescent="0.35">
      <c r="A37" s="243">
        <f>+'ADJ Sch 1 - Total Expense'!A37</f>
        <v>19</v>
      </c>
      <c r="B37" s="1107" t="str">
        <f>+'ADJ Sch 1 - Total Expense'!B37:C37</f>
        <v>Administrative Chief</v>
      </c>
      <c r="C37" s="1107"/>
      <c r="D37" s="806" t="str">
        <f t="shared" ref="D37:D44" si="4">A37&amp;" "&amp;B37</f>
        <v>19 Administrative Chief</v>
      </c>
      <c r="E37" s="586">
        <f>'Sch 3 - NON-GEMT Expense'!E37</f>
        <v>0</v>
      </c>
      <c r="F37" s="485">
        <f>'Sch 3 - NON-GEMT Expense'!F37</f>
        <v>0</v>
      </c>
      <c r="G37" s="319">
        <f>+'ADJ Sch 4 - CRSB'!K50</f>
        <v>0</v>
      </c>
      <c r="H37" s="260">
        <f>SUMIFS('ADJ Sch 6 - Reclassifications'!$H$11:$H$71,'ADJ Sch 6 - Reclassifications'!$F$11:$F$71,'ADJ Sch 3 - NON-GEMT Expense'!$A37,'ADJ Sch 6 - Reclassifications'!$G$11:$G$71,3)-SUMIFS('ADJ Sch 6 - Reclassifications'!$L$11:$L$71,'ADJ Sch 6 - Reclassifications'!$J$11:$J$71,'ADJ Sch 3 - NON-GEMT Expense'!$A37,'ADJ Sch 6 - Reclassifications'!$K$11:$K$71,3)</f>
        <v>0</v>
      </c>
      <c r="I37" s="260">
        <f>SUMIFS('ADJ Sch 7 - Adjustments'!$E$10:$E$40,'ADJ Sch 7 - Adjustments'!$I$10:$I$40,'ADJ Sch 3 - NON-GEMT Expense'!$A37,'ADJ Sch 7 - Adjustments'!$H$10:$H$40,3)</f>
        <v>0</v>
      </c>
      <c r="J37" s="261">
        <f t="shared" ref="J37:J44" si="5">SUM(F37:I37)</f>
        <v>0</v>
      </c>
      <c r="K37" s="131"/>
      <c r="L37" s="673" t="s">
        <v>987</v>
      </c>
    </row>
    <row r="38" spans="1:12" ht="15" customHeight="1" x14ac:dyDescent="0.35">
      <c r="A38" s="243">
        <f>+'ADJ Sch 1 - Total Expense'!A38</f>
        <v>20</v>
      </c>
      <c r="B38" s="1107" t="str">
        <f>+'ADJ Sch 1 - Total Expense'!B38:C38</f>
        <v>Chief</v>
      </c>
      <c r="C38" s="1107"/>
      <c r="D38" s="806" t="str">
        <f t="shared" si="4"/>
        <v>20 Chief</v>
      </c>
      <c r="E38" s="586">
        <f>'Sch 3 - NON-GEMT Expense'!E38</f>
        <v>0</v>
      </c>
      <c r="F38" s="485">
        <f>'Sch 3 - NON-GEMT Expense'!F38</f>
        <v>0</v>
      </c>
      <c r="G38" s="319">
        <f>+'ADJ Sch 4 - CRSB'!K51</f>
        <v>0</v>
      </c>
      <c r="H38" s="260">
        <f>SUMIFS('ADJ Sch 6 - Reclassifications'!$H$11:$H$71,'ADJ Sch 6 - Reclassifications'!$F$11:$F$71,'ADJ Sch 3 - NON-GEMT Expense'!$A38,'ADJ Sch 6 - Reclassifications'!$G$11:$G$71,3)-SUMIFS('ADJ Sch 6 - Reclassifications'!$L$11:$L$71,'ADJ Sch 6 - Reclassifications'!$J$11:$J$71,'ADJ Sch 3 - NON-GEMT Expense'!$A38,'ADJ Sch 6 - Reclassifications'!$K$11:$K$71,3)</f>
        <v>0</v>
      </c>
      <c r="I38" s="260">
        <f>SUMIFS('ADJ Sch 7 - Adjustments'!$E$10:$E$40,'ADJ Sch 7 - Adjustments'!$I$10:$I$40,'ADJ Sch 3 - NON-GEMT Expense'!$A38,'ADJ Sch 7 - Adjustments'!$H$10:$H$40,3)</f>
        <v>0</v>
      </c>
      <c r="J38" s="261">
        <f t="shared" si="5"/>
        <v>0</v>
      </c>
      <c r="K38" s="131"/>
      <c r="L38" s="673" t="s">
        <v>988</v>
      </c>
    </row>
    <row r="39" spans="1:12" ht="15" customHeight="1" x14ac:dyDescent="0.35">
      <c r="A39" s="243">
        <f>+'ADJ Sch 1 - Total Expense'!A39</f>
        <v>21</v>
      </c>
      <c r="B39" s="1107" t="str">
        <f>+'ADJ Sch 1 - Total Expense'!B39:C39</f>
        <v>Non-GEMT Salaries</v>
      </c>
      <c r="C39" s="1107"/>
      <c r="D39" s="806" t="str">
        <f t="shared" si="4"/>
        <v>21 Non-GEMT Salaries</v>
      </c>
      <c r="E39" s="586">
        <f>'Sch 3 - NON-GEMT Expense'!E39</f>
        <v>0</v>
      </c>
      <c r="F39" s="485">
        <f>'Sch 3 - NON-GEMT Expense'!F39</f>
        <v>0</v>
      </c>
      <c r="G39" s="319">
        <f>+'ADJ Sch 4 - CRSB'!K52</f>
        <v>0</v>
      </c>
      <c r="H39" s="260">
        <f>SUMIFS('ADJ Sch 6 - Reclassifications'!$H$11:$H$71,'ADJ Sch 6 - Reclassifications'!$F$11:$F$71,'ADJ Sch 3 - NON-GEMT Expense'!$A39,'ADJ Sch 6 - Reclassifications'!$G$11:$G$71,3)-SUMIFS('ADJ Sch 6 - Reclassifications'!$L$11:$L$71,'ADJ Sch 6 - Reclassifications'!$J$11:$J$71,'ADJ Sch 3 - NON-GEMT Expense'!$A39,'ADJ Sch 6 - Reclassifications'!$K$11:$K$71,3)</f>
        <v>0</v>
      </c>
      <c r="I39" s="260">
        <f>SUMIFS('ADJ Sch 7 - Adjustments'!$E$10:$E$40,'ADJ Sch 7 - Adjustments'!$I$10:$I$40,'ADJ Sch 3 - NON-GEMT Expense'!$A39,'ADJ Sch 7 - Adjustments'!$H$10:$H$40,3)</f>
        <v>0</v>
      </c>
      <c r="J39" s="261">
        <f t="shared" si="5"/>
        <v>0</v>
      </c>
      <c r="K39" s="131"/>
      <c r="L39" s="673" t="s">
        <v>989</v>
      </c>
    </row>
    <row r="40" spans="1:12" ht="15" customHeight="1" x14ac:dyDescent="0.35">
      <c r="A40" s="243">
        <f>+'ADJ Sch 1 - Total Expense'!A40</f>
        <v>22</v>
      </c>
      <c r="B40" s="1107" t="str">
        <f>+'ADJ Sch 1 - Total Expense'!B40:C40</f>
        <v>GEMT Salaries</v>
      </c>
      <c r="C40" s="1107"/>
      <c r="D40" s="806" t="str">
        <f t="shared" si="4"/>
        <v>22 GEMT Salaries</v>
      </c>
      <c r="E40" s="586">
        <f>'Sch 3 - NON-GEMT Expense'!E40</f>
        <v>0</v>
      </c>
      <c r="F40" s="485">
        <f>'Sch 3 - NON-GEMT Expense'!F40</f>
        <v>0</v>
      </c>
      <c r="G40" s="319">
        <f>+'ADJ Sch 4 - CRSB'!K53</f>
        <v>0</v>
      </c>
      <c r="H40" s="260">
        <f>SUMIFS('ADJ Sch 6 - Reclassifications'!$H$11:$H$71,'ADJ Sch 6 - Reclassifications'!$F$11:$F$71,'ADJ Sch 3 - NON-GEMT Expense'!$A40,'ADJ Sch 6 - Reclassifications'!$G$11:$G$71,3)-SUMIFS('ADJ Sch 6 - Reclassifications'!$L$11:$L$71,'ADJ Sch 6 - Reclassifications'!$J$11:$J$71,'ADJ Sch 3 - NON-GEMT Expense'!$A40,'ADJ Sch 6 - Reclassifications'!$K$11:$K$71,3)</f>
        <v>0</v>
      </c>
      <c r="I40" s="260">
        <f>SUMIFS('ADJ Sch 7 - Adjustments'!$E$10:$E$40,'ADJ Sch 7 - Adjustments'!$I$10:$I$40,'ADJ Sch 3 - NON-GEMT Expense'!$A40,'ADJ Sch 7 - Adjustments'!$H$10:$H$40,3)</f>
        <v>0</v>
      </c>
      <c r="J40" s="261">
        <f t="shared" si="5"/>
        <v>0</v>
      </c>
      <c r="K40" s="131"/>
      <c r="L40" s="673" t="s">
        <v>990</v>
      </c>
    </row>
    <row r="41" spans="1:12" ht="15" customHeight="1" x14ac:dyDescent="0.35">
      <c r="A41" s="243">
        <f>+'ADJ Sch 1 - Total Expense'!A41</f>
        <v>23</v>
      </c>
      <c r="B41" s="1107" t="str">
        <f>+'ADJ Sch 1 - Total Expense'!B41:C41</f>
        <v>Other - (Specify)</v>
      </c>
      <c r="C41" s="1107"/>
      <c r="D41" s="806" t="str">
        <f t="shared" si="4"/>
        <v>23 Other - (Specify)</v>
      </c>
      <c r="E41" s="586">
        <f>'Sch 3 - NON-GEMT Expense'!E41</f>
        <v>0</v>
      </c>
      <c r="F41" s="485">
        <f>'Sch 3 - NON-GEMT Expense'!F41</f>
        <v>0</v>
      </c>
      <c r="G41" s="319">
        <f>+'ADJ Sch 4 - CRSB'!K54</f>
        <v>0</v>
      </c>
      <c r="H41" s="260">
        <f>SUMIFS('ADJ Sch 6 - Reclassifications'!$H$11:$H$71,'ADJ Sch 6 - Reclassifications'!$F$11:$F$71,'ADJ Sch 3 - NON-GEMT Expense'!$A41,'ADJ Sch 6 - Reclassifications'!$G$11:$G$71,3)-SUMIFS('ADJ Sch 6 - Reclassifications'!$L$11:$L$71,'ADJ Sch 6 - Reclassifications'!$J$11:$J$71,'ADJ Sch 3 - NON-GEMT Expense'!$A41,'ADJ Sch 6 - Reclassifications'!$K$11:$K$71,3)</f>
        <v>0</v>
      </c>
      <c r="I41" s="260">
        <f>SUMIFS('ADJ Sch 7 - Adjustments'!$E$10:$E$40,'ADJ Sch 7 - Adjustments'!$I$10:$I$40,'ADJ Sch 3 - NON-GEMT Expense'!$A41,'ADJ Sch 7 - Adjustments'!$H$10:$H$40,3)</f>
        <v>0</v>
      </c>
      <c r="J41" s="261">
        <f t="shared" si="5"/>
        <v>0</v>
      </c>
      <c r="K41" s="131"/>
      <c r="L41" s="673" t="s">
        <v>991</v>
      </c>
    </row>
    <row r="42" spans="1:12" ht="15" customHeight="1" x14ac:dyDescent="0.35">
      <c r="A42" s="243">
        <f>+'ADJ Sch 1 - Total Expense'!A42</f>
        <v>24</v>
      </c>
      <c r="B42" s="1107" t="str">
        <f>+'ADJ Sch 1 - Total Expense'!B42</f>
        <v>Other - (Specify)</v>
      </c>
      <c r="C42" s="1107"/>
      <c r="D42" s="806" t="str">
        <f t="shared" si="4"/>
        <v>24 Other - (Specify)</v>
      </c>
      <c r="E42" s="586">
        <f>'Sch 3 - NON-GEMT Expense'!E42</f>
        <v>0</v>
      </c>
      <c r="F42" s="485">
        <f>'Sch 3 - NON-GEMT Expense'!F42</f>
        <v>0</v>
      </c>
      <c r="G42" s="319">
        <f>+'ADJ Sch 4 - CRSB'!K55</f>
        <v>0</v>
      </c>
      <c r="H42" s="260">
        <f>SUMIFS('ADJ Sch 6 - Reclassifications'!$H$11:$H$71,'ADJ Sch 6 - Reclassifications'!$F$11:$F$71,'ADJ Sch 3 - NON-GEMT Expense'!$A42,'ADJ Sch 6 - Reclassifications'!$G$11:$G$71,3)-SUMIFS('ADJ Sch 6 - Reclassifications'!$L$11:$L$71,'ADJ Sch 6 - Reclassifications'!$J$11:$J$71,'ADJ Sch 3 - NON-GEMT Expense'!$A42,'ADJ Sch 6 - Reclassifications'!$K$11:$K$71,3)</f>
        <v>0</v>
      </c>
      <c r="I42" s="260">
        <f>SUMIFS('ADJ Sch 7 - Adjustments'!$E$10:$E$40,'ADJ Sch 7 - Adjustments'!$I$10:$I$40,'ADJ Sch 3 - NON-GEMT Expense'!$A42,'ADJ Sch 7 - Adjustments'!$H$10:$H$40,3)</f>
        <v>0</v>
      </c>
      <c r="J42" s="261">
        <f t="shared" si="5"/>
        <v>0</v>
      </c>
      <c r="K42" s="131"/>
      <c r="L42" s="673" t="s">
        <v>992</v>
      </c>
    </row>
    <row r="43" spans="1:12" ht="15" customHeight="1" x14ac:dyDescent="0.35">
      <c r="A43" s="243">
        <f>+'ADJ Sch 1 - Total Expense'!A43</f>
        <v>25</v>
      </c>
      <c r="B43" s="1107" t="str">
        <f>+'ADJ Sch 1 - Total Expense'!B43</f>
        <v>Other - (Specify)</v>
      </c>
      <c r="C43" s="1107"/>
      <c r="D43" s="806" t="str">
        <f t="shared" si="4"/>
        <v>25 Other - (Specify)</v>
      </c>
      <c r="E43" s="586">
        <f>'Sch 3 - NON-GEMT Expense'!E43</f>
        <v>0</v>
      </c>
      <c r="F43" s="485">
        <f>'Sch 3 - NON-GEMT Expense'!F43</f>
        <v>0</v>
      </c>
      <c r="G43" s="319">
        <f>+'ADJ Sch 4 - CRSB'!K56</f>
        <v>0</v>
      </c>
      <c r="H43" s="260">
        <f>SUMIFS('ADJ Sch 6 - Reclassifications'!$H$11:$H$71,'ADJ Sch 6 - Reclassifications'!$F$11:$F$71,'ADJ Sch 3 - NON-GEMT Expense'!$A43,'ADJ Sch 6 - Reclassifications'!$G$11:$G$71,3)-SUMIFS('ADJ Sch 6 - Reclassifications'!$L$11:$L$71,'ADJ Sch 6 - Reclassifications'!$J$11:$J$71,'ADJ Sch 3 - NON-GEMT Expense'!$A43,'ADJ Sch 6 - Reclassifications'!$K$11:$K$71,3)</f>
        <v>0</v>
      </c>
      <c r="I43" s="260">
        <f>SUMIFS('ADJ Sch 7 - Adjustments'!$E$10:$E$40,'ADJ Sch 7 - Adjustments'!$I$10:$I$40,'ADJ Sch 3 - NON-GEMT Expense'!$A43,'ADJ Sch 7 - Adjustments'!$H$10:$H$40,3)</f>
        <v>0</v>
      </c>
      <c r="J43" s="261">
        <f t="shared" si="5"/>
        <v>0</v>
      </c>
      <c r="K43" s="131"/>
      <c r="L43" s="673" t="s">
        <v>993</v>
      </c>
    </row>
    <row r="44" spans="1:12" ht="15" customHeight="1" x14ac:dyDescent="0.35">
      <c r="A44" s="243">
        <f>+'ADJ Sch 1 - Total Expense'!A44</f>
        <v>26</v>
      </c>
      <c r="B44" s="1107" t="str">
        <f>+'ADJ Sch 1 - Total Expense'!B44</f>
        <v>Other - (Specify)</v>
      </c>
      <c r="C44" s="1107"/>
      <c r="D44" s="806" t="str">
        <f t="shared" si="4"/>
        <v>26 Other - (Specify)</v>
      </c>
      <c r="E44" s="586">
        <f>'Sch 3 - NON-GEMT Expense'!E44</f>
        <v>0</v>
      </c>
      <c r="F44" s="485">
        <f>'Sch 3 - NON-GEMT Expense'!F44</f>
        <v>0</v>
      </c>
      <c r="G44" s="321">
        <f>+'ADJ Sch 4 - CRSB'!K57</f>
        <v>0</v>
      </c>
      <c r="H44" s="266">
        <f>SUMIFS('ADJ Sch 6 - Reclassifications'!$H$11:$H$71,'ADJ Sch 6 - Reclassifications'!$F$11:$F$71,'ADJ Sch 3 - NON-GEMT Expense'!$A44,'ADJ Sch 6 - Reclassifications'!$G$11:$G$71,3)-SUMIFS('ADJ Sch 6 - Reclassifications'!$L$11:$L$71,'ADJ Sch 6 - Reclassifications'!$J$11:$J$71,'ADJ Sch 3 - NON-GEMT Expense'!$A44,'ADJ Sch 6 - Reclassifications'!$K$11:$K$71,3)</f>
        <v>0</v>
      </c>
      <c r="I44" s="266">
        <f>SUMIFS('ADJ Sch 7 - Adjustments'!$E$10:$E$40,'ADJ Sch 7 - Adjustments'!$I$10:$I$40,'ADJ Sch 3 - NON-GEMT Expense'!$A44,'ADJ Sch 7 - Adjustments'!$H$10:$H$40,3)</f>
        <v>0</v>
      </c>
      <c r="J44" s="267">
        <f t="shared" si="5"/>
        <v>0</v>
      </c>
      <c r="K44" s="131"/>
      <c r="L44" s="673" t="s">
        <v>994</v>
      </c>
    </row>
    <row r="45" spans="1:12" ht="15" customHeight="1" x14ac:dyDescent="0.35">
      <c r="A45" s="243"/>
      <c r="B45" s="1110" t="str">
        <f>+'ADJ Sch 1 - Total Expense'!B45:C45</f>
        <v>Subtotal Fringe Benefits (Lines 19.00 thru 26.00)</v>
      </c>
      <c r="C45" s="1110"/>
      <c r="D45" s="836"/>
      <c r="E45" s="244"/>
      <c r="F45" s="264">
        <f>SUM(F37:F44)</f>
        <v>0</v>
      </c>
      <c r="G45" s="264">
        <f>SUM(G37:G44)</f>
        <v>0</v>
      </c>
      <c r="H45" s="264">
        <f>SUM(H37:H44)</f>
        <v>0</v>
      </c>
      <c r="I45" s="264">
        <f>SUM(I37:I44)</f>
        <v>0</v>
      </c>
      <c r="J45" s="265">
        <f>SUM(J37:J44)</f>
        <v>0</v>
      </c>
      <c r="K45" s="131"/>
      <c r="L45" s="673" t="s">
        <v>995</v>
      </c>
    </row>
    <row r="46" spans="1:12" ht="15" customHeight="1" x14ac:dyDescent="0.35">
      <c r="A46" s="243"/>
      <c r="B46" s="1113" t="str">
        <f>+'ADJ Sch 1 - Total Expense'!B46:C46</f>
        <v>Total Salaries &amp; Fringe Benefits</v>
      </c>
      <c r="C46" s="1113"/>
      <c r="D46" s="837"/>
      <c r="E46" s="244"/>
      <c r="F46" s="264">
        <f>+F33+F45</f>
        <v>0</v>
      </c>
      <c r="G46" s="264">
        <f>+G33+G45</f>
        <v>0</v>
      </c>
      <c r="H46" s="264">
        <f>+H33+H45</f>
        <v>0</v>
      </c>
      <c r="I46" s="264">
        <f>+I33+I45</f>
        <v>0</v>
      </c>
      <c r="J46" s="265">
        <f>+J33+J45</f>
        <v>0</v>
      </c>
      <c r="K46" s="131"/>
      <c r="L46" s="673" t="s">
        <v>996</v>
      </c>
    </row>
    <row r="47" spans="1:12" ht="15" customHeight="1" x14ac:dyDescent="0.35">
      <c r="A47" s="243"/>
      <c r="B47" s="1110"/>
      <c r="C47" s="1110"/>
      <c r="D47" s="836"/>
      <c r="E47" s="244"/>
      <c r="F47" s="276"/>
      <c r="G47" s="276"/>
      <c r="H47" s="276"/>
      <c r="I47" s="276"/>
      <c r="J47" s="277"/>
      <c r="K47" s="131"/>
      <c r="L47" s="673"/>
    </row>
    <row r="48" spans="1:12" ht="15" customHeight="1" x14ac:dyDescent="0.35">
      <c r="A48" s="243"/>
      <c r="B48" s="1111" t="str">
        <f>+'ADJ Sch 1 - Total Expense'!B48:C48</f>
        <v>Total Capital Related, Salaries, and Fringe Benefits</v>
      </c>
      <c r="C48" s="1111"/>
      <c r="D48" s="838"/>
      <c r="E48" s="244"/>
      <c r="F48" s="278">
        <f>+F21+F46</f>
        <v>0</v>
      </c>
      <c r="G48" s="278">
        <f>+G21+G46</f>
        <v>0</v>
      </c>
      <c r="H48" s="278">
        <f>+H21+H46</f>
        <v>0</v>
      </c>
      <c r="I48" s="278">
        <f>+I21+I46</f>
        <v>0</v>
      </c>
      <c r="J48" s="279">
        <f>+J21+J46</f>
        <v>0</v>
      </c>
      <c r="K48" s="131"/>
      <c r="L48" s="673" t="s">
        <v>997</v>
      </c>
    </row>
    <row r="49" spans="1:12" ht="15" customHeight="1" x14ac:dyDescent="0.35">
      <c r="A49" s="243"/>
      <c r="B49" s="1112"/>
      <c r="C49" s="1112"/>
      <c r="D49" s="672"/>
      <c r="E49" s="244"/>
      <c r="F49" s="270"/>
      <c r="G49" s="270"/>
      <c r="H49" s="270"/>
      <c r="I49" s="270"/>
      <c r="J49" s="271"/>
      <c r="K49" s="131"/>
      <c r="L49" s="673"/>
    </row>
    <row r="50" spans="1:12" ht="15" hidden="1" customHeight="1" x14ac:dyDescent="0.35">
      <c r="A50" s="657"/>
      <c r="B50" s="672"/>
      <c r="C50" s="672"/>
      <c r="D50" s="807"/>
      <c r="E50" s="689" t="s">
        <v>349</v>
      </c>
      <c r="F50" s="689" t="s">
        <v>350</v>
      </c>
      <c r="G50" s="675" t="s">
        <v>351</v>
      </c>
      <c r="H50" s="676" t="s">
        <v>352</v>
      </c>
      <c r="I50" s="676" t="s">
        <v>353</v>
      </c>
      <c r="J50" s="677" t="s">
        <v>354</v>
      </c>
      <c r="K50" s="673"/>
      <c r="L50" s="673"/>
    </row>
    <row r="51" spans="1:12" ht="16.5" customHeight="1" x14ac:dyDescent="0.35">
      <c r="A51" s="243"/>
      <c r="B51" s="1109" t="str">
        <f>+'ADJ Sch 1 - Total Expense'!B51:C51</f>
        <v>Administrative and General</v>
      </c>
      <c r="C51" s="1109"/>
      <c r="D51" s="835"/>
      <c r="E51" s="244"/>
      <c r="F51" s="266"/>
      <c r="G51" s="260"/>
      <c r="H51" s="260"/>
      <c r="I51" s="260"/>
      <c r="J51" s="261"/>
      <c r="K51" s="131"/>
      <c r="L51" s="673"/>
    </row>
    <row r="52" spans="1:12" ht="15" customHeight="1" x14ac:dyDescent="0.35">
      <c r="A52" s="243">
        <f>+'ADJ Sch 1 - Total Expense'!A52</f>
        <v>27</v>
      </c>
      <c r="B52" s="1107" t="str">
        <f>+'ADJ Sch 1 - Total Expense'!B52:C52</f>
        <v>Administrative</v>
      </c>
      <c r="C52" s="1107"/>
      <c r="D52" s="806" t="str">
        <f t="shared" ref="D52:D82" si="6">A52&amp;" "&amp;B52</f>
        <v>27 Administrative</v>
      </c>
      <c r="E52" s="586">
        <f>'Sch 3 - NON-GEMT Expense'!E52</f>
        <v>0</v>
      </c>
      <c r="F52" s="485">
        <f>'Sch 3 - NON-GEMT Expense'!F52</f>
        <v>0</v>
      </c>
      <c r="G52" s="280"/>
      <c r="H52" s="260">
        <f>SUMIFS('ADJ Sch 6 - Reclassifications'!$H$11:$H$71,'ADJ Sch 6 - Reclassifications'!$F$11:$F$71,'ADJ Sch 3 - NON-GEMT Expense'!$A52,'ADJ Sch 6 - Reclassifications'!$G$11:$G$71,3)-SUMIFS('ADJ Sch 6 - Reclassifications'!$L$11:$L$71,'ADJ Sch 6 - Reclassifications'!$J$11:$J$71,'ADJ Sch 3 - NON-GEMT Expense'!$A52,'ADJ Sch 6 - Reclassifications'!$K$11:$K$71,3)</f>
        <v>0</v>
      </c>
      <c r="I52" s="260">
        <f>SUMIFS('ADJ Sch 7 - Adjustments'!$E$10:$E$40,'ADJ Sch 7 - Adjustments'!$I$10:$I$40,'ADJ Sch 3 - NON-GEMT Expense'!$A52,'ADJ Sch 7 - Adjustments'!$H$10:$H$40,3)</f>
        <v>0</v>
      </c>
      <c r="J52" s="261">
        <f>SUM(F52:I52)</f>
        <v>0</v>
      </c>
      <c r="K52" s="131"/>
      <c r="L52" s="673" t="s">
        <v>998</v>
      </c>
    </row>
    <row r="53" spans="1:12" ht="15" customHeight="1" x14ac:dyDescent="0.35">
      <c r="A53" s="243">
        <f>+'ADJ Sch 1 - Total Expense'!A53</f>
        <v>28</v>
      </c>
      <c r="B53" s="1107" t="str">
        <f>+'ADJ Sch 1 - Total Expense'!B53:C53</f>
        <v>Legal</v>
      </c>
      <c r="C53" s="1107"/>
      <c r="D53" s="806" t="str">
        <f t="shared" si="6"/>
        <v>28 Legal</v>
      </c>
      <c r="E53" s="586">
        <f>'Sch 3 - NON-GEMT Expense'!E53</f>
        <v>0</v>
      </c>
      <c r="F53" s="485">
        <f>'Sch 3 - NON-GEMT Expense'!F53</f>
        <v>0</v>
      </c>
      <c r="G53" s="281"/>
      <c r="H53" s="260">
        <f>SUMIFS('ADJ Sch 6 - Reclassifications'!$H$11:$H$71,'ADJ Sch 6 - Reclassifications'!$F$11:$F$71,'ADJ Sch 3 - NON-GEMT Expense'!$A53,'ADJ Sch 6 - Reclassifications'!$G$11:$G$71,3)-SUMIFS('ADJ Sch 6 - Reclassifications'!$L$11:$L$71,'ADJ Sch 6 - Reclassifications'!$J$11:$J$71,'ADJ Sch 3 - NON-GEMT Expense'!$A53,'ADJ Sch 6 - Reclassifications'!$K$11:$K$71,3)</f>
        <v>0</v>
      </c>
      <c r="I53" s="260">
        <f>SUMIFS('ADJ Sch 7 - Adjustments'!$E$10:$E$40,'ADJ Sch 7 - Adjustments'!$I$10:$I$40,'ADJ Sch 3 - NON-GEMT Expense'!$A53,'ADJ Sch 7 - Adjustments'!$H$10:$H$40,3)</f>
        <v>0</v>
      </c>
      <c r="J53" s="261">
        <f>SUM(F53:I53)</f>
        <v>0</v>
      </c>
      <c r="K53" s="131"/>
      <c r="L53" s="673" t="s">
        <v>999</v>
      </c>
    </row>
    <row r="54" spans="1:12" ht="15" customHeight="1" x14ac:dyDescent="0.35">
      <c r="A54" s="243">
        <f>+'ADJ Sch 1 - Total Expense'!A54</f>
        <v>29</v>
      </c>
      <c r="B54" s="1107" t="str">
        <f>+'ADJ Sch 1 - Total Expense'!B54:C54</f>
        <v>Accounting</v>
      </c>
      <c r="C54" s="1107"/>
      <c r="D54" s="806" t="str">
        <f t="shared" si="6"/>
        <v>29 Accounting</v>
      </c>
      <c r="E54" s="586">
        <f>'Sch 3 - NON-GEMT Expense'!E54</f>
        <v>0</v>
      </c>
      <c r="F54" s="485">
        <f>'Sch 3 - NON-GEMT Expense'!F54</f>
        <v>0</v>
      </c>
      <c r="G54" s="281"/>
      <c r="H54" s="260">
        <f>SUMIFS('ADJ Sch 6 - Reclassifications'!$H$11:$H$71,'ADJ Sch 6 - Reclassifications'!$F$11:$F$71,'ADJ Sch 3 - NON-GEMT Expense'!$A54,'ADJ Sch 6 - Reclassifications'!$G$11:$G$71,3)-SUMIFS('ADJ Sch 6 - Reclassifications'!$L$11:$L$71,'ADJ Sch 6 - Reclassifications'!$J$11:$J$71,'ADJ Sch 3 - NON-GEMT Expense'!$A54,'ADJ Sch 6 - Reclassifications'!$K$11:$K$71,3)</f>
        <v>0</v>
      </c>
      <c r="I54" s="260">
        <f>SUMIFS('ADJ Sch 7 - Adjustments'!$E$10:$E$40,'ADJ Sch 7 - Adjustments'!$I$10:$I$40,'ADJ Sch 3 - NON-GEMT Expense'!$A54,'ADJ Sch 7 - Adjustments'!$H$10:$H$40,3)</f>
        <v>0</v>
      </c>
      <c r="J54" s="261">
        <f t="shared" ref="J54:J81" si="7">SUM(F54:I54)</f>
        <v>0</v>
      </c>
      <c r="K54" s="131"/>
      <c r="L54" s="673" t="s">
        <v>1000</v>
      </c>
    </row>
    <row r="55" spans="1:12" ht="15" customHeight="1" x14ac:dyDescent="0.35">
      <c r="A55" s="243">
        <f>+'ADJ Sch 1 - Total Expense'!A55</f>
        <v>30</v>
      </c>
      <c r="B55" s="1107" t="str">
        <f>+'ADJ Sch 1 - Total Expense'!B55:C55</f>
        <v xml:space="preserve">Advertising </v>
      </c>
      <c r="C55" s="1107"/>
      <c r="D55" s="806" t="str">
        <f t="shared" si="6"/>
        <v xml:space="preserve">30 Advertising </v>
      </c>
      <c r="E55" s="586">
        <f>'Sch 3 - NON-GEMT Expense'!E55</f>
        <v>0</v>
      </c>
      <c r="F55" s="485">
        <f>'Sch 3 - NON-GEMT Expense'!F55</f>
        <v>0</v>
      </c>
      <c r="G55" s="281"/>
      <c r="H55" s="260">
        <f>SUMIFS('ADJ Sch 6 - Reclassifications'!$H$11:$H$71,'ADJ Sch 6 - Reclassifications'!$F$11:$F$71,'ADJ Sch 3 - NON-GEMT Expense'!$A55,'ADJ Sch 6 - Reclassifications'!$G$11:$G$71,3)-SUMIFS('ADJ Sch 6 - Reclassifications'!$L$11:$L$71,'ADJ Sch 6 - Reclassifications'!$J$11:$J$71,'ADJ Sch 3 - NON-GEMT Expense'!$A55,'ADJ Sch 6 - Reclassifications'!$K$11:$K$71,3)</f>
        <v>0</v>
      </c>
      <c r="I55" s="260">
        <f>SUMIFS('ADJ Sch 7 - Adjustments'!$E$10:$E$40,'ADJ Sch 7 - Adjustments'!$I$10:$I$40,'ADJ Sch 3 - NON-GEMT Expense'!$A55,'ADJ Sch 7 - Adjustments'!$H$10:$H$40,3)</f>
        <v>0</v>
      </c>
      <c r="J55" s="261">
        <f t="shared" si="7"/>
        <v>0</v>
      </c>
      <c r="K55" s="131"/>
      <c r="L55" s="673" t="s">
        <v>1001</v>
      </c>
    </row>
    <row r="56" spans="1:12" ht="15" customHeight="1" x14ac:dyDescent="0.35">
      <c r="A56" s="243">
        <f>+'ADJ Sch 1 - Total Expense'!A56</f>
        <v>31</v>
      </c>
      <c r="B56" s="1107" t="str">
        <f>+'ADJ Sch 1 - Total Expense'!B56:C56</f>
        <v>Consulting Expenses</v>
      </c>
      <c r="C56" s="1107"/>
      <c r="D56" s="806" t="str">
        <f t="shared" si="6"/>
        <v>31 Consulting Expenses</v>
      </c>
      <c r="E56" s="586">
        <f>'Sch 3 - NON-GEMT Expense'!E56</f>
        <v>0</v>
      </c>
      <c r="F56" s="485">
        <f>'Sch 3 - NON-GEMT Expense'!F56</f>
        <v>0</v>
      </c>
      <c r="G56" s="281"/>
      <c r="H56" s="260">
        <f>SUMIFS('ADJ Sch 6 - Reclassifications'!$H$11:$H$71,'ADJ Sch 6 - Reclassifications'!$F$11:$F$71,'ADJ Sch 3 - NON-GEMT Expense'!$A56,'ADJ Sch 6 - Reclassifications'!$G$11:$G$71,3)-SUMIFS('ADJ Sch 6 - Reclassifications'!$L$11:$L$71,'ADJ Sch 6 - Reclassifications'!$J$11:$J$71,'ADJ Sch 3 - NON-GEMT Expense'!$A56,'ADJ Sch 6 - Reclassifications'!$K$11:$K$71,3)</f>
        <v>0</v>
      </c>
      <c r="I56" s="260">
        <f>SUMIFS('ADJ Sch 7 - Adjustments'!$E$10:$E$40,'ADJ Sch 7 - Adjustments'!$I$10:$I$40,'ADJ Sch 3 - NON-GEMT Expense'!$A56,'ADJ Sch 7 - Adjustments'!$H$10:$H$40,3)</f>
        <v>0</v>
      </c>
      <c r="J56" s="261">
        <f t="shared" si="7"/>
        <v>0</v>
      </c>
      <c r="K56" s="131"/>
      <c r="L56" s="673" t="s">
        <v>1002</v>
      </c>
    </row>
    <row r="57" spans="1:12" ht="15" customHeight="1" x14ac:dyDescent="0.35">
      <c r="A57" s="243">
        <f>+'ADJ Sch 1 - Total Expense'!A57</f>
        <v>32</v>
      </c>
      <c r="B57" s="1107" t="str">
        <f>+'ADJ Sch 1 - Total Expense'!B57:C57</f>
        <v>Contracted Labor</v>
      </c>
      <c r="C57" s="1107"/>
      <c r="D57" s="806" t="str">
        <f t="shared" si="6"/>
        <v>32 Contracted Labor</v>
      </c>
      <c r="E57" s="586">
        <f>'Sch 3 - NON-GEMT Expense'!E57</f>
        <v>0</v>
      </c>
      <c r="F57" s="485">
        <f>'Sch 3 - NON-GEMT Expense'!F57</f>
        <v>0</v>
      </c>
      <c r="G57" s="281"/>
      <c r="H57" s="260">
        <f>SUMIFS('ADJ Sch 6 - Reclassifications'!$H$11:$H$71,'ADJ Sch 6 - Reclassifications'!$F$11:$F$71,'ADJ Sch 3 - NON-GEMT Expense'!$A57,'ADJ Sch 6 - Reclassifications'!$G$11:$G$71,3)-SUMIFS('ADJ Sch 6 - Reclassifications'!$L$11:$L$71,'ADJ Sch 6 - Reclassifications'!$J$11:$J$71,'ADJ Sch 3 - NON-GEMT Expense'!$A57,'ADJ Sch 6 - Reclassifications'!$K$11:$K$71,3)</f>
        <v>0</v>
      </c>
      <c r="I57" s="260">
        <f>SUMIFS('ADJ Sch 7 - Adjustments'!$E$10:$E$40,'ADJ Sch 7 - Adjustments'!$I$10:$I$40,'ADJ Sch 3 - NON-GEMT Expense'!$A57,'ADJ Sch 7 - Adjustments'!$H$10:$H$40,3)</f>
        <v>0</v>
      </c>
      <c r="J57" s="261">
        <f t="shared" si="7"/>
        <v>0</v>
      </c>
      <c r="K57" s="131"/>
      <c r="L57" s="673" t="s">
        <v>1003</v>
      </c>
    </row>
    <row r="58" spans="1:12" ht="15" customHeight="1" x14ac:dyDescent="0.35">
      <c r="A58" s="243">
        <f>+'ADJ Sch 1 - Total Expense'!A58</f>
        <v>33</v>
      </c>
      <c r="B58" s="1075" t="str">
        <f>+'ADJ Sch 1 - Total Expense'!B58:C58</f>
        <v>Interest - Other</v>
      </c>
      <c r="C58" s="1099"/>
      <c r="D58" s="806" t="str">
        <f t="shared" si="6"/>
        <v>33 Interest - Other</v>
      </c>
      <c r="E58" s="586">
        <f>'Sch 3 - NON-GEMT Expense'!E58</f>
        <v>0</v>
      </c>
      <c r="F58" s="485">
        <f>'Sch 3 - NON-GEMT Expense'!F58</f>
        <v>0</v>
      </c>
      <c r="G58" s="281"/>
      <c r="H58" s="260">
        <f>SUMIFS('ADJ Sch 6 - Reclassifications'!$H$11:$H$71,'ADJ Sch 6 - Reclassifications'!$F$11:$F$71,'ADJ Sch 3 - NON-GEMT Expense'!$A58,'ADJ Sch 6 - Reclassifications'!$G$11:$G$71,3)-SUMIFS('ADJ Sch 6 - Reclassifications'!$L$11:$L$71,'ADJ Sch 6 - Reclassifications'!$J$11:$J$71,'ADJ Sch 3 - NON-GEMT Expense'!$A58,'ADJ Sch 6 - Reclassifications'!$K$11:$K$71,3)</f>
        <v>0</v>
      </c>
      <c r="I58" s="260">
        <f>SUMIFS('ADJ Sch 7 - Adjustments'!$E$10:$E$40,'ADJ Sch 7 - Adjustments'!$I$10:$I$40,'ADJ Sch 3 - NON-GEMT Expense'!$A58,'ADJ Sch 7 - Adjustments'!$H$10:$H$40,3)</f>
        <v>0</v>
      </c>
      <c r="J58" s="261">
        <f>SUM(F58:I58)</f>
        <v>0</v>
      </c>
      <c r="K58" s="131"/>
      <c r="L58" s="673" t="s">
        <v>1004</v>
      </c>
    </row>
    <row r="59" spans="1:12" ht="15" customHeight="1" x14ac:dyDescent="0.35">
      <c r="A59" s="243">
        <f>+'ADJ Sch 1 - Total Expense'!A59</f>
        <v>34</v>
      </c>
      <c r="B59" s="1107" t="str">
        <f>+'ADJ Sch 1 - Total Expense'!B59:C59</f>
        <v>Training</v>
      </c>
      <c r="C59" s="1107"/>
      <c r="D59" s="806" t="str">
        <f t="shared" si="6"/>
        <v>34 Training</v>
      </c>
      <c r="E59" s="586">
        <f>'Sch 3 - NON-GEMT Expense'!E59</f>
        <v>0</v>
      </c>
      <c r="F59" s="485">
        <f>'Sch 3 - NON-GEMT Expense'!F59</f>
        <v>0</v>
      </c>
      <c r="G59" s="281"/>
      <c r="H59" s="260">
        <f>SUMIFS('ADJ Sch 6 - Reclassifications'!$H$11:$H$71,'ADJ Sch 6 - Reclassifications'!$F$11:$F$71,'ADJ Sch 3 - NON-GEMT Expense'!$A59,'ADJ Sch 6 - Reclassifications'!$G$11:$G$71,3)-SUMIFS('ADJ Sch 6 - Reclassifications'!$L$11:$L$71,'ADJ Sch 6 - Reclassifications'!$J$11:$J$71,'ADJ Sch 3 - NON-GEMT Expense'!$A59,'ADJ Sch 6 - Reclassifications'!$K$11:$K$71,3)</f>
        <v>0</v>
      </c>
      <c r="I59" s="260">
        <f>SUMIFS('ADJ Sch 7 - Adjustments'!$E$10:$E$40,'ADJ Sch 7 - Adjustments'!$I$10:$I$40,'ADJ Sch 3 - NON-GEMT Expense'!$A59,'ADJ Sch 7 - Adjustments'!$H$10:$H$40,3)</f>
        <v>0</v>
      </c>
      <c r="J59" s="261">
        <f t="shared" si="7"/>
        <v>0</v>
      </c>
      <c r="K59" s="131"/>
      <c r="L59" s="673" t="s">
        <v>1005</v>
      </c>
    </row>
    <row r="60" spans="1:12" ht="15" customHeight="1" x14ac:dyDescent="0.35">
      <c r="A60" s="243">
        <f>+'ADJ Sch 1 - Total Expense'!A60</f>
        <v>35</v>
      </c>
      <c r="B60" s="1107" t="str">
        <f>+'ADJ Sch 1 - Total Expense'!B60:C60</f>
        <v>General Insurance</v>
      </c>
      <c r="C60" s="1107"/>
      <c r="D60" s="806" t="str">
        <f t="shared" si="6"/>
        <v>35 General Insurance</v>
      </c>
      <c r="E60" s="586">
        <f>'Sch 3 - NON-GEMT Expense'!E60</f>
        <v>0</v>
      </c>
      <c r="F60" s="485">
        <f>'Sch 3 - NON-GEMT Expense'!F60</f>
        <v>0</v>
      </c>
      <c r="G60" s="281"/>
      <c r="H60" s="260">
        <f>SUMIFS('ADJ Sch 6 - Reclassifications'!$H$11:$H$71,'ADJ Sch 6 - Reclassifications'!$F$11:$F$71,'ADJ Sch 3 - NON-GEMT Expense'!$A60,'ADJ Sch 6 - Reclassifications'!$G$11:$G$71,3)-SUMIFS('ADJ Sch 6 - Reclassifications'!$L$11:$L$71,'ADJ Sch 6 - Reclassifications'!$J$11:$J$71,'ADJ Sch 3 - NON-GEMT Expense'!$A60,'ADJ Sch 6 - Reclassifications'!$K$11:$K$71,3)</f>
        <v>0</v>
      </c>
      <c r="I60" s="260">
        <f>SUMIFS('ADJ Sch 7 - Adjustments'!$E$10:$E$40,'ADJ Sch 7 - Adjustments'!$I$10:$I$40,'ADJ Sch 3 - NON-GEMT Expense'!$A60,'ADJ Sch 7 - Adjustments'!$H$10:$H$40,3)</f>
        <v>0</v>
      </c>
      <c r="J60" s="261">
        <f t="shared" si="7"/>
        <v>0</v>
      </c>
      <c r="K60" s="131"/>
      <c r="L60" s="673" t="s">
        <v>1006</v>
      </c>
    </row>
    <row r="61" spans="1:12" ht="15" customHeight="1" x14ac:dyDescent="0.35">
      <c r="A61" s="243">
        <f>+'ADJ Sch 1 - Total Expense'!A61</f>
        <v>36</v>
      </c>
      <c r="B61" s="1107" t="str">
        <f>+'ADJ Sch 1 - Total Expense'!B61:C61</f>
        <v>Supplies</v>
      </c>
      <c r="C61" s="1107"/>
      <c r="D61" s="806" t="str">
        <f t="shared" si="6"/>
        <v>36 Supplies</v>
      </c>
      <c r="E61" s="586">
        <f>'Sch 3 - NON-GEMT Expense'!E61</f>
        <v>0</v>
      </c>
      <c r="F61" s="485">
        <f>'Sch 3 - NON-GEMT Expense'!F61</f>
        <v>0</v>
      </c>
      <c r="G61" s="281"/>
      <c r="H61" s="260">
        <f>SUMIFS('ADJ Sch 6 - Reclassifications'!$H$11:$H$71,'ADJ Sch 6 - Reclassifications'!$F$11:$F$71,'ADJ Sch 3 - NON-GEMT Expense'!$A61,'ADJ Sch 6 - Reclassifications'!$G$11:$G$71,3)-SUMIFS('ADJ Sch 6 - Reclassifications'!$L$11:$L$71,'ADJ Sch 6 - Reclassifications'!$J$11:$J$71,'ADJ Sch 3 - NON-GEMT Expense'!$A61,'ADJ Sch 6 - Reclassifications'!$K$11:$K$71,3)</f>
        <v>0</v>
      </c>
      <c r="I61" s="260">
        <f>SUMIFS('ADJ Sch 7 - Adjustments'!$E$10:$E$40,'ADJ Sch 7 - Adjustments'!$I$10:$I$40,'ADJ Sch 3 - NON-GEMT Expense'!$A61,'ADJ Sch 7 - Adjustments'!$H$10:$H$40,3)</f>
        <v>0</v>
      </c>
      <c r="J61" s="261">
        <f t="shared" si="7"/>
        <v>0</v>
      </c>
      <c r="K61" s="131"/>
      <c r="L61" s="673" t="s">
        <v>1007</v>
      </c>
    </row>
    <row r="62" spans="1:12" ht="15" customHeight="1" x14ac:dyDescent="0.35">
      <c r="A62" s="243">
        <f>+'ADJ Sch 1 - Total Expense'!A62</f>
        <v>37</v>
      </c>
      <c r="B62" s="1107" t="str">
        <f>+'ADJ Sch 1 - Total Expense'!B62:C62</f>
        <v>Bad Debt</v>
      </c>
      <c r="C62" s="1107"/>
      <c r="D62" s="806" t="str">
        <f t="shared" si="6"/>
        <v>37 Bad Debt</v>
      </c>
      <c r="E62" s="586">
        <f>'Sch 3 - NON-GEMT Expense'!E62</f>
        <v>0</v>
      </c>
      <c r="F62" s="485">
        <f>'Sch 3 - NON-GEMT Expense'!F62</f>
        <v>0</v>
      </c>
      <c r="G62" s="281"/>
      <c r="H62" s="260">
        <f>SUMIFS('ADJ Sch 6 - Reclassifications'!$H$11:$H$71,'ADJ Sch 6 - Reclassifications'!$F$11:$F$71,'ADJ Sch 3 - NON-GEMT Expense'!$A62,'ADJ Sch 6 - Reclassifications'!$G$11:$G$71,3)-SUMIFS('ADJ Sch 6 - Reclassifications'!$L$11:$L$71,'ADJ Sch 6 - Reclassifications'!$J$11:$J$71,'ADJ Sch 3 - NON-GEMT Expense'!$A62,'ADJ Sch 6 - Reclassifications'!$K$11:$K$71,3)</f>
        <v>0</v>
      </c>
      <c r="I62" s="260">
        <f>SUMIFS('ADJ Sch 7 - Adjustments'!$E$10:$E$40,'ADJ Sch 7 - Adjustments'!$I$10:$I$40,'ADJ Sch 3 - NON-GEMT Expense'!$A62,'ADJ Sch 7 - Adjustments'!$H$10:$H$40,3)</f>
        <v>0</v>
      </c>
      <c r="J62" s="261">
        <f t="shared" si="7"/>
        <v>0</v>
      </c>
      <c r="K62" s="131"/>
      <c r="L62" s="673" t="s">
        <v>1008</v>
      </c>
    </row>
    <row r="63" spans="1:12" s="131" customFormat="1" ht="15" customHeight="1" x14ac:dyDescent="0.35">
      <c r="A63" s="243">
        <f>+'ADJ Sch 1 - Total Expense'!A63</f>
        <v>38</v>
      </c>
      <c r="B63" s="1107" t="str">
        <f>+'ADJ Sch 1 - Total Expense'!B63:C63</f>
        <v>Plant Operations and Maintenance</v>
      </c>
      <c r="C63" s="1107"/>
      <c r="D63" s="806" t="str">
        <f t="shared" si="6"/>
        <v>38 Plant Operations and Maintenance</v>
      </c>
      <c r="E63" s="586">
        <f>'Sch 3 - NON-GEMT Expense'!E63</f>
        <v>0</v>
      </c>
      <c r="F63" s="485">
        <f>'Sch 3 - NON-GEMT Expense'!F63</f>
        <v>0</v>
      </c>
      <c r="G63" s="281"/>
      <c r="H63" s="260">
        <f>SUMIFS('ADJ Sch 6 - Reclassifications'!$H$11:$H$71,'ADJ Sch 6 - Reclassifications'!$F$11:$F$71,'ADJ Sch 3 - NON-GEMT Expense'!$A63,'ADJ Sch 6 - Reclassifications'!$G$11:$G$71,3)-SUMIFS('ADJ Sch 6 - Reclassifications'!$L$11:$L$71,'ADJ Sch 6 - Reclassifications'!$J$11:$J$71,'ADJ Sch 3 - NON-GEMT Expense'!$A63,'ADJ Sch 6 - Reclassifications'!$K$11:$K$71,3)</f>
        <v>0</v>
      </c>
      <c r="I63" s="260">
        <f>SUMIFS('ADJ Sch 7 - Adjustments'!$E$10:$E$40,'ADJ Sch 7 - Adjustments'!$I$10:$I$40,'ADJ Sch 3 - NON-GEMT Expense'!$A63,'ADJ Sch 7 - Adjustments'!$H$10:$H$40,3)</f>
        <v>0</v>
      </c>
      <c r="J63" s="261">
        <f t="shared" si="7"/>
        <v>0</v>
      </c>
      <c r="L63" s="673" t="s">
        <v>1009</v>
      </c>
    </row>
    <row r="64" spans="1:12" s="131" customFormat="1" ht="15" customHeight="1" x14ac:dyDescent="0.35">
      <c r="A64" s="243">
        <f>+'ADJ Sch 1 - Total Expense'!A64</f>
        <v>39</v>
      </c>
      <c r="B64" s="1107" t="str">
        <f>+'ADJ Sch 1 - Total Expense'!B64:C64</f>
        <v>Housekeeping</v>
      </c>
      <c r="C64" s="1107"/>
      <c r="D64" s="806" t="str">
        <f t="shared" si="6"/>
        <v>39 Housekeeping</v>
      </c>
      <c r="E64" s="586">
        <f>'Sch 3 - NON-GEMT Expense'!E64</f>
        <v>0</v>
      </c>
      <c r="F64" s="485">
        <f>'Sch 3 - NON-GEMT Expense'!F64</f>
        <v>0</v>
      </c>
      <c r="G64" s="281"/>
      <c r="H64" s="260">
        <f>SUMIFS('ADJ Sch 6 - Reclassifications'!$H$11:$H$71,'ADJ Sch 6 - Reclassifications'!$F$11:$F$71,'ADJ Sch 3 - NON-GEMT Expense'!$A64,'ADJ Sch 6 - Reclassifications'!$G$11:$G$71,3)-SUMIFS('ADJ Sch 6 - Reclassifications'!$L$11:$L$71,'ADJ Sch 6 - Reclassifications'!$J$11:$J$71,'ADJ Sch 3 - NON-GEMT Expense'!$A64,'ADJ Sch 6 - Reclassifications'!$K$11:$K$71,3)</f>
        <v>0</v>
      </c>
      <c r="I64" s="260">
        <f>SUMIFS('ADJ Sch 7 - Adjustments'!$E$10:$E$40,'ADJ Sch 7 - Adjustments'!$I$10:$I$40,'ADJ Sch 3 - NON-GEMT Expense'!$A64,'ADJ Sch 7 - Adjustments'!$H$10:$H$40,3)</f>
        <v>0</v>
      </c>
      <c r="J64" s="261">
        <f t="shared" si="7"/>
        <v>0</v>
      </c>
      <c r="L64" s="673" t="s">
        <v>1010</v>
      </c>
    </row>
    <row r="65" spans="1:12" s="131" customFormat="1" ht="15" customHeight="1" x14ac:dyDescent="0.35">
      <c r="A65" s="243">
        <f>+'ADJ Sch 1 - Total Expense'!A65</f>
        <v>40</v>
      </c>
      <c r="B65" s="1107" t="str">
        <f>+'ADJ Sch 1 - Total Expense'!B65:C65</f>
        <v>Utilities</v>
      </c>
      <c r="C65" s="1107"/>
      <c r="D65" s="806" t="str">
        <f t="shared" si="6"/>
        <v>40 Utilities</v>
      </c>
      <c r="E65" s="586">
        <f>'Sch 3 - NON-GEMT Expense'!E65</f>
        <v>0</v>
      </c>
      <c r="F65" s="485">
        <f>'Sch 3 - NON-GEMT Expense'!F65</f>
        <v>0</v>
      </c>
      <c r="G65" s="281"/>
      <c r="H65" s="260">
        <f>SUMIFS('ADJ Sch 6 - Reclassifications'!$H$11:$H$71,'ADJ Sch 6 - Reclassifications'!$F$11:$F$71,'ADJ Sch 3 - NON-GEMT Expense'!$A65,'ADJ Sch 6 - Reclassifications'!$G$11:$G$71,3)-SUMIFS('ADJ Sch 6 - Reclassifications'!$L$11:$L$71,'ADJ Sch 6 - Reclassifications'!$J$11:$J$71,'ADJ Sch 3 - NON-GEMT Expense'!$A65,'ADJ Sch 6 - Reclassifications'!$K$11:$K$71,3)</f>
        <v>0</v>
      </c>
      <c r="I65" s="260">
        <f>SUMIFS('ADJ Sch 7 - Adjustments'!$E$10:$E$40,'ADJ Sch 7 - Adjustments'!$I$10:$I$40,'ADJ Sch 3 - NON-GEMT Expense'!$A65,'ADJ Sch 7 - Adjustments'!$H$10:$H$40,3)</f>
        <v>0</v>
      </c>
      <c r="J65" s="261">
        <f t="shared" si="7"/>
        <v>0</v>
      </c>
      <c r="L65" s="673" t="s">
        <v>1011</v>
      </c>
    </row>
    <row r="66" spans="1:12" s="131" customFormat="1" ht="15" customHeight="1" x14ac:dyDescent="0.35">
      <c r="A66" s="243">
        <f>+'ADJ Sch 1 - Total Expense'!A66</f>
        <v>41</v>
      </c>
      <c r="B66" s="1107" t="str">
        <f>+'ADJ Sch 1 - Total Expense'!B66:C66</f>
        <v>Medical Supplies</v>
      </c>
      <c r="C66" s="1107"/>
      <c r="D66" s="806" t="str">
        <f t="shared" si="6"/>
        <v>41 Medical Supplies</v>
      </c>
      <c r="E66" s="586">
        <f>'Sch 3 - NON-GEMT Expense'!E66</f>
        <v>0</v>
      </c>
      <c r="F66" s="485">
        <f>'Sch 3 - NON-GEMT Expense'!F66</f>
        <v>0</v>
      </c>
      <c r="G66" s="281"/>
      <c r="H66" s="260">
        <f>SUMIFS('ADJ Sch 6 - Reclassifications'!$H$11:$H$71,'ADJ Sch 6 - Reclassifications'!$F$11:$F$71,'ADJ Sch 3 - NON-GEMT Expense'!$A66,'ADJ Sch 6 - Reclassifications'!$G$11:$G$71,3)-SUMIFS('ADJ Sch 6 - Reclassifications'!$L$11:$L$71,'ADJ Sch 6 - Reclassifications'!$J$11:$J$71,'ADJ Sch 3 - NON-GEMT Expense'!$A66,'ADJ Sch 6 - Reclassifications'!$K$11:$K$71,3)</f>
        <v>0</v>
      </c>
      <c r="I66" s="260">
        <f>SUMIFS('ADJ Sch 7 - Adjustments'!$E$10:$E$40,'ADJ Sch 7 - Adjustments'!$I$10:$I$40,'ADJ Sch 3 - NON-GEMT Expense'!$A66,'ADJ Sch 7 - Adjustments'!$H$10:$H$40,3)</f>
        <v>0</v>
      </c>
      <c r="J66" s="261">
        <f t="shared" si="7"/>
        <v>0</v>
      </c>
      <c r="L66" s="673" t="s">
        <v>1012</v>
      </c>
    </row>
    <row r="67" spans="1:12" s="131" customFormat="1" ht="15" customHeight="1" x14ac:dyDescent="0.35">
      <c r="A67" s="243">
        <f>+'ADJ Sch 1 - Total Expense'!A67</f>
        <v>42</v>
      </c>
      <c r="B67" s="1107" t="str">
        <f>+'ADJ Sch 1 - Total Expense'!B67:C67</f>
        <v>Minor Medical Equipment</v>
      </c>
      <c r="C67" s="1107"/>
      <c r="D67" s="806" t="str">
        <f t="shared" si="6"/>
        <v>42 Minor Medical Equipment</v>
      </c>
      <c r="E67" s="586">
        <f>'Sch 3 - NON-GEMT Expense'!E67</f>
        <v>0</v>
      </c>
      <c r="F67" s="485">
        <f>'Sch 3 - NON-GEMT Expense'!F67</f>
        <v>0</v>
      </c>
      <c r="G67" s="281"/>
      <c r="H67" s="260">
        <f>SUMIFS('ADJ Sch 6 - Reclassifications'!$H$11:$H$71,'ADJ Sch 6 - Reclassifications'!$F$11:$F$71,'ADJ Sch 3 - NON-GEMT Expense'!$A67,'ADJ Sch 6 - Reclassifications'!$G$11:$G$71,3)-SUMIFS('ADJ Sch 6 - Reclassifications'!$L$11:$L$71,'ADJ Sch 6 - Reclassifications'!$J$11:$J$71,'ADJ Sch 3 - NON-GEMT Expense'!$A67,'ADJ Sch 6 - Reclassifications'!$K$11:$K$71,3)</f>
        <v>0</v>
      </c>
      <c r="I67" s="260">
        <f>SUMIFS('ADJ Sch 7 - Adjustments'!$E$10:$E$40,'ADJ Sch 7 - Adjustments'!$I$10:$I$40,'ADJ Sch 3 - NON-GEMT Expense'!$A67,'ADJ Sch 7 - Adjustments'!$H$10:$H$40,3)</f>
        <v>0</v>
      </c>
      <c r="J67" s="261">
        <f t="shared" si="7"/>
        <v>0</v>
      </c>
      <c r="L67" s="673" t="s">
        <v>1013</v>
      </c>
    </row>
    <row r="68" spans="1:12" s="131" customFormat="1" ht="15" customHeight="1" x14ac:dyDescent="0.35">
      <c r="A68" s="243">
        <f>+'ADJ Sch 1 - Total Expense'!A68</f>
        <v>43</v>
      </c>
      <c r="B68" s="1107" t="str">
        <f>+'ADJ Sch 1 - Total Expense'!B68:C68</f>
        <v>Minor Equipment</v>
      </c>
      <c r="C68" s="1107"/>
      <c r="D68" s="806" t="str">
        <f t="shared" si="6"/>
        <v>43 Minor Equipment</v>
      </c>
      <c r="E68" s="586">
        <f>'Sch 3 - NON-GEMT Expense'!E68</f>
        <v>0</v>
      </c>
      <c r="F68" s="485">
        <f>'Sch 3 - NON-GEMT Expense'!F68</f>
        <v>0</v>
      </c>
      <c r="G68" s="281"/>
      <c r="H68" s="260">
        <f>SUMIFS('ADJ Sch 6 - Reclassifications'!$H$11:$H$71,'ADJ Sch 6 - Reclassifications'!$F$11:$F$71,'ADJ Sch 3 - NON-GEMT Expense'!$A68,'ADJ Sch 6 - Reclassifications'!$G$11:$G$71,3)-SUMIFS('ADJ Sch 6 - Reclassifications'!$L$11:$L$71,'ADJ Sch 6 - Reclassifications'!$J$11:$J$71,'ADJ Sch 3 - NON-GEMT Expense'!$A68,'ADJ Sch 6 - Reclassifications'!$K$11:$K$71,3)</f>
        <v>0</v>
      </c>
      <c r="I68" s="260">
        <f>SUMIFS('ADJ Sch 7 - Adjustments'!$E$10:$E$40,'ADJ Sch 7 - Adjustments'!$I$10:$I$40,'ADJ Sch 3 - NON-GEMT Expense'!$A68,'ADJ Sch 7 - Adjustments'!$H$10:$H$40,3)</f>
        <v>0</v>
      </c>
      <c r="J68" s="261">
        <f t="shared" si="7"/>
        <v>0</v>
      </c>
      <c r="L68" s="673" t="s">
        <v>1014</v>
      </c>
    </row>
    <row r="69" spans="1:12" s="131" customFormat="1" ht="15" customHeight="1" x14ac:dyDescent="0.35">
      <c r="A69" s="243">
        <f>+'ADJ Sch 1 - Total Expense'!A69</f>
        <v>44</v>
      </c>
      <c r="B69" s="1107" t="str">
        <f>+'ADJ Sch 1 - Total Expense'!B69:C69</f>
        <v>Fines and Penalties</v>
      </c>
      <c r="C69" s="1107"/>
      <c r="D69" s="806" t="str">
        <f t="shared" si="6"/>
        <v>44 Fines and Penalties</v>
      </c>
      <c r="E69" s="586">
        <f>'Sch 3 - NON-GEMT Expense'!E69</f>
        <v>0</v>
      </c>
      <c r="F69" s="485">
        <f>'Sch 3 - NON-GEMT Expense'!F69</f>
        <v>0</v>
      </c>
      <c r="G69" s="281"/>
      <c r="H69" s="260">
        <f>SUMIFS('ADJ Sch 6 - Reclassifications'!$H$11:$H$71,'ADJ Sch 6 - Reclassifications'!$F$11:$F$71,'ADJ Sch 3 - NON-GEMT Expense'!$A69,'ADJ Sch 6 - Reclassifications'!$G$11:$G$71,3)-SUMIFS('ADJ Sch 6 - Reclassifications'!$L$11:$L$71,'ADJ Sch 6 - Reclassifications'!$J$11:$J$71,'ADJ Sch 3 - NON-GEMT Expense'!$A69,'ADJ Sch 6 - Reclassifications'!$K$11:$K$71,3)</f>
        <v>0</v>
      </c>
      <c r="I69" s="260">
        <f>SUMIFS('ADJ Sch 7 - Adjustments'!$E$10:$E$40,'ADJ Sch 7 - Adjustments'!$I$10:$I$40,'ADJ Sch 3 - NON-GEMT Expense'!$A69,'ADJ Sch 7 - Adjustments'!$H$10:$H$40,3)</f>
        <v>0</v>
      </c>
      <c r="J69" s="261">
        <f t="shared" si="7"/>
        <v>0</v>
      </c>
      <c r="L69" s="673" t="s">
        <v>1015</v>
      </c>
    </row>
    <row r="70" spans="1:12" s="131" customFormat="1" ht="15" customHeight="1" x14ac:dyDescent="0.35">
      <c r="A70" s="243">
        <f>+'ADJ Sch 1 - Total Expense'!A70</f>
        <v>45</v>
      </c>
      <c r="B70" s="1107" t="str">
        <f>+'ADJ Sch 1 - Total Expense'!B70:C70</f>
        <v>Fleet Maintenance</v>
      </c>
      <c r="C70" s="1107"/>
      <c r="D70" s="806" t="str">
        <f t="shared" si="6"/>
        <v>45 Fleet Maintenance</v>
      </c>
      <c r="E70" s="586">
        <f>'Sch 3 - NON-GEMT Expense'!E70</f>
        <v>0</v>
      </c>
      <c r="F70" s="485">
        <f>'Sch 3 - NON-GEMT Expense'!F70</f>
        <v>0</v>
      </c>
      <c r="G70" s="281"/>
      <c r="H70" s="260">
        <f>SUMIFS('ADJ Sch 6 - Reclassifications'!$H$11:$H$71,'ADJ Sch 6 - Reclassifications'!$F$11:$F$71,'ADJ Sch 3 - NON-GEMT Expense'!$A70,'ADJ Sch 6 - Reclassifications'!$G$11:$G$71,3)-SUMIFS('ADJ Sch 6 - Reclassifications'!$L$11:$L$71,'ADJ Sch 6 - Reclassifications'!$J$11:$J$71,'ADJ Sch 3 - NON-GEMT Expense'!$A70,'ADJ Sch 6 - Reclassifications'!$K$11:$K$71,3)</f>
        <v>0</v>
      </c>
      <c r="I70" s="260">
        <f>SUMIFS('ADJ Sch 7 - Adjustments'!$E$10:$E$40,'ADJ Sch 7 - Adjustments'!$I$10:$I$40,'ADJ Sch 3 - NON-GEMT Expense'!$A70,'ADJ Sch 7 - Adjustments'!$H$10:$H$40,3)</f>
        <v>0</v>
      </c>
      <c r="J70" s="261">
        <f t="shared" si="7"/>
        <v>0</v>
      </c>
      <c r="L70" s="673" t="s">
        <v>1016</v>
      </c>
    </row>
    <row r="71" spans="1:12" s="131" customFormat="1" ht="15" customHeight="1" x14ac:dyDescent="0.35">
      <c r="A71" s="243">
        <f>+'ADJ Sch 1 - Total Expense'!A71</f>
        <v>46</v>
      </c>
      <c r="B71" s="1107" t="str">
        <f>+'ADJ Sch 1 - Total Expense'!B71:C71</f>
        <v xml:space="preserve">Communications </v>
      </c>
      <c r="C71" s="1107"/>
      <c r="D71" s="806" t="str">
        <f t="shared" si="6"/>
        <v xml:space="preserve">46 Communications </v>
      </c>
      <c r="E71" s="586">
        <f>'Sch 3 - NON-GEMT Expense'!E71</f>
        <v>0</v>
      </c>
      <c r="F71" s="485">
        <f>'Sch 3 - NON-GEMT Expense'!F71</f>
        <v>0</v>
      </c>
      <c r="G71" s="281"/>
      <c r="H71" s="260">
        <f>SUMIFS('ADJ Sch 6 - Reclassifications'!$H$11:$H$71,'ADJ Sch 6 - Reclassifications'!$F$11:$F$71,'ADJ Sch 3 - NON-GEMT Expense'!$A71,'ADJ Sch 6 - Reclassifications'!$G$11:$G$71,3)-SUMIFS('ADJ Sch 6 - Reclassifications'!$L$11:$L$71,'ADJ Sch 6 - Reclassifications'!$J$11:$J$71,'ADJ Sch 3 - NON-GEMT Expense'!$A71,'ADJ Sch 6 - Reclassifications'!$K$11:$K$71,3)</f>
        <v>0</v>
      </c>
      <c r="I71" s="260">
        <f>SUMIFS('ADJ Sch 7 - Adjustments'!$E$10:$E$40,'ADJ Sch 7 - Adjustments'!$I$10:$I$40,'ADJ Sch 3 - NON-GEMT Expense'!$A71,'ADJ Sch 7 - Adjustments'!$H$10:$H$40,3)</f>
        <v>0</v>
      </c>
      <c r="J71" s="261">
        <f t="shared" si="7"/>
        <v>0</v>
      </c>
      <c r="L71" s="673" t="s">
        <v>1017</v>
      </c>
    </row>
    <row r="72" spans="1:12" s="131" customFormat="1" ht="15" customHeight="1" x14ac:dyDescent="0.35">
      <c r="A72" s="243">
        <f>+'ADJ Sch 1 - Total Expense'!A72</f>
        <v>47</v>
      </c>
      <c r="B72" s="1107" t="str">
        <f>+'ADJ Sch 1 - Total Expense'!B72:C72</f>
        <v xml:space="preserve">Recruit Academy </v>
      </c>
      <c r="C72" s="1107"/>
      <c r="D72" s="806" t="str">
        <f t="shared" si="6"/>
        <v xml:space="preserve">47 Recruit Academy </v>
      </c>
      <c r="E72" s="586">
        <f>'Sch 3 - NON-GEMT Expense'!E72</f>
        <v>0</v>
      </c>
      <c r="F72" s="485">
        <f>'Sch 3 - NON-GEMT Expense'!F72</f>
        <v>0</v>
      </c>
      <c r="G72" s="281"/>
      <c r="H72" s="260">
        <f>SUMIFS('ADJ Sch 6 - Reclassifications'!$H$11:$H$71,'ADJ Sch 6 - Reclassifications'!$F$11:$F$71,'ADJ Sch 3 - NON-GEMT Expense'!$A72,'ADJ Sch 6 - Reclassifications'!$G$11:$G$71,3)-SUMIFS('ADJ Sch 6 - Reclassifications'!$L$11:$L$71,'ADJ Sch 6 - Reclassifications'!$J$11:$J$71,'ADJ Sch 3 - NON-GEMT Expense'!$A72,'ADJ Sch 6 - Reclassifications'!$K$11:$K$71,3)</f>
        <v>0</v>
      </c>
      <c r="I72" s="260">
        <f>SUMIFS('ADJ Sch 7 - Adjustments'!$E$10:$E$40,'ADJ Sch 7 - Adjustments'!$I$10:$I$40,'ADJ Sch 3 - NON-GEMT Expense'!$A72,'ADJ Sch 7 - Adjustments'!$H$10:$H$40,3)</f>
        <v>0</v>
      </c>
      <c r="J72" s="261">
        <f t="shared" si="7"/>
        <v>0</v>
      </c>
      <c r="L72" s="673" t="s">
        <v>1018</v>
      </c>
    </row>
    <row r="73" spans="1:12" s="131" customFormat="1" ht="15" customHeight="1" x14ac:dyDescent="0.35">
      <c r="A73" s="243">
        <f>+'ADJ Sch 1 - Total Expense'!A73</f>
        <v>48</v>
      </c>
      <c r="B73" s="1107" t="str">
        <f>+'ADJ Sch 1 - Total Expense'!B73:C73</f>
        <v xml:space="preserve">Dispatch Service </v>
      </c>
      <c r="C73" s="1107"/>
      <c r="D73" s="806" t="str">
        <f t="shared" si="6"/>
        <v xml:space="preserve">48 Dispatch Service </v>
      </c>
      <c r="E73" s="586">
        <f>'Sch 3 - NON-GEMT Expense'!E73</f>
        <v>0</v>
      </c>
      <c r="F73" s="485">
        <f>'Sch 3 - NON-GEMT Expense'!F73</f>
        <v>0</v>
      </c>
      <c r="G73" s="281"/>
      <c r="H73" s="260">
        <f>SUMIFS('ADJ Sch 6 - Reclassifications'!$H$11:$H$71,'ADJ Sch 6 - Reclassifications'!$F$11:$F$71,'ADJ Sch 3 - NON-GEMT Expense'!$A73,'ADJ Sch 6 - Reclassifications'!$G$11:$G$71,3)-SUMIFS('ADJ Sch 6 - Reclassifications'!$L$11:$L$71,'ADJ Sch 6 - Reclassifications'!$J$11:$J$71,'ADJ Sch 3 - NON-GEMT Expense'!$A73,'ADJ Sch 6 - Reclassifications'!$K$11:$K$71,3)</f>
        <v>0</v>
      </c>
      <c r="I73" s="260">
        <f>SUMIFS('ADJ Sch 7 - Adjustments'!$E$10:$E$40,'ADJ Sch 7 - Adjustments'!$I$10:$I$40,'ADJ Sch 3 - NON-GEMT Expense'!$A73,'ADJ Sch 7 - Adjustments'!$H$10:$H$40,3)</f>
        <v>0</v>
      </c>
      <c r="J73" s="261">
        <f t="shared" si="7"/>
        <v>0</v>
      </c>
      <c r="L73" s="673" t="s">
        <v>1019</v>
      </c>
    </row>
    <row r="74" spans="1:12" s="131" customFormat="1" ht="15" customHeight="1" x14ac:dyDescent="0.35">
      <c r="A74" s="243">
        <f>+'ADJ Sch 1 - Total Expense'!A74</f>
        <v>49</v>
      </c>
      <c r="B74" s="1107" t="str">
        <f>+'ADJ Sch 1 - Total Expense'!B74:C74</f>
        <v xml:space="preserve">Logistics </v>
      </c>
      <c r="C74" s="1107"/>
      <c r="D74" s="806" t="str">
        <f t="shared" si="6"/>
        <v xml:space="preserve">49 Logistics </v>
      </c>
      <c r="E74" s="586">
        <f>'Sch 3 - NON-GEMT Expense'!E74</f>
        <v>0</v>
      </c>
      <c r="F74" s="485">
        <f>'Sch 3 - NON-GEMT Expense'!F74</f>
        <v>0</v>
      </c>
      <c r="G74" s="281"/>
      <c r="H74" s="260">
        <f>SUMIFS('ADJ Sch 6 - Reclassifications'!$H$11:$H$71,'ADJ Sch 6 - Reclassifications'!$F$11:$F$71,'ADJ Sch 3 - NON-GEMT Expense'!$A74,'ADJ Sch 6 - Reclassifications'!$G$11:$G$71,3)-SUMIFS('ADJ Sch 6 - Reclassifications'!$L$11:$L$71,'ADJ Sch 6 - Reclassifications'!$J$11:$J$71,'ADJ Sch 3 - NON-GEMT Expense'!$A74,'ADJ Sch 6 - Reclassifications'!$K$11:$K$71,3)</f>
        <v>0</v>
      </c>
      <c r="I74" s="260">
        <f>SUMIFS('ADJ Sch 7 - Adjustments'!$E$10:$E$40,'ADJ Sch 7 - Adjustments'!$I$10:$I$40,'ADJ Sch 3 - NON-GEMT Expense'!$A74,'ADJ Sch 7 - Adjustments'!$H$10:$H$40,3)</f>
        <v>0</v>
      </c>
      <c r="J74" s="261">
        <f t="shared" si="7"/>
        <v>0</v>
      </c>
      <c r="L74" s="673" t="s">
        <v>1020</v>
      </c>
    </row>
    <row r="75" spans="1:12" s="131" customFormat="1" ht="15" customHeight="1" x14ac:dyDescent="0.35">
      <c r="A75" s="243">
        <f>+'ADJ Sch 1 - Total Expense'!A75</f>
        <v>50</v>
      </c>
      <c r="B75" s="1107" t="str">
        <f>+'ADJ Sch 1 - Total Expense'!B75:C75</f>
        <v>Postage</v>
      </c>
      <c r="C75" s="1107"/>
      <c r="D75" s="806" t="str">
        <f t="shared" si="6"/>
        <v>50 Postage</v>
      </c>
      <c r="E75" s="586">
        <f>'Sch 3 - NON-GEMT Expense'!E75</f>
        <v>0</v>
      </c>
      <c r="F75" s="485">
        <f>'Sch 3 - NON-GEMT Expense'!F75</f>
        <v>0</v>
      </c>
      <c r="G75" s="281"/>
      <c r="H75" s="260">
        <f>SUMIFS('ADJ Sch 6 - Reclassifications'!$H$11:$H$71,'ADJ Sch 6 - Reclassifications'!$F$11:$F$71,'ADJ Sch 3 - NON-GEMT Expense'!$A75,'ADJ Sch 6 - Reclassifications'!$G$11:$G$71,3)-SUMIFS('ADJ Sch 6 - Reclassifications'!$L$11:$L$71,'ADJ Sch 6 - Reclassifications'!$J$11:$J$71,'ADJ Sch 3 - NON-GEMT Expense'!$A75,'ADJ Sch 6 - Reclassifications'!$K$11:$K$71,3)</f>
        <v>0</v>
      </c>
      <c r="I75" s="260">
        <f>SUMIFS('ADJ Sch 7 - Adjustments'!$E$10:$E$40,'ADJ Sch 7 - Adjustments'!$I$10:$I$40,'ADJ Sch 3 - NON-GEMT Expense'!$A75,'ADJ Sch 7 - Adjustments'!$H$10:$H$40,3)</f>
        <v>0</v>
      </c>
      <c r="J75" s="261">
        <f t="shared" si="7"/>
        <v>0</v>
      </c>
      <c r="L75" s="673" t="s">
        <v>1021</v>
      </c>
    </row>
    <row r="76" spans="1:12" s="131" customFormat="1" ht="15" customHeight="1" x14ac:dyDescent="0.35">
      <c r="A76" s="243">
        <f>+'ADJ Sch 1 - Total Expense'!A76</f>
        <v>51</v>
      </c>
      <c r="B76" s="1107" t="str">
        <f>+'ADJ Sch 1 - Total Expense'!B76:C76</f>
        <v>Dues and Subscriptions</v>
      </c>
      <c r="C76" s="1107"/>
      <c r="D76" s="806" t="str">
        <f t="shared" si="6"/>
        <v>51 Dues and Subscriptions</v>
      </c>
      <c r="E76" s="586">
        <f>'Sch 3 - NON-GEMT Expense'!E76</f>
        <v>0</v>
      </c>
      <c r="F76" s="485">
        <f>'Sch 3 - NON-GEMT Expense'!F76</f>
        <v>0</v>
      </c>
      <c r="G76" s="281"/>
      <c r="H76" s="260">
        <f>SUMIFS('ADJ Sch 6 - Reclassifications'!$H$11:$H$71,'ADJ Sch 6 - Reclassifications'!$F$11:$F$71,'ADJ Sch 3 - NON-GEMT Expense'!$A76,'ADJ Sch 6 - Reclassifications'!$G$11:$G$71,3)-SUMIFS('ADJ Sch 6 - Reclassifications'!$L$11:$L$71,'ADJ Sch 6 - Reclassifications'!$J$11:$J$71,'ADJ Sch 3 - NON-GEMT Expense'!$A76,'ADJ Sch 6 - Reclassifications'!$K$11:$K$71,3)</f>
        <v>0</v>
      </c>
      <c r="I76" s="260">
        <f>SUMIFS('ADJ Sch 7 - Adjustments'!$E$10:$E$40,'ADJ Sch 7 - Adjustments'!$I$10:$I$40,'ADJ Sch 3 - NON-GEMT Expense'!$A76,'ADJ Sch 7 - Adjustments'!$H$10:$H$40,3)</f>
        <v>0</v>
      </c>
      <c r="J76" s="261">
        <f t="shared" si="7"/>
        <v>0</v>
      </c>
      <c r="L76" s="673" t="s">
        <v>1022</v>
      </c>
    </row>
    <row r="77" spans="1:12" s="131" customFormat="1" ht="15" customHeight="1" x14ac:dyDescent="0.35">
      <c r="A77" s="243">
        <f>+'ADJ Sch 1 - Total Expense'!A77</f>
        <v>52</v>
      </c>
      <c r="B77" s="1107" t="str">
        <f>+'ADJ Sch 1 - Total Expense'!B77:C77</f>
        <v>Other - Capital Related Costs</v>
      </c>
      <c r="C77" s="1107"/>
      <c r="D77" s="806" t="str">
        <f t="shared" si="6"/>
        <v>52 Other - Capital Related Costs</v>
      </c>
      <c r="E77" s="586">
        <f>'Sch 3 - NON-GEMT Expense'!E77</f>
        <v>0</v>
      </c>
      <c r="F77" s="485">
        <f>'Sch 3 - NON-GEMT Expense'!F77</f>
        <v>0</v>
      </c>
      <c r="G77" s="281"/>
      <c r="H77" s="260">
        <f>SUMIFS('ADJ Sch 6 - Reclassifications'!$H$11:$H$71,'ADJ Sch 6 - Reclassifications'!$F$11:$F$71,'ADJ Sch 3 - NON-GEMT Expense'!$A77,'ADJ Sch 6 - Reclassifications'!$G$11:$G$71,3)-SUMIFS('ADJ Sch 6 - Reclassifications'!$L$11:$L$71,'ADJ Sch 6 - Reclassifications'!$J$11:$J$71,'ADJ Sch 3 - NON-GEMT Expense'!$A77,'ADJ Sch 6 - Reclassifications'!$K$11:$K$71,3)</f>
        <v>0</v>
      </c>
      <c r="I77" s="260">
        <f>SUMIFS('ADJ Sch 7 - Adjustments'!$E$10:$E$40,'ADJ Sch 7 - Adjustments'!$I$10:$I$40,'ADJ Sch 3 - NON-GEMT Expense'!$A77,'ADJ Sch 7 - Adjustments'!$H$10:$H$40,3)</f>
        <v>0</v>
      </c>
      <c r="J77" s="261">
        <f t="shared" si="7"/>
        <v>0</v>
      </c>
      <c r="L77" s="673" t="s">
        <v>1023</v>
      </c>
    </row>
    <row r="78" spans="1:12" s="131" customFormat="1" ht="15" customHeight="1" x14ac:dyDescent="0.35">
      <c r="A78" s="243">
        <f>+'ADJ Sch 1 - Total Expense'!A78</f>
        <v>53</v>
      </c>
      <c r="B78" s="1107" t="str">
        <f>+'ADJ Sch 1 - Total Expense'!B78:C78</f>
        <v>Contracted Services - Ambulance</v>
      </c>
      <c r="C78" s="1107"/>
      <c r="D78" s="806" t="str">
        <f t="shared" si="6"/>
        <v>53 Contracted Services - Ambulance</v>
      </c>
      <c r="E78" s="586">
        <f>'Sch 3 - NON-GEMT Expense'!E78</f>
        <v>0</v>
      </c>
      <c r="F78" s="485">
        <f>'Sch 3 - NON-GEMT Expense'!F78</f>
        <v>0</v>
      </c>
      <c r="G78" s="281"/>
      <c r="H78" s="260">
        <f>SUMIFS('ADJ Sch 6 - Reclassifications'!$H$11:$H$71,'ADJ Sch 6 - Reclassifications'!$F$11:$F$71,'ADJ Sch 3 - NON-GEMT Expense'!$A78,'ADJ Sch 6 - Reclassifications'!$G$11:$G$71,3)-SUMIFS('ADJ Sch 6 - Reclassifications'!$L$11:$L$71,'ADJ Sch 6 - Reclassifications'!$J$11:$J$71,'ADJ Sch 3 - NON-GEMT Expense'!$A78,'ADJ Sch 6 - Reclassifications'!$K$11:$K$71,3)</f>
        <v>0</v>
      </c>
      <c r="I78" s="260">
        <f>SUMIFS('ADJ Sch 7 - Adjustments'!$E$10:$E$40,'ADJ Sch 7 - Adjustments'!$I$10:$I$40,'ADJ Sch 3 - NON-GEMT Expense'!$A78,'ADJ Sch 7 - Adjustments'!$H$10:$H$40,3)</f>
        <v>0</v>
      </c>
      <c r="J78" s="261">
        <f t="shared" si="7"/>
        <v>0</v>
      </c>
      <c r="L78" s="673" t="s">
        <v>1024</v>
      </c>
    </row>
    <row r="79" spans="1:12" s="131" customFormat="1" ht="15" customHeight="1" x14ac:dyDescent="0.35">
      <c r="A79" s="243">
        <f>+'ADJ Sch 1 - Total Expense'!A79</f>
        <v>54</v>
      </c>
      <c r="B79" s="1107" t="str">
        <f>+'ADJ Sch 1 - Total Expense'!B79:C79</f>
        <v>Contracted Services - Ambulance Billing</v>
      </c>
      <c r="C79" s="1107"/>
      <c r="D79" s="806" t="str">
        <f t="shared" si="6"/>
        <v>54 Contracted Services - Ambulance Billing</v>
      </c>
      <c r="E79" s="586">
        <f>'Sch 3 - NON-GEMT Expense'!E79</f>
        <v>0</v>
      </c>
      <c r="F79" s="485">
        <f>'Sch 3 - NON-GEMT Expense'!F79</f>
        <v>0</v>
      </c>
      <c r="G79" s="281"/>
      <c r="H79" s="260">
        <f>SUMIFS('ADJ Sch 6 - Reclassifications'!$H$11:$H$71,'ADJ Sch 6 - Reclassifications'!$F$11:$F$71,'ADJ Sch 3 - NON-GEMT Expense'!$A79,'ADJ Sch 6 - Reclassifications'!$G$11:$G$71,3)-SUMIFS('ADJ Sch 6 - Reclassifications'!$L$11:$L$71,'ADJ Sch 6 - Reclassifications'!$J$11:$J$71,'ADJ Sch 3 - NON-GEMT Expense'!$A79,'ADJ Sch 6 - Reclassifications'!$K$11:$K$71,3)</f>
        <v>0</v>
      </c>
      <c r="I79" s="260">
        <f>SUMIFS('ADJ Sch 7 - Adjustments'!$E$10:$E$40,'ADJ Sch 7 - Adjustments'!$I$10:$I$40,'ADJ Sch 3 - NON-GEMT Expense'!$A79,'ADJ Sch 7 - Adjustments'!$H$10:$H$40,3)</f>
        <v>0</v>
      </c>
      <c r="J79" s="261">
        <f t="shared" si="7"/>
        <v>0</v>
      </c>
      <c r="L79" s="673" t="s">
        <v>1025</v>
      </c>
    </row>
    <row r="80" spans="1:12" s="131" customFormat="1" ht="15" customHeight="1" x14ac:dyDescent="0.35">
      <c r="A80" s="243">
        <f>+'ADJ Sch 1 - Total Expense'!A80</f>
        <v>55</v>
      </c>
      <c r="B80" s="1107" t="str">
        <f>+'ADJ Sch 1 - Total Expense'!B80</f>
        <v>Other - (Specify)</v>
      </c>
      <c r="C80" s="1107"/>
      <c r="D80" s="806" t="str">
        <f t="shared" si="6"/>
        <v>55 Other - (Specify)</v>
      </c>
      <c r="E80" s="586">
        <f>'Sch 3 - NON-GEMT Expense'!E80</f>
        <v>0</v>
      </c>
      <c r="F80" s="485">
        <f>'Sch 3 - NON-GEMT Expense'!F80</f>
        <v>0</v>
      </c>
      <c r="G80" s="281"/>
      <c r="H80" s="260">
        <f>SUMIFS('ADJ Sch 6 - Reclassifications'!$H$11:$H$71,'ADJ Sch 6 - Reclassifications'!$F$11:$F$71,'ADJ Sch 3 - NON-GEMT Expense'!$A80,'ADJ Sch 6 - Reclassifications'!$G$11:$G$71,3)-SUMIFS('ADJ Sch 6 - Reclassifications'!$L$11:$L$71,'ADJ Sch 6 - Reclassifications'!$J$11:$J$71,'ADJ Sch 3 - NON-GEMT Expense'!$A80,'ADJ Sch 6 - Reclassifications'!$K$11:$K$71,3)</f>
        <v>0</v>
      </c>
      <c r="I80" s="260">
        <f>SUMIFS('ADJ Sch 7 - Adjustments'!$E$10:$E$40,'ADJ Sch 7 - Adjustments'!$I$10:$I$40,'ADJ Sch 3 - NON-GEMT Expense'!$A80,'ADJ Sch 7 - Adjustments'!$H$10:$H$40,3)</f>
        <v>0</v>
      </c>
      <c r="J80" s="261">
        <f t="shared" si="7"/>
        <v>0</v>
      </c>
      <c r="L80" s="673" t="s">
        <v>1026</v>
      </c>
    </row>
    <row r="81" spans="1:12" s="131" customFormat="1" ht="15" customHeight="1" x14ac:dyDescent="0.35">
      <c r="A81" s="243">
        <f>+'ADJ Sch 1 - Total Expense'!A81</f>
        <v>56</v>
      </c>
      <c r="B81" s="1107" t="str">
        <f>+'ADJ Sch 1 - Total Expense'!B81</f>
        <v>Other - (Specify)</v>
      </c>
      <c r="C81" s="1107"/>
      <c r="D81" s="806" t="str">
        <f t="shared" si="6"/>
        <v>56 Other - (Specify)</v>
      </c>
      <c r="E81" s="586">
        <f>'Sch 3 - NON-GEMT Expense'!E81</f>
        <v>0</v>
      </c>
      <c r="F81" s="485">
        <f>'Sch 3 - NON-GEMT Expense'!F81</f>
        <v>0</v>
      </c>
      <c r="G81" s="281"/>
      <c r="H81" s="260">
        <f>SUMIFS('ADJ Sch 6 - Reclassifications'!$H$11:$H$71,'ADJ Sch 6 - Reclassifications'!$F$11:$F$71,'ADJ Sch 3 - NON-GEMT Expense'!$A81,'ADJ Sch 6 - Reclassifications'!$G$11:$G$71,3)-SUMIFS('ADJ Sch 6 - Reclassifications'!$L$11:$L$71,'ADJ Sch 6 - Reclassifications'!$J$11:$J$71,'ADJ Sch 3 - NON-GEMT Expense'!$A81,'ADJ Sch 6 - Reclassifications'!$K$11:$K$71,3)</f>
        <v>0</v>
      </c>
      <c r="I81" s="260">
        <f>SUMIFS('ADJ Sch 7 - Adjustments'!$E$10:$E$40,'ADJ Sch 7 - Adjustments'!$I$10:$I$40,'ADJ Sch 3 - NON-GEMT Expense'!$A81,'ADJ Sch 7 - Adjustments'!$H$10:$H$40,3)</f>
        <v>0</v>
      </c>
      <c r="J81" s="261">
        <f t="shared" si="7"/>
        <v>0</v>
      </c>
      <c r="L81" s="673" t="s">
        <v>1027</v>
      </c>
    </row>
    <row r="82" spans="1:12" s="131" customFormat="1" ht="15" customHeight="1" x14ac:dyDescent="0.35">
      <c r="A82" s="243">
        <f>+'ADJ Sch 1 - Total Expense'!A82</f>
        <v>57</v>
      </c>
      <c r="B82" s="1107" t="str">
        <f>+'ADJ Sch 1 - Total Expense'!B82</f>
        <v>Other - (Specify)</v>
      </c>
      <c r="C82" s="1107"/>
      <c r="D82" s="806" t="str">
        <f t="shared" si="6"/>
        <v>57 Other - (Specify)</v>
      </c>
      <c r="E82" s="586">
        <f>'Sch 3 - NON-GEMT Expense'!E82</f>
        <v>0</v>
      </c>
      <c r="F82" s="485">
        <f>'Sch 3 - NON-GEMT Expense'!F82</f>
        <v>0</v>
      </c>
      <c r="G82" s="282"/>
      <c r="H82" s="260">
        <f>SUMIFS('ADJ Sch 6 - Reclassifications'!$H$11:$H$71,'ADJ Sch 6 - Reclassifications'!$F$11:$F$71,'ADJ Sch 3 - NON-GEMT Expense'!$A82,'ADJ Sch 6 - Reclassifications'!$G$11:$G$71,3)-SUMIFS('ADJ Sch 6 - Reclassifications'!$L$11:$L$71,'ADJ Sch 6 - Reclassifications'!$J$11:$J$71,'ADJ Sch 3 - NON-GEMT Expense'!$A82,'ADJ Sch 6 - Reclassifications'!$K$11:$K$71,3)</f>
        <v>0</v>
      </c>
      <c r="I82" s="260">
        <f>SUMIFS('ADJ Sch 7 - Adjustments'!$E$10:$E$40,'ADJ Sch 7 - Adjustments'!$I$10:$I$40,'ADJ Sch 3 - NON-GEMT Expense'!$A82,'ADJ Sch 7 - Adjustments'!$H$10:$H$40,3)</f>
        <v>0</v>
      </c>
      <c r="J82" s="267">
        <f>SUM(F82:I82)</f>
        <v>0</v>
      </c>
      <c r="L82" s="673" t="s">
        <v>1028</v>
      </c>
    </row>
    <row r="83" spans="1:12" s="131" customFormat="1" ht="15" customHeight="1" x14ac:dyDescent="0.35">
      <c r="A83" s="943"/>
      <c r="B83" s="1089" t="str">
        <f>+'ADJ Sch 1 - Total Expense'!B83:C83</f>
        <v>Total Administrative &amp; General</v>
      </c>
      <c r="C83" s="1090"/>
      <c r="D83" s="818"/>
      <c r="E83" s="249"/>
      <c r="F83" s="278">
        <f>SUM(F52:F82)</f>
        <v>0</v>
      </c>
      <c r="G83" s="346">
        <f>SUM(G52:G82)</f>
        <v>0</v>
      </c>
      <c r="H83" s="278">
        <f>SUM(H52:H82)</f>
        <v>0</v>
      </c>
      <c r="I83" s="278">
        <f>SUM(I52:I82)</f>
        <v>0</v>
      </c>
      <c r="J83" s="279">
        <f>SUM(J52:J82)</f>
        <v>0</v>
      </c>
      <c r="L83" s="673" t="s">
        <v>1029</v>
      </c>
    </row>
    <row r="84" spans="1:12" s="131" customFormat="1" ht="15" customHeight="1" x14ac:dyDescent="0.35">
      <c r="A84" s="243"/>
      <c r="B84" s="1115"/>
      <c r="C84" s="1116"/>
      <c r="D84" s="839"/>
      <c r="E84" s="249"/>
      <c r="F84" s="284"/>
      <c r="G84" s="284"/>
      <c r="H84" s="284"/>
      <c r="I84" s="284"/>
      <c r="J84" s="285"/>
      <c r="L84" s="673"/>
    </row>
    <row r="85" spans="1:12" s="131" customFormat="1" ht="19.5" customHeight="1" thickBot="1" x14ac:dyDescent="0.4">
      <c r="A85" s="250">
        <f>'Sch 3 - NON-GEMT Expense'!A85</f>
        <v>58</v>
      </c>
      <c r="B85" s="1104" t="str">
        <f>+'ADJ Sch 1 - Total Expense'!B85:C85</f>
        <v xml:space="preserve">        Total GEMT Provider</v>
      </c>
      <c r="C85" s="1105"/>
      <c r="D85" s="822"/>
      <c r="E85" s="251"/>
      <c r="F85" s="539">
        <f>F48+F83</f>
        <v>0</v>
      </c>
      <c r="G85" s="539">
        <f>G48+G83</f>
        <v>0</v>
      </c>
      <c r="H85" s="539">
        <f>H48+H83</f>
        <v>0</v>
      </c>
      <c r="I85" s="539">
        <f>I48+I83</f>
        <v>0</v>
      </c>
      <c r="J85" s="540">
        <f>J48+J83</f>
        <v>0</v>
      </c>
      <c r="L85" s="673" t="s">
        <v>1030</v>
      </c>
    </row>
    <row r="86" spans="1:12" s="256" customFormat="1" ht="13.5" customHeight="1" x14ac:dyDescent="0.35">
      <c r="A86" s="252"/>
      <c r="B86" s="339"/>
      <c r="F86" s="340"/>
      <c r="G86" s="340"/>
      <c r="H86" s="340"/>
      <c r="I86" s="340"/>
      <c r="J86" s="340"/>
      <c r="L86" s="699"/>
    </row>
    <row r="87" spans="1:12" s="131" customFormat="1" ht="48" customHeight="1" x14ac:dyDescent="0.35">
      <c r="A87" s="257"/>
      <c r="B87" s="1103"/>
      <c r="C87" s="1103"/>
      <c r="D87" s="1103"/>
      <c r="E87" s="1103"/>
      <c r="F87" s="1103"/>
      <c r="G87" s="1103"/>
      <c r="H87" s="1103"/>
      <c r="I87" s="1103"/>
      <c r="J87" s="258"/>
      <c r="L87" s="660"/>
    </row>
    <row r="88" spans="1:12" s="131" customFormat="1" ht="14.25" customHeight="1" x14ac:dyDescent="0.35">
      <c r="A88" s="257"/>
      <c r="B88" s="1114"/>
      <c r="C88" s="1114"/>
      <c r="D88" s="1114"/>
      <c r="E88" s="1114"/>
      <c r="F88" s="1114"/>
      <c r="G88" s="1114"/>
      <c r="H88" s="1114"/>
      <c r="I88" s="1114"/>
      <c r="J88" s="139"/>
      <c r="L88" s="660"/>
    </row>
    <row r="89" spans="1:12" s="131" customFormat="1" ht="10.5" customHeight="1" x14ac:dyDescent="0.35">
      <c r="B89" s="228"/>
      <c r="F89" s="139"/>
      <c r="G89" s="139"/>
      <c r="H89" s="139"/>
      <c r="I89" s="139"/>
      <c r="J89" s="139"/>
      <c r="L89" s="660"/>
    </row>
    <row r="90" spans="1:12" s="131" customFormat="1" ht="10.5" customHeight="1" x14ac:dyDescent="0.35">
      <c r="B90" s="228"/>
      <c r="F90" s="139"/>
      <c r="G90" s="139"/>
      <c r="H90" s="139"/>
      <c r="I90" s="139"/>
      <c r="J90" s="139"/>
      <c r="L90" s="660"/>
    </row>
    <row r="91" spans="1:12" s="131" customFormat="1" ht="10.5" customHeight="1" x14ac:dyDescent="0.35">
      <c r="F91" s="139"/>
      <c r="G91" s="139"/>
      <c r="H91" s="139"/>
      <c r="I91" s="139"/>
      <c r="J91" s="139"/>
      <c r="L91" s="660"/>
    </row>
    <row r="92" spans="1:12" s="131" customFormat="1" ht="10.5" customHeight="1" x14ac:dyDescent="0.35">
      <c r="F92" s="139"/>
      <c r="G92" s="139"/>
      <c r="H92" s="139"/>
      <c r="I92" s="139"/>
      <c r="J92" s="139"/>
      <c r="L92" s="660"/>
    </row>
    <row r="93" spans="1:12" s="131" customFormat="1" ht="10.5" customHeight="1" x14ac:dyDescent="0.35">
      <c r="F93" s="139"/>
      <c r="G93" s="139"/>
      <c r="H93" s="139"/>
      <c r="I93" s="139"/>
      <c r="J93" s="139"/>
      <c r="L93" s="660"/>
    </row>
  </sheetData>
  <sheetProtection selectLockedCells="1"/>
  <protectedRanges>
    <protectedRange sqref="F25:F32 F37:F44 F11:F20 F52:F82" name="Range1_2"/>
  </protectedRanges>
  <mergeCells count="83">
    <mergeCell ref="B13:C13"/>
    <mergeCell ref="A1:J1"/>
    <mergeCell ref="A3:B3"/>
    <mergeCell ref="C3:F3"/>
    <mergeCell ref="I3:J3"/>
    <mergeCell ref="A4:B4"/>
    <mergeCell ref="C4:F4"/>
    <mergeCell ref="H4:I4"/>
    <mergeCell ref="A7:A9"/>
    <mergeCell ref="B7:C9"/>
    <mergeCell ref="B10:C10"/>
    <mergeCell ref="B11:C11"/>
    <mergeCell ref="B12:C12"/>
    <mergeCell ref="B26:C26"/>
    <mergeCell ref="B14:C14"/>
    <mergeCell ref="B15:C15"/>
    <mergeCell ref="B16:C16"/>
    <mergeCell ref="B17:C17"/>
    <mergeCell ref="B18:C18"/>
    <mergeCell ref="B19:C19"/>
    <mergeCell ref="B20:C20"/>
    <mergeCell ref="B21:C21"/>
    <mergeCell ref="B22:C22"/>
    <mergeCell ref="B24:C24"/>
    <mergeCell ref="B25:C25"/>
    <mergeCell ref="B40:C40"/>
    <mergeCell ref="B27:C27"/>
    <mergeCell ref="B28:C28"/>
    <mergeCell ref="B29:C29"/>
    <mergeCell ref="B30:C30"/>
    <mergeCell ref="B31:C31"/>
    <mergeCell ref="B32:C32"/>
    <mergeCell ref="B33:C33"/>
    <mergeCell ref="B36:C36"/>
    <mergeCell ref="B37:C37"/>
    <mergeCell ref="B38:C38"/>
    <mergeCell ref="B39:C39"/>
    <mergeCell ref="B53:C53"/>
    <mergeCell ref="B41:C41"/>
    <mergeCell ref="B42:C42"/>
    <mergeCell ref="B43:C43"/>
    <mergeCell ref="B44:C44"/>
    <mergeCell ref="B45:C45"/>
    <mergeCell ref="B46:C46"/>
    <mergeCell ref="B47:C47"/>
    <mergeCell ref="B48:C48"/>
    <mergeCell ref="B49:C49"/>
    <mergeCell ref="B51:C51"/>
    <mergeCell ref="B52:C52"/>
    <mergeCell ref="B65:C65"/>
    <mergeCell ref="B54:C54"/>
    <mergeCell ref="B55:C55"/>
    <mergeCell ref="B56:C56"/>
    <mergeCell ref="B57:C57"/>
    <mergeCell ref="B58:C58"/>
    <mergeCell ref="B59:C59"/>
    <mergeCell ref="B60:C60"/>
    <mergeCell ref="B61:C61"/>
    <mergeCell ref="B62:C62"/>
    <mergeCell ref="B63:C63"/>
    <mergeCell ref="B64:C64"/>
    <mergeCell ref="B77:C77"/>
    <mergeCell ref="B66:C66"/>
    <mergeCell ref="B67:C67"/>
    <mergeCell ref="B68:C68"/>
    <mergeCell ref="B69:C69"/>
    <mergeCell ref="B70:C70"/>
    <mergeCell ref="B71:C71"/>
    <mergeCell ref="B72:C72"/>
    <mergeCell ref="B73:C73"/>
    <mergeCell ref="B74:C74"/>
    <mergeCell ref="B75:C75"/>
    <mergeCell ref="B76:C76"/>
    <mergeCell ref="B84:C84"/>
    <mergeCell ref="B85:C85"/>
    <mergeCell ref="B87:I87"/>
    <mergeCell ref="B88:I88"/>
    <mergeCell ref="B78:C78"/>
    <mergeCell ref="B79:C79"/>
    <mergeCell ref="B80:C80"/>
    <mergeCell ref="B81:C81"/>
    <mergeCell ref="B82:C82"/>
    <mergeCell ref="B83:C83"/>
  </mergeCells>
  <printOptions horizontalCentered="1"/>
  <pageMargins left="0.25" right="0.25" top="0.75" bottom="0.75" header="0.3" footer="0.3"/>
  <pageSetup scale="66"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M94"/>
  <sheetViews>
    <sheetView showGridLines="0" zoomScale="85" zoomScaleNormal="85" zoomScaleSheetLayoutView="100" zoomScalePageLayoutView="70" workbookViewId="0">
      <pane ySplit="9" topLeftCell="A10" activePane="bottomLeft" state="frozen"/>
      <selection activeCell="A8" sqref="A8:E8"/>
      <selection pane="bottomLeft" activeCell="B11" sqref="B11:C11"/>
    </sheetView>
  </sheetViews>
  <sheetFormatPr defaultColWidth="0" defaultRowHeight="10" zeroHeight="1" x14ac:dyDescent="0.35"/>
  <cols>
    <col min="1" max="1" width="6.84375" style="225" customWidth="1"/>
    <col min="2" max="2" width="17.69140625" style="225" customWidth="1"/>
    <col min="3" max="3" width="18.3046875" style="225" customWidth="1"/>
    <col min="4" max="4" width="18.3046875" style="225" hidden="1" customWidth="1"/>
    <col min="5" max="5" width="8.4609375" style="225" customWidth="1"/>
    <col min="6" max="9" width="15" style="259" customWidth="1"/>
    <col min="10" max="11" width="14.765625" style="259" customWidth="1"/>
    <col min="12" max="12" width="4.69140625" style="225" customWidth="1"/>
    <col min="13" max="16384" width="4.69140625" style="225" hidden="1"/>
  </cols>
  <sheetData>
    <row r="1" spans="1:13" s="220" customFormat="1" ht="15.5" x14ac:dyDescent="0.35">
      <c r="A1" s="1100" t="s">
        <v>121</v>
      </c>
      <c r="B1" s="1100"/>
      <c r="C1" s="1100"/>
      <c r="D1" s="1100"/>
      <c r="E1" s="1100"/>
      <c r="F1" s="1100"/>
      <c r="G1" s="1100"/>
      <c r="H1" s="1100"/>
      <c r="I1" s="1100"/>
      <c r="J1" s="1100"/>
      <c r="K1" s="1100"/>
      <c r="L1" s="219"/>
    </row>
    <row r="2" spans="1:13" ht="10.5" x14ac:dyDescent="0.35">
      <c r="A2" s="221"/>
      <c r="B2" s="221"/>
      <c r="C2" s="222"/>
      <c r="D2" s="222"/>
      <c r="E2" s="222"/>
      <c r="F2" s="223"/>
      <c r="G2" s="223"/>
      <c r="H2" s="223"/>
      <c r="I2" s="223"/>
      <c r="J2" s="223"/>
      <c r="K2" s="224"/>
      <c r="L2" s="131"/>
    </row>
    <row r="3" spans="1:13" ht="13" x14ac:dyDescent="0.35">
      <c r="A3" s="1077" t="s">
        <v>120</v>
      </c>
      <c r="B3" s="1077"/>
      <c r="C3" s="1078">
        <f>Fire_District_Name</f>
        <v>0</v>
      </c>
      <c r="D3" s="1078"/>
      <c r="E3" s="1078"/>
      <c r="F3" s="1078"/>
      <c r="G3" s="226"/>
      <c r="H3" s="139"/>
      <c r="I3" s="227" t="s">
        <v>81</v>
      </c>
      <c r="J3" s="1079">
        <f>FYE</f>
        <v>0</v>
      </c>
      <c r="K3" s="1079"/>
      <c r="L3" s="131"/>
    </row>
    <row r="4" spans="1:13" ht="13" x14ac:dyDescent="0.35">
      <c r="A4" s="1077" t="s">
        <v>79</v>
      </c>
      <c r="B4" s="1077"/>
      <c r="C4" s="1101">
        <f>NPI</f>
        <v>0</v>
      </c>
      <c r="D4" s="1101"/>
      <c r="E4" s="1101"/>
      <c r="F4" s="1101"/>
      <c r="G4" s="226"/>
      <c r="H4" s="1102"/>
      <c r="I4" s="1102"/>
      <c r="J4" s="351"/>
      <c r="K4" s="352"/>
      <c r="L4" s="131"/>
    </row>
    <row r="5" spans="1:13" ht="15.5" hidden="1" x14ac:dyDescent="0.35">
      <c r="A5" s="661"/>
      <c r="B5" s="661"/>
      <c r="C5" s="662"/>
      <c r="D5" s="662"/>
      <c r="E5" s="689" t="s">
        <v>349</v>
      </c>
      <c r="F5" s="689" t="s">
        <v>350</v>
      </c>
      <c r="G5" s="675" t="s">
        <v>351</v>
      </c>
      <c r="H5" s="676" t="s">
        <v>352</v>
      </c>
      <c r="I5" s="676" t="s">
        <v>353</v>
      </c>
      <c r="J5" s="676" t="s">
        <v>354</v>
      </c>
      <c r="K5" s="677" t="s">
        <v>355</v>
      </c>
      <c r="L5" s="660"/>
      <c r="M5" s="660"/>
    </row>
    <row r="6" spans="1:13" ht="10.5" thickBot="1" x14ac:dyDescent="0.4">
      <c r="A6" s="131"/>
      <c r="B6" s="131"/>
      <c r="C6" s="228"/>
      <c r="D6" s="807"/>
      <c r="E6" s="228"/>
      <c r="F6" s="230"/>
      <c r="G6" s="230"/>
      <c r="H6" s="230"/>
      <c r="I6" s="231"/>
      <c r="J6" s="231"/>
      <c r="K6" s="353"/>
      <c r="L6" s="131"/>
      <c r="M6" s="660"/>
    </row>
    <row r="7" spans="1:13" ht="13" x14ac:dyDescent="0.35">
      <c r="A7" s="1080" t="s">
        <v>61</v>
      </c>
      <c r="B7" s="1083" t="s">
        <v>50</v>
      </c>
      <c r="C7" s="1084"/>
      <c r="D7" s="808"/>
      <c r="E7" s="337"/>
      <c r="F7" s="233" t="s">
        <v>188</v>
      </c>
      <c r="G7" s="233" t="s">
        <v>189</v>
      </c>
      <c r="H7" s="233" t="s">
        <v>190</v>
      </c>
      <c r="I7" s="233" t="s">
        <v>191</v>
      </c>
      <c r="J7" s="354" t="s">
        <v>192</v>
      </c>
      <c r="K7" s="234" t="s">
        <v>193</v>
      </c>
      <c r="L7" s="131"/>
      <c r="M7" s="660"/>
    </row>
    <row r="8" spans="1:13" ht="26" x14ac:dyDescent="0.35">
      <c r="A8" s="1081"/>
      <c r="B8" s="1085"/>
      <c r="C8" s="1086"/>
      <c r="D8" s="809"/>
      <c r="E8" s="355" t="s">
        <v>65</v>
      </c>
      <c r="F8" s="236" t="s">
        <v>72</v>
      </c>
      <c r="G8" s="236" t="s">
        <v>136</v>
      </c>
      <c r="H8" s="236" t="s">
        <v>88</v>
      </c>
      <c r="I8" s="236" t="s">
        <v>73</v>
      </c>
      <c r="J8" s="236" t="s">
        <v>6384</v>
      </c>
      <c r="K8" s="237" t="s">
        <v>6431</v>
      </c>
      <c r="L8" s="131"/>
      <c r="M8" s="660"/>
    </row>
    <row r="9" spans="1:13" ht="26.5" thickBot="1" x14ac:dyDescent="0.4">
      <c r="A9" s="1082"/>
      <c r="B9" s="1087"/>
      <c r="C9" s="1088"/>
      <c r="D9" s="810"/>
      <c r="E9" s="238"/>
      <c r="F9" s="239"/>
      <c r="G9" s="240" t="s">
        <v>115</v>
      </c>
      <c r="H9" s="240" t="s">
        <v>87</v>
      </c>
      <c r="I9" s="239"/>
      <c r="J9" s="356">
        <f>+F27</f>
        <v>0</v>
      </c>
      <c r="K9" s="357">
        <f>+F28</f>
        <v>0</v>
      </c>
      <c r="L9" s="131"/>
      <c r="M9" s="660"/>
    </row>
    <row r="10" spans="1:13" ht="16" thickTop="1" x14ac:dyDescent="0.35">
      <c r="A10" s="338"/>
      <c r="B10" s="1106" t="str">
        <f>+'ADJ Sch 1 - Total Expense'!B10:C10</f>
        <v>Capital Related</v>
      </c>
      <c r="C10" s="1106"/>
      <c r="D10" s="825"/>
      <c r="E10" s="575"/>
      <c r="F10" s="341"/>
      <c r="G10" s="342"/>
      <c r="H10" s="342"/>
      <c r="I10" s="342"/>
      <c r="J10" s="342"/>
      <c r="K10" s="343"/>
      <c r="L10" s="131"/>
      <c r="M10" s="660"/>
    </row>
    <row r="11" spans="1:13" ht="15.5" x14ac:dyDescent="0.35">
      <c r="A11" s="243">
        <f>+'ADJ Sch 1 - Total Expense'!A11</f>
        <v>1</v>
      </c>
      <c r="B11" s="1120" t="str">
        <f>+'ADJ Sch 1 - Total Expense'!B11:C11</f>
        <v>Depreciation - Buildings and Improvements</v>
      </c>
      <c r="C11" s="1121"/>
      <c r="D11" s="841" t="str">
        <f>A11&amp; " " &amp;B11</f>
        <v>1 Depreciation - Buildings and Improvements</v>
      </c>
      <c r="E11" s="587">
        <f>'Sch 4 - CRSB'!E11</f>
        <v>0</v>
      </c>
      <c r="F11" s="485">
        <f>'Sch 4 - CRSB'!F11</f>
        <v>0</v>
      </c>
      <c r="G11" s="319">
        <f>SUMIFS('ADJ Sch 6 - Reclassifications'!$H$11:$H$71,'ADJ Sch 6 - Reclassifications'!$F$11:$F$71,'ADJ Sch 4 - CRSB'!$A11,'ADJ Sch 6 - Reclassifications'!$G$11:$G$71,4)-SUMIFS('ADJ Sch 6 - Reclassifications'!$L$11:$L$71,'ADJ Sch 6 - Reclassifications'!$J$11:$J$71,'ADJ Sch 4 - CRSB'!$A11,'ADJ Sch 6 - Reclassifications'!$K$11:$K$71,4)</f>
        <v>0</v>
      </c>
      <c r="H11" s="260">
        <f>SUMIFS('ADJ Sch 7 - Adjustments'!$E$10:$E$40,'ADJ Sch 7 - Adjustments'!$I$10:$I$40,'ADJ Sch 4 - CRSB'!$A11,'ADJ Sch 7 - Adjustments'!$H$10:$H$40,4)</f>
        <v>0</v>
      </c>
      <c r="I11" s="260">
        <f t="shared" ref="I11:I20" si="0">SUM(F11:H11)</f>
        <v>0</v>
      </c>
      <c r="J11" s="260">
        <f>+I11*$J$9</f>
        <v>0</v>
      </c>
      <c r="K11" s="261">
        <f t="shared" ref="K11:K20" si="1">+I11*$K$9</f>
        <v>0</v>
      </c>
      <c r="L11" s="131"/>
      <c r="M11" s="673" t="s">
        <v>1031</v>
      </c>
    </row>
    <row r="12" spans="1:13" ht="15.5" x14ac:dyDescent="0.35">
      <c r="A12" s="243">
        <f>+'ADJ Sch 1 - Total Expense'!A12</f>
        <v>2</v>
      </c>
      <c r="B12" s="1120" t="str">
        <f>+'ADJ Sch 1 - Total Expense'!B12:C12</f>
        <v>Depreciation - Leasehold Improvements</v>
      </c>
      <c r="C12" s="1121"/>
      <c r="D12" s="841" t="str">
        <f t="shared" ref="D12:D20" si="2">A12&amp; " " &amp;B12</f>
        <v>2 Depreciation - Leasehold Improvements</v>
      </c>
      <c r="E12" s="587">
        <f>'Sch 4 - CRSB'!E12</f>
        <v>0</v>
      </c>
      <c r="F12" s="485">
        <f>'Sch 4 - CRSB'!F12</f>
        <v>0</v>
      </c>
      <c r="G12" s="319">
        <f>SUMIFS('ADJ Sch 6 - Reclassifications'!$H$11:$H$71,'ADJ Sch 6 - Reclassifications'!$F$11:$F$71,'ADJ Sch 4 - CRSB'!$A12,'ADJ Sch 6 - Reclassifications'!$G$11:$G$71,4)-SUMIFS('ADJ Sch 6 - Reclassifications'!$L$11:$L$71,'ADJ Sch 6 - Reclassifications'!$J$11:$J$71,'ADJ Sch 4 - CRSB'!$A12,'ADJ Sch 6 - Reclassifications'!$K$11:$K$71,4)</f>
        <v>0</v>
      </c>
      <c r="H12" s="260">
        <f>SUMIFS('ADJ Sch 7 - Adjustments'!$E$10:$E$40,'ADJ Sch 7 - Adjustments'!$I$10:$I$40,'ADJ Sch 4 - CRSB'!$A12,'ADJ Sch 7 - Adjustments'!$H$10:$H$40,4)</f>
        <v>0</v>
      </c>
      <c r="I12" s="260">
        <f t="shared" si="0"/>
        <v>0</v>
      </c>
      <c r="J12" s="260">
        <f t="shared" ref="J12:J20" si="3">+I12*$J$9</f>
        <v>0</v>
      </c>
      <c r="K12" s="261">
        <f t="shared" si="1"/>
        <v>0</v>
      </c>
      <c r="L12" s="131"/>
      <c r="M12" s="673" t="s">
        <v>1032</v>
      </c>
    </row>
    <row r="13" spans="1:13" ht="15.5" x14ac:dyDescent="0.35">
      <c r="A13" s="243">
        <f>+'ADJ Sch 1 - Total Expense'!A13</f>
        <v>3</v>
      </c>
      <c r="B13" s="1120" t="str">
        <f>+'ADJ Sch 1 - Total Expense'!B13:C13</f>
        <v xml:space="preserve">Depreciation - Equipment </v>
      </c>
      <c r="C13" s="1121"/>
      <c r="D13" s="841" t="str">
        <f t="shared" si="2"/>
        <v xml:space="preserve">3 Depreciation - Equipment </v>
      </c>
      <c r="E13" s="587">
        <f>'Sch 4 - CRSB'!E13</f>
        <v>0</v>
      </c>
      <c r="F13" s="485">
        <f>'Sch 4 - CRSB'!F13</f>
        <v>0</v>
      </c>
      <c r="G13" s="319">
        <f>SUMIFS('ADJ Sch 6 - Reclassifications'!$H$11:$H$71,'ADJ Sch 6 - Reclassifications'!$F$11:$F$71,'ADJ Sch 4 - CRSB'!$A13,'ADJ Sch 6 - Reclassifications'!$G$11:$G$71,4)-SUMIFS('ADJ Sch 6 - Reclassifications'!$L$11:$L$71,'ADJ Sch 6 - Reclassifications'!$J$11:$J$71,'ADJ Sch 4 - CRSB'!$A13,'ADJ Sch 6 - Reclassifications'!$K$11:$K$71,4)</f>
        <v>0</v>
      </c>
      <c r="H13" s="260">
        <f>SUMIFS('ADJ Sch 7 - Adjustments'!$E$10:$E$40,'ADJ Sch 7 - Adjustments'!$I$10:$I$40,'ADJ Sch 4 - CRSB'!$A13,'ADJ Sch 7 - Adjustments'!$H$10:$H$40,4)</f>
        <v>0</v>
      </c>
      <c r="I13" s="260">
        <f t="shared" si="0"/>
        <v>0</v>
      </c>
      <c r="J13" s="260">
        <f t="shared" si="3"/>
        <v>0</v>
      </c>
      <c r="K13" s="261">
        <f t="shared" si="1"/>
        <v>0</v>
      </c>
      <c r="L13" s="131"/>
      <c r="M13" s="673" t="s">
        <v>1033</v>
      </c>
    </row>
    <row r="14" spans="1:13" ht="15.5" x14ac:dyDescent="0.35">
      <c r="A14" s="243">
        <f>+'ADJ Sch 1 - Total Expense'!A14</f>
        <v>4</v>
      </c>
      <c r="B14" s="1120" t="str">
        <f>+'ADJ Sch 1 - Total Expense'!B14:C14</f>
        <v>Depreciation and Amortization - Other</v>
      </c>
      <c r="C14" s="1121"/>
      <c r="D14" s="841" t="str">
        <f t="shared" si="2"/>
        <v>4 Depreciation and Amortization - Other</v>
      </c>
      <c r="E14" s="587">
        <f>'Sch 4 - CRSB'!E14</f>
        <v>0</v>
      </c>
      <c r="F14" s="485">
        <f>'Sch 4 - CRSB'!F14</f>
        <v>0</v>
      </c>
      <c r="G14" s="319">
        <f>SUMIFS('ADJ Sch 6 - Reclassifications'!$H$11:$H$71,'ADJ Sch 6 - Reclassifications'!$F$11:$F$71,'ADJ Sch 4 - CRSB'!$A14,'ADJ Sch 6 - Reclassifications'!$G$11:$G$71,4)-SUMIFS('ADJ Sch 6 - Reclassifications'!$L$11:$L$71,'ADJ Sch 6 - Reclassifications'!$J$11:$J$71,'ADJ Sch 4 - CRSB'!$A14,'ADJ Sch 6 - Reclassifications'!$K$11:$K$71,4)</f>
        <v>0</v>
      </c>
      <c r="H14" s="260">
        <f>SUMIFS('ADJ Sch 7 - Adjustments'!$E$10:$E$40,'ADJ Sch 7 - Adjustments'!$I$10:$I$40,'ADJ Sch 4 - CRSB'!$A14,'ADJ Sch 7 - Adjustments'!$H$10:$H$40,4)</f>
        <v>0</v>
      </c>
      <c r="I14" s="260">
        <f t="shared" si="0"/>
        <v>0</v>
      </c>
      <c r="J14" s="260">
        <f t="shared" si="3"/>
        <v>0</v>
      </c>
      <c r="K14" s="261">
        <f t="shared" si="1"/>
        <v>0</v>
      </c>
      <c r="L14" s="131"/>
      <c r="M14" s="673" t="s">
        <v>1034</v>
      </c>
    </row>
    <row r="15" spans="1:13" ht="15.5" x14ac:dyDescent="0.35">
      <c r="A15" s="243">
        <f>+'ADJ Sch 1 - Total Expense'!A15</f>
        <v>5</v>
      </c>
      <c r="B15" s="1120" t="str">
        <f>+'ADJ Sch 1 - Total Expense'!B15:C15</f>
        <v>Leases and Rentals</v>
      </c>
      <c r="C15" s="1121"/>
      <c r="D15" s="841" t="str">
        <f t="shared" si="2"/>
        <v>5 Leases and Rentals</v>
      </c>
      <c r="E15" s="587">
        <f>'Sch 4 - CRSB'!E15</f>
        <v>0</v>
      </c>
      <c r="F15" s="485">
        <f>'Sch 4 - CRSB'!F15</f>
        <v>0</v>
      </c>
      <c r="G15" s="319">
        <f>SUMIFS('ADJ Sch 6 - Reclassifications'!$H$11:$H$71,'ADJ Sch 6 - Reclassifications'!$F$11:$F$71,'ADJ Sch 4 - CRSB'!$A15,'ADJ Sch 6 - Reclassifications'!$G$11:$G$71,4)-SUMIFS('ADJ Sch 6 - Reclassifications'!$L$11:$L$71,'ADJ Sch 6 - Reclassifications'!$J$11:$J$71,'ADJ Sch 4 - CRSB'!$A15,'ADJ Sch 6 - Reclassifications'!$K$11:$K$71,4)</f>
        <v>0</v>
      </c>
      <c r="H15" s="260">
        <f>SUMIFS('ADJ Sch 7 - Adjustments'!$E$10:$E$40,'ADJ Sch 7 - Adjustments'!$I$10:$I$40,'ADJ Sch 4 - CRSB'!$A15,'ADJ Sch 7 - Adjustments'!$H$10:$H$40,4)</f>
        <v>0</v>
      </c>
      <c r="I15" s="260">
        <f t="shared" si="0"/>
        <v>0</v>
      </c>
      <c r="J15" s="260">
        <f t="shared" si="3"/>
        <v>0</v>
      </c>
      <c r="K15" s="261">
        <f t="shared" si="1"/>
        <v>0</v>
      </c>
      <c r="L15" s="131"/>
      <c r="M15" s="673" t="s">
        <v>1035</v>
      </c>
    </row>
    <row r="16" spans="1:13" ht="15.5" x14ac:dyDescent="0.35">
      <c r="A16" s="243">
        <f>+'ADJ Sch 1 - Total Expense'!A16</f>
        <v>6</v>
      </c>
      <c r="B16" s="1120" t="str">
        <f>+'ADJ Sch 1 - Total Expense'!B16:C16</f>
        <v>Property Taxes</v>
      </c>
      <c r="C16" s="1121"/>
      <c r="D16" s="841" t="str">
        <f t="shared" si="2"/>
        <v>6 Property Taxes</v>
      </c>
      <c r="E16" s="587">
        <f>'Sch 4 - CRSB'!E16</f>
        <v>0</v>
      </c>
      <c r="F16" s="485">
        <f>'Sch 4 - CRSB'!F16</f>
        <v>0</v>
      </c>
      <c r="G16" s="319">
        <f>SUMIFS('ADJ Sch 6 - Reclassifications'!$H$11:$H$71,'ADJ Sch 6 - Reclassifications'!$F$11:$F$71,'ADJ Sch 4 - CRSB'!$A16,'ADJ Sch 6 - Reclassifications'!$G$11:$G$71,4)-SUMIFS('ADJ Sch 6 - Reclassifications'!$L$11:$L$71,'ADJ Sch 6 - Reclassifications'!$J$11:$J$71,'ADJ Sch 4 - CRSB'!$A16,'ADJ Sch 6 - Reclassifications'!$K$11:$K$71,4)</f>
        <v>0</v>
      </c>
      <c r="H16" s="260">
        <f>SUMIFS('ADJ Sch 7 - Adjustments'!$E$10:$E$40,'ADJ Sch 7 - Adjustments'!$I$10:$I$40,'ADJ Sch 4 - CRSB'!$A16,'ADJ Sch 7 - Adjustments'!$H$10:$H$40,4)</f>
        <v>0</v>
      </c>
      <c r="I16" s="260">
        <f t="shared" si="0"/>
        <v>0</v>
      </c>
      <c r="J16" s="260">
        <f t="shared" si="3"/>
        <v>0</v>
      </c>
      <c r="K16" s="261">
        <f t="shared" si="1"/>
        <v>0</v>
      </c>
      <c r="L16" s="131"/>
      <c r="M16" s="673" t="s">
        <v>1036</v>
      </c>
    </row>
    <row r="17" spans="1:13" ht="15.5" x14ac:dyDescent="0.35">
      <c r="A17" s="243">
        <f>+'ADJ Sch 1 - Total Expense'!A17</f>
        <v>7</v>
      </c>
      <c r="B17" s="1120" t="str">
        <f>+'ADJ Sch 1 - Total Expense'!B17:C17</f>
        <v>Property Insurance</v>
      </c>
      <c r="C17" s="1121"/>
      <c r="D17" s="841" t="str">
        <f t="shared" si="2"/>
        <v>7 Property Insurance</v>
      </c>
      <c r="E17" s="587">
        <f>'Sch 4 - CRSB'!E17</f>
        <v>0</v>
      </c>
      <c r="F17" s="485">
        <f>'Sch 4 - CRSB'!F17</f>
        <v>0</v>
      </c>
      <c r="G17" s="319">
        <f>SUMIFS('ADJ Sch 6 - Reclassifications'!$H$11:$H$71,'ADJ Sch 6 - Reclassifications'!$F$11:$F$71,'ADJ Sch 4 - CRSB'!$A17,'ADJ Sch 6 - Reclassifications'!$G$11:$G$71,4)-SUMIFS('ADJ Sch 6 - Reclassifications'!$L$11:$L$71,'ADJ Sch 6 - Reclassifications'!$J$11:$J$71,'ADJ Sch 4 - CRSB'!$A17,'ADJ Sch 6 - Reclassifications'!$K$11:$K$71,4)</f>
        <v>0</v>
      </c>
      <c r="H17" s="260">
        <f>SUMIFS('ADJ Sch 7 - Adjustments'!$E$10:$E$40,'ADJ Sch 7 - Adjustments'!$I$10:$I$40,'ADJ Sch 4 - CRSB'!$A17,'ADJ Sch 7 - Adjustments'!$H$10:$H$40,4)</f>
        <v>0</v>
      </c>
      <c r="I17" s="260">
        <f t="shared" si="0"/>
        <v>0</v>
      </c>
      <c r="J17" s="260">
        <f t="shared" si="3"/>
        <v>0</v>
      </c>
      <c r="K17" s="261">
        <f t="shared" si="1"/>
        <v>0</v>
      </c>
      <c r="L17" s="131"/>
      <c r="M17" s="673" t="s">
        <v>1037</v>
      </c>
    </row>
    <row r="18" spans="1:13" ht="15.5" x14ac:dyDescent="0.35">
      <c r="A18" s="243">
        <f>+'ADJ Sch 1 - Total Expense'!A18</f>
        <v>8</v>
      </c>
      <c r="B18" s="1120" t="str">
        <f>+'ADJ Sch 1 - Total Expense'!B18:C18</f>
        <v>Interest - Property, Plant, and Equipment</v>
      </c>
      <c r="C18" s="1121"/>
      <c r="D18" s="841" t="str">
        <f t="shared" si="2"/>
        <v>8 Interest - Property, Plant, and Equipment</v>
      </c>
      <c r="E18" s="587">
        <f>'Sch 4 - CRSB'!E18</f>
        <v>0</v>
      </c>
      <c r="F18" s="485">
        <f>'Sch 4 - CRSB'!F18</f>
        <v>0</v>
      </c>
      <c r="G18" s="319">
        <f>SUMIFS('ADJ Sch 6 - Reclassifications'!$H$11:$H$71,'ADJ Sch 6 - Reclassifications'!$F$11:$F$71,'ADJ Sch 4 - CRSB'!$A18,'ADJ Sch 6 - Reclassifications'!$G$11:$G$71,4)-SUMIFS('ADJ Sch 6 - Reclassifications'!$L$11:$L$71,'ADJ Sch 6 - Reclassifications'!$J$11:$J$71,'ADJ Sch 4 - CRSB'!$A18,'ADJ Sch 6 - Reclassifications'!$K$11:$K$71,4)</f>
        <v>0</v>
      </c>
      <c r="H18" s="260">
        <f>SUMIFS('ADJ Sch 7 - Adjustments'!$E$10:$E$40,'ADJ Sch 7 - Adjustments'!$I$10:$I$40,'ADJ Sch 4 - CRSB'!$A18,'ADJ Sch 7 - Adjustments'!$H$10:$H$40,4)</f>
        <v>0</v>
      </c>
      <c r="I18" s="260">
        <f t="shared" si="0"/>
        <v>0</v>
      </c>
      <c r="J18" s="260">
        <f t="shared" si="3"/>
        <v>0</v>
      </c>
      <c r="K18" s="261">
        <f t="shared" si="1"/>
        <v>0</v>
      </c>
      <c r="L18" s="131"/>
      <c r="M18" s="673" t="s">
        <v>1038</v>
      </c>
    </row>
    <row r="19" spans="1:13" ht="15.5" x14ac:dyDescent="0.35">
      <c r="A19" s="243">
        <f>+'ADJ Sch 1 - Total Expense'!A19</f>
        <v>9</v>
      </c>
      <c r="B19" s="1124" t="str">
        <f>+'ADJ Sch 1 - Total Expense'!B19</f>
        <v>Other - (Specify)</v>
      </c>
      <c r="C19" s="1125"/>
      <c r="D19" s="841" t="str">
        <f t="shared" si="2"/>
        <v>9 Other - (Specify)</v>
      </c>
      <c r="E19" s="587">
        <f>'Sch 4 - CRSB'!E19</f>
        <v>0</v>
      </c>
      <c r="F19" s="485">
        <f>'Sch 4 - CRSB'!F19</f>
        <v>0</v>
      </c>
      <c r="G19" s="319">
        <f>SUMIFS('ADJ Sch 6 - Reclassifications'!$H$11:$H$71,'ADJ Sch 6 - Reclassifications'!$F$11:$F$71,'ADJ Sch 4 - CRSB'!$A19,'ADJ Sch 6 - Reclassifications'!$G$11:$G$71,4)-SUMIFS('ADJ Sch 6 - Reclassifications'!$L$11:$L$71,'ADJ Sch 6 - Reclassifications'!$J$11:$J$71,'ADJ Sch 4 - CRSB'!$A19,'ADJ Sch 6 - Reclassifications'!$K$11:$K$71,4)</f>
        <v>0</v>
      </c>
      <c r="H19" s="260">
        <f>SUMIFS('ADJ Sch 7 - Adjustments'!$E$10:$E$40,'ADJ Sch 7 - Adjustments'!$I$10:$I$40,'ADJ Sch 4 - CRSB'!$A19,'ADJ Sch 7 - Adjustments'!$H$10:$H$40,4)</f>
        <v>0</v>
      </c>
      <c r="I19" s="260">
        <f t="shared" si="0"/>
        <v>0</v>
      </c>
      <c r="J19" s="260">
        <f t="shared" si="3"/>
        <v>0</v>
      </c>
      <c r="K19" s="261">
        <f t="shared" si="1"/>
        <v>0</v>
      </c>
      <c r="L19" s="131"/>
      <c r="M19" s="673" t="s">
        <v>1039</v>
      </c>
    </row>
    <row r="20" spans="1:13" ht="15.5" x14ac:dyDescent="0.35">
      <c r="A20" s="243">
        <f>+'ADJ Sch 1 - Total Expense'!A20</f>
        <v>10</v>
      </c>
      <c r="B20" s="1124" t="str">
        <f>+'ADJ Sch 1 - Total Expense'!B20</f>
        <v>Other - (Specify)</v>
      </c>
      <c r="C20" s="1125"/>
      <c r="D20" s="841" t="str">
        <f t="shared" si="2"/>
        <v>10 Other - (Specify)</v>
      </c>
      <c r="E20" s="587">
        <f>'Sch 4 - CRSB'!E20</f>
        <v>0</v>
      </c>
      <c r="F20" s="485">
        <f>'Sch 4 - CRSB'!F20</f>
        <v>0</v>
      </c>
      <c r="G20" s="321">
        <f>SUMIFS('ADJ Sch 6 - Reclassifications'!$H$11:$H$71,'ADJ Sch 6 - Reclassifications'!$F$11:$F$71,'ADJ Sch 4 - CRSB'!$A20,'ADJ Sch 6 - Reclassifications'!$G$11:$G$71,4)-SUMIFS('ADJ Sch 6 - Reclassifications'!$L$11:$L$71,'ADJ Sch 6 - Reclassifications'!$J$11:$J$71,'ADJ Sch 4 - CRSB'!$A20,'ADJ Sch 6 - Reclassifications'!$K$11:$K$71,4)</f>
        <v>0</v>
      </c>
      <c r="H20" s="266">
        <f>SUMIFS('ADJ Sch 7 - Adjustments'!$E$10:$E$40,'ADJ Sch 7 - Adjustments'!$I$10:$I$40,'ADJ Sch 4 - CRSB'!$A20,'ADJ Sch 7 - Adjustments'!$H$10:$H$40,4)</f>
        <v>0</v>
      </c>
      <c r="I20" s="266">
        <f t="shared" si="0"/>
        <v>0</v>
      </c>
      <c r="J20" s="266">
        <f t="shared" si="3"/>
        <v>0</v>
      </c>
      <c r="K20" s="267">
        <f t="shared" si="1"/>
        <v>0</v>
      </c>
      <c r="L20" s="131"/>
      <c r="M20" s="673" t="s">
        <v>1040</v>
      </c>
    </row>
    <row r="21" spans="1:13" ht="15.5" x14ac:dyDescent="0.35">
      <c r="A21" s="943"/>
      <c r="B21" s="1095" t="str">
        <f>+'ADJ Sch 1 - Total Expense'!B21:C21</f>
        <v>Total Capital Related (Lines 1.00 thru 10.00)</v>
      </c>
      <c r="C21" s="1096"/>
      <c r="D21" s="842"/>
      <c r="E21" s="584"/>
      <c r="F21" s="264">
        <f t="shared" ref="F21:K21" si="4">SUM(F11:F20)</f>
        <v>0</v>
      </c>
      <c r="G21" s="264">
        <f t="shared" si="4"/>
        <v>0</v>
      </c>
      <c r="H21" s="264">
        <f t="shared" si="4"/>
        <v>0</v>
      </c>
      <c r="I21" s="264">
        <f t="shared" si="4"/>
        <v>0</v>
      </c>
      <c r="J21" s="264">
        <f t="shared" si="4"/>
        <v>0</v>
      </c>
      <c r="K21" s="265">
        <f t="shared" si="4"/>
        <v>0</v>
      </c>
      <c r="L21" s="131"/>
      <c r="M21" s="673" t="s">
        <v>1041</v>
      </c>
    </row>
    <row r="22" spans="1:13" ht="17.5" thickBot="1" x14ac:dyDescent="0.4">
      <c r="A22" s="250"/>
      <c r="B22" s="358"/>
      <c r="C22" s="359"/>
      <c r="D22" s="843"/>
      <c r="E22" s="360"/>
      <c r="F22" s="387"/>
      <c r="G22" s="387"/>
      <c r="H22" s="387"/>
      <c r="I22" s="387"/>
      <c r="J22" s="387"/>
      <c r="K22" s="388"/>
      <c r="L22" s="131"/>
      <c r="M22" s="660"/>
    </row>
    <row r="23" spans="1:13" ht="17" x14ac:dyDescent="0.35">
      <c r="A23" s="361"/>
      <c r="B23" s="362"/>
      <c r="C23" s="362"/>
      <c r="D23" s="679"/>
      <c r="E23" s="363"/>
      <c r="F23" s="364"/>
      <c r="G23" s="364"/>
      <c r="H23" s="364"/>
      <c r="I23" s="364"/>
      <c r="J23" s="364"/>
      <c r="K23" s="364"/>
      <c r="L23" s="131"/>
      <c r="M23" s="660"/>
    </row>
    <row r="24" spans="1:13" ht="17" hidden="1" x14ac:dyDescent="0.35">
      <c r="A24" s="678"/>
      <c r="B24" s="679"/>
      <c r="C24" s="679"/>
      <c r="D24" s="679"/>
      <c r="E24" s="680" t="s">
        <v>349</v>
      </c>
      <c r="F24" s="690" t="s">
        <v>350</v>
      </c>
      <c r="G24" s="681"/>
      <c r="H24" s="681"/>
      <c r="I24" s="681"/>
      <c r="J24" s="681"/>
      <c r="K24" s="681"/>
      <c r="L24" s="660"/>
      <c r="M24" s="660"/>
    </row>
    <row r="25" spans="1:13" ht="17" x14ac:dyDescent="0.35">
      <c r="A25" s="747" t="s">
        <v>106</v>
      </c>
      <c r="B25" s="748"/>
      <c r="C25" s="748"/>
      <c r="D25" s="844"/>
      <c r="E25" s="748"/>
      <c r="F25" s="749"/>
      <c r="G25" s="364"/>
      <c r="H25" s="364"/>
      <c r="I25" s="364"/>
      <c r="J25" s="364"/>
      <c r="K25" s="364"/>
      <c r="L25" s="131"/>
      <c r="M25" s="660"/>
    </row>
    <row r="26" spans="1:13" ht="26.5" thickBot="1" x14ac:dyDescent="0.35">
      <c r="A26" s="1129" t="s">
        <v>43</v>
      </c>
      <c r="B26" s="1130"/>
      <c r="C26" s="1130"/>
      <c r="D26" s="845"/>
      <c r="E26" s="887" t="s">
        <v>5309</v>
      </c>
      <c r="F26" s="888" t="s">
        <v>5310</v>
      </c>
      <c r="G26" s="364"/>
      <c r="H26" s="364"/>
      <c r="I26" s="364"/>
      <c r="J26" s="364"/>
      <c r="K26" s="364"/>
      <c r="L26" s="131"/>
      <c r="M26" s="660"/>
    </row>
    <row r="27" spans="1:13" ht="17.5" thickTop="1" x14ac:dyDescent="0.35">
      <c r="A27" s="880" t="s">
        <v>6386</v>
      </c>
      <c r="C27" s="880"/>
      <c r="D27" s="841" t="e">
        <f>#REF!&amp; " " &amp;A27</f>
        <v>#REF!</v>
      </c>
      <c r="E27" s="568">
        <f>'Sch 4 - CRSB'!E27</f>
        <v>0</v>
      </c>
      <c r="F27" s="386">
        <f>IF(E27=0,0,E27/$E$29)</f>
        <v>0</v>
      </c>
      <c r="G27" s="364"/>
      <c r="H27" s="364"/>
      <c r="I27" s="364"/>
      <c r="J27" s="364"/>
      <c r="K27" s="364"/>
      <c r="L27" s="131"/>
      <c r="M27" s="673" t="s">
        <v>1042</v>
      </c>
    </row>
    <row r="28" spans="1:13" ht="17" x14ac:dyDescent="0.35">
      <c r="A28" s="881" t="s">
        <v>6387</v>
      </c>
      <c r="C28" s="881"/>
      <c r="D28" s="841" t="e">
        <f>#REF!&amp; " " &amp;A28</f>
        <v>#REF!</v>
      </c>
      <c r="E28" s="568">
        <f>'Sch 4 - CRSB'!E28</f>
        <v>0</v>
      </c>
      <c r="F28" s="545">
        <f>IF(E28=0,0,E28/$E$29)</f>
        <v>0</v>
      </c>
      <c r="G28" s="364"/>
      <c r="H28" s="364"/>
      <c r="I28" s="364"/>
      <c r="J28" s="364"/>
      <c r="K28" s="364"/>
      <c r="L28" s="131"/>
      <c r="M28" s="673" t="s">
        <v>1043</v>
      </c>
    </row>
    <row r="29" spans="1:13" ht="17.5" thickBot="1" x14ac:dyDescent="0.4">
      <c r="A29" s="881" t="s">
        <v>114</v>
      </c>
      <c r="C29" s="882"/>
      <c r="D29" s="841" t="e">
        <f>#REF!&amp; " " &amp;A29</f>
        <v>#REF!</v>
      </c>
      <c r="E29" s="547">
        <f>SUM(E27:E28)</f>
        <v>0</v>
      </c>
      <c r="F29" s="548">
        <f>SUM(F27:F28)</f>
        <v>0</v>
      </c>
      <c r="G29" s="364"/>
      <c r="H29" s="364"/>
      <c r="I29" s="364"/>
      <c r="J29" s="364"/>
      <c r="K29" s="364"/>
      <c r="L29" s="131"/>
      <c r="M29" s="673" t="s">
        <v>1044</v>
      </c>
    </row>
    <row r="30" spans="1:13" ht="16" thickTop="1" x14ac:dyDescent="0.35">
      <c r="A30" s="1131"/>
      <c r="B30" s="1132"/>
      <c r="C30" s="1133"/>
      <c r="D30" s="846"/>
      <c r="E30" s="365"/>
      <c r="F30" s="366"/>
      <c r="G30" s="367"/>
      <c r="H30" s="367"/>
      <c r="I30" s="367"/>
      <c r="J30" s="367"/>
      <c r="K30" s="367"/>
      <c r="L30" s="131"/>
      <c r="M30" s="660"/>
    </row>
    <row r="31" spans="1:13" ht="15.5" x14ac:dyDescent="0.35">
      <c r="A31" s="368"/>
      <c r="B31" s="368"/>
      <c r="C31" s="369"/>
      <c r="D31" s="847"/>
      <c r="E31" s="370"/>
      <c r="F31" s="369"/>
      <c r="G31" s="367"/>
      <c r="H31" s="367"/>
      <c r="I31" s="367"/>
      <c r="J31" s="367"/>
      <c r="K31" s="367"/>
      <c r="L31" s="131"/>
      <c r="M31" s="660"/>
    </row>
    <row r="32" spans="1:13" ht="15.5" hidden="1" x14ac:dyDescent="0.35">
      <c r="A32" s="682"/>
      <c r="B32" s="682"/>
      <c r="C32" s="682"/>
      <c r="D32" s="682"/>
      <c r="E32" s="683" t="s">
        <v>349</v>
      </c>
      <c r="F32" s="682" t="s">
        <v>350</v>
      </c>
      <c r="G32" s="684" t="s">
        <v>351</v>
      </c>
      <c r="H32" s="684" t="s">
        <v>352</v>
      </c>
      <c r="I32" s="684" t="s">
        <v>353</v>
      </c>
      <c r="J32" s="684" t="s">
        <v>354</v>
      </c>
      <c r="K32" s="684" t="s">
        <v>355</v>
      </c>
      <c r="L32" s="660"/>
      <c r="M32" s="660"/>
    </row>
    <row r="33" spans="1:13" ht="16" thickBot="1" x14ac:dyDescent="0.4">
      <c r="A33" s="368"/>
      <c r="B33" s="368"/>
      <c r="C33" s="371"/>
      <c r="D33" s="806"/>
      <c r="E33" s="371"/>
      <c r="F33" s="371"/>
      <c r="G33" s="367"/>
      <c r="H33" s="367"/>
      <c r="I33" s="367"/>
      <c r="J33" s="367"/>
      <c r="K33" s="367"/>
      <c r="L33" s="131"/>
      <c r="M33" s="660"/>
    </row>
    <row r="34" spans="1:13" ht="13" x14ac:dyDescent="0.35">
      <c r="A34" s="1080" t="s">
        <v>61</v>
      </c>
      <c r="B34" s="1083" t="s">
        <v>50</v>
      </c>
      <c r="C34" s="1084"/>
      <c r="D34" s="808"/>
      <c r="E34" s="337"/>
      <c r="F34" s="233" t="s">
        <v>188</v>
      </c>
      <c r="G34" s="233" t="s">
        <v>189</v>
      </c>
      <c r="H34" s="233" t="s">
        <v>190</v>
      </c>
      <c r="I34" s="233" t="s">
        <v>191</v>
      </c>
      <c r="J34" s="354" t="s">
        <v>192</v>
      </c>
      <c r="K34" s="234" t="s">
        <v>193</v>
      </c>
      <c r="L34" s="131"/>
      <c r="M34" s="660"/>
    </row>
    <row r="35" spans="1:13" ht="26" x14ac:dyDescent="0.35">
      <c r="A35" s="1081"/>
      <c r="B35" s="1085"/>
      <c r="C35" s="1086"/>
      <c r="D35" s="809"/>
      <c r="E35" s="1122" t="s">
        <v>65</v>
      </c>
      <c r="F35" s="236" t="s">
        <v>72</v>
      </c>
      <c r="G35" s="236" t="s">
        <v>134</v>
      </c>
      <c r="H35" s="236" t="s">
        <v>135</v>
      </c>
      <c r="I35" s="236" t="s">
        <v>73</v>
      </c>
      <c r="J35" s="372" t="s">
        <v>6384</v>
      </c>
      <c r="K35" s="237" t="s">
        <v>6431</v>
      </c>
      <c r="L35" s="131"/>
      <c r="M35" s="660"/>
    </row>
    <row r="36" spans="1:13" ht="26.5" thickBot="1" x14ac:dyDescent="0.4">
      <c r="A36" s="1082"/>
      <c r="B36" s="1087"/>
      <c r="C36" s="1088"/>
      <c r="D36" s="810"/>
      <c r="E36" s="1123"/>
      <c r="F36" s="239"/>
      <c r="G36" s="240" t="s">
        <v>115</v>
      </c>
      <c r="H36" s="240" t="s">
        <v>87</v>
      </c>
      <c r="I36" s="239"/>
      <c r="J36" s="373">
        <f>+F65</f>
        <v>0</v>
      </c>
      <c r="K36" s="357">
        <f>+F66</f>
        <v>0</v>
      </c>
      <c r="L36" s="131"/>
      <c r="M36" s="660"/>
    </row>
    <row r="37" spans="1:13" ht="16" thickTop="1" x14ac:dyDescent="0.35">
      <c r="A37" s="374"/>
      <c r="B37" s="1106" t="str">
        <f>+'ADJ Sch 1 - Total Expense'!B24:C24</f>
        <v>Salaries</v>
      </c>
      <c r="C37" s="1106"/>
      <c r="D37" s="848"/>
      <c r="E37" s="375"/>
      <c r="F37" s="284"/>
      <c r="G37" s="270"/>
      <c r="H37" s="270"/>
      <c r="I37" s="270"/>
      <c r="J37" s="389"/>
      <c r="K37" s="390"/>
      <c r="L37" s="131"/>
      <c r="M37" s="660"/>
    </row>
    <row r="38" spans="1:13" ht="15.5" x14ac:dyDescent="0.35">
      <c r="A38" s="243">
        <f>+'ADJ Sch 1 - Total Expense'!A25</f>
        <v>11</v>
      </c>
      <c r="B38" s="1107" t="str">
        <f>+'ADJ Sch 1 - Total Expense'!B25:C25</f>
        <v>Administrative Chief</v>
      </c>
      <c r="C38" s="1107"/>
      <c r="D38" s="841" t="str">
        <f t="shared" ref="D38:D45" si="5">A38&amp; " " &amp;B38</f>
        <v>11 Administrative Chief</v>
      </c>
      <c r="E38" s="587">
        <f>'Sch 4 - CRSB'!E38</f>
        <v>0</v>
      </c>
      <c r="F38" s="485">
        <f>'Sch 4 - CRSB'!F38</f>
        <v>0</v>
      </c>
      <c r="G38" s="319">
        <f>SUMIFS('ADJ Sch 6 - Reclassifications'!$H$11:$H$71,'ADJ Sch 6 - Reclassifications'!$F$11:$F$71,'ADJ Sch 4 - CRSB'!$A38,'ADJ Sch 6 - Reclassifications'!$G$11:$G$71,4)-SUMIFS('ADJ Sch 6 - Reclassifications'!$L$11:$L$71,'ADJ Sch 6 - Reclassifications'!$J$11:$J$71,'ADJ Sch 4 - CRSB'!$A38,'ADJ Sch 6 - Reclassifications'!$K$11:$K$71,4)</f>
        <v>0</v>
      </c>
      <c r="H38" s="260">
        <f>SUMIFS('ADJ Sch 7 - Adjustments'!$E$10:$E$40,'ADJ Sch 7 - Adjustments'!$I$10:$I$40,'ADJ Sch 4 - CRSB'!$A38,'ADJ Sch 7 - Adjustments'!$H$10:$H$40,4)</f>
        <v>0</v>
      </c>
      <c r="I38" s="260">
        <f t="shared" ref="I38:I45" si="6">SUM(F38:H38)</f>
        <v>0</v>
      </c>
      <c r="J38" s="260">
        <f>+I38*$J$36</f>
        <v>0</v>
      </c>
      <c r="K38" s="261">
        <f t="shared" ref="K38:K45" si="7">+I38*$K$36</f>
        <v>0</v>
      </c>
      <c r="L38" s="131"/>
      <c r="M38" s="673" t="s">
        <v>1045</v>
      </c>
    </row>
    <row r="39" spans="1:13" ht="15.5" x14ac:dyDescent="0.35">
      <c r="A39" s="243">
        <f>+'ADJ Sch 1 - Total Expense'!A26</f>
        <v>12</v>
      </c>
      <c r="B39" s="1107" t="str">
        <f>+'ADJ Sch 1 - Total Expense'!B26:C26</f>
        <v>Chief</v>
      </c>
      <c r="C39" s="1107"/>
      <c r="D39" s="841" t="str">
        <f t="shared" si="5"/>
        <v>12 Chief</v>
      </c>
      <c r="E39" s="587">
        <f>'Sch 4 - CRSB'!E39</f>
        <v>0</v>
      </c>
      <c r="F39" s="485">
        <f>'Sch 4 - CRSB'!F39</f>
        <v>0</v>
      </c>
      <c r="G39" s="319">
        <f>SUMIFS('ADJ Sch 6 - Reclassifications'!$H$11:$H$71,'ADJ Sch 6 - Reclassifications'!$F$11:$F$71,'ADJ Sch 4 - CRSB'!$A39,'ADJ Sch 6 - Reclassifications'!$G$11:$G$71,4)-SUMIFS('ADJ Sch 6 - Reclassifications'!$L$11:$L$71,'ADJ Sch 6 - Reclassifications'!$J$11:$J$71,'ADJ Sch 4 - CRSB'!$A39,'ADJ Sch 6 - Reclassifications'!$K$11:$K$71,4)</f>
        <v>0</v>
      </c>
      <c r="H39" s="260">
        <f>SUMIFS('ADJ Sch 7 - Adjustments'!$E$10:$E$40,'ADJ Sch 7 - Adjustments'!$I$10:$I$40,'ADJ Sch 4 - CRSB'!$A39,'ADJ Sch 7 - Adjustments'!$H$10:$H$40,4)</f>
        <v>0</v>
      </c>
      <c r="I39" s="260">
        <f t="shared" si="6"/>
        <v>0</v>
      </c>
      <c r="J39" s="260">
        <f t="shared" ref="J39:J56" si="8">+I39*$J$36</f>
        <v>0</v>
      </c>
      <c r="K39" s="261">
        <f t="shared" si="7"/>
        <v>0</v>
      </c>
      <c r="L39" s="131"/>
      <c r="M39" s="673" t="s">
        <v>1046</v>
      </c>
    </row>
    <row r="40" spans="1:13" ht="15.5" x14ac:dyDescent="0.35">
      <c r="A40" s="243">
        <f>+'ADJ Sch 1 - Total Expense'!A27</f>
        <v>13</v>
      </c>
      <c r="B40" s="1107" t="str">
        <f>+'ADJ Sch 1 - Total Expense'!B27:C27</f>
        <v>Non-GEMT Salaries</v>
      </c>
      <c r="C40" s="1107"/>
      <c r="D40" s="841" t="str">
        <f t="shared" si="5"/>
        <v>13 Non-GEMT Salaries</v>
      </c>
      <c r="E40" s="587">
        <f>'Sch 4 - CRSB'!E40</f>
        <v>0</v>
      </c>
      <c r="F40" s="485">
        <f>'Sch 4 - CRSB'!F40</f>
        <v>0</v>
      </c>
      <c r="G40" s="319">
        <f>SUMIFS('ADJ Sch 6 - Reclassifications'!$H$11:$H$71,'ADJ Sch 6 - Reclassifications'!$F$11:$F$71,'ADJ Sch 4 - CRSB'!$A40,'ADJ Sch 6 - Reclassifications'!$G$11:$G$71,4)-SUMIFS('ADJ Sch 6 - Reclassifications'!$L$11:$L$71,'ADJ Sch 6 - Reclassifications'!$J$11:$J$71,'ADJ Sch 4 - CRSB'!$A40,'ADJ Sch 6 - Reclassifications'!$K$11:$K$71,4)</f>
        <v>0</v>
      </c>
      <c r="H40" s="260">
        <f>SUMIFS('ADJ Sch 7 - Adjustments'!$E$10:$E$40,'ADJ Sch 7 - Adjustments'!$I$10:$I$40,'ADJ Sch 4 - CRSB'!$A40,'ADJ Sch 7 - Adjustments'!$H$10:$H$40,4)</f>
        <v>0</v>
      </c>
      <c r="I40" s="260">
        <f t="shared" si="6"/>
        <v>0</v>
      </c>
      <c r="J40" s="260">
        <f t="shared" si="8"/>
        <v>0</v>
      </c>
      <c r="K40" s="261">
        <f t="shared" si="7"/>
        <v>0</v>
      </c>
      <c r="L40" s="131"/>
      <c r="M40" s="673" t="s">
        <v>1047</v>
      </c>
    </row>
    <row r="41" spans="1:13" ht="15.5" x14ac:dyDescent="0.35">
      <c r="A41" s="243">
        <f>+'ADJ Sch 1 - Total Expense'!A28</f>
        <v>14</v>
      </c>
      <c r="B41" s="1107" t="str">
        <f>+'ADJ Sch 1 - Total Expense'!B28:C28</f>
        <v>GEMT Salaries</v>
      </c>
      <c r="C41" s="1107"/>
      <c r="D41" s="841" t="str">
        <f t="shared" si="5"/>
        <v>14 GEMT Salaries</v>
      </c>
      <c r="E41" s="587">
        <f>'Sch 4 - CRSB'!E41</f>
        <v>0</v>
      </c>
      <c r="F41" s="485">
        <f>'Sch 4 - CRSB'!F41</f>
        <v>0</v>
      </c>
      <c r="G41" s="319">
        <f>SUMIFS('ADJ Sch 6 - Reclassifications'!$H$11:$H$71,'ADJ Sch 6 - Reclassifications'!$F$11:$F$71,'ADJ Sch 4 - CRSB'!$A41,'ADJ Sch 6 - Reclassifications'!$G$11:$G$71,4)-SUMIFS('ADJ Sch 6 - Reclassifications'!$L$11:$L$71,'ADJ Sch 6 - Reclassifications'!$J$11:$J$71,'ADJ Sch 4 - CRSB'!$A41,'ADJ Sch 6 - Reclassifications'!$K$11:$K$71,4)</f>
        <v>0</v>
      </c>
      <c r="H41" s="260">
        <f>SUMIFS('ADJ Sch 7 - Adjustments'!$E$10:$E$40,'ADJ Sch 7 - Adjustments'!$I$10:$I$40,'ADJ Sch 4 - CRSB'!$A41,'ADJ Sch 7 - Adjustments'!$H$10:$H$40,4)</f>
        <v>0</v>
      </c>
      <c r="I41" s="260">
        <f t="shared" si="6"/>
        <v>0</v>
      </c>
      <c r="J41" s="260">
        <f t="shared" si="8"/>
        <v>0</v>
      </c>
      <c r="K41" s="261">
        <f t="shared" si="7"/>
        <v>0</v>
      </c>
      <c r="L41" s="131"/>
      <c r="M41" s="673" t="s">
        <v>1048</v>
      </c>
    </row>
    <row r="42" spans="1:13" ht="15.5" x14ac:dyDescent="0.35">
      <c r="A42" s="243">
        <f>+'ADJ Sch 1 - Total Expense'!A29</f>
        <v>15</v>
      </c>
      <c r="B42" s="1107" t="str">
        <f>+'ADJ Sch 1 - Total Expense'!B29:C29</f>
        <v>Other - (Specify)</v>
      </c>
      <c r="C42" s="1107"/>
      <c r="D42" s="841" t="str">
        <f t="shared" si="5"/>
        <v>15 Other - (Specify)</v>
      </c>
      <c r="E42" s="587">
        <f>'Sch 4 - CRSB'!E42</f>
        <v>0</v>
      </c>
      <c r="F42" s="485">
        <f>'Sch 4 - CRSB'!F42</f>
        <v>0</v>
      </c>
      <c r="G42" s="319">
        <f>SUMIFS('ADJ Sch 6 - Reclassifications'!$H$11:$H$71,'ADJ Sch 6 - Reclassifications'!$F$11:$F$71,'ADJ Sch 4 - CRSB'!$A42,'ADJ Sch 6 - Reclassifications'!$G$11:$G$71,4)-SUMIFS('ADJ Sch 6 - Reclassifications'!$L$11:$L$71,'ADJ Sch 6 - Reclassifications'!$J$11:$J$71,'ADJ Sch 4 - CRSB'!$A42,'ADJ Sch 6 - Reclassifications'!$K$11:$K$71,4)</f>
        <v>0</v>
      </c>
      <c r="H42" s="260">
        <f>SUMIFS('ADJ Sch 7 - Adjustments'!$E$10:$E$40,'ADJ Sch 7 - Adjustments'!$I$10:$I$40,'ADJ Sch 4 - CRSB'!$A42,'ADJ Sch 7 - Adjustments'!$H$10:$H$40,4)</f>
        <v>0</v>
      </c>
      <c r="I42" s="260">
        <f t="shared" si="6"/>
        <v>0</v>
      </c>
      <c r="J42" s="260">
        <f t="shared" si="8"/>
        <v>0</v>
      </c>
      <c r="K42" s="261">
        <f t="shared" si="7"/>
        <v>0</v>
      </c>
      <c r="L42" s="131"/>
      <c r="M42" s="673" t="s">
        <v>1049</v>
      </c>
    </row>
    <row r="43" spans="1:13" ht="15.5" x14ac:dyDescent="0.35">
      <c r="A43" s="243">
        <f>+'ADJ Sch 1 - Total Expense'!A30</f>
        <v>16</v>
      </c>
      <c r="B43" s="1107" t="str">
        <f>+'ADJ Sch 1 - Total Expense'!B30</f>
        <v>Other - (Specify)</v>
      </c>
      <c r="C43" s="1107"/>
      <c r="D43" s="841" t="str">
        <f t="shared" si="5"/>
        <v>16 Other - (Specify)</v>
      </c>
      <c r="E43" s="587">
        <f>'Sch 4 - CRSB'!E43</f>
        <v>0</v>
      </c>
      <c r="F43" s="485">
        <f>'Sch 4 - CRSB'!F43</f>
        <v>0</v>
      </c>
      <c r="G43" s="319">
        <f>SUMIFS('ADJ Sch 6 - Reclassifications'!$H$11:$H$71,'ADJ Sch 6 - Reclassifications'!$F$11:$F$71,'ADJ Sch 4 - CRSB'!$A43,'ADJ Sch 6 - Reclassifications'!$G$11:$G$71,4)-SUMIFS('ADJ Sch 6 - Reclassifications'!$L$11:$L$71,'ADJ Sch 6 - Reclassifications'!$J$11:$J$71,'ADJ Sch 4 - CRSB'!$A43,'ADJ Sch 6 - Reclassifications'!$K$11:$K$71,4)</f>
        <v>0</v>
      </c>
      <c r="H43" s="260">
        <f>SUMIFS('ADJ Sch 7 - Adjustments'!$E$10:$E$40,'ADJ Sch 7 - Adjustments'!$I$10:$I$40,'ADJ Sch 4 - CRSB'!$A43,'ADJ Sch 7 - Adjustments'!$H$10:$H$40,4)</f>
        <v>0</v>
      </c>
      <c r="I43" s="260">
        <f t="shared" si="6"/>
        <v>0</v>
      </c>
      <c r="J43" s="260">
        <f t="shared" si="8"/>
        <v>0</v>
      </c>
      <c r="K43" s="261">
        <f t="shared" si="7"/>
        <v>0</v>
      </c>
      <c r="L43" s="131"/>
      <c r="M43" s="673" t="s">
        <v>1050</v>
      </c>
    </row>
    <row r="44" spans="1:13" ht="15.5" x14ac:dyDescent="0.35">
      <c r="A44" s="243">
        <f>+'ADJ Sch 1 - Total Expense'!A31</f>
        <v>17</v>
      </c>
      <c r="B44" s="1107" t="str">
        <f>+'ADJ Sch 1 - Total Expense'!B31</f>
        <v>Other - (Specify)</v>
      </c>
      <c r="C44" s="1107"/>
      <c r="D44" s="841" t="str">
        <f t="shared" si="5"/>
        <v>17 Other - (Specify)</v>
      </c>
      <c r="E44" s="587">
        <f>'Sch 4 - CRSB'!E44</f>
        <v>0</v>
      </c>
      <c r="F44" s="485">
        <f>'Sch 4 - CRSB'!F44</f>
        <v>0</v>
      </c>
      <c r="G44" s="319">
        <f>SUMIFS('ADJ Sch 6 - Reclassifications'!$H$11:$H$71,'ADJ Sch 6 - Reclassifications'!$F$11:$F$71,'ADJ Sch 4 - CRSB'!$A44,'ADJ Sch 6 - Reclassifications'!$G$11:$G$71,4)-SUMIFS('ADJ Sch 6 - Reclassifications'!$L$11:$L$71,'ADJ Sch 6 - Reclassifications'!$J$11:$J$71,'ADJ Sch 4 - CRSB'!$A44,'ADJ Sch 6 - Reclassifications'!$K$11:$K$71,4)</f>
        <v>0</v>
      </c>
      <c r="H44" s="260">
        <f>SUMIFS('ADJ Sch 7 - Adjustments'!$E$10:$E$40,'ADJ Sch 7 - Adjustments'!$I$10:$I$40,'ADJ Sch 4 - CRSB'!$A44,'ADJ Sch 7 - Adjustments'!$H$10:$H$40,4)</f>
        <v>0</v>
      </c>
      <c r="I44" s="260">
        <f t="shared" si="6"/>
        <v>0</v>
      </c>
      <c r="J44" s="260">
        <f t="shared" si="8"/>
        <v>0</v>
      </c>
      <c r="K44" s="261">
        <f t="shared" si="7"/>
        <v>0</v>
      </c>
      <c r="L44" s="131"/>
      <c r="M44" s="673" t="s">
        <v>1051</v>
      </c>
    </row>
    <row r="45" spans="1:13" ht="15.5" x14ac:dyDescent="0.35">
      <c r="A45" s="243">
        <f>+'ADJ Sch 1 - Total Expense'!A32</f>
        <v>18</v>
      </c>
      <c r="B45" s="1107" t="str">
        <f>+'ADJ Sch 1 - Total Expense'!B32</f>
        <v>Other - (Specify)</v>
      </c>
      <c r="C45" s="1107"/>
      <c r="D45" s="841" t="str">
        <f t="shared" si="5"/>
        <v>18 Other - (Specify)</v>
      </c>
      <c r="E45" s="587">
        <f>'Sch 4 - CRSB'!E45</f>
        <v>0</v>
      </c>
      <c r="F45" s="485">
        <f>'Sch 4 - CRSB'!F45</f>
        <v>0</v>
      </c>
      <c r="G45" s="321">
        <f>SUMIFS('ADJ Sch 6 - Reclassifications'!$H$11:$H$71,'ADJ Sch 6 - Reclassifications'!$F$11:$F$71,'ADJ Sch 4 - CRSB'!$A45,'ADJ Sch 6 - Reclassifications'!$G$11:$G$71,4)-SUMIFS('ADJ Sch 6 - Reclassifications'!$L$11:$L$71,'ADJ Sch 6 - Reclassifications'!$J$11:$J$71,'ADJ Sch 4 - CRSB'!$A45,'ADJ Sch 6 - Reclassifications'!$K$11:$K$71,4)</f>
        <v>0</v>
      </c>
      <c r="H45" s="266">
        <f>SUMIFS('ADJ Sch 7 - Adjustments'!$E$10:$E$40,'ADJ Sch 7 - Adjustments'!$I$10:$I$40,'ADJ Sch 4 - CRSB'!$A45,'ADJ Sch 7 - Adjustments'!$H$10:$H$40,4)</f>
        <v>0</v>
      </c>
      <c r="I45" s="266">
        <f t="shared" si="6"/>
        <v>0</v>
      </c>
      <c r="J45" s="266">
        <f t="shared" si="8"/>
        <v>0</v>
      </c>
      <c r="K45" s="267">
        <f t="shared" si="7"/>
        <v>0</v>
      </c>
      <c r="L45" s="131"/>
      <c r="M45" s="673" t="s">
        <v>1052</v>
      </c>
    </row>
    <row r="46" spans="1:13" ht="15.5" x14ac:dyDescent="0.35">
      <c r="A46" s="943"/>
      <c r="B46" s="1110" t="str">
        <f>+'ADJ Sch 1 - Total Expense'!B33:C33</f>
        <v>Subtotal Salaries (Lines 11.00 thru 18.00)</v>
      </c>
      <c r="C46" s="1110"/>
      <c r="D46" s="829"/>
      <c r="E46" s="244"/>
      <c r="F46" s="264">
        <f t="shared" ref="F46:K46" si="9">SUM(F38:F45)</f>
        <v>0</v>
      </c>
      <c r="G46" s="264">
        <f t="shared" si="9"/>
        <v>0</v>
      </c>
      <c r="H46" s="264">
        <f t="shared" si="9"/>
        <v>0</v>
      </c>
      <c r="I46" s="264">
        <f t="shared" si="9"/>
        <v>0</v>
      </c>
      <c r="J46" s="264">
        <f t="shared" si="9"/>
        <v>0</v>
      </c>
      <c r="K46" s="265">
        <f t="shared" si="9"/>
        <v>0</v>
      </c>
      <c r="L46" s="131"/>
      <c r="M46" s="673" t="s">
        <v>1053</v>
      </c>
    </row>
    <row r="47" spans="1:13" ht="15.5" x14ac:dyDescent="0.35">
      <c r="A47" s="243"/>
      <c r="B47" s="1095"/>
      <c r="C47" s="1096"/>
      <c r="D47" s="686"/>
      <c r="E47" s="244"/>
      <c r="F47" s="391"/>
      <c r="G47" s="391"/>
      <c r="H47" s="391"/>
      <c r="I47" s="391"/>
      <c r="J47" s="391"/>
      <c r="K47" s="345"/>
      <c r="L47" s="131"/>
      <c r="M47" s="660"/>
    </row>
    <row r="48" spans="1:13" ht="15.5" hidden="1" x14ac:dyDescent="0.35">
      <c r="A48" s="657"/>
      <c r="B48" s="685"/>
      <c r="C48" s="686"/>
      <c r="D48" s="840"/>
      <c r="E48" s="683" t="s">
        <v>349</v>
      </c>
      <c r="F48" s="682" t="s">
        <v>350</v>
      </c>
      <c r="G48" s="684" t="s">
        <v>351</v>
      </c>
      <c r="H48" s="684" t="s">
        <v>352</v>
      </c>
      <c r="I48" s="684" t="s">
        <v>353</v>
      </c>
      <c r="J48" s="684" t="s">
        <v>354</v>
      </c>
      <c r="K48" s="684" t="s">
        <v>355</v>
      </c>
      <c r="L48" s="660"/>
      <c r="M48" s="660"/>
    </row>
    <row r="49" spans="1:13" ht="15.5" x14ac:dyDescent="0.35">
      <c r="A49" s="243"/>
      <c r="B49" s="1109" t="str">
        <f>+'ADJ Sch 1 - Total Expense'!B36:C36</f>
        <v>Fringe Benefits</v>
      </c>
      <c r="C49" s="1109"/>
      <c r="D49" s="832"/>
      <c r="E49" s="244"/>
      <c r="F49" s="326"/>
      <c r="G49" s="274"/>
      <c r="H49" s="274"/>
      <c r="I49" s="274"/>
      <c r="J49" s="274"/>
      <c r="K49" s="275"/>
      <c r="L49" s="131"/>
      <c r="M49" s="660"/>
    </row>
    <row r="50" spans="1:13" ht="15.5" x14ac:dyDescent="0.35">
      <c r="A50" s="243">
        <f>+'ADJ Sch 1 - Total Expense'!A37</f>
        <v>19</v>
      </c>
      <c r="B50" s="1107" t="str">
        <f>+'ADJ Sch 1 - Total Expense'!B37:C37</f>
        <v>Administrative Chief</v>
      </c>
      <c r="C50" s="1107"/>
      <c r="D50" s="841" t="str">
        <f t="shared" ref="D50:D57" si="10">A50&amp; " " &amp;B50</f>
        <v>19 Administrative Chief</v>
      </c>
      <c r="E50" s="587">
        <f>'Sch 4 - CRSB'!E50</f>
        <v>0</v>
      </c>
      <c r="F50" s="485">
        <f>'Sch 4 - CRSB'!F50</f>
        <v>0</v>
      </c>
      <c r="G50" s="319">
        <f>SUMIFS('ADJ Sch 6 - Reclassifications'!$H$11:$H$71,'ADJ Sch 6 - Reclassifications'!$F$11:$F$71,'ADJ Sch 4 - CRSB'!$A50,'ADJ Sch 6 - Reclassifications'!$G$11:$G$71,4)-SUMIFS('ADJ Sch 6 - Reclassifications'!$L$11:$L$71,'ADJ Sch 6 - Reclassifications'!$J$11:$J$71,'ADJ Sch 4 - CRSB'!$A50,'ADJ Sch 6 - Reclassifications'!$K$11:$K$71,4)</f>
        <v>0</v>
      </c>
      <c r="H50" s="260">
        <f>SUMIFS('ADJ Sch 7 - Adjustments'!$E$10:$E$40,'ADJ Sch 7 - Adjustments'!$I$10:$I$40,'ADJ Sch 4 - CRSB'!$A50,'ADJ Sch 7 - Adjustments'!$H$10:$H$40,4)</f>
        <v>0</v>
      </c>
      <c r="I50" s="260">
        <f t="shared" ref="I50:I57" si="11">SUM(F50:H50)</f>
        <v>0</v>
      </c>
      <c r="J50" s="260">
        <f t="shared" si="8"/>
        <v>0</v>
      </c>
      <c r="K50" s="261">
        <f t="shared" ref="K50:K57" si="12">+I50*$K$36</f>
        <v>0</v>
      </c>
      <c r="L50" s="131"/>
      <c r="M50" s="673" t="s">
        <v>1054</v>
      </c>
    </row>
    <row r="51" spans="1:13" ht="15.5" x14ac:dyDescent="0.35">
      <c r="A51" s="243">
        <f>+'ADJ Sch 1 - Total Expense'!A38</f>
        <v>20</v>
      </c>
      <c r="B51" s="1107" t="str">
        <f>+'ADJ Sch 1 - Total Expense'!B38:C38</f>
        <v>Chief</v>
      </c>
      <c r="C51" s="1107"/>
      <c r="D51" s="841" t="str">
        <f t="shared" si="10"/>
        <v>20 Chief</v>
      </c>
      <c r="E51" s="587">
        <f>'Sch 4 - CRSB'!E51</f>
        <v>0</v>
      </c>
      <c r="F51" s="485">
        <f>'Sch 4 - CRSB'!F51</f>
        <v>0</v>
      </c>
      <c r="G51" s="319">
        <f>SUMIFS('ADJ Sch 6 - Reclassifications'!$H$11:$H$71,'ADJ Sch 6 - Reclassifications'!$F$11:$F$71,'ADJ Sch 4 - CRSB'!$A51,'ADJ Sch 6 - Reclassifications'!$G$11:$G$71,4)-SUMIFS('ADJ Sch 6 - Reclassifications'!$L$11:$L$71,'ADJ Sch 6 - Reclassifications'!$J$11:$J$71,'ADJ Sch 4 - CRSB'!$A51,'ADJ Sch 6 - Reclassifications'!$K$11:$K$71,4)</f>
        <v>0</v>
      </c>
      <c r="H51" s="260">
        <f>SUMIFS('ADJ Sch 7 - Adjustments'!$E$10:$E$40,'ADJ Sch 7 - Adjustments'!$I$10:$I$40,'ADJ Sch 4 - CRSB'!$A51,'ADJ Sch 7 - Adjustments'!$H$10:$H$40,4)</f>
        <v>0</v>
      </c>
      <c r="I51" s="260">
        <f t="shared" si="11"/>
        <v>0</v>
      </c>
      <c r="J51" s="260">
        <f t="shared" si="8"/>
        <v>0</v>
      </c>
      <c r="K51" s="261">
        <f t="shared" si="12"/>
        <v>0</v>
      </c>
      <c r="L51" s="131"/>
      <c r="M51" s="673" t="s">
        <v>1055</v>
      </c>
    </row>
    <row r="52" spans="1:13" ht="15.5" x14ac:dyDescent="0.35">
      <c r="A52" s="243">
        <f>+'ADJ Sch 1 - Total Expense'!A39</f>
        <v>21</v>
      </c>
      <c r="B52" s="1107" t="str">
        <f>+'ADJ Sch 1 - Total Expense'!B39:C39</f>
        <v>Non-GEMT Salaries</v>
      </c>
      <c r="C52" s="1107"/>
      <c r="D52" s="841" t="str">
        <f t="shared" si="10"/>
        <v>21 Non-GEMT Salaries</v>
      </c>
      <c r="E52" s="587">
        <f>'Sch 4 - CRSB'!E52</f>
        <v>0</v>
      </c>
      <c r="F52" s="485">
        <f>'Sch 4 - CRSB'!F52</f>
        <v>0</v>
      </c>
      <c r="G52" s="319">
        <f>SUMIFS('ADJ Sch 6 - Reclassifications'!$H$11:$H$71,'ADJ Sch 6 - Reclassifications'!$F$11:$F$71,'ADJ Sch 4 - CRSB'!$A52,'ADJ Sch 6 - Reclassifications'!$G$11:$G$71,4)-SUMIFS('ADJ Sch 6 - Reclassifications'!$L$11:$L$71,'ADJ Sch 6 - Reclassifications'!$J$11:$J$71,'ADJ Sch 4 - CRSB'!$A52,'ADJ Sch 6 - Reclassifications'!$K$11:$K$71,4)</f>
        <v>0</v>
      </c>
      <c r="H52" s="260">
        <f>SUMIFS('ADJ Sch 7 - Adjustments'!$E$10:$E$40,'ADJ Sch 7 - Adjustments'!$I$10:$I$40,'ADJ Sch 4 - CRSB'!$A52,'ADJ Sch 7 - Adjustments'!$H$10:$H$40,4)</f>
        <v>0</v>
      </c>
      <c r="I52" s="260">
        <f t="shared" si="11"/>
        <v>0</v>
      </c>
      <c r="J52" s="260">
        <f t="shared" si="8"/>
        <v>0</v>
      </c>
      <c r="K52" s="261">
        <f t="shared" si="12"/>
        <v>0</v>
      </c>
      <c r="L52" s="131"/>
      <c r="M52" s="673" t="s">
        <v>1056</v>
      </c>
    </row>
    <row r="53" spans="1:13" ht="15.5" x14ac:dyDescent="0.35">
      <c r="A53" s="243">
        <f>+'ADJ Sch 1 - Total Expense'!A40</f>
        <v>22</v>
      </c>
      <c r="B53" s="1107" t="str">
        <f>+'ADJ Sch 1 - Total Expense'!B40:C40</f>
        <v>GEMT Salaries</v>
      </c>
      <c r="C53" s="1107"/>
      <c r="D53" s="841" t="str">
        <f t="shared" si="10"/>
        <v>22 GEMT Salaries</v>
      </c>
      <c r="E53" s="587">
        <f>'Sch 4 - CRSB'!E53</f>
        <v>0</v>
      </c>
      <c r="F53" s="485">
        <f>'Sch 4 - CRSB'!F53</f>
        <v>0</v>
      </c>
      <c r="G53" s="319">
        <f>SUMIFS('ADJ Sch 6 - Reclassifications'!$H$11:$H$71,'ADJ Sch 6 - Reclassifications'!$F$11:$F$71,'ADJ Sch 4 - CRSB'!$A53,'ADJ Sch 6 - Reclassifications'!$G$11:$G$71,4)-SUMIFS('ADJ Sch 6 - Reclassifications'!$L$11:$L$71,'ADJ Sch 6 - Reclassifications'!$J$11:$J$71,'ADJ Sch 4 - CRSB'!$A53,'ADJ Sch 6 - Reclassifications'!$K$11:$K$71,4)</f>
        <v>0</v>
      </c>
      <c r="H53" s="260">
        <f>SUMIFS('ADJ Sch 7 - Adjustments'!$E$10:$E$40,'ADJ Sch 7 - Adjustments'!$I$10:$I$40,'ADJ Sch 4 - CRSB'!$A53,'ADJ Sch 7 - Adjustments'!$H$10:$H$40,4)</f>
        <v>0</v>
      </c>
      <c r="I53" s="260">
        <f t="shared" si="11"/>
        <v>0</v>
      </c>
      <c r="J53" s="260">
        <f t="shared" si="8"/>
        <v>0</v>
      </c>
      <c r="K53" s="261">
        <f t="shared" si="12"/>
        <v>0</v>
      </c>
      <c r="L53" s="131"/>
      <c r="M53" s="673" t="s">
        <v>1057</v>
      </c>
    </row>
    <row r="54" spans="1:13" ht="15.5" x14ac:dyDescent="0.35">
      <c r="A54" s="243">
        <f>+'ADJ Sch 1 - Total Expense'!A41</f>
        <v>23</v>
      </c>
      <c r="B54" s="1107" t="str">
        <f>+'ADJ Sch 1 - Total Expense'!B41:C41</f>
        <v>Other - (Specify)</v>
      </c>
      <c r="C54" s="1107"/>
      <c r="D54" s="841" t="str">
        <f t="shared" si="10"/>
        <v>23 Other - (Specify)</v>
      </c>
      <c r="E54" s="587">
        <f>'Sch 4 - CRSB'!E54</f>
        <v>0</v>
      </c>
      <c r="F54" s="485">
        <f>'Sch 4 - CRSB'!F54</f>
        <v>0</v>
      </c>
      <c r="G54" s="319">
        <f>SUMIFS('ADJ Sch 6 - Reclassifications'!$H$11:$H$71,'ADJ Sch 6 - Reclassifications'!$F$11:$F$71,'ADJ Sch 4 - CRSB'!$A54,'ADJ Sch 6 - Reclassifications'!$G$11:$G$71,4)-SUMIFS('ADJ Sch 6 - Reclassifications'!$L$11:$L$71,'ADJ Sch 6 - Reclassifications'!$J$11:$J$71,'ADJ Sch 4 - CRSB'!$A54,'ADJ Sch 6 - Reclassifications'!$K$11:$K$71,4)</f>
        <v>0</v>
      </c>
      <c r="H54" s="260">
        <f>SUMIFS('ADJ Sch 7 - Adjustments'!$E$10:$E$40,'ADJ Sch 7 - Adjustments'!$I$10:$I$40,'ADJ Sch 4 - CRSB'!$A54,'ADJ Sch 7 - Adjustments'!$H$10:$H$40,4)</f>
        <v>0</v>
      </c>
      <c r="I54" s="260">
        <f t="shared" si="11"/>
        <v>0</v>
      </c>
      <c r="J54" s="260">
        <f t="shared" si="8"/>
        <v>0</v>
      </c>
      <c r="K54" s="261">
        <f t="shared" si="12"/>
        <v>0</v>
      </c>
      <c r="L54" s="131"/>
      <c r="M54" s="673" t="s">
        <v>1058</v>
      </c>
    </row>
    <row r="55" spans="1:13" ht="15.5" x14ac:dyDescent="0.35">
      <c r="A55" s="243">
        <f>+'ADJ Sch 1 - Total Expense'!A42</f>
        <v>24</v>
      </c>
      <c r="B55" s="1107" t="str">
        <f>+'ADJ Sch 1 - Total Expense'!B42</f>
        <v>Other - (Specify)</v>
      </c>
      <c r="C55" s="1107"/>
      <c r="D55" s="841" t="str">
        <f t="shared" si="10"/>
        <v>24 Other - (Specify)</v>
      </c>
      <c r="E55" s="587">
        <f>'Sch 4 - CRSB'!E55</f>
        <v>0</v>
      </c>
      <c r="F55" s="485">
        <f>'Sch 4 - CRSB'!F55</f>
        <v>0</v>
      </c>
      <c r="G55" s="319">
        <f>SUMIFS('ADJ Sch 6 - Reclassifications'!$H$11:$H$71,'ADJ Sch 6 - Reclassifications'!$F$11:$F$71,'ADJ Sch 4 - CRSB'!$A55,'ADJ Sch 6 - Reclassifications'!$G$11:$G$71,4)-SUMIFS('ADJ Sch 6 - Reclassifications'!$L$11:$L$71,'ADJ Sch 6 - Reclassifications'!$J$11:$J$71,'ADJ Sch 4 - CRSB'!$A55,'ADJ Sch 6 - Reclassifications'!$K$11:$K$71,4)</f>
        <v>0</v>
      </c>
      <c r="H55" s="260">
        <f>SUMIFS('ADJ Sch 7 - Adjustments'!$E$10:$E$40,'ADJ Sch 7 - Adjustments'!$I$10:$I$40,'ADJ Sch 4 - CRSB'!$A55,'ADJ Sch 7 - Adjustments'!$H$10:$H$40,4)</f>
        <v>0</v>
      </c>
      <c r="I55" s="260">
        <f t="shared" si="11"/>
        <v>0</v>
      </c>
      <c r="J55" s="260">
        <f t="shared" si="8"/>
        <v>0</v>
      </c>
      <c r="K55" s="261">
        <f t="shared" si="12"/>
        <v>0</v>
      </c>
      <c r="L55" s="131"/>
      <c r="M55" s="673" t="s">
        <v>1059</v>
      </c>
    </row>
    <row r="56" spans="1:13" ht="15.5" x14ac:dyDescent="0.35">
      <c r="A56" s="243">
        <f>+'ADJ Sch 1 - Total Expense'!A43</f>
        <v>25</v>
      </c>
      <c r="B56" s="1107" t="str">
        <f>+'ADJ Sch 1 - Total Expense'!B43</f>
        <v>Other - (Specify)</v>
      </c>
      <c r="C56" s="1107"/>
      <c r="D56" s="841" t="str">
        <f t="shared" si="10"/>
        <v>25 Other - (Specify)</v>
      </c>
      <c r="E56" s="587">
        <f>'Sch 4 - CRSB'!E56</f>
        <v>0</v>
      </c>
      <c r="F56" s="485">
        <f>'Sch 4 - CRSB'!F56</f>
        <v>0</v>
      </c>
      <c r="G56" s="319">
        <f>SUMIFS('ADJ Sch 6 - Reclassifications'!$H$11:$H$71,'ADJ Sch 6 - Reclassifications'!$F$11:$F$71,'ADJ Sch 4 - CRSB'!$A56,'ADJ Sch 6 - Reclassifications'!$G$11:$G$71,4)-SUMIFS('ADJ Sch 6 - Reclassifications'!$L$11:$L$71,'ADJ Sch 6 - Reclassifications'!$J$11:$J$71,'ADJ Sch 4 - CRSB'!$A56,'ADJ Sch 6 - Reclassifications'!$K$11:$K$71,4)</f>
        <v>0</v>
      </c>
      <c r="H56" s="260">
        <f>SUMIFS('ADJ Sch 7 - Adjustments'!$E$10:$E$40,'ADJ Sch 7 - Adjustments'!$I$10:$I$40,'ADJ Sch 4 - CRSB'!$A56,'ADJ Sch 7 - Adjustments'!$H$10:$H$40,4)</f>
        <v>0</v>
      </c>
      <c r="I56" s="260">
        <f t="shared" si="11"/>
        <v>0</v>
      </c>
      <c r="J56" s="260">
        <f t="shared" si="8"/>
        <v>0</v>
      </c>
      <c r="K56" s="261">
        <f t="shared" si="12"/>
        <v>0</v>
      </c>
      <c r="L56" s="131"/>
      <c r="M56" s="673" t="s">
        <v>1060</v>
      </c>
    </row>
    <row r="57" spans="1:13" ht="15.5" x14ac:dyDescent="0.35">
      <c r="A57" s="243">
        <f>+'ADJ Sch 1 - Total Expense'!A44</f>
        <v>26</v>
      </c>
      <c r="B57" s="1107" t="str">
        <f>+'ADJ Sch 1 - Total Expense'!B44</f>
        <v>Other - (Specify)</v>
      </c>
      <c r="C57" s="1107"/>
      <c r="D57" s="841" t="str">
        <f t="shared" si="10"/>
        <v>26 Other - (Specify)</v>
      </c>
      <c r="E57" s="587">
        <f>'Sch 4 - CRSB'!E57</f>
        <v>0</v>
      </c>
      <c r="F57" s="485">
        <f>'Sch 4 - CRSB'!F57</f>
        <v>0</v>
      </c>
      <c r="G57" s="321">
        <f>SUMIFS('ADJ Sch 6 - Reclassifications'!$H$11:$H$71,'ADJ Sch 6 - Reclassifications'!$F$11:$F$71,'ADJ Sch 4 - CRSB'!$A57,'ADJ Sch 6 - Reclassifications'!$G$11:$G$71,4)-SUMIFS('ADJ Sch 6 - Reclassifications'!$L$11:$L$71,'ADJ Sch 6 - Reclassifications'!$J$11:$J$71,'ADJ Sch 4 - CRSB'!$A57,'ADJ Sch 6 - Reclassifications'!$K$11:$K$71,4)</f>
        <v>0</v>
      </c>
      <c r="H57" s="266">
        <f>SUMIFS('ADJ Sch 7 - Adjustments'!$E$10:$E$40,'ADJ Sch 7 - Adjustments'!$I$10:$I$40,'ADJ Sch 4 - CRSB'!$A57,'ADJ Sch 7 - Adjustments'!$H$10:$H$40,4)</f>
        <v>0</v>
      </c>
      <c r="I57" s="266">
        <f t="shared" si="11"/>
        <v>0</v>
      </c>
      <c r="J57" s="266">
        <f>+I57*$J$36</f>
        <v>0</v>
      </c>
      <c r="K57" s="267">
        <f t="shared" si="12"/>
        <v>0</v>
      </c>
      <c r="L57" s="131"/>
      <c r="M57" s="673" t="s">
        <v>1061</v>
      </c>
    </row>
    <row r="58" spans="1:13" ht="15.5" x14ac:dyDescent="0.35">
      <c r="A58" s="243"/>
      <c r="B58" s="1110" t="str">
        <f>+'ADJ Sch 1 - Total Expense'!B45:C45</f>
        <v>Subtotal Fringe Benefits (Lines 19.00 thru 26.00)</v>
      </c>
      <c r="C58" s="1110"/>
      <c r="D58" s="829"/>
      <c r="E58" s="244"/>
      <c r="F58" s="346">
        <f t="shared" ref="F58:K58" si="13">SUM(F50:F57)</f>
        <v>0</v>
      </c>
      <c r="G58" s="346">
        <f t="shared" si="13"/>
        <v>0</v>
      </c>
      <c r="H58" s="346">
        <f t="shared" si="13"/>
        <v>0</v>
      </c>
      <c r="I58" s="346">
        <f t="shared" si="13"/>
        <v>0</v>
      </c>
      <c r="J58" s="346">
        <f t="shared" si="13"/>
        <v>0</v>
      </c>
      <c r="K58" s="392">
        <f t="shared" si="13"/>
        <v>0</v>
      </c>
      <c r="L58" s="131"/>
      <c r="M58" s="673" t="s">
        <v>1062</v>
      </c>
    </row>
    <row r="59" spans="1:13" ht="16" thickBot="1" x14ac:dyDescent="0.4">
      <c r="A59" s="243"/>
      <c r="B59" s="1113" t="str">
        <f>+'ADJ Sch 1 - Total Expense'!B46:C46</f>
        <v>Total Salaries &amp; Fringe Benefits</v>
      </c>
      <c r="C59" s="1113"/>
      <c r="D59" s="828"/>
      <c r="E59" s="244"/>
      <c r="F59" s="393">
        <f t="shared" ref="F59:K59" si="14">+F46+F58</f>
        <v>0</v>
      </c>
      <c r="G59" s="393">
        <f t="shared" si="14"/>
        <v>0</v>
      </c>
      <c r="H59" s="393">
        <f t="shared" si="14"/>
        <v>0</v>
      </c>
      <c r="I59" s="393">
        <f t="shared" si="14"/>
        <v>0</v>
      </c>
      <c r="J59" s="393">
        <f t="shared" si="14"/>
        <v>0</v>
      </c>
      <c r="K59" s="394">
        <f t="shared" si="14"/>
        <v>0</v>
      </c>
      <c r="L59" s="131"/>
      <c r="M59" s="673" t="s">
        <v>1063</v>
      </c>
    </row>
    <row r="60" spans="1:13" ht="18" thickTop="1" thickBot="1" x14ac:dyDescent="0.4">
      <c r="A60" s="250"/>
      <c r="B60" s="1104"/>
      <c r="C60" s="1105"/>
      <c r="D60" s="816"/>
      <c r="E60" s="251"/>
      <c r="F60" s="395"/>
      <c r="G60" s="395"/>
      <c r="H60" s="395"/>
      <c r="I60" s="395"/>
      <c r="J60" s="396"/>
      <c r="K60" s="397"/>
      <c r="L60" s="131"/>
      <c r="M60" s="660"/>
    </row>
    <row r="61" spans="1:13" ht="17" x14ac:dyDescent="0.35">
      <c r="A61" s="361"/>
      <c r="B61" s="376"/>
      <c r="C61" s="376"/>
      <c r="D61" s="687"/>
      <c r="E61" s="377"/>
      <c r="F61" s="378"/>
      <c r="G61" s="378"/>
      <c r="H61" s="378"/>
      <c r="I61" s="378"/>
      <c r="J61" s="378"/>
      <c r="K61" s="378"/>
      <c r="L61" s="131"/>
      <c r="M61" s="660"/>
    </row>
    <row r="62" spans="1:13" ht="17" hidden="1" x14ac:dyDescent="0.35">
      <c r="A62" s="678"/>
      <c r="B62" s="687"/>
      <c r="C62" s="687"/>
      <c r="D62" s="687"/>
      <c r="E62" s="689" t="s">
        <v>349</v>
      </c>
      <c r="F62" s="689" t="s">
        <v>350</v>
      </c>
      <c r="G62" s="688"/>
      <c r="H62" s="688"/>
      <c r="I62" s="688"/>
      <c r="J62" s="688"/>
      <c r="K62" s="688"/>
      <c r="L62" s="660"/>
      <c r="M62" s="660"/>
    </row>
    <row r="63" spans="1:13" ht="17" x14ac:dyDescent="0.35">
      <c r="A63" s="747" t="s">
        <v>107</v>
      </c>
      <c r="B63" s="748"/>
      <c r="C63" s="748"/>
      <c r="D63" s="844"/>
      <c r="E63" s="748"/>
      <c r="F63" s="749"/>
      <c r="G63" s="378"/>
      <c r="H63" s="378"/>
      <c r="I63" s="378"/>
      <c r="J63" s="378"/>
      <c r="K63" s="378"/>
      <c r="L63" s="131"/>
      <c r="M63" s="660"/>
    </row>
    <row r="64" spans="1:13" s="131" customFormat="1" ht="26.5" thickBot="1" x14ac:dyDescent="0.35">
      <c r="A64" s="1129" t="s">
        <v>43</v>
      </c>
      <c r="B64" s="1130"/>
      <c r="C64" s="1130"/>
      <c r="D64" s="845"/>
      <c r="E64" s="887" t="s">
        <v>5311</v>
      </c>
      <c r="F64" s="888" t="s">
        <v>5310</v>
      </c>
      <c r="G64" s="378"/>
      <c r="H64" s="378"/>
      <c r="I64" s="378"/>
      <c r="J64" s="378"/>
      <c r="K64" s="378"/>
      <c r="M64" s="660"/>
    </row>
    <row r="65" spans="1:13" s="131" customFormat="1" ht="17.5" thickTop="1" x14ac:dyDescent="0.35">
      <c r="A65" s="880" t="s">
        <v>6388</v>
      </c>
      <c r="C65" s="770"/>
      <c r="D65" s="841" t="e">
        <f>#REF!&amp; " " &amp;A65</f>
        <v>#REF!</v>
      </c>
      <c r="E65" s="568">
        <f>'Sch 4 - CRSB'!E65</f>
        <v>0</v>
      </c>
      <c r="F65" s="545">
        <f>IF(E65=0,0,+E65/$E$67)</f>
        <v>0</v>
      </c>
      <c r="G65" s="378"/>
      <c r="H65" s="378"/>
      <c r="I65" s="378"/>
      <c r="J65" s="378"/>
      <c r="K65" s="378"/>
      <c r="M65" s="673" t="s">
        <v>1064</v>
      </c>
    </row>
    <row r="66" spans="1:13" s="131" customFormat="1" ht="17" x14ac:dyDescent="0.35">
      <c r="A66" s="881" t="s">
        <v>6389</v>
      </c>
      <c r="C66" s="772"/>
      <c r="D66" s="841" t="e">
        <f>#REF!&amp; " " &amp;A66</f>
        <v>#REF!</v>
      </c>
      <c r="E66" s="546">
        <f>'Sch 4 - CRSB'!E66</f>
        <v>0</v>
      </c>
      <c r="F66" s="545">
        <f>IF(E66=0,0,+E66/$E$67)</f>
        <v>0</v>
      </c>
      <c r="G66" s="378"/>
      <c r="H66" s="378"/>
      <c r="I66" s="378"/>
      <c r="J66" s="378"/>
      <c r="K66" s="378"/>
      <c r="M66" s="673" t="s">
        <v>1065</v>
      </c>
    </row>
    <row r="67" spans="1:13" s="131" customFormat="1" ht="17.5" thickBot="1" x14ac:dyDescent="0.4">
      <c r="A67" s="881" t="s">
        <v>44</v>
      </c>
      <c r="C67" s="773"/>
      <c r="D67" s="841" t="e">
        <f>#REF!&amp; " " &amp;A67</f>
        <v>#REF!</v>
      </c>
      <c r="E67" s="547">
        <f>SUM(E65:E66)</f>
        <v>0</v>
      </c>
      <c r="F67" s="548">
        <f>SUM(F65:F66)</f>
        <v>0</v>
      </c>
      <c r="G67" s="378"/>
      <c r="H67" s="378"/>
      <c r="I67" s="378"/>
      <c r="J67" s="378"/>
      <c r="K67" s="378"/>
      <c r="M67" s="673" t="s">
        <v>1066</v>
      </c>
    </row>
    <row r="68" spans="1:13" s="131" customFormat="1" ht="17.5" thickTop="1" x14ac:dyDescent="0.35">
      <c r="A68" s="1131"/>
      <c r="B68" s="1132"/>
      <c r="C68" s="1133"/>
      <c r="D68" s="846"/>
      <c r="E68" s="365"/>
      <c r="F68" s="366"/>
      <c r="G68" s="378"/>
      <c r="H68" s="378"/>
      <c r="I68" s="378"/>
      <c r="J68" s="378"/>
      <c r="K68" s="378"/>
      <c r="M68" s="660"/>
    </row>
    <row r="69" spans="1:13" s="131" customFormat="1" ht="11.5" x14ac:dyDescent="0.35">
      <c r="A69" s="379"/>
      <c r="B69" s="380"/>
      <c r="C69" s="380"/>
      <c r="D69" s="380"/>
      <c r="E69" s="381"/>
      <c r="F69" s="382"/>
      <c r="G69" s="382"/>
      <c r="H69" s="382"/>
      <c r="I69" s="382"/>
      <c r="J69" s="382"/>
      <c r="K69" s="382"/>
    </row>
    <row r="70" spans="1:13" s="131" customFormat="1" ht="13" x14ac:dyDescent="0.35">
      <c r="A70" s="257"/>
      <c r="B70" s="1114"/>
      <c r="C70" s="1114"/>
      <c r="D70" s="1114"/>
      <c r="E70" s="1114"/>
      <c r="F70" s="1114"/>
      <c r="G70" s="1114"/>
      <c r="H70" s="1114"/>
      <c r="I70" s="1114"/>
      <c r="J70" s="383"/>
      <c r="K70" s="258"/>
    </row>
    <row r="71" spans="1:13" s="131" customFormat="1" ht="13" hidden="1" x14ac:dyDescent="0.35">
      <c r="A71" s="257"/>
      <c r="B71" s="1114"/>
      <c r="C71" s="1114"/>
      <c r="D71" s="1114"/>
      <c r="E71" s="1114"/>
      <c r="F71" s="1114"/>
      <c r="G71" s="1114"/>
      <c r="H71" s="1114"/>
      <c r="I71" s="1114"/>
      <c r="J71" s="383"/>
      <c r="K71" s="139"/>
    </row>
    <row r="72" spans="1:13" s="131" customFormat="1" ht="10.5" hidden="1" x14ac:dyDescent="0.25">
      <c r="G72" s="384"/>
      <c r="H72" s="384"/>
      <c r="I72" s="384"/>
      <c r="J72" s="384"/>
      <c r="K72" s="384"/>
      <c r="L72" s="384"/>
    </row>
    <row r="73" spans="1:13" s="131" customFormat="1" ht="10.5" hidden="1" x14ac:dyDescent="0.25">
      <c r="G73" s="384"/>
      <c r="H73" s="384"/>
      <c r="I73" s="384"/>
      <c r="J73" s="384"/>
    </row>
    <row r="74" spans="1:13" s="131" customFormat="1" hidden="1" x14ac:dyDescent="0.2">
      <c r="G74" s="385"/>
      <c r="H74" s="385"/>
      <c r="I74" s="385"/>
      <c r="J74" s="385"/>
    </row>
    <row r="75" spans="1:13" s="131" customFormat="1" hidden="1" x14ac:dyDescent="0.2">
      <c r="G75" s="385"/>
      <c r="H75" s="385"/>
      <c r="I75" s="385"/>
      <c r="J75" s="385"/>
    </row>
    <row r="76" spans="1:13" s="131" customFormat="1" hidden="1" x14ac:dyDescent="0.2">
      <c r="G76" s="385"/>
      <c r="H76" s="385"/>
      <c r="I76" s="385"/>
      <c r="J76" s="385"/>
    </row>
    <row r="77" spans="1:13" s="131" customFormat="1" hidden="1" x14ac:dyDescent="0.2">
      <c r="G77" s="385"/>
      <c r="H77" s="385"/>
      <c r="I77" s="385"/>
      <c r="J77" s="385"/>
    </row>
    <row r="78" spans="1:13" s="131" customFormat="1" hidden="1" x14ac:dyDescent="0.35">
      <c r="F78" s="139"/>
      <c r="G78" s="139"/>
      <c r="H78" s="139"/>
      <c r="I78" s="139"/>
      <c r="J78" s="139"/>
      <c r="K78" s="139"/>
    </row>
    <row r="79" spans="1:13" s="131" customFormat="1" hidden="1" x14ac:dyDescent="0.35">
      <c r="F79" s="139"/>
      <c r="G79" s="139"/>
      <c r="H79" s="139"/>
      <c r="I79" s="139"/>
      <c r="J79" s="139"/>
      <c r="K79" s="139"/>
    </row>
    <row r="80" spans="1:13" s="131" customFormat="1" hidden="1" x14ac:dyDescent="0.35">
      <c r="F80" s="139"/>
      <c r="G80" s="139"/>
      <c r="H80" s="139"/>
      <c r="I80" s="139"/>
      <c r="J80" s="139"/>
      <c r="K80" s="139"/>
    </row>
    <row r="81" spans="6:11" s="131" customFormat="1" hidden="1" x14ac:dyDescent="0.35">
      <c r="F81" s="139"/>
      <c r="G81" s="139"/>
      <c r="H81" s="139"/>
      <c r="I81" s="139"/>
      <c r="J81" s="139"/>
      <c r="K81" s="139"/>
    </row>
    <row r="82" spans="6:11" s="131" customFormat="1" hidden="1" x14ac:dyDescent="0.35">
      <c r="F82" s="139"/>
      <c r="G82" s="139"/>
      <c r="H82" s="139"/>
      <c r="I82" s="139"/>
      <c r="J82" s="139"/>
      <c r="K82" s="139"/>
    </row>
    <row r="83" spans="6:11" s="131" customFormat="1" hidden="1" x14ac:dyDescent="0.35">
      <c r="F83" s="139"/>
      <c r="G83" s="139"/>
      <c r="H83" s="139"/>
      <c r="I83" s="139"/>
      <c r="J83" s="139"/>
      <c r="K83" s="139"/>
    </row>
    <row r="84" spans="6:11" s="131" customFormat="1" hidden="1" x14ac:dyDescent="0.35">
      <c r="F84" s="139"/>
      <c r="G84" s="139"/>
      <c r="H84" s="139"/>
      <c r="I84" s="139"/>
      <c r="J84" s="139"/>
      <c r="K84" s="139"/>
    </row>
    <row r="85" spans="6:11" s="131" customFormat="1" hidden="1" x14ac:dyDescent="0.35">
      <c r="F85" s="139"/>
      <c r="G85" s="139"/>
      <c r="H85" s="139"/>
      <c r="I85" s="139"/>
      <c r="J85" s="139"/>
      <c r="K85" s="139"/>
    </row>
    <row r="86" spans="6:11" s="131" customFormat="1" hidden="1" x14ac:dyDescent="0.35">
      <c r="F86" s="139"/>
      <c r="G86" s="139"/>
      <c r="H86" s="139"/>
      <c r="I86" s="139"/>
      <c r="J86" s="139"/>
      <c r="K86" s="139"/>
    </row>
    <row r="87" spans="6:11" s="131" customFormat="1" hidden="1" x14ac:dyDescent="0.35">
      <c r="F87" s="139"/>
      <c r="G87" s="139"/>
      <c r="H87" s="139"/>
      <c r="I87" s="139"/>
      <c r="J87" s="139"/>
      <c r="K87" s="139"/>
    </row>
    <row r="88" spans="6:11" s="131" customFormat="1" hidden="1" x14ac:dyDescent="0.35">
      <c r="F88" s="139"/>
      <c r="G88" s="139"/>
      <c r="H88" s="139"/>
      <c r="I88" s="139"/>
      <c r="J88" s="139"/>
      <c r="K88" s="139"/>
    </row>
    <row r="89" spans="6:11" s="131" customFormat="1" hidden="1" x14ac:dyDescent="0.35">
      <c r="F89" s="139"/>
      <c r="G89" s="139"/>
      <c r="H89" s="139"/>
      <c r="I89" s="139"/>
      <c r="J89" s="139"/>
      <c r="K89" s="139"/>
    </row>
    <row r="90" spans="6:11" s="131" customFormat="1" hidden="1" x14ac:dyDescent="0.35">
      <c r="F90" s="139"/>
      <c r="G90" s="139"/>
      <c r="H90" s="139"/>
      <c r="I90" s="139"/>
      <c r="J90" s="139"/>
      <c r="K90" s="139"/>
    </row>
    <row r="91" spans="6:11" s="131" customFormat="1" hidden="1" x14ac:dyDescent="0.35">
      <c r="F91" s="139"/>
      <c r="G91" s="139"/>
      <c r="H91" s="139"/>
      <c r="I91" s="139"/>
      <c r="J91" s="139"/>
      <c r="K91" s="139"/>
    </row>
    <row r="92" spans="6:11" s="131" customFormat="1" hidden="1" x14ac:dyDescent="0.35">
      <c r="F92" s="139"/>
      <c r="G92" s="139"/>
      <c r="H92" s="139"/>
      <c r="I92" s="139"/>
      <c r="J92" s="139"/>
      <c r="K92" s="139"/>
    </row>
    <row r="93" spans="6:11" s="131" customFormat="1" hidden="1" x14ac:dyDescent="0.35">
      <c r="F93" s="139"/>
      <c r="G93" s="139"/>
      <c r="H93" s="139"/>
      <c r="I93" s="139"/>
      <c r="J93" s="139"/>
      <c r="K93" s="139"/>
    </row>
    <row r="94" spans="6:11" s="131" customFormat="1" hidden="1" x14ac:dyDescent="0.35">
      <c r="F94" s="139"/>
      <c r="G94" s="139"/>
      <c r="H94" s="139"/>
      <c r="I94" s="139"/>
      <c r="J94" s="139"/>
      <c r="K94" s="139"/>
    </row>
  </sheetData>
  <sheetProtection selectLockedCells="1"/>
  <protectedRanges>
    <protectedRange sqref="E27:E28 E65:E66" name="Range2"/>
    <protectedRange sqref="F11:F20 F38:F45 F50:F57" name="Range1_2"/>
  </protectedRanges>
  <mergeCells count="53">
    <mergeCell ref="A1:K1"/>
    <mergeCell ref="A3:B3"/>
    <mergeCell ref="C3:F3"/>
    <mergeCell ref="J3:K3"/>
    <mergeCell ref="A4:B4"/>
    <mergeCell ref="C4:F4"/>
    <mergeCell ref="H4:I4"/>
    <mergeCell ref="B19:C19"/>
    <mergeCell ref="A7:A9"/>
    <mergeCell ref="B7:C9"/>
    <mergeCell ref="B10:C10"/>
    <mergeCell ref="B11:C11"/>
    <mergeCell ref="B12:C12"/>
    <mergeCell ref="B13:C13"/>
    <mergeCell ref="B14:C14"/>
    <mergeCell ref="B15:C15"/>
    <mergeCell ref="B16:C16"/>
    <mergeCell ref="B17:C17"/>
    <mergeCell ref="B18:C18"/>
    <mergeCell ref="E35:E36"/>
    <mergeCell ref="B37:C37"/>
    <mergeCell ref="B20:C20"/>
    <mergeCell ref="B21:C21"/>
    <mergeCell ref="A26:C26"/>
    <mergeCell ref="B43:C43"/>
    <mergeCell ref="A30:C30"/>
    <mergeCell ref="A34:A36"/>
    <mergeCell ref="B34:C36"/>
    <mergeCell ref="B38:C38"/>
    <mergeCell ref="B39:C39"/>
    <mergeCell ref="B40:C40"/>
    <mergeCell ref="B41:C41"/>
    <mergeCell ref="B42:C42"/>
    <mergeCell ref="B56:C56"/>
    <mergeCell ref="B44:C44"/>
    <mergeCell ref="B45:C45"/>
    <mergeCell ref="B46:C46"/>
    <mergeCell ref="B47:C47"/>
    <mergeCell ref="B49:C49"/>
    <mergeCell ref="B50:C50"/>
    <mergeCell ref="B51:C51"/>
    <mergeCell ref="B52:C52"/>
    <mergeCell ref="B53:C53"/>
    <mergeCell ref="B54:C54"/>
    <mergeCell ref="B55:C55"/>
    <mergeCell ref="B71:I71"/>
    <mergeCell ref="B57:C57"/>
    <mergeCell ref="B58:C58"/>
    <mergeCell ref="B59:C59"/>
    <mergeCell ref="B60:C60"/>
    <mergeCell ref="A64:C64"/>
    <mergeCell ref="A68:C68"/>
    <mergeCell ref="B70:I70"/>
  </mergeCells>
  <printOptions horizontalCentered="1"/>
  <pageMargins left="0.25" right="0.25" top="0.75" bottom="0.75" header="0.3" footer="0.3"/>
  <pageSetup scale="60"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B24"/>
  <sheetViews>
    <sheetView workbookViewId="0"/>
  </sheetViews>
  <sheetFormatPr defaultRowHeight="15.5" x14ac:dyDescent="0.35"/>
  <sheetData>
    <row r="1" spans="1:2" x14ac:dyDescent="0.35">
      <c r="A1" s="634" t="s">
        <v>306</v>
      </c>
      <c r="B1" s="634" t="s">
        <v>307</v>
      </c>
    </row>
    <row r="2" spans="1:2" x14ac:dyDescent="0.35">
      <c r="A2" t="s">
        <v>260</v>
      </c>
      <c r="B2" t="s">
        <v>261</v>
      </c>
    </row>
    <row r="3" spans="1:2" x14ac:dyDescent="0.35">
      <c r="A3" t="s">
        <v>262</v>
      </c>
      <c r="B3" t="s">
        <v>263</v>
      </c>
    </row>
    <row r="4" spans="1:2" x14ac:dyDescent="0.35">
      <c r="A4" t="s">
        <v>264</v>
      </c>
      <c r="B4" t="s">
        <v>265</v>
      </c>
    </row>
    <row r="5" spans="1:2" x14ac:dyDescent="0.35">
      <c r="A5" t="s">
        <v>266</v>
      </c>
      <c r="B5" t="s">
        <v>267</v>
      </c>
    </row>
    <row r="6" spans="1:2" x14ac:dyDescent="0.35">
      <c r="A6" t="s">
        <v>268</v>
      </c>
      <c r="B6" t="s">
        <v>269</v>
      </c>
    </row>
    <row r="7" spans="1:2" x14ac:dyDescent="0.35">
      <c r="A7" t="s">
        <v>270</v>
      </c>
      <c r="B7" t="s">
        <v>271</v>
      </c>
    </row>
    <row r="8" spans="1:2" x14ac:dyDescent="0.35">
      <c r="A8" t="s">
        <v>272</v>
      </c>
      <c r="B8" t="s">
        <v>273</v>
      </c>
    </row>
    <row r="9" spans="1:2" x14ac:dyDescent="0.35">
      <c r="A9" t="s">
        <v>274</v>
      </c>
      <c r="B9" t="s">
        <v>275</v>
      </c>
    </row>
    <row r="10" spans="1:2" x14ac:dyDescent="0.35">
      <c r="A10" t="s">
        <v>276</v>
      </c>
      <c r="B10" t="s">
        <v>277</v>
      </c>
    </row>
    <row r="11" spans="1:2" x14ac:dyDescent="0.35">
      <c r="A11" t="s">
        <v>278</v>
      </c>
      <c r="B11" t="s">
        <v>279</v>
      </c>
    </row>
    <row r="12" spans="1:2" x14ac:dyDescent="0.35">
      <c r="A12" t="s">
        <v>280</v>
      </c>
      <c r="B12" t="s">
        <v>281</v>
      </c>
    </row>
    <row r="13" spans="1:2" x14ac:dyDescent="0.35">
      <c r="A13" t="s">
        <v>282</v>
      </c>
      <c r="B13" t="s">
        <v>283</v>
      </c>
    </row>
    <row r="14" spans="1:2" x14ac:dyDescent="0.35">
      <c r="A14" t="s">
        <v>284</v>
      </c>
      <c r="B14" t="s">
        <v>285</v>
      </c>
    </row>
    <row r="15" spans="1:2" x14ac:dyDescent="0.35">
      <c r="A15" t="s">
        <v>286</v>
      </c>
      <c r="B15" t="s">
        <v>287</v>
      </c>
    </row>
    <row r="16" spans="1:2" x14ac:dyDescent="0.35">
      <c r="A16" t="s">
        <v>288</v>
      </c>
      <c r="B16" t="s">
        <v>289</v>
      </c>
    </row>
    <row r="17" spans="1:2" x14ac:dyDescent="0.35">
      <c r="A17" t="s">
        <v>290</v>
      </c>
      <c r="B17" t="s">
        <v>291</v>
      </c>
    </row>
    <row r="18" spans="1:2" x14ac:dyDescent="0.35">
      <c r="A18" t="s">
        <v>292</v>
      </c>
      <c r="B18" t="s">
        <v>293</v>
      </c>
    </row>
    <row r="19" spans="1:2" x14ac:dyDescent="0.35">
      <c r="A19" t="s">
        <v>294</v>
      </c>
      <c r="B19" t="s">
        <v>295</v>
      </c>
    </row>
    <row r="20" spans="1:2" x14ac:dyDescent="0.35">
      <c r="A20" t="s">
        <v>296</v>
      </c>
      <c r="B20" t="s">
        <v>297</v>
      </c>
    </row>
    <row r="21" spans="1:2" x14ac:dyDescent="0.35">
      <c r="A21" t="s">
        <v>298</v>
      </c>
      <c r="B21" t="s">
        <v>299</v>
      </c>
    </row>
    <row r="22" spans="1:2" x14ac:dyDescent="0.35">
      <c r="A22" t="s">
        <v>300</v>
      </c>
      <c r="B22" t="s">
        <v>301</v>
      </c>
    </row>
    <row r="23" spans="1:2" x14ac:dyDescent="0.35">
      <c r="A23" t="s">
        <v>302</v>
      </c>
      <c r="B23" t="s">
        <v>303</v>
      </c>
    </row>
    <row r="24" spans="1:2" x14ac:dyDescent="0.35">
      <c r="A24" t="s">
        <v>304</v>
      </c>
      <c r="B24" t="s">
        <v>305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M84"/>
  <sheetViews>
    <sheetView showGridLines="0" zoomScale="85" zoomScaleNormal="85" zoomScaleSheetLayoutView="100" zoomScalePageLayoutView="70" workbookViewId="0">
      <pane ySplit="9" topLeftCell="A10" activePane="bottomLeft" state="frozen"/>
      <selection activeCell="A8" sqref="A8:E8"/>
      <selection pane="bottomLeft" activeCell="A4" sqref="A4:B4"/>
    </sheetView>
  </sheetViews>
  <sheetFormatPr defaultColWidth="0" defaultRowHeight="0" customHeight="1" zeroHeight="1" x14ac:dyDescent="0.35"/>
  <cols>
    <col min="1" max="1" width="6.69140625" style="225" bestFit="1" customWidth="1"/>
    <col min="2" max="2" width="15.23046875" style="225" customWidth="1"/>
    <col min="3" max="3" width="18.69140625" style="225" customWidth="1"/>
    <col min="4" max="4" width="18.69140625" style="225" hidden="1" customWidth="1"/>
    <col min="5" max="5" width="9" style="225" customWidth="1"/>
    <col min="6" max="9" width="15" style="259" customWidth="1"/>
    <col min="10" max="11" width="14.765625" style="259" customWidth="1"/>
    <col min="12" max="12" width="4.69140625" style="225" customWidth="1"/>
    <col min="13" max="13" width="8.765625" style="225" hidden="1" customWidth="1"/>
    <col min="14" max="16384" width="4.69140625" style="225" hidden="1"/>
  </cols>
  <sheetData>
    <row r="1" spans="1:13" s="220" customFormat="1" ht="18" customHeight="1" x14ac:dyDescent="0.35">
      <c r="A1" s="1100" t="s">
        <v>198</v>
      </c>
      <c r="B1" s="1100"/>
      <c r="C1" s="1100"/>
      <c r="D1" s="1100"/>
      <c r="E1" s="1100"/>
      <c r="F1" s="1100"/>
      <c r="G1" s="1100"/>
      <c r="H1" s="1100"/>
      <c r="I1" s="1100"/>
      <c r="J1" s="1100"/>
      <c r="K1" s="1100"/>
      <c r="L1" s="219"/>
      <c r="M1" s="219"/>
    </row>
    <row r="2" spans="1:13" ht="16.5" customHeight="1" x14ac:dyDescent="0.35">
      <c r="A2" s="221"/>
      <c r="B2" s="221"/>
      <c r="C2" s="398"/>
      <c r="D2" s="398"/>
      <c r="E2" s="398"/>
      <c r="F2" s="399"/>
      <c r="G2" s="399"/>
      <c r="H2" s="399"/>
      <c r="I2" s="399"/>
      <c r="J2" s="399"/>
      <c r="K2" s="224"/>
      <c r="L2" s="131"/>
      <c r="M2" s="131"/>
    </row>
    <row r="3" spans="1:13" ht="16.5" customHeight="1" x14ac:dyDescent="0.35">
      <c r="A3" s="1077" t="s">
        <v>120</v>
      </c>
      <c r="B3" s="1077"/>
      <c r="C3" s="1078">
        <f>Fire_District_Name</f>
        <v>0</v>
      </c>
      <c r="D3" s="1078"/>
      <c r="E3" s="1078"/>
      <c r="F3" s="1078"/>
      <c r="G3" s="226"/>
      <c r="H3" s="139"/>
      <c r="I3" s="227" t="s">
        <v>81</v>
      </c>
      <c r="J3" s="1079">
        <f>FYE</f>
        <v>0</v>
      </c>
      <c r="K3" s="1079"/>
      <c r="L3" s="131"/>
      <c r="M3" s="131"/>
    </row>
    <row r="4" spans="1:13" ht="16.5" customHeight="1" x14ac:dyDescent="0.35">
      <c r="A4" s="1077" t="s">
        <v>79</v>
      </c>
      <c r="B4" s="1077"/>
      <c r="C4" s="1101">
        <f>NPI</f>
        <v>0</v>
      </c>
      <c r="D4" s="1101"/>
      <c r="E4" s="1101"/>
      <c r="F4" s="1101"/>
      <c r="G4" s="226"/>
      <c r="H4" s="1102"/>
      <c r="I4" s="1102"/>
      <c r="J4" s="229"/>
      <c r="K4" s="229"/>
      <c r="L4" s="131"/>
      <c r="M4" s="131"/>
    </row>
    <row r="5" spans="1:13" ht="16.5" hidden="1" customHeight="1" x14ac:dyDescent="0.35">
      <c r="A5" s="661"/>
      <c r="B5" s="661"/>
      <c r="C5" s="662"/>
      <c r="D5" s="662"/>
      <c r="E5" s="689" t="s">
        <v>349</v>
      </c>
      <c r="F5" s="689" t="s">
        <v>350</v>
      </c>
      <c r="G5" s="689" t="s">
        <v>351</v>
      </c>
      <c r="H5" s="689" t="s">
        <v>352</v>
      </c>
      <c r="I5" s="689" t="s">
        <v>353</v>
      </c>
      <c r="J5" s="689" t="s">
        <v>354</v>
      </c>
      <c r="K5" s="689" t="s">
        <v>355</v>
      </c>
      <c r="L5" s="660"/>
      <c r="M5" s="660"/>
    </row>
    <row r="6" spans="1:13" ht="16.5" customHeight="1" thickBot="1" x14ac:dyDescent="0.4">
      <c r="A6" s="219"/>
      <c r="B6" s="219"/>
      <c r="C6" s="333"/>
      <c r="D6" s="824"/>
      <c r="E6" s="333"/>
      <c r="F6" s="334"/>
      <c r="G6" s="334"/>
      <c r="H6" s="334"/>
      <c r="I6" s="335"/>
      <c r="J6" s="335"/>
      <c r="K6" s="400"/>
      <c r="L6" s="131"/>
      <c r="M6" s="660"/>
    </row>
    <row r="7" spans="1:13" ht="10.5" customHeight="1" x14ac:dyDescent="0.35">
      <c r="A7" s="1080" t="s">
        <v>61</v>
      </c>
      <c r="B7" s="1083" t="s">
        <v>50</v>
      </c>
      <c r="C7" s="1084"/>
      <c r="D7" s="808"/>
      <c r="E7" s="337"/>
      <c r="F7" s="233" t="s">
        <v>188</v>
      </c>
      <c r="G7" s="233" t="s">
        <v>189</v>
      </c>
      <c r="H7" s="233" t="s">
        <v>190</v>
      </c>
      <c r="I7" s="233" t="s">
        <v>191</v>
      </c>
      <c r="J7" s="354" t="s">
        <v>192</v>
      </c>
      <c r="K7" s="234" t="s">
        <v>193</v>
      </c>
      <c r="L7" s="131"/>
      <c r="M7" s="660"/>
    </row>
    <row r="8" spans="1:13" ht="26" x14ac:dyDescent="0.35">
      <c r="A8" s="1081"/>
      <c r="B8" s="1085"/>
      <c r="C8" s="1086"/>
      <c r="D8" s="809"/>
      <c r="E8" s="355" t="s">
        <v>65</v>
      </c>
      <c r="F8" s="236" t="s">
        <v>72</v>
      </c>
      <c r="G8" s="236" t="s">
        <v>134</v>
      </c>
      <c r="H8" s="236" t="s">
        <v>135</v>
      </c>
      <c r="I8" s="236" t="s">
        <v>73</v>
      </c>
      <c r="J8" s="372" t="s">
        <v>6384</v>
      </c>
      <c r="K8" s="237" t="s">
        <v>6431</v>
      </c>
      <c r="L8" s="131"/>
      <c r="M8" s="660"/>
    </row>
    <row r="9" spans="1:13" ht="24" customHeight="1" thickBot="1" x14ac:dyDescent="0.4">
      <c r="A9" s="1082"/>
      <c r="B9" s="1087"/>
      <c r="C9" s="1088"/>
      <c r="D9" s="810"/>
      <c r="E9" s="238"/>
      <c r="F9" s="239" t="s">
        <v>74</v>
      </c>
      <c r="G9" s="240" t="s">
        <v>115</v>
      </c>
      <c r="H9" s="240" t="s">
        <v>87</v>
      </c>
      <c r="I9" s="239"/>
      <c r="J9" s="373">
        <f>G51</f>
        <v>0</v>
      </c>
      <c r="K9" s="357">
        <f>+G52</f>
        <v>0</v>
      </c>
      <c r="L9" s="131"/>
      <c r="M9" s="660"/>
    </row>
    <row r="10" spans="1:13" ht="17.25" customHeight="1" thickTop="1" x14ac:dyDescent="0.35">
      <c r="A10" s="243"/>
      <c r="B10" s="1109" t="str">
        <f>+'ADJ Sch 1 - Total Expense'!B51:C51</f>
        <v>Administrative and General</v>
      </c>
      <c r="C10" s="1109"/>
      <c r="D10" s="825"/>
      <c r="E10" s="585"/>
      <c r="F10" s="407"/>
      <c r="G10" s="408"/>
      <c r="H10" s="408"/>
      <c r="I10" s="408"/>
      <c r="J10" s="409"/>
      <c r="K10" s="410"/>
      <c r="L10" s="131"/>
      <c r="M10" s="660"/>
    </row>
    <row r="11" spans="1:13" ht="15.75" customHeight="1" x14ac:dyDescent="0.35">
      <c r="A11" s="243">
        <f>+'ADJ Sch 1 - Total Expense'!A52</f>
        <v>27</v>
      </c>
      <c r="B11" s="1107" t="str">
        <f>+'ADJ Sch 1 - Total Expense'!B52:C52</f>
        <v>Administrative</v>
      </c>
      <c r="C11" s="1075"/>
      <c r="D11" s="806" t="str">
        <f>A11&amp; " " &amp;B11</f>
        <v>27 Administrative</v>
      </c>
      <c r="E11" s="587">
        <f>'Sch 5 - A&amp;G'!E11</f>
        <v>0</v>
      </c>
      <c r="F11" s="485">
        <f>'Sch 5 - A&amp;G'!F11</f>
        <v>0</v>
      </c>
      <c r="G11" s="319">
        <f>SUMIFS('ADJ Sch 6 - Reclassifications'!$H$11:$H$71,'ADJ Sch 6 - Reclassifications'!$F$11:$F$71,'ADJ Sch 5 - A&amp;G'!$A11,'ADJ Sch 6 - Reclassifications'!$G$11:$G$71,5)-SUMIFS('ADJ Sch 6 - Reclassifications'!$L$11:$L$71,'ADJ Sch 6 - Reclassifications'!$J$11:$J$71,'ADJ Sch 5 - A&amp;G'!$A11,'ADJ Sch 6 - Reclassifications'!$K$11:$K$71,5)</f>
        <v>0</v>
      </c>
      <c r="H11" s="260">
        <f>SUMIFS('ADJ Sch 7 - Adjustments'!$E$10:$E$40,'ADJ Sch 7 - Adjustments'!$I$10:$I$40,'ADJ Sch 5 - A&amp;G'!$A11,'ADJ Sch 7 - Adjustments'!$H$10:$H$40,5)</f>
        <v>0</v>
      </c>
      <c r="I11" s="260">
        <f>SUM(F11:H11)</f>
        <v>0</v>
      </c>
      <c r="J11" s="260">
        <f>+I11*$J$9</f>
        <v>0</v>
      </c>
      <c r="K11" s="261">
        <f t="shared" ref="K11:K41" si="0">+I11*$K$9</f>
        <v>0</v>
      </c>
      <c r="L11" s="131"/>
      <c r="M11" s="673" t="s">
        <v>1067</v>
      </c>
    </row>
    <row r="12" spans="1:13" ht="15.75" customHeight="1" x14ac:dyDescent="0.35">
      <c r="A12" s="243">
        <f>+'ADJ Sch 1 - Total Expense'!A53</f>
        <v>28</v>
      </c>
      <c r="B12" s="1107" t="str">
        <f>+'ADJ Sch 1 - Total Expense'!B53:C53</f>
        <v>Legal</v>
      </c>
      <c r="C12" s="1075"/>
      <c r="D12" s="806" t="str">
        <f t="shared" ref="D12:D41" si="1">A12&amp; " " &amp;B12</f>
        <v>28 Legal</v>
      </c>
      <c r="E12" s="587">
        <f>'Sch 5 - A&amp;G'!E12</f>
        <v>0</v>
      </c>
      <c r="F12" s="485">
        <f>'Sch 5 - A&amp;G'!F12</f>
        <v>0</v>
      </c>
      <c r="G12" s="319">
        <f>SUMIFS('ADJ Sch 6 - Reclassifications'!$H$11:$H$71,'ADJ Sch 6 - Reclassifications'!$F$11:$F$71,'ADJ Sch 5 - A&amp;G'!$A12,'ADJ Sch 6 - Reclassifications'!$G$11:$G$71,5)-SUMIFS('ADJ Sch 6 - Reclassifications'!$L$11:$L$71,'ADJ Sch 6 - Reclassifications'!$J$11:$J$71,'ADJ Sch 5 - A&amp;G'!$A12,'ADJ Sch 6 - Reclassifications'!$K$11:$K$71,5)</f>
        <v>0</v>
      </c>
      <c r="H12" s="260">
        <f>SUMIFS('ADJ Sch 7 - Adjustments'!$E$10:$E$40,'ADJ Sch 7 - Adjustments'!$I$10:$I$40,'ADJ Sch 5 - A&amp;G'!$A12,'ADJ Sch 7 - Adjustments'!$H$10:$H$40,5)</f>
        <v>0</v>
      </c>
      <c r="I12" s="260">
        <f t="shared" ref="I12:I41" si="2">SUM(F12:H12)</f>
        <v>0</v>
      </c>
      <c r="J12" s="260">
        <f>+I12*$J$9</f>
        <v>0</v>
      </c>
      <c r="K12" s="261">
        <f t="shared" si="0"/>
        <v>0</v>
      </c>
      <c r="L12" s="131"/>
      <c r="M12" s="673" t="s">
        <v>1068</v>
      </c>
    </row>
    <row r="13" spans="1:13" ht="15.75" customHeight="1" x14ac:dyDescent="0.35">
      <c r="A13" s="243">
        <f>+'ADJ Sch 1 - Total Expense'!A54</f>
        <v>29</v>
      </c>
      <c r="B13" s="1107" t="str">
        <f>+'ADJ Sch 1 - Total Expense'!B54:C54</f>
        <v>Accounting</v>
      </c>
      <c r="C13" s="1075"/>
      <c r="D13" s="806" t="str">
        <f t="shared" si="1"/>
        <v>29 Accounting</v>
      </c>
      <c r="E13" s="587">
        <f>'Sch 5 - A&amp;G'!E13</f>
        <v>0</v>
      </c>
      <c r="F13" s="485">
        <f>'Sch 5 - A&amp;G'!F13</f>
        <v>0</v>
      </c>
      <c r="G13" s="319">
        <f>SUMIFS('ADJ Sch 6 - Reclassifications'!$H$11:$H$71,'ADJ Sch 6 - Reclassifications'!$F$11:$F$71,'ADJ Sch 5 - A&amp;G'!$A13,'ADJ Sch 6 - Reclassifications'!$G$11:$G$71,5)-SUMIFS('ADJ Sch 6 - Reclassifications'!$L$11:$L$71,'ADJ Sch 6 - Reclassifications'!$J$11:$J$71,'ADJ Sch 5 - A&amp;G'!$A13,'ADJ Sch 6 - Reclassifications'!$K$11:$K$71,5)</f>
        <v>0</v>
      </c>
      <c r="H13" s="260">
        <f>SUMIFS('ADJ Sch 7 - Adjustments'!$E$10:$E$40,'ADJ Sch 7 - Adjustments'!$I$10:$I$40,'ADJ Sch 5 - A&amp;G'!$A13,'ADJ Sch 7 - Adjustments'!$H$10:$H$40,5)</f>
        <v>0</v>
      </c>
      <c r="I13" s="260">
        <f t="shared" si="2"/>
        <v>0</v>
      </c>
      <c r="J13" s="260">
        <f t="shared" ref="J13:J41" si="3">+I13*$J$9</f>
        <v>0</v>
      </c>
      <c r="K13" s="261">
        <f t="shared" si="0"/>
        <v>0</v>
      </c>
      <c r="L13" s="131"/>
      <c r="M13" s="673" t="s">
        <v>1069</v>
      </c>
    </row>
    <row r="14" spans="1:13" ht="15.75" customHeight="1" x14ac:dyDescent="0.35">
      <c r="A14" s="243">
        <f>+'ADJ Sch 1 - Total Expense'!A55</f>
        <v>30</v>
      </c>
      <c r="B14" s="1107" t="str">
        <f>+'ADJ Sch 1 - Total Expense'!B55:C55</f>
        <v xml:space="preserve">Advertising </v>
      </c>
      <c r="C14" s="1075"/>
      <c r="D14" s="806" t="str">
        <f t="shared" si="1"/>
        <v xml:space="preserve">30 Advertising </v>
      </c>
      <c r="E14" s="587">
        <f>'Sch 5 - A&amp;G'!E14</f>
        <v>0</v>
      </c>
      <c r="F14" s="485">
        <f>'Sch 5 - A&amp;G'!F14</f>
        <v>0</v>
      </c>
      <c r="G14" s="319">
        <f>SUMIFS('ADJ Sch 6 - Reclassifications'!$H$11:$H$71,'ADJ Sch 6 - Reclassifications'!$F$11:$F$71,'ADJ Sch 5 - A&amp;G'!$A14,'ADJ Sch 6 - Reclassifications'!$G$11:$G$71,5)-SUMIFS('ADJ Sch 6 - Reclassifications'!$L$11:$L$71,'ADJ Sch 6 - Reclassifications'!$J$11:$J$71,'ADJ Sch 5 - A&amp;G'!$A14,'ADJ Sch 6 - Reclassifications'!$K$11:$K$71,5)</f>
        <v>0</v>
      </c>
      <c r="H14" s="260">
        <f>SUMIFS('ADJ Sch 7 - Adjustments'!$E$10:$E$40,'ADJ Sch 7 - Adjustments'!$I$10:$I$40,'ADJ Sch 5 - A&amp;G'!$A14,'ADJ Sch 7 - Adjustments'!$H$10:$H$40,5)</f>
        <v>0</v>
      </c>
      <c r="I14" s="260">
        <f t="shared" si="2"/>
        <v>0</v>
      </c>
      <c r="J14" s="260">
        <f t="shared" si="3"/>
        <v>0</v>
      </c>
      <c r="K14" s="261">
        <f t="shared" si="0"/>
        <v>0</v>
      </c>
      <c r="L14" s="131"/>
      <c r="M14" s="673" t="s">
        <v>1070</v>
      </c>
    </row>
    <row r="15" spans="1:13" ht="15.75" customHeight="1" x14ac:dyDescent="0.35">
      <c r="A15" s="243">
        <f>+'ADJ Sch 1 - Total Expense'!A56</f>
        <v>31</v>
      </c>
      <c r="B15" s="1107" t="str">
        <f>+'ADJ Sch 1 - Total Expense'!B56:C56</f>
        <v>Consulting Expenses</v>
      </c>
      <c r="C15" s="1075"/>
      <c r="D15" s="806" t="str">
        <f t="shared" si="1"/>
        <v>31 Consulting Expenses</v>
      </c>
      <c r="E15" s="587">
        <f>'Sch 5 - A&amp;G'!E15</f>
        <v>0</v>
      </c>
      <c r="F15" s="485">
        <f>'Sch 5 - A&amp;G'!F15</f>
        <v>0</v>
      </c>
      <c r="G15" s="319">
        <f>SUMIFS('ADJ Sch 6 - Reclassifications'!$H$11:$H$71,'ADJ Sch 6 - Reclassifications'!$F$11:$F$71,'ADJ Sch 5 - A&amp;G'!$A15,'ADJ Sch 6 - Reclassifications'!$G$11:$G$71,5)-SUMIFS('ADJ Sch 6 - Reclassifications'!$L$11:$L$71,'ADJ Sch 6 - Reclassifications'!$J$11:$J$71,'ADJ Sch 5 - A&amp;G'!$A15,'ADJ Sch 6 - Reclassifications'!$K$11:$K$71,5)</f>
        <v>0</v>
      </c>
      <c r="H15" s="260">
        <f>SUMIFS('ADJ Sch 7 - Adjustments'!$E$10:$E$40,'ADJ Sch 7 - Adjustments'!$I$10:$I$40,'ADJ Sch 5 - A&amp;G'!$A15,'ADJ Sch 7 - Adjustments'!$H$10:$H$40,5)</f>
        <v>0</v>
      </c>
      <c r="I15" s="260">
        <f t="shared" si="2"/>
        <v>0</v>
      </c>
      <c r="J15" s="260">
        <f t="shared" si="3"/>
        <v>0</v>
      </c>
      <c r="K15" s="261">
        <f t="shared" si="0"/>
        <v>0</v>
      </c>
      <c r="L15" s="131"/>
      <c r="M15" s="673" t="s">
        <v>1071</v>
      </c>
    </row>
    <row r="16" spans="1:13" ht="15.75" customHeight="1" x14ac:dyDescent="0.35">
      <c r="A16" s="243">
        <f>+'ADJ Sch 1 - Total Expense'!A57</f>
        <v>32</v>
      </c>
      <c r="B16" s="1107" t="str">
        <f>+'ADJ Sch 1 - Total Expense'!B57:C57</f>
        <v>Contracted Labor</v>
      </c>
      <c r="C16" s="1075"/>
      <c r="D16" s="806" t="str">
        <f t="shared" si="1"/>
        <v>32 Contracted Labor</v>
      </c>
      <c r="E16" s="587">
        <f>'Sch 5 - A&amp;G'!E16</f>
        <v>0</v>
      </c>
      <c r="F16" s="485">
        <f>'Sch 5 - A&amp;G'!F16</f>
        <v>0</v>
      </c>
      <c r="G16" s="319">
        <f>SUMIFS('ADJ Sch 6 - Reclassifications'!$H$11:$H$71,'ADJ Sch 6 - Reclassifications'!$F$11:$F$71,'ADJ Sch 5 - A&amp;G'!$A16,'ADJ Sch 6 - Reclassifications'!$G$11:$G$71,5)-SUMIFS('ADJ Sch 6 - Reclassifications'!$L$11:$L$71,'ADJ Sch 6 - Reclassifications'!$J$11:$J$71,'ADJ Sch 5 - A&amp;G'!$A16,'ADJ Sch 6 - Reclassifications'!$K$11:$K$71,5)</f>
        <v>0</v>
      </c>
      <c r="H16" s="260">
        <f>SUMIFS('ADJ Sch 7 - Adjustments'!$E$10:$E$40,'ADJ Sch 7 - Adjustments'!$I$10:$I$40,'ADJ Sch 5 - A&amp;G'!$A16,'ADJ Sch 7 - Adjustments'!$H$10:$H$40,5)</f>
        <v>0</v>
      </c>
      <c r="I16" s="260">
        <f t="shared" si="2"/>
        <v>0</v>
      </c>
      <c r="J16" s="260">
        <f t="shared" si="3"/>
        <v>0</v>
      </c>
      <c r="K16" s="261">
        <f t="shared" si="0"/>
        <v>0</v>
      </c>
      <c r="L16" s="131"/>
      <c r="M16" s="673" t="s">
        <v>1072</v>
      </c>
    </row>
    <row r="17" spans="1:13" ht="15.75" customHeight="1" x14ac:dyDescent="0.35">
      <c r="A17" s="243">
        <f>+'ADJ Sch 1 - Total Expense'!A58</f>
        <v>33</v>
      </c>
      <c r="B17" s="1107" t="str">
        <f>+'ADJ Sch 1 - Total Expense'!B58:C58</f>
        <v>Interest - Other</v>
      </c>
      <c r="C17" s="1075"/>
      <c r="D17" s="806" t="str">
        <f t="shared" si="1"/>
        <v>33 Interest - Other</v>
      </c>
      <c r="E17" s="587">
        <f>'Sch 5 - A&amp;G'!E17</f>
        <v>0</v>
      </c>
      <c r="F17" s="485">
        <f>'Sch 5 - A&amp;G'!F17</f>
        <v>0</v>
      </c>
      <c r="G17" s="319">
        <f>SUMIFS('ADJ Sch 6 - Reclassifications'!$H$11:$H$71,'ADJ Sch 6 - Reclassifications'!$F$11:$F$71,'ADJ Sch 5 - A&amp;G'!$A17,'ADJ Sch 6 - Reclassifications'!$G$11:$G$71,5)-SUMIFS('ADJ Sch 6 - Reclassifications'!$L$11:$L$71,'ADJ Sch 6 - Reclassifications'!$J$11:$J$71,'ADJ Sch 5 - A&amp;G'!$A17,'ADJ Sch 6 - Reclassifications'!$K$11:$K$71,5)</f>
        <v>0</v>
      </c>
      <c r="H17" s="260">
        <f>SUMIFS('ADJ Sch 7 - Adjustments'!$E$10:$E$40,'ADJ Sch 7 - Adjustments'!$I$10:$I$40,'ADJ Sch 5 - A&amp;G'!$A17,'ADJ Sch 7 - Adjustments'!$H$10:$H$40,5)</f>
        <v>0</v>
      </c>
      <c r="I17" s="260">
        <f t="shared" si="2"/>
        <v>0</v>
      </c>
      <c r="J17" s="260">
        <f t="shared" si="3"/>
        <v>0</v>
      </c>
      <c r="K17" s="261">
        <f t="shared" si="0"/>
        <v>0</v>
      </c>
      <c r="L17" s="131"/>
      <c r="M17" s="673" t="s">
        <v>1073</v>
      </c>
    </row>
    <row r="18" spans="1:13" ht="15.75" customHeight="1" x14ac:dyDescent="0.35">
      <c r="A18" s="243">
        <f>+'ADJ Sch 1 - Total Expense'!A59</f>
        <v>34</v>
      </c>
      <c r="B18" s="1107" t="str">
        <f>+'ADJ Sch 1 - Total Expense'!B59:C59</f>
        <v>Training</v>
      </c>
      <c r="C18" s="1075"/>
      <c r="D18" s="806" t="str">
        <f t="shared" si="1"/>
        <v>34 Training</v>
      </c>
      <c r="E18" s="587">
        <f>'Sch 5 - A&amp;G'!E18</f>
        <v>0</v>
      </c>
      <c r="F18" s="485">
        <f>'Sch 5 - A&amp;G'!F18</f>
        <v>0</v>
      </c>
      <c r="G18" s="319">
        <f>SUMIFS('ADJ Sch 6 - Reclassifications'!$H$11:$H$71,'ADJ Sch 6 - Reclassifications'!$F$11:$F$71,'ADJ Sch 5 - A&amp;G'!$A18,'ADJ Sch 6 - Reclassifications'!$G$11:$G$71,5)-SUMIFS('ADJ Sch 6 - Reclassifications'!$L$11:$L$71,'ADJ Sch 6 - Reclassifications'!$J$11:$J$71,'ADJ Sch 5 - A&amp;G'!$A18,'ADJ Sch 6 - Reclassifications'!$K$11:$K$71,5)</f>
        <v>0</v>
      </c>
      <c r="H18" s="260">
        <f>SUMIFS('ADJ Sch 7 - Adjustments'!$E$10:$E$40,'ADJ Sch 7 - Adjustments'!$I$10:$I$40,'ADJ Sch 5 - A&amp;G'!$A18,'ADJ Sch 7 - Adjustments'!$H$10:$H$40,5)</f>
        <v>0</v>
      </c>
      <c r="I18" s="260">
        <f t="shared" si="2"/>
        <v>0</v>
      </c>
      <c r="J18" s="260">
        <f t="shared" si="3"/>
        <v>0</v>
      </c>
      <c r="K18" s="261">
        <f t="shared" si="0"/>
        <v>0</v>
      </c>
      <c r="L18" s="131"/>
      <c r="M18" s="673" t="s">
        <v>1074</v>
      </c>
    </row>
    <row r="19" spans="1:13" ht="15.75" customHeight="1" x14ac:dyDescent="0.35">
      <c r="A19" s="243">
        <f>+'ADJ Sch 1 - Total Expense'!A60</f>
        <v>35</v>
      </c>
      <c r="B19" s="1107" t="str">
        <f>+'ADJ Sch 1 - Total Expense'!B60:C60</f>
        <v>General Insurance</v>
      </c>
      <c r="C19" s="1075"/>
      <c r="D19" s="806" t="str">
        <f t="shared" si="1"/>
        <v>35 General Insurance</v>
      </c>
      <c r="E19" s="587">
        <f>'Sch 5 - A&amp;G'!E19</f>
        <v>0</v>
      </c>
      <c r="F19" s="485">
        <f>'Sch 5 - A&amp;G'!F19</f>
        <v>0</v>
      </c>
      <c r="G19" s="319">
        <f>SUMIFS('ADJ Sch 6 - Reclassifications'!$H$11:$H$71,'ADJ Sch 6 - Reclassifications'!$F$11:$F$71,'ADJ Sch 5 - A&amp;G'!$A19,'ADJ Sch 6 - Reclassifications'!$G$11:$G$71,5)-SUMIFS('ADJ Sch 6 - Reclassifications'!$L$11:$L$71,'ADJ Sch 6 - Reclassifications'!$J$11:$J$71,'ADJ Sch 5 - A&amp;G'!$A19,'ADJ Sch 6 - Reclassifications'!$K$11:$K$71,5)</f>
        <v>0</v>
      </c>
      <c r="H19" s="260">
        <f>SUMIFS('ADJ Sch 7 - Adjustments'!$E$10:$E$40,'ADJ Sch 7 - Adjustments'!$I$10:$I$40,'ADJ Sch 5 - A&amp;G'!$A19,'ADJ Sch 7 - Adjustments'!$H$10:$H$40,5)</f>
        <v>0</v>
      </c>
      <c r="I19" s="260">
        <f t="shared" si="2"/>
        <v>0</v>
      </c>
      <c r="J19" s="260">
        <f t="shared" si="3"/>
        <v>0</v>
      </c>
      <c r="K19" s="261">
        <f t="shared" si="0"/>
        <v>0</v>
      </c>
      <c r="L19" s="131"/>
      <c r="M19" s="673" t="s">
        <v>1075</v>
      </c>
    </row>
    <row r="20" spans="1:13" ht="15.75" customHeight="1" x14ac:dyDescent="0.35">
      <c r="A20" s="243">
        <f>+'ADJ Sch 1 - Total Expense'!A61</f>
        <v>36</v>
      </c>
      <c r="B20" s="1107" t="str">
        <f>+'ADJ Sch 1 - Total Expense'!B61:C61</f>
        <v>Supplies</v>
      </c>
      <c r="C20" s="1075"/>
      <c r="D20" s="806" t="str">
        <f t="shared" si="1"/>
        <v>36 Supplies</v>
      </c>
      <c r="E20" s="587">
        <f>'Sch 5 - A&amp;G'!E20</f>
        <v>0</v>
      </c>
      <c r="F20" s="485">
        <f>'Sch 5 - A&amp;G'!F20</f>
        <v>0</v>
      </c>
      <c r="G20" s="319">
        <f>SUMIFS('ADJ Sch 6 - Reclassifications'!$H$11:$H$71,'ADJ Sch 6 - Reclassifications'!$F$11:$F$71,'ADJ Sch 5 - A&amp;G'!$A20,'ADJ Sch 6 - Reclassifications'!$G$11:$G$71,5)-SUMIFS('ADJ Sch 6 - Reclassifications'!$L$11:$L$71,'ADJ Sch 6 - Reclassifications'!$J$11:$J$71,'ADJ Sch 5 - A&amp;G'!$A20,'ADJ Sch 6 - Reclassifications'!$K$11:$K$71,5)</f>
        <v>0</v>
      </c>
      <c r="H20" s="260">
        <f>SUMIFS('ADJ Sch 7 - Adjustments'!$E$10:$E$40,'ADJ Sch 7 - Adjustments'!$I$10:$I$40,'ADJ Sch 5 - A&amp;G'!$A20,'ADJ Sch 7 - Adjustments'!$H$10:$H$40,5)</f>
        <v>0</v>
      </c>
      <c r="I20" s="260">
        <f t="shared" si="2"/>
        <v>0</v>
      </c>
      <c r="J20" s="260">
        <f t="shared" si="3"/>
        <v>0</v>
      </c>
      <c r="K20" s="261">
        <f t="shared" si="0"/>
        <v>0</v>
      </c>
      <c r="L20" s="131"/>
      <c r="M20" s="673" t="s">
        <v>1076</v>
      </c>
    </row>
    <row r="21" spans="1:13" ht="15.75" customHeight="1" x14ac:dyDescent="0.35">
      <c r="A21" s="243">
        <f>+'ADJ Sch 1 - Total Expense'!A62</f>
        <v>37</v>
      </c>
      <c r="B21" s="1107" t="str">
        <f>+'ADJ Sch 1 - Total Expense'!B62:C62</f>
        <v>Bad Debt</v>
      </c>
      <c r="C21" s="1075"/>
      <c r="D21" s="806" t="str">
        <f t="shared" si="1"/>
        <v>37 Bad Debt</v>
      </c>
      <c r="E21" s="587">
        <f>'Sch 5 - A&amp;G'!E21</f>
        <v>0</v>
      </c>
      <c r="F21" s="485">
        <f>'Sch 5 - A&amp;G'!F21</f>
        <v>0</v>
      </c>
      <c r="G21" s="319">
        <f>SUMIFS('ADJ Sch 6 - Reclassifications'!$H$11:$H$71,'ADJ Sch 6 - Reclassifications'!$F$11:$F$71,'ADJ Sch 5 - A&amp;G'!$A21,'ADJ Sch 6 - Reclassifications'!$G$11:$G$71,5)-SUMIFS('ADJ Sch 6 - Reclassifications'!$L$11:$L$71,'ADJ Sch 6 - Reclassifications'!$J$11:$J$71,'ADJ Sch 5 - A&amp;G'!$A21,'ADJ Sch 6 - Reclassifications'!$K$11:$K$71,5)</f>
        <v>0</v>
      </c>
      <c r="H21" s="260">
        <f>SUMIFS('ADJ Sch 7 - Adjustments'!$E$10:$E$40,'ADJ Sch 7 - Adjustments'!$I$10:$I$40,'ADJ Sch 5 - A&amp;G'!$A21,'ADJ Sch 7 - Adjustments'!$H$10:$H$40,5)</f>
        <v>0</v>
      </c>
      <c r="I21" s="260">
        <f t="shared" si="2"/>
        <v>0</v>
      </c>
      <c r="J21" s="260">
        <f t="shared" si="3"/>
        <v>0</v>
      </c>
      <c r="K21" s="261">
        <f t="shared" si="0"/>
        <v>0</v>
      </c>
      <c r="L21" s="131"/>
      <c r="M21" s="673" t="s">
        <v>1077</v>
      </c>
    </row>
    <row r="22" spans="1:13" ht="15.75" customHeight="1" x14ac:dyDescent="0.35">
      <c r="A22" s="243">
        <f>+'ADJ Sch 1 - Total Expense'!A63</f>
        <v>38</v>
      </c>
      <c r="B22" s="1107" t="str">
        <f>+'ADJ Sch 1 - Total Expense'!B63:C63</f>
        <v>Plant Operations and Maintenance</v>
      </c>
      <c r="C22" s="1075"/>
      <c r="D22" s="806" t="str">
        <f t="shared" si="1"/>
        <v>38 Plant Operations and Maintenance</v>
      </c>
      <c r="E22" s="587">
        <f>'Sch 5 - A&amp;G'!E22</f>
        <v>0</v>
      </c>
      <c r="F22" s="485">
        <f>'Sch 5 - A&amp;G'!F22</f>
        <v>0</v>
      </c>
      <c r="G22" s="319">
        <f>SUMIFS('ADJ Sch 6 - Reclassifications'!$H$11:$H$71,'ADJ Sch 6 - Reclassifications'!$F$11:$F$71,'ADJ Sch 5 - A&amp;G'!$A22,'ADJ Sch 6 - Reclassifications'!$G$11:$G$71,5)-SUMIFS('ADJ Sch 6 - Reclassifications'!$L$11:$L$71,'ADJ Sch 6 - Reclassifications'!$J$11:$J$71,'ADJ Sch 5 - A&amp;G'!$A22,'ADJ Sch 6 - Reclassifications'!$K$11:$K$71,5)</f>
        <v>0</v>
      </c>
      <c r="H22" s="260">
        <f>SUMIFS('ADJ Sch 7 - Adjustments'!$E$10:$E$40,'ADJ Sch 7 - Adjustments'!$I$10:$I$40,'ADJ Sch 5 - A&amp;G'!$A22,'ADJ Sch 7 - Adjustments'!$H$10:$H$40,5)</f>
        <v>0</v>
      </c>
      <c r="I22" s="260">
        <f t="shared" si="2"/>
        <v>0</v>
      </c>
      <c r="J22" s="260">
        <f t="shared" si="3"/>
        <v>0</v>
      </c>
      <c r="K22" s="261">
        <f t="shared" si="0"/>
        <v>0</v>
      </c>
      <c r="L22" s="131"/>
      <c r="M22" s="673" t="s">
        <v>1078</v>
      </c>
    </row>
    <row r="23" spans="1:13" ht="15.75" customHeight="1" x14ac:dyDescent="0.35">
      <c r="A23" s="243">
        <f>+'ADJ Sch 1 - Total Expense'!A64</f>
        <v>39</v>
      </c>
      <c r="B23" s="1107" t="str">
        <f>+'ADJ Sch 1 - Total Expense'!B64:C64</f>
        <v>Housekeeping</v>
      </c>
      <c r="C23" s="1075"/>
      <c r="D23" s="806" t="str">
        <f t="shared" si="1"/>
        <v>39 Housekeeping</v>
      </c>
      <c r="E23" s="587">
        <f>'Sch 5 - A&amp;G'!E23</f>
        <v>0</v>
      </c>
      <c r="F23" s="485">
        <f>'Sch 5 - A&amp;G'!F23</f>
        <v>0</v>
      </c>
      <c r="G23" s="319">
        <f>SUMIFS('ADJ Sch 6 - Reclassifications'!$H$11:$H$71,'ADJ Sch 6 - Reclassifications'!$F$11:$F$71,'ADJ Sch 5 - A&amp;G'!$A23,'ADJ Sch 6 - Reclassifications'!$G$11:$G$71,5)-SUMIFS('ADJ Sch 6 - Reclassifications'!$L$11:$L$71,'ADJ Sch 6 - Reclassifications'!$J$11:$J$71,'ADJ Sch 5 - A&amp;G'!$A23,'ADJ Sch 6 - Reclassifications'!$K$11:$K$71,5)</f>
        <v>0</v>
      </c>
      <c r="H23" s="260">
        <f>SUMIFS('ADJ Sch 7 - Adjustments'!$E$10:$E$40,'ADJ Sch 7 - Adjustments'!$I$10:$I$40,'ADJ Sch 5 - A&amp;G'!$A23,'ADJ Sch 7 - Adjustments'!$H$10:$H$40,5)</f>
        <v>0</v>
      </c>
      <c r="I23" s="260">
        <f t="shared" si="2"/>
        <v>0</v>
      </c>
      <c r="J23" s="260">
        <f t="shared" si="3"/>
        <v>0</v>
      </c>
      <c r="K23" s="261">
        <f t="shared" si="0"/>
        <v>0</v>
      </c>
      <c r="L23" s="131"/>
      <c r="M23" s="673" t="s">
        <v>1079</v>
      </c>
    </row>
    <row r="24" spans="1:13" ht="15.75" customHeight="1" x14ac:dyDescent="0.35">
      <c r="A24" s="243">
        <f>+'ADJ Sch 1 - Total Expense'!A65</f>
        <v>40</v>
      </c>
      <c r="B24" s="1107" t="str">
        <f>+'ADJ Sch 1 - Total Expense'!B65:C65</f>
        <v>Utilities</v>
      </c>
      <c r="C24" s="1075"/>
      <c r="D24" s="806" t="str">
        <f t="shared" si="1"/>
        <v>40 Utilities</v>
      </c>
      <c r="E24" s="587">
        <f>'Sch 5 - A&amp;G'!E24</f>
        <v>0</v>
      </c>
      <c r="F24" s="485">
        <f>'Sch 5 - A&amp;G'!F24</f>
        <v>0</v>
      </c>
      <c r="G24" s="319">
        <f>SUMIFS('ADJ Sch 6 - Reclassifications'!$H$11:$H$71,'ADJ Sch 6 - Reclassifications'!$F$11:$F$71,'ADJ Sch 5 - A&amp;G'!$A24,'ADJ Sch 6 - Reclassifications'!$G$11:$G$71,5)-SUMIFS('ADJ Sch 6 - Reclassifications'!$L$11:$L$71,'ADJ Sch 6 - Reclassifications'!$J$11:$J$71,'ADJ Sch 5 - A&amp;G'!$A24,'ADJ Sch 6 - Reclassifications'!$K$11:$K$71,5)</f>
        <v>0</v>
      </c>
      <c r="H24" s="260">
        <f>SUMIFS('ADJ Sch 7 - Adjustments'!$E$10:$E$40,'ADJ Sch 7 - Adjustments'!$I$10:$I$40,'ADJ Sch 5 - A&amp;G'!$A24,'ADJ Sch 7 - Adjustments'!$H$10:$H$40,5)</f>
        <v>0</v>
      </c>
      <c r="I24" s="260">
        <f t="shared" si="2"/>
        <v>0</v>
      </c>
      <c r="J24" s="260">
        <f t="shared" si="3"/>
        <v>0</v>
      </c>
      <c r="K24" s="261">
        <f t="shared" si="0"/>
        <v>0</v>
      </c>
      <c r="L24" s="131"/>
      <c r="M24" s="673" t="s">
        <v>1080</v>
      </c>
    </row>
    <row r="25" spans="1:13" ht="15.75" customHeight="1" x14ac:dyDescent="0.35">
      <c r="A25" s="243">
        <f>+'ADJ Sch 1 - Total Expense'!A66</f>
        <v>41</v>
      </c>
      <c r="B25" s="1107" t="str">
        <f>+'ADJ Sch 1 - Total Expense'!B66:C66</f>
        <v>Medical Supplies</v>
      </c>
      <c r="C25" s="1075"/>
      <c r="D25" s="806" t="str">
        <f t="shared" si="1"/>
        <v>41 Medical Supplies</v>
      </c>
      <c r="E25" s="587">
        <f>'Sch 5 - A&amp;G'!E25</f>
        <v>0</v>
      </c>
      <c r="F25" s="485">
        <f>'Sch 5 - A&amp;G'!F25</f>
        <v>0</v>
      </c>
      <c r="G25" s="319">
        <f>SUMIFS('ADJ Sch 6 - Reclassifications'!$H$11:$H$71,'ADJ Sch 6 - Reclassifications'!$F$11:$F$71,'ADJ Sch 5 - A&amp;G'!$A25,'ADJ Sch 6 - Reclassifications'!$G$11:$G$71,5)-SUMIFS('ADJ Sch 6 - Reclassifications'!$L$11:$L$71,'ADJ Sch 6 - Reclassifications'!$J$11:$J$71,'ADJ Sch 5 - A&amp;G'!$A25,'ADJ Sch 6 - Reclassifications'!$K$11:$K$71,5)</f>
        <v>0</v>
      </c>
      <c r="H25" s="260">
        <f>SUMIFS('ADJ Sch 7 - Adjustments'!$E$10:$E$40,'ADJ Sch 7 - Adjustments'!$I$10:$I$40,'ADJ Sch 5 - A&amp;G'!$A25,'ADJ Sch 7 - Adjustments'!$H$10:$H$40,5)</f>
        <v>0</v>
      </c>
      <c r="I25" s="260">
        <f t="shared" si="2"/>
        <v>0</v>
      </c>
      <c r="J25" s="260">
        <f t="shared" si="3"/>
        <v>0</v>
      </c>
      <c r="K25" s="261">
        <f t="shared" si="0"/>
        <v>0</v>
      </c>
      <c r="L25" s="131"/>
      <c r="M25" s="673" t="s">
        <v>1081</v>
      </c>
    </row>
    <row r="26" spans="1:13" ht="15.75" customHeight="1" x14ac:dyDescent="0.35">
      <c r="A26" s="243">
        <f>+'ADJ Sch 1 - Total Expense'!A67</f>
        <v>42</v>
      </c>
      <c r="B26" s="1107" t="str">
        <f>+'ADJ Sch 1 - Total Expense'!B67:C67</f>
        <v>Minor Medical Equipment</v>
      </c>
      <c r="C26" s="1075"/>
      <c r="D26" s="806" t="str">
        <f t="shared" si="1"/>
        <v>42 Minor Medical Equipment</v>
      </c>
      <c r="E26" s="587">
        <f>'Sch 5 - A&amp;G'!E26</f>
        <v>0</v>
      </c>
      <c r="F26" s="485">
        <f>'Sch 5 - A&amp;G'!F26</f>
        <v>0</v>
      </c>
      <c r="G26" s="319">
        <f>SUMIFS('ADJ Sch 6 - Reclassifications'!$H$11:$H$71,'ADJ Sch 6 - Reclassifications'!$F$11:$F$71,'ADJ Sch 5 - A&amp;G'!$A26,'ADJ Sch 6 - Reclassifications'!$G$11:$G$71,5)-SUMIFS('ADJ Sch 6 - Reclassifications'!$L$11:$L$71,'ADJ Sch 6 - Reclassifications'!$J$11:$J$71,'ADJ Sch 5 - A&amp;G'!$A26,'ADJ Sch 6 - Reclassifications'!$K$11:$K$71,5)</f>
        <v>0</v>
      </c>
      <c r="H26" s="260">
        <f>SUMIFS('ADJ Sch 7 - Adjustments'!$E$10:$E$40,'ADJ Sch 7 - Adjustments'!$I$10:$I$40,'ADJ Sch 5 - A&amp;G'!$A26,'ADJ Sch 7 - Adjustments'!$H$10:$H$40,5)</f>
        <v>0</v>
      </c>
      <c r="I26" s="260">
        <f t="shared" si="2"/>
        <v>0</v>
      </c>
      <c r="J26" s="260">
        <f t="shared" si="3"/>
        <v>0</v>
      </c>
      <c r="K26" s="261">
        <f t="shared" si="0"/>
        <v>0</v>
      </c>
      <c r="L26" s="131"/>
      <c r="M26" s="673" t="s">
        <v>1082</v>
      </c>
    </row>
    <row r="27" spans="1:13" ht="15.75" customHeight="1" x14ac:dyDescent="0.35">
      <c r="A27" s="243">
        <f>+'ADJ Sch 1 - Total Expense'!A68</f>
        <v>43</v>
      </c>
      <c r="B27" s="1107" t="str">
        <f>+'ADJ Sch 1 - Total Expense'!B68:C68</f>
        <v>Minor Equipment</v>
      </c>
      <c r="C27" s="1075"/>
      <c r="D27" s="806" t="str">
        <f t="shared" si="1"/>
        <v>43 Minor Equipment</v>
      </c>
      <c r="E27" s="587">
        <f>'Sch 5 - A&amp;G'!E27</f>
        <v>0</v>
      </c>
      <c r="F27" s="485">
        <f>'Sch 5 - A&amp;G'!F27</f>
        <v>0</v>
      </c>
      <c r="G27" s="319">
        <f>SUMIFS('ADJ Sch 6 - Reclassifications'!$H$11:$H$71,'ADJ Sch 6 - Reclassifications'!$F$11:$F$71,'ADJ Sch 5 - A&amp;G'!$A27,'ADJ Sch 6 - Reclassifications'!$G$11:$G$71,5)-SUMIFS('ADJ Sch 6 - Reclassifications'!$L$11:$L$71,'ADJ Sch 6 - Reclassifications'!$J$11:$J$71,'ADJ Sch 5 - A&amp;G'!$A27,'ADJ Sch 6 - Reclassifications'!$K$11:$K$71,5)</f>
        <v>0</v>
      </c>
      <c r="H27" s="260">
        <f>SUMIFS('ADJ Sch 7 - Adjustments'!$E$10:$E$40,'ADJ Sch 7 - Adjustments'!$I$10:$I$40,'ADJ Sch 5 - A&amp;G'!$A27,'ADJ Sch 7 - Adjustments'!$H$10:$H$40,5)</f>
        <v>0</v>
      </c>
      <c r="I27" s="260">
        <f t="shared" si="2"/>
        <v>0</v>
      </c>
      <c r="J27" s="260">
        <f t="shared" si="3"/>
        <v>0</v>
      </c>
      <c r="K27" s="261">
        <f t="shared" si="0"/>
        <v>0</v>
      </c>
      <c r="L27" s="131"/>
      <c r="M27" s="673" t="s">
        <v>1083</v>
      </c>
    </row>
    <row r="28" spans="1:13" ht="15.75" customHeight="1" x14ac:dyDescent="0.35">
      <c r="A28" s="243">
        <f>+'ADJ Sch 1 - Total Expense'!A69</f>
        <v>44</v>
      </c>
      <c r="B28" s="1107" t="str">
        <f>+'ADJ Sch 1 - Total Expense'!B69:C69</f>
        <v>Fines and Penalties</v>
      </c>
      <c r="C28" s="1075"/>
      <c r="D28" s="806" t="str">
        <f t="shared" si="1"/>
        <v>44 Fines and Penalties</v>
      </c>
      <c r="E28" s="587">
        <f>'Sch 5 - A&amp;G'!E28</f>
        <v>0</v>
      </c>
      <c r="F28" s="485">
        <f>'Sch 5 - A&amp;G'!F28</f>
        <v>0</v>
      </c>
      <c r="G28" s="319">
        <f>SUMIFS('ADJ Sch 6 - Reclassifications'!$H$11:$H$71,'ADJ Sch 6 - Reclassifications'!$F$11:$F$71,'ADJ Sch 5 - A&amp;G'!$A28,'ADJ Sch 6 - Reclassifications'!$G$11:$G$71,5)-SUMIFS('ADJ Sch 6 - Reclassifications'!$L$11:$L$71,'ADJ Sch 6 - Reclassifications'!$J$11:$J$71,'ADJ Sch 5 - A&amp;G'!$A28,'ADJ Sch 6 - Reclassifications'!$K$11:$K$71,5)</f>
        <v>0</v>
      </c>
      <c r="H28" s="260">
        <f>SUMIFS('ADJ Sch 7 - Adjustments'!$E$10:$E$40,'ADJ Sch 7 - Adjustments'!$I$10:$I$40,'ADJ Sch 5 - A&amp;G'!$A28,'ADJ Sch 7 - Adjustments'!$H$10:$H$40,5)</f>
        <v>0</v>
      </c>
      <c r="I28" s="260">
        <f t="shared" si="2"/>
        <v>0</v>
      </c>
      <c r="J28" s="260">
        <f t="shared" si="3"/>
        <v>0</v>
      </c>
      <c r="K28" s="261">
        <f t="shared" si="0"/>
        <v>0</v>
      </c>
      <c r="L28" s="131"/>
      <c r="M28" s="673" t="s">
        <v>1084</v>
      </c>
    </row>
    <row r="29" spans="1:13" ht="15.75" customHeight="1" x14ac:dyDescent="0.35">
      <c r="A29" s="243">
        <f>+'ADJ Sch 1 - Total Expense'!A70</f>
        <v>45</v>
      </c>
      <c r="B29" s="1107" t="str">
        <f>+'ADJ Sch 1 - Total Expense'!B70:C70</f>
        <v>Fleet Maintenance</v>
      </c>
      <c r="C29" s="1075"/>
      <c r="D29" s="806" t="str">
        <f t="shared" si="1"/>
        <v>45 Fleet Maintenance</v>
      </c>
      <c r="E29" s="587">
        <f>'Sch 5 - A&amp;G'!E29</f>
        <v>0</v>
      </c>
      <c r="F29" s="485">
        <f>'Sch 5 - A&amp;G'!F29</f>
        <v>0</v>
      </c>
      <c r="G29" s="319">
        <f>SUMIFS('ADJ Sch 6 - Reclassifications'!$H$11:$H$71,'ADJ Sch 6 - Reclassifications'!$F$11:$F$71,'ADJ Sch 5 - A&amp;G'!$A29,'ADJ Sch 6 - Reclassifications'!$G$11:$G$71,5)-SUMIFS('ADJ Sch 6 - Reclassifications'!$L$11:$L$71,'ADJ Sch 6 - Reclassifications'!$J$11:$J$71,'ADJ Sch 5 - A&amp;G'!$A29,'ADJ Sch 6 - Reclassifications'!$K$11:$K$71,5)</f>
        <v>0</v>
      </c>
      <c r="H29" s="260">
        <f>SUMIFS('ADJ Sch 7 - Adjustments'!$E$10:$E$40,'ADJ Sch 7 - Adjustments'!$I$10:$I$40,'ADJ Sch 5 - A&amp;G'!$A29,'ADJ Sch 7 - Adjustments'!$H$10:$H$40,5)</f>
        <v>0</v>
      </c>
      <c r="I29" s="260">
        <f t="shared" si="2"/>
        <v>0</v>
      </c>
      <c r="J29" s="260">
        <f t="shared" si="3"/>
        <v>0</v>
      </c>
      <c r="K29" s="261">
        <f t="shared" si="0"/>
        <v>0</v>
      </c>
      <c r="L29" s="131"/>
      <c r="M29" s="673" t="s">
        <v>1085</v>
      </c>
    </row>
    <row r="30" spans="1:13" ht="15.75" customHeight="1" x14ac:dyDescent="0.35">
      <c r="A30" s="243">
        <f>+'ADJ Sch 1 - Total Expense'!A71</f>
        <v>46</v>
      </c>
      <c r="B30" s="1107" t="str">
        <f>+'ADJ Sch 1 - Total Expense'!B71:C71</f>
        <v xml:space="preserve">Communications </v>
      </c>
      <c r="C30" s="1075"/>
      <c r="D30" s="806" t="str">
        <f t="shared" si="1"/>
        <v xml:space="preserve">46 Communications </v>
      </c>
      <c r="E30" s="587">
        <f>'Sch 5 - A&amp;G'!E30</f>
        <v>0</v>
      </c>
      <c r="F30" s="485">
        <f>'Sch 5 - A&amp;G'!F30</f>
        <v>0</v>
      </c>
      <c r="G30" s="319">
        <f>SUMIFS('ADJ Sch 6 - Reclassifications'!$H$11:$H$71,'ADJ Sch 6 - Reclassifications'!$F$11:$F$71,'ADJ Sch 5 - A&amp;G'!$A30,'ADJ Sch 6 - Reclassifications'!$G$11:$G$71,5)-SUMIFS('ADJ Sch 6 - Reclassifications'!$L$11:$L$71,'ADJ Sch 6 - Reclassifications'!$J$11:$J$71,'ADJ Sch 5 - A&amp;G'!$A30,'ADJ Sch 6 - Reclassifications'!$K$11:$K$71,5)</f>
        <v>0</v>
      </c>
      <c r="H30" s="260">
        <f>SUMIFS('ADJ Sch 7 - Adjustments'!$E$10:$E$40,'ADJ Sch 7 - Adjustments'!$I$10:$I$40,'ADJ Sch 5 - A&amp;G'!$A30,'ADJ Sch 7 - Adjustments'!$H$10:$H$40,5)</f>
        <v>0</v>
      </c>
      <c r="I30" s="260">
        <f t="shared" si="2"/>
        <v>0</v>
      </c>
      <c r="J30" s="260">
        <f t="shared" si="3"/>
        <v>0</v>
      </c>
      <c r="K30" s="261">
        <f t="shared" si="0"/>
        <v>0</v>
      </c>
      <c r="L30" s="131"/>
      <c r="M30" s="673" t="s">
        <v>1086</v>
      </c>
    </row>
    <row r="31" spans="1:13" ht="15.75" customHeight="1" x14ac:dyDescent="0.35">
      <c r="A31" s="243">
        <f>+'ADJ Sch 1 - Total Expense'!A72</f>
        <v>47</v>
      </c>
      <c r="B31" s="1107" t="str">
        <f>+'ADJ Sch 1 - Total Expense'!B72:C72</f>
        <v xml:space="preserve">Recruit Academy </v>
      </c>
      <c r="C31" s="1075"/>
      <c r="D31" s="806" t="str">
        <f t="shared" si="1"/>
        <v xml:space="preserve">47 Recruit Academy </v>
      </c>
      <c r="E31" s="587">
        <f>'Sch 5 - A&amp;G'!E31</f>
        <v>0</v>
      </c>
      <c r="F31" s="485">
        <f>'Sch 5 - A&amp;G'!F31</f>
        <v>0</v>
      </c>
      <c r="G31" s="319">
        <f>SUMIFS('ADJ Sch 6 - Reclassifications'!$H$11:$H$71,'ADJ Sch 6 - Reclassifications'!$F$11:$F$71,'ADJ Sch 5 - A&amp;G'!$A31,'ADJ Sch 6 - Reclassifications'!$G$11:$G$71,5)-SUMIFS('ADJ Sch 6 - Reclassifications'!$L$11:$L$71,'ADJ Sch 6 - Reclassifications'!$J$11:$J$71,'ADJ Sch 5 - A&amp;G'!$A31,'ADJ Sch 6 - Reclassifications'!$K$11:$K$71,5)</f>
        <v>0</v>
      </c>
      <c r="H31" s="260">
        <f>SUMIFS('ADJ Sch 7 - Adjustments'!$E$10:$E$40,'ADJ Sch 7 - Adjustments'!$I$10:$I$40,'ADJ Sch 5 - A&amp;G'!$A31,'ADJ Sch 7 - Adjustments'!$H$10:$H$40,5)</f>
        <v>0</v>
      </c>
      <c r="I31" s="260">
        <f t="shared" si="2"/>
        <v>0</v>
      </c>
      <c r="J31" s="260">
        <f t="shared" si="3"/>
        <v>0</v>
      </c>
      <c r="K31" s="261">
        <f t="shared" si="0"/>
        <v>0</v>
      </c>
      <c r="L31" s="131"/>
      <c r="M31" s="673" t="s">
        <v>1087</v>
      </c>
    </row>
    <row r="32" spans="1:13" ht="15.75" customHeight="1" x14ac:dyDescent="0.35">
      <c r="A32" s="243">
        <f>+'ADJ Sch 1 - Total Expense'!A73</f>
        <v>48</v>
      </c>
      <c r="B32" s="1107" t="str">
        <f>+'ADJ Sch 1 - Total Expense'!B73:C73</f>
        <v xml:space="preserve">Dispatch Service </v>
      </c>
      <c r="C32" s="1075"/>
      <c r="D32" s="806" t="str">
        <f t="shared" si="1"/>
        <v xml:space="preserve">48 Dispatch Service </v>
      </c>
      <c r="E32" s="587">
        <f>'Sch 5 - A&amp;G'!E32</f>
        <v>0</v>
      </c>
      <c r="F32" s="485">
        <f>'Sch 5 - A&amp;G'!F32</f>
        <v>0</v>
      </c>
      <c r="G32" s="319">
        <f>SUMIFS('ADJ Sch 6 - Reclassifications'!$H$11:$H$71,'ADJ Sch 6 - Reclassifications'!$F$11:$F$71,'ADJ Sch 5 - A&amp;G'!$A32,'ADJ Sch 6 - Reclassifications'!$G$11:$G$71,5)-SUMIFS('ADJ Sch 6 - Reclassifications'!$L$11:$L$71,'ADJ Sch 6 - Reclassifications'!$J$11:$J$71,'ADJ Sch 5 - A&amp;G'!$A32,'ADJ Sch 6 - Reclassifications'!$K$11:$K$71,5)</f>
        <v>0</v>
      </c>
      <c r="H32" s="260">
        <f>SUMIFS('ADJ Sch 7 - Adjustments'!$E$10:$E$40,'ADJ Sch 7 - Adjustments'!$I$10:$I$40,'ADJ Sch 5 - A&amp;G'!$A32,'ADJ Sch 7 - Adjustments'!$H$10:$H$40,5)</f>
        <v>0</v>
      </c>
      <c r="I32" s="260">
        <f t="shared" si="2"/>
        <v>0</v>
      </c>
      <c r="J32" s="260">
        <f t="shared" si="3"/>
        <v>0</v>
      </c>
      <c r="K32" s="261">
        <f t="shared" si="0"/>
        <v>0</v>
      </c>
      <c r="L32" s="131"/>
      <c r="M32" s="673" t="s">
        <v>1088</v>
      </c>
    </row>
    <row r="33" spans="1:13" ht="15.75" customHeight="1" x14ac:dyDescent="0.35">
      <c r="A33" s="243">
        <f>+'ADJ Sch 1 - Total Expense'!A74</f>
        <v>49</v>
      </c>
      <c r="B33" s="1107" t="str">
        <f>+'ADJ Sch 1 - Total Expense'!B74:C74</f>
        <v xml:space="preserve">Logistics </v>
      </c>
      <c r="C33" s="1075"/>
      <c r="D33" s="806" t="str">
        <f t="shared" si="1"/>
        <v xml:space="preserve">49 Logistics </v>
      </c>
      <c r="E33" s="587">
        <f>'Sch 5 - A&amp;G'!E33</f>
        <v>0</v>
      </c>
      <c r="F33" s="485">
        <f>'Sch 5 - A&amp;G'!F33</f>
        <v>0</v>
      </c>
      <c r="G33" s="319">
        <f>SUMIFS('ADJ Sch 6 - Reclassifications'!$H$11:$H$71,'ADJ Sch 6 - Reclassifications'!$F$11:$F$71,'ADJ Sch 5 - A&amp;G'!$A33,'ADJ Sch 6 - Reclassifications'!$G$11:$G$71,5)-SUMIFS('ADJ Sch 6 - Reclassifications'!$L$11:$L$71,'ADJ Sch 6 - Reclassifications'!$J$11:$J$71,'ADJ Sch 5 - A&amp;G'!$A33,'ADJ Sch 6 - Reclassifications'!$K$11:$K$71,5)</f>
        <v>0</v>
      </c>
      <c r="H33" s="260">
        <f>SUMIFS('ADJ Sch 7 - Adjustments'!$E$10:$E$40,'ADJ Sch 7 - Adjustments'!$I$10:$I$40,'ADJ Sch 5 - A&amp;G'!$A33,'ADJ Sch 7 - Adjustments'!$H$10:$H$40,5)</f>
        <v>0</v>
      </c>
      <c r="I33" s="260">
        <f t="shared" si="2"/>
        <v>0</v>
      </c>
      <c r="J33" s="260">
        <f t="shared" si="3"/>
        <v>0</v>
      </c>
      <c r="K33" s="261">
        <f t="shared" si="0"/>
        <v>0</v>
      </c>
      <c r="L33" s="131"/>
      <c r="M33" s="673" t="s">
        <v>1089</v>
      </c>
    </row>
    <row r="34" spans="1:13" ht="15.75" customHeight="1" x14ac:dyDescent="0.35">
      <c r="A34" s="243">
        <f>+'ADJ Sch 1 - Total Expense'!A75</f>
        <v>50</v>
      </c>
      <c r="B34" s="1107" t="str">
        <f>+'ADJ Sch 1 - Total Expense'!B75:C75</f>
        <v>Postage</v>
      </c>
      <c r="C34" s="1075"/>
      <c r="D34" s="806" t="str">
        <f t="shared" si="1"/>
        <v>50 Postage</v>
      </c>
      <c r="E34" s="587">
        <f>'Sch 5 - A&amp;G'!E34</f>
        <v>0</v>
      </c>
      <c r="F34" s="485">
        <f>'Sch 5 - A&amp;G'!F34</f>
        <v>0</v>
      </c>
      <c r="G34" s="319">
        <f>SUMIFS('ADJ Sch 6 - Reclassifications'!$H$11:$H$71,'ADJ Sch 6 - Reclassifications'!$F$11:$F$71,'ADJ Sch 5 - A&amp;G'!$A34,'ADJ Sch 6 - Reclassifications'!$G$11:$G$71,5)-SUMIFS('ADJ Sch 6 - Reclassifications'!$L$11:$L$71,'ADJ Sch 6 - Reclassifications'!$J$11:$J$71,'ADJ Sch 5 - A&amp;G'!$A34,'ADJ Sch 6 - Reclassifications'!$K$11:$K$71,5)</f>
        <v>0</v>
      </c>
      <c r="H34" s="260">
        <f>SUMIFS('ADJ Sch 7 - Adjustments'!$E$10:$E$40,'ADJ Sch 7 - Adjustments'!$I$10:$I$40,'ADJ Sch 5 - A&amp;G'!$A34,'ADJ Sch 7 - Adjustments'!$H$10:$H$40,5)</f>
        <v>0</v>
      </c>
      <c r="I34" s="260">
        <f t="shared" si="2"/>
        <v>0</v>
      </c>
      <c r="J34" s="260">
        <f t="shared" si="3"/>
        <v>0</v>
      </c>
      <c r="K34" s="261">
        <f t="shared" si="0"/>
        <v>0</v>
      </c>
      <c r="L34" s="131"/>
      <c r="M34" s="673" t="s">
        <v>1090</v>
      </c>
    </row>
    <row r="35" spans="1:13" ht="15.75" customHeight="1" x14ac:dyDescent="0.35">
      <c r="A35" s="243">
        <f>+'ADJ Sch 1 - Total Expense'!A76</f>
        <v>51</v>
      </c>
      <c r="B35" s="1107" t="str">
        <f>+'ADJ Sch 1 - Total Expense'!B76:C76</f>
        <v>Dues and Subscriptions</v>
      </c>
      <c r="C35" s="1075"/>
      <c r="D35" s="806" t="str">
        <f t="shared" si="1"/>
        <v>51 Dues and Subscriptions</v>
      </c>
      <c r="E35" s="587">
        <f>'Sch 5 - A&amp;G'!E35</f>
        <v>0</v>
      </c>
      <c r="F35" s="485">
        <f>'Sch 5 - A&amp;G'!F35</f>
        <v>0</v>
      </c>
      <c r="G35" s="319">
        <f>SUMIFS('ADJ Sch 6 - Reclassifications'!$H$11:$H$71,'ADJ Sch 6 - Reclassifications'!$F$11:$F$71,'ADJ Sch 5 - A&amp;G'!$A35,'ADJ Sch 6 - Reclassifications'!$G$11:$G$71,5)-SUMIFS('ADJ Sch 6 - Reclassifications'!$L$11:$L$71,'ADJ Sch 6 - Reclassifications'!$J$11:$J$71,'ADJ Sch 5 - A&amp;G'!$A35,'ADJ Sch 6 - Reclassifications'!$K$11:$K$71,5)</f>
        <v>0</v>
      </c>
      <c r="H35" s="260">
        <f>SUMIFS('ADJ Sch 7 - Adjustments'!$E$10:$E$40,'ADJ Sch 7 - Adjustments'!$I$10:$I$40,'ADJ Sch 5 - A&amp;G'!$A35,'ADJ Sch 7 - Adjustments'!$H$10:$H$40,5)</f>
        <v>0</v>
      </c>
      <c r="I35" s="260">
        <f t="shared" si="2"/>
        <v>0</v>
      </c>
      <c r="J35" s="260">
        <f t="shared" si="3"/>
        <v>0</v>
      </c>
      <c r="K35" s="261">
        <f t="shared" si="0"/>
        <v>0</v>
      </c>
      <c r="L35" s="131"/>
      <c r="M35" s="673" t="s">
        <v>1091</v>
      </c>
    </row>
    <row r="36" spans="1:13" ht="15.75" customHeight="1" x14ac:dyDescent="0.35">
      <c r="A36" s="243">
        <f>+'ADJ Sch 1 - Total Expense'!A77</f>
        <v>52</v>
      </c>
      <c r="B36" s="1107" t="str">
        <f>+'ADJ Sch 1 - Total Expense'!B77:C77</f>
        <v>Other - Capital Related Costs</v>
      </c>
      <c r="C36" s="1075"/>
      <c r="D36" s="806" t="str">
        <f t="shared" si="1"/>
        <v>52 Other - Capital Related Costs</v>
      </c>
      <c r="E36" s="587">
        <f>'Sch 5 - A&amp;G'!E36</f>
        <v>0</v>
      </c>
      <c r="F36" s="485">
        <f>'Sch 5 - A&amp;G'!F36</f>
        <v>0</v>
      </c>
      <c r="G36" s="319">
        <f>SUMIFS('ADJ Sch 6 - Reclassifications'!$H$11:$H$71,'ADJ Sch 6 - Reclassifications'!$F$11:$F$71,'ADJ Sch 5 - A&amp;G'!$A36,'ADJ Sch 6 - Reclassifications'!$G$11:$G$71,5)-SUMIFS('ADJ Sch 6 - Reclassifications'!$L$11:$L$71,'ADJ Sch 6 - Reclassifications'!$J$11:$J$71,'ADJ Sch 5 - A&amp;G'!$A36,'ADJ Sch 6 - Reclassifications'!$K$11:$K$71,5)</f>
        <v>0</v>
      </c>
      <c r="H36" s="260">
        <f>SUMIFS('ADJ Sch 7 - Adjustments'!$E$10:$E$40,'ADJ Sch 7 - Adjustments'!$I$10:$I$40,'ADJ Sch 5 - A&amp;G'!$A36,'ADJ Sch 7 - Adjustments'!$H$10:$H$40,5)</f>
        <v>0</v>
      </c>
      <c r="I36" s="260">
        <f t="shared" si="2"/>
        <v>0</v>
      </c>
      <c r="J36" s="260">
        <f t="shared" si="3"/>
        <v>0</v>
      </c>
      <c r="K36" s="261">
        <f t="shared" si="0"/>
        <v>0</v>
      </c>
      <c r="L36" s="131"/>
      <c r="M36" s="673" t="s">
        <v>1092</v>
      </c>
    </row>
    <row r="37" spans="1:13" ht="15.75" customHeight="1" x14ac:dyDescent="0.35">
      <c r="A37" s="243">
        <f>+'ADJ Sch 1 - Total Expense'!A78</f>
        <v>53</v>
      </c>
      <c r="B37" s="1107" t="str">
        <f>+'ADJ Sch 1 - Total Expense'!B78:C78</f>
        <v>Contracted Services - Ambulance</v>
      </c>
      <c r="C37" s="1075"/>
      <c r="D37" s="806" t="str">
        <f t="shared" si="1"/>
        <v>53 Contracted Services - Ambulance</v>
      </c>
      <c r="E37" s="587">
        <f>'Sch 5 - A&amp;G'!E37</f>
        <v>0</v>
      </c>
      <c r="F37" s="485">
        <f>'Sch 5 - A&amp;G'!F37</f>
        <v>0</v>
      </c>
      <c r="G37" s="319">
        <f>SUMIFS('ADJ Sch 6 - Reclassifications'!$H$11:$H$71,'ADJ Sch 6 - Reclassifications'!$F$11:$F$71,'ADJ Sch 5 - A&amp;G'!$A37,'ADJ Sch 6 - Reclassifications'!$G$11:$G$71,5)-SUMIFS('ADJ Sch 6 - Reclassifications'!$L$11:$L$71,'ADJ Sch 6 - Reclassifications'!$J$11:$J$71,'ADJ Sch 5 - A&amp;G'!$A37,'ADJ Sch 6 - Reclassifications'!$K$11:$K$71,5)</f>
        <v>0</v>
      </c>
      <c r="H37" s="260">
        <f>SUMIFS('ADJ Sch 7 - Adjustments'!$E$10:$E$40,'ADJ Sch 7 - Adjustments'!$I$10:$I$40,'ADJ Sch 5 - A&amp;G'!$A37,'ADJ Sch 7 - Adjustments'!$H$10:$H$40,5)</f>
        <v>0</v>
      </c>
      <c r="I37" s="260">
        <f t="shared" si="2"/>
        <v>0</v>
      </c>
      <c r="J37" s="260">
        <f t="shared" si="3"/>
        <v>0</v>
      </c>
      <c r="K37" s="261">
        <f t="shared" si="0"/>
        <v>0</v>
      </c>
      <c r="L37" s="131"/>
      <c r="M37" s="673" t="s">
        <v>1093</v>
      </c>
    </row>
    <row r="38" spans="1:13" ht="15.75" customHeight="1" x14ac:dyDescent="0.35">
      <c r="A38" s="243">
        <f>+'ADJ Sch 1 - Total Expense'!A79</f>
        <v>54</v>
      </c>
      <c r="B38" s="1107" t="str">
        <f>+'ADJ Sch 1 - Total Expense'!B79:C79</f>
        <v>Contracted Services - Ambulance Billing</v>
      </c>
      <c r="C38" s="1075"/>
      <c r="D38" s="806" t="str">
        <f t="shared" si="1"/>
        <v>54 Contracted Services - Ambulance Billing</v>
      </c>
      <c r="E38" s="587">
        <f>'Sch 5 - A&amp;G'!E38</f>
        <v>0</v>
      </c>
      <c r="F38" s="485">
        <f>'Sch 5 - A&amp;G'!F38</f>
        <v>0</v>
      </c>
      <c r="G38" s="319">
        <f>SUMIFS('ADJ Sch 6 - Reclassifications'!$H$11:$H$71,'ADJ Sch 6 - Reclassifications'!$F$11:$F$71,'ADJ Sch 5 - A&amp;G'!$A38,'ADJ Sch 6 - Reclassifications'!$G$11:$G$71,5)-SUMIFS('ADJ Sch 6 - Reclassifications'!$L$11:$L$71,'ADJ Sch 6 - Reclassifications'!$J$11:$J$71,'ADJ Sch 5 - A&amp;G'!$A38,'ADJ Sch 6 - Reclassifications'!$K$11:$K$71,5)</f>
        <v>0</v>
      </c>
      <c r="H38" s="260">
        <f>SUMIFS('ADJ Sch 7 - Adjustments'!$E$10:$E$40,'ADJ Sch 7 - Adjustments'!$I$10:$I$40,'ADJ Sch 5 - A&amp;G'!$A38,'ADJ Sch 7 - Adjustments'!$H$10:$H$40,5)</f>
        <v>0</v>
      </c>
      <c r="I38" s="260">
        <f t="shared" si="2"/>
        <v>0</v>
      </c>
      <c r="J38" s="260">
        <f t="shared" si="3"/>
        <v>0</v>
      </c>
      <c r="K38" s="261">
        <f t="shared" si="0"/>
        <v>0</v>
      </c>
      <c r="L38" s="131"/>
      <c r="M38" s="673" t="s">
        <v>1094</v>
      </c>
    </row>
    <row r="39" spans="1:13" ht="15.75" customHeight="1" x14ac:dyDescent="0.35">
      <c r="A39" s="243">
        <f>+'ADJ Sch 1 - Total Expense'!A80</f>
        <v>55</v>
      </c>
      <c r="B39" s="1107" t="str">
        <f>+'ADJ Sch 1 - Total Expense'!B80</f>
        <v>Other - (Specify)</v>
      </c>
      <c r="C39" s="1075"/>
      <c r="D39" s="806" t="str">
        <f t="shared" si="1"/>
        <v>55 Other - (Specify)</v>
      </c>
      <c r="E39" s="587">
        <f>'Sch 5 - A&amp;G'!E39</f>
        <v>0</v>
      </c>
      <c r="F39" s="485">
        <f>'Sch 5 - A&amp;G'!F39</f>
        <v>0</v>
      </c>
      <c r="G39" s="319">
        <f>SUMIFS('ADJ Sch 6 - Reclassifications'!$H$11:$H$71,'ADJ Sch 6 - Reclassifications'!$F$11:$F$71,'ADJ Sch 5 - A&amp;G'!$A39,'ADJ Sch 6 - Reclassifications'!$G$11:$G$71,5)-SUMIFS('ADJ Sch 6 - Reclassifications'!$L$11:$L$71,'ADJ Sch 6 - Reclassifications'!$J$11:$J$71,'ADJ Sch 5 - A&amp;G'!$A39,'ADJ Sch 6 - Reclassifications'!$K$11:$K$71,5)</f>
        <v>0</v>
      </c>
      <c r="H39" s="260">
        <f>SUMIFS('ADJ Sch 7 - Adjustments'!$E$10:$E$40,'ADJ Sch 7 - Adjustments'!$I$10:$I$40,'ADJ Sch 5 - A&amp;G'!$A39,'ADJ Sch 7 - Adjustments'!$H$10:$H$40,5)</f>
        <v>0</v>
      </c>
      <c r="I39" s="260">
        <f t="shared" si="2"/>
        <v>0</v>
      </c>
      <c r="J39" s="260">
        <f t="shared" si="3"/>
        <v>0</v>
      </c>
      <c r="K39" s="261">
        <f t="shared" si="0"/>
        <v>0</v>
      </c>
      <c r="L39" s="131"/>
      <c r="M39" s="673" t="s">
        <v>1095</v>
      </c>
    </row>
    <row r="40" spans="1:13" ht="15.75" customHeight="1" x14ac:dyDescent="0.35">
      <c r="A40" s="243">
        <f>+'ADJ Sch 1 - Total Expense'!A81</f>
        <v>56</v>
      </c>
      <c r="B40" s="1107" t="str">
        <f>+'ADJ Sch 1 - Total Expense'!B81</f>
        <v>Other - (Specify)</v>
      </c>
      <c r="C40" s="1075"/>
      <c r="D40" s="806" t="str">
        <f t="shared" si="1"/>
        <v>56 Other - (Specify)</v>
      </c>
      <c r="E40" s="587">
        <f>'Sch 5 - A&amp;G'!E40</f>
        <v>0</v>
      </c>
      <c r="F40" s="485">
        <f>'Sch 5 - A&amp;G'!F40</f>
        <v>0</v>
      </c>
      <c r="G40" s="319">
        <f>SUMIFS('ADJ Sch 6 - Reclassifications'!$H$11:$H$71,'ADJ Sch 6 - Reclassifications'!$F$11:$F$71,'ADJ Sch 5 - A&amp;G'!$A40,'ADJ Sch 6 - Reclassifications'!$G$11:$G$71,5)-SUMIFS('ADJ Sch 6 - Reclassifications'!$L$11:$L$71,'ADJ Sch 6 - Reclassifications'!$J$11:$J$71,'ADJ Sch 5 - A&amp;G'!$A40,'ADJ Sch 6 - Reclassifications'!$K$11:$K$71,5)</f>
        <v>0</v>
      </c>
      <c r="H40" s="260">
        <f>SUMIFS('ADJ Sch 7 - Adjustments'!$E$10:$E$40,'ADJ Sch 7 - Adjustments'!$I$10:$I$40,'ADJ Sch 5 - A&amp;G'!$A40,'ADJ Sch 7 - Adjustments'!$H$10:$H$40,5)</f>
        <v>0</v>
      </c>
      <c r="I40" s="260">
        <f t="shared" si="2"/>
        <v>0</v>
      </c>
      <c r="J40" s="260">
        <f t="shared" si="3"/>
        <v>0</v>
      </c>
      <c r="K40" s="261">
        <f t="shared" si="0"/>
        <v>0</v>
      </c>
      <c r="L40" s="131"/>
      <c r="M40" s="673" t="s">
        <v>1096</v>
      </c>
    </row>
    <row r="41" spans="1:13" ht="15.75" customHeight="1" x14ac:dyDescent="0.35">
      <c r="A41" s="243">
        <f>+'ADJ Sch 1 - Total Expense'!A82</f>
        <v>57</v>
      </c>
      <c r="B41" s="1107" t="str">
        <f>+'ADJ Sch 1 - Total Expense'!B82</f>
        <v>Other - (Specify)</v>
      </c>
      <c r="C41" s="1075"/>
      <c r="D41" s="806" t="str">
        <f t="shared" si="1"/>
        <v>57 Other - (Specify)</v>
      </c>
      <c r="E41" s="587">
        <f>'Sch 5 - A&amp;G'!E41</f>
        <v>0</v>
      </c>
      <c r="F41" s="485">
        <f>'Sch 5 - A&amp;G'!F41</f>
        <v>0</v>
      </c>
      <c r="G41" s="321">
        <f>SUMIFS('ADJ Sch 6 - Reclassifications'!$H$11:$H$71,'ADJ Sch 6 - Reclassifications'!$F$11:$F$71,'ADJ Sch 5 - A&amp;G'!$A41,'ADJ Sch 6 - Reclassifications'!$G$11:$G$71,5)-SUMIFS('ADJ Sch 6 - Reclassifications'!$L$11:$L$71,'ADJ Sch 6 - Reclassifications'!$J$11:$J$71,'ADJ Sch 5 - A&amp;G'!$A41,'ADJ Sch 6 - Reclassifications'!$K$11:$K$71,5)</f>
        <v>0</v>
      </c>
      <c r="H41" s="266">
        <f>SUMIFS('ADJ Sch 7 - Adjustments'!$E$10:$E$40,'ADJ Sch 7 - Adjustments'!$I$10:$I$40,'ADJ Sch 5 - A&amp;G'!$A41,'ADJ Sch 7 - Adjustments'!$H$10:$H$40,5)</f>
        <v>0</v>
      </c>
      <c r="I41" s="266">
        <f t="shared" si="2"/>
        <v>0</v>
      </c>
      <c r="J41" s="260">
        <f t="shared" si="3"/>
        <v>0</v>
      </c>
      <c r="K41" s="267">
        <f t="shared" si="0"/>
        <v>0</v>
      </c>
      <c r="L41" s="131"/>
      <c r="M41" s="673" t="s">
        <v>1097</v>
      </c>
    </row>
    <row r="42" spans="1:13" ht="15.75" customHeight="1" thickBot="1" x14ac:dyDescent="0.4">
      <c r="A42" s="943"/>
      <c r="B42" s="1089" t="str">
        <f>+'ADJ Sch 1 - Total Expense'!B83:C83</f>
        <v>Total Administrative &amp; General</v>
      </c>
      <c r="C42" s="1090"/>
      <c r="D42" s="812"/>
      <c r="E42" s="577"/>
      <c r="F42" s="286">
        <f t="shared" ref="F42:K42" si="4">SUM(F11:F41)</f>
        <v>0</v>
      </c>
      <c r="G42" s="286">
        <f t="shared" si="4"/>
        <v>0</v>
      </c>
      <c r="H42" s="286">
        <f t="shared" si="4"/>
        <v>0</v>
      </c>
      <c r="I42" s="286">
        <f t="shared" si="4"/>
        <v>0</v>
      </c>
      <c r="J42" s="286">
        <f t="shared" si="4"/>
        <v>0</v>
      </c>
      <c r="K42" s="287">
        <f t="shared" si="4"/>
        <v>0</v>
      </c>
      <c r="L42" s="131"/>
      <c r="M42" s="673" t="s">
        <v>5336</v>
      </c>
    </row>
    <row r="43" spans="1:13" ht="15.75" customHeight="1" thickTop="1" thickBot="1" x14ac:dyDescent="0.4">
      <c r="A43" s="250"/>
      <c r="B43" s="1104"/>
      <c r="C43" s="1105"/>
      <c r="D43" s="816"/>
      <c r="E43" s="251"/>
      <c r="F43" s="395"/>
      <c r="G43" s="395"/>
      <c r="H43" s="395"/>
      <c r="I43" s="395"/>
      <c r="J43" s="396"/>
      <c r="K43" s="397"/>
      <c r="L43" s="131"/>
      <c r="M43" s="660"/>
    </row>
    <row r="44" spans="1:13" s="402" customFormat="1" ht="10.5" customHeight="1" x14ac:dyDescent="0.35">
      <c r="A44" s="252"/>
      <c r="B44" s="339"/>
      <c r="C44" s="256"/>
      <c r="D44" s="256"/>
      <c r="E44" s="256"/>
      <c r="F44" s="340"/>
      <c r="G44" s="340"/>
      <c r="H44" s="340"/>
      <c r="I44" s="340"/>
      <c r="J44" s="340"/>
      <c r="K44" s="340"/>
      <c r="L44" s="256"/>
      <c r="M44" s="699"/>
    </row>
    <row r="45" spans="1:13" ht="12" customHeight="1" x14ac:dyDescent="0.25">
      <c r="A45" s="1146" t="s">
        <v>45</v>
      </c>
      <c r="B45" s="1146"/>
      <c r="C45" s="1146"/>
      <c r="D45" s="1146"/>
      <c r="E45" s="1146"/>
      <c r="F45" s="1146"/>
      <c r="G45" s="1146"/>
      <c r="H45" s="1146"/>
      <c r="I45" s="1146"/>
      <c r="J45" s="1146"/>
      <c r="K45" s="403"/>
      <c r="L45" s="131"/>
      <c r="M45" s="660"/>
    </row>
    <row r="46" spans="1:13" ht="12" customHeight="1" x14ac:dyDescent="0.25">
      <c r="A46" s="1146"/>
      <c r="B46" s="1146"/>
      <c r="C46" s="1146"/>
      <c r="D46" s="1146"/>
      <c r="E46" s="1146"/>
      <c r="F46" s="1146"/>
      <c r="G46" s="1146"/>
      <c r="H46" s="1146"/>
      <c r="I46" s="1146"/>
      <c r="J46" s="1146"/>
      <c r="K46" s="403"/>
      <c r="L46" s="131"/>
      <c r="M46" s="660"/>
    </row>
    <row r="47" spans="1:13" ht="12" customHeight="1" x14ac:dyDescent="0.25">
      <c r="A47" s="1146" t="s">
        <v>112</v>
      </c>
      <c r="B47" s="1146"/>
      <c r="C47" s="1146"/>
      <c r="D47" s="1146"/>
      <c r="E47" s="1146"/>
      <c r="F47" s="1146"/>
      <c r="G47" s="1146"/>
      <c r="H47" s="1146"/>
      <c r="I47" s="1146"/>
      <c r="J47" s="1146"/>
      <c r="K47" s="403"/>
      <c r="L47" s="131"/>
      <c r="M47" s="660"/>
    </row>
    <row r="48" spans="1:13" ht="12" customHeight="1" x14ac:dyDescent="0.2">
      <c r="A48" s="1147"/>
      <c r="B48" s="1147"/>
      <c r="C48" s="1147"/>
      <c r="D48" s="1147"/>
      <c r="E48" s="1147"/>
      <c r="F48" s="1147"/>
      <c r="G48" s="1147"/>
      <c r="H48" s="1147"/>
      <c r="I48" s="1147"/>
      <c r="J48" s="1147"/>
      <c r="K48" s="403"/>
      <c r="L48" s="131"/>
      <c r="M48" s="660"/>
    </row>
    <row r="49" spans="1:13" ht="12" customHeight="1" x14ac:dyDescent="0.3">
      <c r="A49" s="403"/>
      <c r="B49" s="1141" t="s">
        <v>76</v>
      </c>
      <c r="C49" s="1142"/>
      <c r="D49" s="1142"/>
      <c r="E49" s="1142"/>
      <c r="F49" s="1142"/>
      <c r="G49" s="1143"/>
      <c r="H49" s="130"/>
      <c r="I49" s="131"/>
      <c r="J49" s="131"/>
      <c r="K49" s="403"/>
      <c r="L49" s="131"/>
      <c r="M49" s="660"/>
    </row>
    <row r="50" spans="1:13" ht="12" customHeight="1" x14ac:dyDescent="0.3">
      <c r="A50" s="403"/>
      <c r="B50" s="1144" t="s">
        <v>43</v>
      </c>
      <c r="C50" s="1145"/>
      <c r="D50" s="1145"/>
      <c r="E50" s="1145"/>
      <c r="F50" s="132" t="s">
        <v>77</v>
      </c>
      <c r="G50" s="133" t="s">
        <v>75</v>
      </c>
      <c r="I50" s="131"/>
      <c r="J50" s="131"/>
      <c r="K50" s="403"/>
      <c r="L50" s="131"/>
      <c r="M50" s="660"/>
    </row>
    <row r="51" spans="1:13" ht="15" customHeight="1" x14ac:dyDescent="0.25">
      <c r="A51" s="403"/>
      <c r="B51" s="1137" t="s">
        <v>159</v>
      </c>
      <c r="C51" s="1138"/>
      <c r="D51" s="1138"/>
      <c r="E51" s="1138"/>
      <c r="F51" s="134">
        <f>+'ADJ Sch 2 - GEMT Expense'!J85</f>
        <v>0</v>
      </c>
      <c r="G51" s="135">
        <f>IF(F51=0,0,+F51/$F$53)</f>
        <v>0</v>
      </c>
      <c r="I51" s="131"/>
      <c r="J51" s="131"/>
      <c r="K51" s="404"/>
      <c r="L51" s="131"/>
      <c r="M51" s="660"/>
    </row>
    <row r="52" spans="1:13" ht="15" customHeight="1" x14ac:dyDescent="0.25">
      <c r="A52" s="403"/>
      <c r="B52" s="1137" t="s">
        <v>160</v>
      </c>
      <c r="C52" s="1138"/>
      <c r="D52" s="1138"/>
      <c r="E52" s="1138"/>
      <c r="F52" s="134">
        <f>+'ADJ Sch 3 - NON-GEMT Expense'!J85</f>
        <v>0</v>
      </c>
      <c r="G52" s="135">
        <f>IF(F52=0,0,+F52/$F$53)</f>
        <v>0</v>
      </c>
      <c r="I52" s="131"/>
      <c r="J52" s="131"/>
      <c r="K52" s="404"/>
      <c r="L52" s="131"/>
      <c r="M52" s="660"/>
    </row>
    <row r="53" spans="1:13" ht="15" customHeight="1" thickBot="1" x14ac:dyDescent="0.3">
      <c r="A53" s="403"/>
      <c r="B53" s="1139" t="s">
        <v>161</v>
      </c>
      <c r="C53" s="1140"/>
      <c r="D53" s="1140"/>
      <c r="E53" s="1140"/>
      <c r="F53" s="550">
        <f>SUM(F51:F52)</f>
        <v>0</v>
      </c>
      <c r="G53" s="551">
        <f>SUM(G51:G52)</f>
        <v>0</v>
      </c>
      <c r="I53" s="131"/>
      <c r="J53" s="131"/>
      <c r="K53" s="403"/>
      <c r="L53" s="131"/>
      <c r="M53" s="660"/>
    </row>
    <row r="54" spans="1:13" s="131" customFormat="1" ht="6.75" customHeight="1" thickTop="1" x14ac:dyDescent="0.25">
      <c r="A54" s="403"/>
      <c r="B54" s="1134"/>
      <c r="C54" s="1135"/>
      <c r="D54" s="1135"/>
      <c r="E54" s="1136"/>
      <c r="F54" s="136"/>
      <c r="G54" s="137"/>
      <c r="K54" s="403"/>
      <c r="M54" s="660"/>
    </row>
    <row r="55" spans="1:13" s="131" customFormat="1" ht="10.5" customHeight="1" x14ac:dyDescent="0.35">
      <c r="B55" s="138"/>
      <c r="F55" s="139"/>
      <c r="G55" s="139"/>
      <c r="H55" s="139"/>
      <c r="I55" s="139"/>
      <c r="J55" s="139"/>
      <c r="K55" s="139"/>
    </row>
    <row r="56" spans="1:13" s="131" customFormat="1" ht="10.5" customHeight="1" x14ac:dyDescent="0.35">
      <c r="F56" s="139"/>
      <c r="G56" s="139"/>
      <c r="H56" s="139"/>
      <c r="I56" s="139"/>
      <c r="J56" s="139"/>
      <c r="K56" s="139"/>
    </row>
    <row r="57" spans="1:13" s="131" customFormat="1" ht="10.15" hidden="1" customHeight="1" x14ac:dyDescent="0.35">
      <c r="F57" s="139"/>
      <c r="G57" s="139"/>
      <c r="H57" s="139"/>
      <c r="I57" s="139"/>
      <c r="J57" s="139"/>
      <c r="K57" s="139"/>
    </row>
    <row r="58" spans="1:13" s="131" customFormat="1" ht="10.5" hidden="1" customHeight="1" x14ac:dyDescent="0.35">
      <c r="F58" s="139"/>
      <c r="G58" s="139"/>
      <c r="H58" s="139"/>
      <c r="I58" s="139"/>
      <c r="J58" s="139"/>
      <c r="K58" s="139"/>
    </row>
    <row r="59" spans="1:13" s="131" customFormat="1" ht="10.5" hidden="1" customHeight="1" x14ac:dyDescent="0.35">
      <c r="F59" s="139"/>
      <c r="G59" s="139"/>
      <c r="H59" s="139"/>
      <c r="I59" s="139"/>
      <c r="J59" s="139"/>
      <c r="K59" s="139"/>
    </row>
    <row r="60" spans="1:13" s="131" customFormat="1" ht="10.5" hidden="1" customHeight="1" x14ac:dyDescent="0.35">
      <c r="F60" s="139"/>
      <c r="G60" s="139"/>
      <c r="H60" s="139"/>
      <c r="I60" s="139"/>
      <c r="J60" s="139"/>
      <c r="K60" s="139"/>
    </row>
    <row r="61" spans="1:13" s="131" customFormat="1" ht="10.5" hidden="1" customHeight="1" x14ac:dyDescent="0.35">
      <c r="F61" s="139"/>
      <c r="G61" s="139"/>
      <c r="H61" s="139"/>
      <c r="I61" s="139"/>
      <c r="J61" s="139"/>
      <c r="K61" s="139"/>
    </row>
    <row r="62" spans="1:13" s="131" customFormat="1" ht="10.5" hidden="1" customHeight="1" x14ac:dyDescent="0.35">
      <c r="F62" s="139"/>
      <c r="G62" s="139"/>
      <c r="H62" s="139"/>
      <c r="I62" s="139"/>
      <c r="J62" s="139"/>
      <c r="K62" s="139"/>
    </row>
    <row r="63" spans="1:13" s="131" customFormat="1" ht="10.5" hidden="1" customHeight="1" x14ac:dyDescent="0.35">
      <c r="F63" s="139"/>
      <c r="G63" s="139"/>
      <c r="H63" s="139"/>
      <c r="I63" s="139"/>
      <c r="J63" s="139"/>
      <c r="K63" s="139"/>
    </row>
    <row r="64" spans="1:13" s="131" customFormat="1" ht="10.5" hidden="1" customHeight="1" x14ac:dyDescent="0.35">
      <c r="F64" s="139"/>
      <c r="G64" s="139"/>
      <c r="H64" s="139"/>
      <c r="I64" s="139"/>
      <c r="J64" s="139"/>
      <c r="K64" s="139"/>
    </row>
    <row r="65" spans="2:11" s="131" customFormat="1" ht="10.5" hidden="1" customHeight="1" x14ac:dyDescent="0.35">
      <c r="F65" s="139"/>
      <c r="G65" s="139"/>
      <c r="H65" s="139"/>
      <c r="I65" s="139"/>
      <c r="J65" s="139"/>
      <c r="K65" s="139"/>
    </row>
    <row r="66" spans="2:11" s="131" customFormat="1" ht="10.5" hidden="1" customHeight="1" x14ac:dyDescent="0.35">
      <c r="F66" s="139"/>
      <c r="G66" s="139"/>
      <c r="H66" s="139"/>
      <c r="I66" s="139"/>
      <c r="J66" s="139"/>
      <c r="K66" s="139"/>
    </row>
    <row r="67" spans="2:11" s="131" customFormat="1" ht="10.5" hidden="1" customHeight="1" x14ac:dyDescent="0.35">
      <c r="F67" s="139"/>
      <c r="G67" s="139"/>
      <c r="H67" s="139"/>
      <c r="I67" s="139"/>
      <c r="J67" s="139"/>
      <c r="K67" s="139"/>
    </row>
    <row r="68" spans="2:11" s="131" customFormat="1" ht="10.5" hidden="1" customHeight="1" x14ac:dyDescent="0.35">
      <c r="F68" s="139"/>
      <c r="G68" s="139"/>
      <c r="H68" s="139"/>
      <c r="I68" s="139"/>
      <c r="J68" s="139"/>
      <c r="K68" s="139"/>
    </row>
    <row r="69" spans="2:11" s="131" customFormat="1" ht="10.5" hidden="1" customHeight="1" x14ac:dyDescent="0.35">
      <c r="F69" s="139"/>
      <c r="G69" s="139"/>
      <c r="H69" s="139"/>
      <c r="I69" s="139"/>
      <c r="J69" s="139"/>
      <c r="K69" s="139"/>
    </row>
    <row r="70" spans="2:11" s="131" customFormat="1" ht="10.5" hidden="1" customHeight="1" x14ac:dyDescent="0.35">
      <c r="F70" s="139"/>
      <c r="G70" s="139"/>
      <c r="H70" s="139"/>
      <c r="I70" s="139"/>
      <c r="J70" s="139"/>
      <c r="K70" s="139"/>
    </row>
    <row r="71" spans="2:11" s="131" customFormat="1" ht="10.5" hidden="1" customHeight="1" x14ac:dyDescent="0.35">
      <c r="B71" s="405"/>
      <c r="F71" s="139"/>
      <c r="G71" s="139"/>
      <c r="H71" s="139"/>
      <c r="I71" s="139"/>
      <c r="J71" s="139"/>
      <c r="K71" s="139"/>
    </row>
    <row r="72" spans="2:11" s="131" customFormat="1" ht="10.5" hidden="1" customHeight="1" x14ac:dyDescent="0.35">
      <c r="F72" s="139"/>
      <c r="G72" s="139"/>
      <c r="H72" s="139"/>
      <c r="I72" s="139"/>
      <c r="J72" s="139"/>
      <c r="K72" s="139"/>
    </row>
    <row r="73" spans="2:11" s="131" customFormat="1" ht="10.5" hidden="1" customHeight="1" x14ac:dyDescent="0.35">
      <c r="F73" s="139"/>
      <c r="G73" s="139"/>
      <c r="H73" s="139"/>
      <c r="I73" s="139"/>
      <c r="J73" s="139"/>
      <c r="K73" s="139"/>
    </row>
    <row r="74" spans="2:11" s="131" customFormat="1" ht="10.5" hidden="1" customHeight="1" x14ac:dyDescent="0.35">
      <c r="F74" s="139"/>
      <c r="G74" s="139"/>
      <c r="H74" s="139"/>
      <c r="I74" s="139"/>
      <c r="J74" s="139"/>
      <c r="K74" s="139"/>
    </row>
    <row r="75" spans="2:11" s="131" customFormat="1" ht="10.5" hidden="1" customHeight="1" x14ac:dyDescent="0.35">
      <c r="F75" s="139"/>
      <c r="G75" s="139"/>
      <c r="H75" s="139"/>
      <c r="I75" s="139"/>
      <c r="J75" s="139"/>
      <c r="K75" s="139"/>
    </row>
    <row r="76" spans="2:11" s="131" customFormat="1" ht="10.5" hidden="1" customHeight="1" x14ac:dyDescent="0.35">
      <c r="F76" s="139"/>
      <c r="G76" s="139"/>
      <c r="H76" s="139"/>
      <c r="I76" s="139"/>
      <c r="J76" s="139"/>
      <c r="K76" s="139"/>
    </row>
    <row r="77" spans="2:11" s="131" customFormat="1" ht="10.5" hidden="1" customHeight="1" x14ac:dyDescent="0.35">
      <c r="F77" s="139"/>
      <c r="G77" s="139"/>
      <c r="H77" s="139"/>
      <c r="I77" s="139"/>
      <c r="J77" s="139"/>
      <c r="K77" s="139"/>
    </row>
    <row r="78" spans="2:11" s="131" customFormat="1" ht="10.5" hidden="1" customHeight="1" x14ac:dyDescent="0.35">
      <c r="F78" s="139"/>
      <c r="G78" s="139"/>
      <c r="H78" s="139"/>
      <c r="I78" s="139"/>
      <c r="J78" s="139"/>
      <c r="K78" s="139"/>
    </row>
    <row r="79" spans="2:11" s="131" customFormat="1" ht="10.5" hidden="1" customHeight="1" x14ac:dyDescent="0.35">
      <c r="F79" s="139"/>
      <c r="G79" s="139"/>
      <c r="H79" s="139"/>
      <c r="I79" s="139"/>
      <c r="J79" s="139"/>
      <c r="K79" s="139"/>
    </row>
    <row r="80" spans="2:11" s="131" customFormat="1" ht="10.5" hidden="1" customHeight="1" x14ac:dyDescent="0.35">
      <c r="F80" s="139"/>
      <c r="G80" s="139"/>
      <c r="H80" s="139"/>
      <c r="I80" s="139"/>
      <c r="J80" s="139"/>
      <c r="K80" s="139"/>
    </row>
    <row r="81" spans="6:11" s="131" customFormat="1" ht="10.5" hidden="1" customHeight="1" x14ac:dyDescent="0.35">
      <c r="F81" s="139"/>
      <c r="G81" s="139"/>
      <c r="H81" s="139"/>
      <c r="I81" s="139"/>
      <c r="J81" s="139"/>
      <c r="K81" s="139"/>
    </row>
    <row r="82" spans="6:11" s="131" customFormat="1" ht="10.5" hidden="1" customHeight="1" x14ac:dyDescent="0.35">
      <c r="F82" s="139"/>
      <c r="G82" s="139"/>
      <c r="H82" s="139"/>
      <c r="I82" s="139"/>
      <c r="J82" s="139"/>
      <c r="K82" s="139"/>
    </row>
    <row r="83" spans="6:11" s="131" customFormat="1" ht="10.5" hidden="1" customHeight="1" x14ac:dyDescent="0.35">
      <c r="F83" s="139"/>
      <c r="G83" s="139"/>
      <c r="H83" s="139"/>
      <c r="I83" s="139"/>
      <c r="J83" s="139"/>
      <c r="K83" s="139"/>
    </row>
    <row r="84" spans="6:11" s="131" customFormat="1" ht="10.5" customHeight="1" x14ac:dyDescent="0.35">
      <c r="F84" s="139"/>
      <c r="G84" s="139"/>
      <c r="H84" s="139"/>
      <c r="I84" s="139"/>
      <c r="J84" s="139"/>
      <c r="K84" s="139"/>
    </row>
  </sheetData>
  <sheetProtection selectLockedCells="1"/>
  <protectedRanges>
    <protectedRange sqref="F11:F41" name="Range1_2"/>
  </protectedRanges>
  <mergeCells count="53">
    <mergeCell ref="A1:K1"/>
    <mergeCell ref="A3:B3"/>
    <mergeCell ref="C3:F3"/>
    <mergeCell ref="J3:K3"/>
    <mergeCell ref="A4:B4"/>
    <mergeCell ref="C4:F4"/>
    <mergeCell ref="H4:I4"/>
    <mergeCell ref="B19:C19"/>
    <mergeCell ref="A7:A9"/>
    <mergeCell ref="B7: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1:E51"/>
    <mergeCell ref="B52:E52"/>
    <mergeCell ref="B53:E53"/>
    <mergeCell ref="B54:E54"/>
    <mergeCell ref="A45:J45"/>
    <mergeCell ref="A46:J46"/>
    <mergeCell ref="A47:J47"/>
    <mergeCell ref="A48:J48"/>
    <mergeCell ref="B49:G49"/>
    <mergeCell ref="B50:E50"/>
  </mergeCells>
  <printOptions horizontalCentered="1"/>
  <pageMargins left="0.25" right="0.25" top="0.75" bottom="0.75" header="0.3" footer="0.3"/>
  <pageSetup scale="61"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pageSetUpPr fitToPage="1"/>
  </sheetPr>
  <dimension ref="A1:N129"/>
  <sheetViews>
    <sheetView showGridLines="0" zoomScale="85" zoomScaleNormal="85" zoomScalePageLayoutView="70" workbookViewId="0">
      <pane xSplit="1" ySplit="10" topLeftCell="B11" activePane="bottomRight" state="frozen"/>
      <selection activeCell="A8" sqref="A8:E8"/>
      <selection pane="topRight" activeCell="A8" sqref="A8:E8"/>
      <selection pane="bottomLeft" activeCell="A8" sqref="A8:E8"/>
      <selection pane="bottomRight" activeCell="A8" sqref="A8"/>
    </sheetView>
  </sheetViews>
  <sheetFormatPr defaultColWidth="0" defaultRowHeight="15.5" zeroHeight="1" x14ac:dyDescent="0.35"/>
  <cols>
    <col min="1" max="1" width="4.3046875" style="429" customWidth="1"/>
    <col min="2" max="2" width="18.3046875" style="20" customWidth="1"/>
    <col min="3" max="3" width="10.3046875" style="20" customWidth="1"/>
    <col min="4" max="4" width="6.3046875" style="429" customWidth="1"/>
    <col min="5" max="5" width="20.23046875" style="429" customWidth="1"/>
    <col min="6" max="6" width="7.4609375" style="430" customWidth="1"/>
    <col min="7" max="7" width="8.84375" style="20" customWidth="1"/>
    <col min="8" max="8" width="15" style="20" customWidth="1"/>
    <col min="9" max="9" width="20.765625" style="20" customWidth="1"/>
    <col min="10" max="10" width="7.4609375" style="430" customWidth="1"/>
    <col min="11" max="11" width="8.84375" style="20" customWidth="1"/>
    <col min="12" max="12" width="15" style="20" customWidth="1"/>
    <col min="13" max="13" width="5.07421875" style="20" customWidth="1"/>
    <col min="14" max="14" width="8.765625" style="20" hidden="1" customWidth="1"/>
    <col min="15" max="16384" width="0" style="20" hidden="1"/>
  </cols>
  <sheetData>
    <row r="1" spans="1:14" ht="17.25" customHeight="1" x14ac:dyDescent="0.35">
      <c r="A1" s="1150" t="s">
        <v>122</v>
      </c>
      <c r="B1" s="1150"/>
      <c r="C1" s="1150"/>
      <c r="D1" s="1150"/>
      <c r="E1" s="1150"/>
      <c r="F1" s="1150"/>
      <c r="G1" s="1150"/>
      <c r="H1" s="1150"/>
      <c r="I1" s="1150"/>
      <c r="J1" s="1150"/>
      <c r="K1" s="1150"/>
      <c r="L1" s="1150"/>
    </row>
    <row r="2" spans="1:14" ht="15.75" customHeight="1" x14ac:dyDescent="0.35">
      <c r="A2" s="183"/>
      <c r="B2" s="183"/>
      <c r="C2" s="183"/>
      <c r="D2" s="183"/>
      <c r="E2" s="183"/>
      <c r="F2" s="183"/>
      <c r="G2" s="183"/>
      <c r="H2" s="183"/>
      <c r="I2" s="183"/>
      <c r="J2" s="183"/>
      <c r="K2" s="183"/>
      <c r="L2" s="183"/>
    </row>
    <row r="3" spans="1:14" ht="15.75" customHeight="1" x14ac:dyDescent="0.35">
      <c r="A3" s="1151" t="s">
        <v>80</v>
      </c>
      <c r="B3" s="1151"/>
      <c r="C3" s="1152">
        <f>Fire_District_Name</f>
        <v>0</v>
      </c>
      <c r="D3" s="1152"/>
      <c r="E3" s="1152"/>
      <c r="F3" s="64"/>
      <c r="G3" s="61"/>
      <c r="H3" s="61"/>
      <c r="I3" s="58" t="s">
        <v>81</v>
      </c>
      <c r="J3" s="1153">
        <f>FYE</f>
        <v>0</v>
      </c>
      <c r="K3" s="1153"/>
      <c r="L3" s="1153"/>
    </row>
    <row r="4" spans="1:14" ht="15.75" customHeight="1" x14ac:dyDescent="0.35">
      <c r="A4" s="1151" t="s">
        <v>79</v>
      </c>
      <c r="B4" s="1151"/>
      <c r="C4" s="1154">
        <f>NPI</f>
        <v>0</v>
      </c>
      <c r="D4" s="1154"/>
      <c r="E4" s="1154"/>
      <c r="F4" s="64"/>
      <c r="G4" s="64"/>
      <c r="H4" s="61"/>
      <c r="I4" s="64"/>
      <c r="J4" s="182"/>
      <c r="K4" s="64"/>
      <c r="L4" s="64"/>
    </row>
    <row r="5" spans="1:14" ht="15.75" customHeight="1" x14ac:dyDescent="0.35">
      <c r="A5" s="626"/>
      <c r="B5" s="626"/>
      <c r="C5" s="700"/>
      <c r="D5" s="701"/>
      <c r="E5" s="700"/>
      <c r="F5" s="64"/>
      <c r="G5" s="64"/>
      <c r="H5" s="61"/>
      <c r="I5" s="64"/>
      <c r="J5" s="626"/>
      <c r="K5" s="64"/>
      <c r="L5" s="64"/>
    </row>
    <row r="6" spans="1:14" ht="15.75" hidden="1" customHeight="1" x14ac:dyDescent="0.35">
      <c r="A6" s="706"/>
      <c r="B6" s="708" t="s">
        <v>349</v>
      </c>
      <c r="C6" s="708"/>
      <c r="D6" s="708" t="s">
        <v>350</v>
      </c>
      <c r="E6" s="708" t="s">
        <v>351</v>
      </c>
      <c r="F6" s="707" t="s">
        <v>352</v>
      </c>
      <c r="G6" s="707" t="s">
        <v>353</v>
      </c>
      <c r="H6" s="707" t="s">
        <v>354</v>
      </c>
      <c r="I6" s="707" t="s">
        <v>355</v>
      </c>
      <c r="J6" s="708" t="s">
        <v>356</v>
      </c>
      <c r="K6" s="707" t="s">
        <v>357</v>
      </c>
      <c r="L6" s="707" t="s">
        <v>358</v>
      </c>
      <c r="M6" s="707"/>
      <c r="N6" s="707"/>
    </row>
    <row r="7" spans="1:14" ht="15.75" customHeight="1" x14ac:dyDescent="0.35">
      <c r="A7" s="182"/>
      <c r="B7" s="182"/>
      <c r="C7" s="62"/>
      <c r="D7" s="64"/>
      <c r="E7" s="62"/>
      <c r="F7" s="64"/>
      <c r="G7" s="64"/>
      <c r="H7" s="64"/>
      <c r="I7" s="64"/>
      <c r="J7" s="182"/>
      <c r="K7" s="64"/>
      <c r="L7" s="64"/>
      <c r="N7" s="707"/>
    </row>
    <row r="8" spans="1:14" x14ac:dyDescent="0.35">
      <c r="A8" s="750" t="s">
        <v>46</v>
      </c>
      <c r="B8" s="751"/>
      <c r="C8" s="752"/>
      <c r="D8" s="412" t="s">
        <v>1</v>
      </c>
      <c r="E8" s="702" t="s">
        <v>48</v>
      </c>
      <c r="F8" s="703"/>
      <c r="G8" s="703"/>
      <c r="H8" s="704"/>
      <c r="I8" s="702" t="s">
        <v>49</v>
      </c>
      <c r="J8" s="703"/>
      <c r="K8" s="703"/>
      <c r="L8" s="705"/>
      <c r="N8" s="707"/>
    </row>
    <row r="9" spans="1:14" ht="30" customHeight="1" x14ac:dyDescent="0.35">
      <c r="A9" s="753"/>
      <c r="B9" s="754"/>
      <c r="C9" s="755"/>
      <c r="D9" s="181" t="s">
        <v>47</v>
      </c>
      <c r="E9" s="413" t="s">
        <v>50</v>
      </c>
      <c r="F9" s="414" t="s">
        <v>51</v>
      </c>
      <c r="G9" s="413" t="s">
        <v>78</v>
      </c>
      <c r="H9" s="413" t="s">
        <v>52</v>
      </c>
      <c r="I9" s="413" t="s">
        <v>50</v>
      </c>
      <c r="J9" s="414" t="s">
        <v>51</v>
      </c>
      <c r="K9" s="413" t="s">
        <v>78</v>
      </c>
      <c r="L9" s="415" t="s">
        <v>52</v>
      </c>
      <c r="N9" s="707"/>
    </row>
    <row r="10" spans="1:14" ht="16" thickBot="1" x14ac:dyDescent="0.4">
      <c r="A10" s="756"/>
      <c r="B10" s="757"/>
      <c r="C10" s="758"/>
      <c r="D10" s="113" t="s">
        <v>188</v>
      </c>
      <c r="E10" s="113" t="s">
        <v>189</v>
      </c>
      <c r="F10" s="113" t="s">
        <v>190</v>
      </c>
      <c r="G10" s="113" t="s">
        <v>191</v>
      </c>
      <c r="H10" s="113" t="s">
        <v>192</v>
      </c>
      <c r="I10" s="113" t="s">
        <v>193</v>
      </c>
      <c r="J10" s="113" t="s">
        <v>195</v>
      </c>
      <c r="K10" s="113" t="s">
        <v>196</v>
      </c>
      <c r="L10" s="416" t="s">
        <v>197</v>
      </c>
      <c r="N10" s="707"/>
    </row>
    <row r="11" spans="1:14" ht="15" customHeight="1" thickTop="1" x14ac:dyDescent="0.35">
      <c r="A11" s="431">
        <v>1</v>
      </c>
      <c r="B11" s="1270">
        <f>'Sch 6 - Reclassifications'!B11</f>
        <v>0</v>
      </c>
      <c r="C11" s="1270"/>
      <c r="D11" s="529">
        <f>'Sch 6 - Reclassifications'!D11</f>
        <v>0</v>
      </c>
      <c r="E11" s="595">
        <f>'Sch 6 - Reclassifications'!E11</f>
        <v>0</v>
      </c>
      <c r="F11" s="533">
        <f>'Sch 6 - Reclassifications'!F11</f>
        <v>0</v>
      </c>
      <c r="G11" s="529">
        <f>'Sch 6 - Reclassifications'!G11</f>
        <v>0</v>
      </c>
      <c r="H11" s="534">
        <f>'Sch 6 - Reclassifications'!H11</f>
        <v>0</v>
      </c>
      <c r="I11" s="595">
        <f>'Sch 6 - Reclassifications'!I11</f>
        <v>0</v>
      </c>
      <c r="J11" s="533">
        <f>'Sch 6 - Reclassifications'!J11</f>
        <v>0</v>
      </c>
      <c r="K11" s="529">
        <f>'Sch 6 - Reclassifications'!K11</f>
        <v>0</v>
      </c>
      <c r="L11" s="535">
        <f>'Sch 6 - Reclassifications'!L11</f>
        <v>0</v>
      </c>
      <c r="N11" s="707" t="s">
        <v>1098</v>
      </c>
    </row>
    <row r="12" spans="1:14" ht="15" customHeight="1" x14ac:dyDescent="0.35">
      <c r="A12" s="432">
        <f>+A11+1</f>
        <v>2</v>
      </c>
      <c r="B12" s="1270">
        <f>'Sch 6 - Reclassifications'!B12</f>
        <v>0</v>
      </c>
      <c r="C12" s="1270"/>
      <c r="D12" s="529">
        <f>'Sch 6 - Reclassifications'!D12</f>
        <v>0</v>
      </c>
      <c r="E12" s="532">
        <f>'Sch 6 - Reclassifications'!E12</f>
        <v>0</v>
      </c>
      <c r="F12" s="533">
        <f>'Sch 6 - Reclassifications'!F12</f>
        <v>0</v>
      </c>
      <c r="G12" s="529">
        <f>'Sch 6 - Reclassifications'!G12</f>
        <v>0</v>
      </c>
      <c r="H12" s="534">
        <f>'Sch 6 - Reclassifications'!H12</f>
        <v>0</v>
      </c>
      <c r="I12" s="532">
        <f>'Sch 6 - Reclassifications'!I12</f>
        <v>0</v>
      </c>
      <c r="J12" s="533">
        <f>'Sch 6 - Reclassifications'!J12</f>
        <v>0</v>
      </c>
      <c r="K12" s="529">
        <f>'Sch 6 - Reclassifications'!K12</f>
        <v>0</v>
      </c>
      <c r="L12" s="535">
        <f>'Sch 6 - Reclassifications'!L12</f>
        <v>0</v>
      </c>
      <c r="N12" s="707" t="s">
        <v>1099</v>
      </c>
    </row>
    <row r="13" spans="1:14" ht="15" customHeight="1" x14ac:dyDescent="0.35">
      <c r="A13" s="432">
        <f t="shared" ref="A13:A70" si="0">+A12+1</f>
        <v>3</v>
      </c>
      <c r="B13" s="1270">
        <f>'Sch 6 - Reclassifications'!B13</f>
        <v>0</v>
      </c>
      <c r="C13" s="1270"/>
      <c r="D13" s="529">
        <f>'Sch 6 - Reclassifications'!D13</f>
        <v>0</v>
      </c>
      <c r="E13" s="532">
        <f>'Sch 6 - Reclassifications'!E13</f>
        <v>0</v>
      </c>
      <c r="F13" s="533">
        <f>'Sch 6 - Reclassifications'!F13</f>
        <v>0</v>
      </c>
      <c r="G13" s="529">
        <f>'Sch 6 - Reclassifications'!G13</f>
        <v>0</v>
      </c>
      <c r="H13" s="534">
        <f>'Sch 6 - Reclassifications'!H13</f>
        <v>0</v>
      </c>
      <c r="I13" s="532">
        <f>'Sch 6 - Reclassifications'!I13</f>
        <v>0</v>
      </c>
      <c r="J13" s="533">
        <f>'Sch 6 - Reclassifications'!J13</f>
        <v>0</v>
      </c>
      <c r="K13" s="529">
        <f>'Sch 6 - Reclassifications'!K13</f>
        <v>0</v>
      </c>
      <c r="L13" s="535">
        <f>'Sch 6 - Reclassifications'!L13</f>
        <v>0</v>
      </c>
      <c r="N13" s="707" t="s">
        <v>1100</v>
      </c>
    </row>
    <row r="14" spans="1:14" ht="15" customHeight="1" x14ac:dyDescent="0.35">
      <c r="A14" s="432">
        <f t="shared" si="0"/>
        <v>4</v>
      </c>
      <c r="B14" s="1270">
        <f>'Sch 6 - Reclassifications'!B14</f>
        <v>0</v>
      </c>
      <c r="C14" s="1270"/>
      <c r="D14" s="529">
        <f>'Sch 6 - Reclassifications'!D14</f>
        <v>0</v>
      </c>
      <c r="E14" s="532">
        <f>'Sch 6 - Reclassifications'!E14</f>
        <v>0</v>
      </c>
      <c r="F14" s="533">
        <f>'Sch 6 - Reclassifications'!F14</f>
        <v>0</v>
      </c>
      <c r="G14" s="529">
        <f>'Sch 6 - Reclassifications'!G14</f>
        <v>0</v>
      </c>
      <c r="H14" s="534">
        <f>'Sch 6 - Reclassifications'!H14</f>
        <v>0</v>
      </c>
      <c r="I14" s="532">
        <f>'Sch 6 - Reclassifications'!I14</f>
        <v>0</v>
      </c>
      <c r="J14" s="533">
        <f>'Sch 6 - Reclassifications'!J14</f>
        <v>0</v>
      </c>
      <c r="K14" s="529">
        <f>'Sch 6 - Reclassifications'!K14</f>
        <v>0</v>
      </c>
      <c r="L14" s="535">
        <f>'Sch 6 - Reclassifications'!L14</f>
        <v>0</v>
      </c>
      <c r="N14" s="707" t="s">
        <v>1101</v>
      </c>
    </row>
    <row r="15" spans="1:14" ht="15" customHeight="1" x14ac:dyDescent="0.35">
      <c r="A15" s="432">
        <f t="shared" si="0"/>
        <v>5</v>
      </c>
      <c r="B15" s="1270">
        <f>'Sch 6 - Reclassifications'!B15</f>
        <v>0</v>
      </c>
      <c r="C15" s="1270"/>
      <c r="D15" s="529">
        <f>'Sch 6 - Reclassifications'!D15</f>
        <v>0</v>
      </c>
      <c r="E15" s="532">
        <f>'Sch 6 - Reclassifications'!E15</f>
        <v>0</v>
      </c>
      <c r="F15" s="533">
        <f>'Sch 6 - Reclassifications'!F15</f>
        <v>0</v>
      </c>
      <c r="G15" s="529">
        <f>'Sch 6 - Reclassifications'!G15</f>
        <v>0</v>
      </c>
      <c r="H15" s="534">
        <f>'Sch 6 - Reclassifications'!H15</f>
        <v>0</v>
      </c>
      <c r="I15" s="532">
        <f>'Sch 6 - Reclassifications'!I15</f>
        <v>0</v>
      </c>
      <c r="J15" s="533">
        <f>'Sch 6 - Reclassifications'!J15</f>
        <v>0</v>
      </c>
      <c r="K15" s="529">
        <f>'Sch 6 - Reclassifications'!K15</f>
        <v>0</v>
      </c>
      <c r="L15" s="535">
        <f>'Sch 6 - Reclassifications'!L15</f>
        <v>0</v>
      </c>
      <c r="N15" s="707" t="s">
        <v>1102</v>
      </c>
    </row>
    <row r="16" spans="1:14" ht="15" customHeight="1" x14ac:dyDescent="0.35">
      <c r="A16" s="432">
        <f t="shared" si="0"/>
        <v>6</v>
      </c>
      <c r="B16" s="1270">
        <f>'Sch 6 - Reclassifications'!B16</f>
        <v>0</v>
      </c>
      <c r="C16" s="1270"/>
      <c r="D16" s="529">
        <f>'Sch 6 - Reclassifications'!D16</f>
        <v>0</v>
      </c>
      <c r="E16" s="532">
        <f>'Sch 6 - Reclassifications'!E16</f>
        <v>0</v>
      </c>
      <c r="F16" s="533">
        <f>'Sch 6 - Reclassifications'!F16</f>
        <v>0</v>
      </c>
      <c r="G16" s="529">
        <f>'Sch 6 - Reclassifications'!G16</f>
        <v>0</v>
      </c>
      <c r="H16" s="534">
        <f>'Sch 6 - Reclassifications'!H16</f>
        <v>0</v>
      </c>
      <c r="I16" s="532">
        <f>'Sch 6 - Reclassifications'!I16</f>
        <v>0</v>
      </c>
      <c r="J16" s="533">
        <f>'Sch 6 - Reclassifications'!J16</f>
        <v>0</v>
      </c>
      <c r="K16" s="529">
        <f>'Sch 6 - Reclassifications'!K16</f>
        <v>0</v>
      </c>
      <c r="L16" s="535">
        <f>'Sch 6 - Reclassifications'!L16</f>
        <v>0</v>
      </c>
      <c r="N16" s="707" t="s">
        <v>1103</v>
      </c>
    </row>
    <row r="17" spans="1:14" ht="15" customHeight="1" x14ac:dyDescent="0.35">
      <c r="A17" s="432">
        <f t="shared" si="0"/>
        <v>7</v>
      </c>
      <c r="B17" s="1270">
        <f>'Sch 6 - Reclassifications'!B17</f>
        <v>0</v>
      </c>
      <c r="C17" s="1270"/>
      <c r="D17" s="529">
        <f>'Sch 6 - Reclassifications'!D17</f>
        <v>0</v>
      </c>
      <c r="E17" s="532">
        <f>'Sch 6 - Reclassifications'!E17</f>
        <v>0</v>
      </c>
      <c r="F17" s="533">
        <f>'Sch 6 - Reclassifications'!F17</f>
        <v>0</v>
      </c>
      <c r="G17" s="529">
        <f>'Sch 6 - Reclassifications'!G17</f>
        <v>0</v>
      </c>
      <c r="H17" s="534">
        <f>'Sch 6 - Reclassifications'!H17</f>
        <v>0</v>
      </c>
      <c r="I17" s="532">
        <f>'Sch 6 - Reclassifications'!I17</f>
        <v>0</v>
      </c>
      <c r="J17" s="533">
        <f>'Sch 6 - Reclassifications'!J17</f>
        <v>0</v>
      </c>
      <c r="K17" s="529">
        <f>'Sch 6 - Reclassifications'!K17</f>
        <v>0</v>
      </c>
      <c r="L17" s="535">
        <f>'Sch 6 - Reclassifications'!L17</f>
        <v>0</v>
      </c>
      <c r="N17" s="707" t="s">
        <v>1104</v>
      </c>
    </row>
    <row r="18" spans="1:14" ht="15" customHeight="1" x14ac:dyDescent="0.35">
      <c r="A18" s="432">
        <f t="shared" si="0"/>
        <v>8</v>
      </c>
      <c r="B18" s="1270">
        <f>'Sch 6 - Reclassifications'!B18</f>
        <v>0</v>
      </c>
      <c r="C18" s="1270"/>
      <c r="D18" s="529">
        <f>'Sch 6 - Reclassifications'!D18</f>
        <v>0</v>
      </c>
      <c r="E18" s="532">
        <f>'Sch 6 - Reclassifications'!E18</f>
        <v>0</v>
      </c>
      <c r="F18" s="533">
        <f>'Sch 6 - Reclassifications'!F18</f>
        <v>0</v>
      </c>
      <c r="G18" s="529">
        <f>'Sch 6 - Reclassifications'!G18</f>
        <v>0</v>
      </c>
      <c r="H18" s="534">
        <f>'Sch 6 - Reclassifications'!H18</f>
        <v>0</v>
      </c>
      <c r="I18" s="532">
        <f>'Sch 6 - Reclassifications'!I18</f>
        <v>0</v>
      </c>
      <c r="J18" s="533">
        <f>'Sch 6 - Reclassifications'!J18</f>
        <v>0</v>
      </c>
      <c r="K18" s="529">
        <f>'Sch 6 - Reclassifications'!K18</f>
        <v>0</v>
      </c>
      <c r="L18" s="535">
        <f>'Sch 6 - Reclassifications'!L18</f>
        <v>0</v>
      </c>
      <c r="N18" s="707" t="s">
        <v>1105</v>
      </c>
    </row>
    <row r="19" spans="1:14" ht="15" customHeight="1" x14ac:dyDescent="0.35">
      <c r="A19" s="432">
        <f t="shared" si="0"/>
        <v>9</v>
      </c>
      <c r="B19" s="1270">
        <f>'Sch 6 - Reclassifications'!B19</f>
        <v>0</v>
      </c>
      <c r="C19" s="1270"/>
      <c r="D19" s="529">
        <f>'Sch 6 - Reclassifications'!D19</f>
        <v>0</v>
      </c>
      <c r="E19" s="532">
        <f>'Sch 6 - Reclassifications'!E19</f>
        <v>0</v>
      </c>
      <c r="F19" s="533">
        <f>'Sch 6 - Reclassifications'!F19</f>
        <v>0</v>
      </c>
      <c r="G19" s="529">
        <f>'Sch 6 - Reclassifications'!G19</f>
        <v>0</v>
      </c>
      <c r="H19" s="534">
        <f>'Sch 6 - Reclassifications'!H19</f>
        <v>0</v>
      </c>
      <c r="I19" s="532">
        <f>'Sch 6 - Reclassifications'!I19</f>
        <v>0</v>
      </c>
      <c r="J19" s="533">
        <f>'Sch 6 - Reclassifications'!J19</f>
        <v>0</v>
      </c>
      <c r="K19" s="529">
        <f>'Sch 6 - Reclassifications'!K19</f>
        <v>0</v>
      </c>
      <c r="L19" s="535">
        <f>'Sch 6 - Reclassifications'!L19</f>
        <v>0</v>
      </c>
      <c r="N19" s="707" t="s">
        <v>1106</v>
      </c>
    </row>
    <row r="20" spans="1:14" ht="15" customHeight="1" x14ac:dyDescent="0.35">
      <c r="A20" s="432">
        <f t="shared" si="0"/>
        <v>10</v>
      </c>
      <c r="B20" s="1270">
        <f>'Sch 6 - Reclassifications'!B20</f>
        <v>0</v>
      </c>
      <c r="C20" s="1270"/>
      <c r="D20" s="529">
        <f>'Sch 6 - Reclassifications'!D20</f>
        <v>0</v>
      </c>
      <c r="E20" s="532">
        <f>'Sch 6 - Reclassifications'!E20</f>
        <v>0</v>
      </c>
      <c r="F20" s="533">
        <f>'Sch 6 - Reclassifications'!F20</f>
        <v>0</v>
      </c>
      <c r="G20" s="529">
        <f>'Sch 6 - Reclassifications'!G20</f>
        <v>0</v>
      </c>
      <c r="H20" s="534">
        <f>'Sch 6 - Reclassifications'!H20</f>
        <v>0</v>
      </c>
      <c r="I20" s="532">
        <f>'Sch 6 - Reclassifications'!I20</f>
        <v>0</v>
      </c>
      <c r="J20" s="533">
        <f>'Sch 6 - Reclassifications'!J20</f>
        <v>0</v>
      </c>
      <c r="K20" s="529">
        <f>'Sch 6 - Reclassifications'!K20</f>
        <v>0</v>
      </c>
      <c r="L20" s="535">
        <f>'Sch 6 - Reclassifications'!L20</f>
        <v>0</v>
      </c>
      <c r="N20" s="707" t="s">
        <v>1107</v>
      </c>
    </row>
    <row r="21" spans="1:14" ht="15" customHeight="1" x14ac:dyDescent="0.35">
      <c r="A21" s="432">
        <f t="shared" si="0"/>
        <v>11</v>
      </c>
      <c r="B21" s="1270">
        <f>'Sch 6 - Reclassifications'!B21</f>
        <v>0</v>
      </c>
      <c r="C21" s="1270"/>
      <c r="D21" s="529">
        <f>'Sch 6 - Reclassifications'!D21</f>
        <v>0</v>
      </c>
      <c r="E21" s="532">
        <f>'Sch 6 - Reclassifications'!E21</f>
        <v>0</v>
      </c>
      <c r="F21" s="533">
        <f>'Sch 6 - Reclassifications'!F21</f>
        <v>0</v>
      </c>
      <c r="G21" s="529">
        <f>'Sch 6 - Reclassifications'!G21</f>
        <v>0</v>
      </c>
      <c r="H21" s="534">
        <f>'Sch 6 - Reclassifications'!H21</f>
        <v>0</v>
      </c>
      <c r="I21" s="532">
        <f>'Sch 6 - Reclassifications'!I21</f>
        <v>0</v>
      </c>
      <c r="J21" s="533">
        <f>'Sch 6 - Reclassifications'!J21</f>
        <v>0</v>
      </c>
      <c r="K21" s="529">
        <f>'Sch 6 - Reclassifications'!K21</f>
        <v>0</v>
      </c>
      <c r="L21" s="535">
        <f>'Sch 6 - Reclassifications'!L21</f>
        <v>0</v>
      </c>
      <c r="N21" s="707" t="s">
        <v>1108</v>
      </c>
    </row>
    <row r="22" spans="1:14" ht="15" customHeight="1" x14ac:dyDescent="0.35">
      <c r="A22" s="432">
        <f t="shared" si="0"/>
        <v>12</v>
      </c>
      <c r="B22" s="1270">
        <f>'Sch 6 - Reclassifications'!B22</f>
        <v>0</v>
      </c>
      <c r="C22" s="1270"/>
      <c r="D22" s="529">
        <f>'Sch 6 - Reclassifications'!D22</f>
        <v>0</v>
      </c>
      <c r="E22" s="532">
        <f>'Sch 6 - Reclassifications'!E22</f>
        <v>0</v>
      </c>
      <c r="F22" s="533">
        <f>'Sch 6 - Reclassifications'!F22</f>
        <v>0</v>
      </c>
      <c r="G22" s="529">
        <f>'Sch 6 - Reclassifications'!G22</f>
        <v>0</v>
      </c>
      <c r="H22" s="534">
        <f>'Sch 6 - Reclassifications'!H22</f>
        <v>0</v>
      </c>
      <c r="I22" s="532">
        <f>'Sch 6 - Reclassifications'!I22</f>
        <v>0</v>
      </c>
      <c r="J22" s="533">
        <f>'Sch 6 - Reclassifications'!J22</f>
        <v>0</v>
      </c>
      <c r="K22" s="529">
        <f>'Sch 6 - Reclassifications'!K22</f>
        <v>0</v>
      </c>
      <c r="L22" s="535">
        <f>'Sch 6 - Reclassifications'!L22</f>
        <v>0</v>
      </c>
      <c r="N22" s="707" t="s">
        <v>1109</v>
      </c>
    </row>
    <row r="23" spans="1:14" ht="15" customHeight="1" x14ac:dyDescent="0.35">
      <c r="A23" s="432">
        <f t="shared" si="0"/>
        <v>13</v>
      </c>
      <c r="B23" s="1270">
        <f>'Sch 6 - Reclassifications'!B23</f>
        <v>0</v>
      </c>
      <c r="C23" s="1270"/>
      <c r="D23" s="529">
        <f>'Sch 6 - Reclassifications'!D23</f>
        <v>0</v>
      </c>
      <c r="E23" s="532">
        <f>'Sch 6 - Reclassifications'!E23</f>
        <v>0</v>
      </c>
      <c r="F23" s="533">
        <f>'Sch 6 - Reclassifications'!F23</f>
        <v>0</v>
      </c>
      <c r="G23" s="529">
        <f>'Sch 6 - Reclassifications'!G23</f>
        <v>0</v>
      </c>
      <c r="H23" s="534">
        <f>'Sch 6 - Reclassifications'!H23</f>
        <v>0</v>
      </c>
      <c r="I23" s="532">
        <f>'Sch 6 - Reclassifications'!I23</f>
        <v>0</v>
      </c>
      <c r="J23" s="533">
        <f>'Sch 6 - Reclassifications'!J23</f>
        <v>0</v>
      </c>
      <c r="K23" s="529">
        <f>'Sch 6 - Reclassifications'!K23</f>
        <v>0</v>
      </c>
      <c r="L23" s="535">
        <f>'Sch 6 - Reclassifications'!L23</f>
        <v>0</v>
      </c>
      <c r="N23" s="707" t="s">
        <v>1110</v>
      </c>
    </row>
    <row r="24" spans="1:14" ht="15" customHeight="1" x14ac:dyDescent="0.35">
      <c r="A24" s="432">
        <f t="shared" si="0"/>
        <v>14</v>
      </c>
      <c r="B24" s="1270">
        <f>'Sch 6 - Reclassifications'!B24</f>
        <v>0</v>
      </c>
      <c r="C24" s="1270"/>
      <c r="D24" s="529">
        <f>'Sch 6 - Reclassifications'!D24</f>
        <v>0</v>
      </c>
      <c r="E24" s="532">
        <f>'Sch 6 - Reclassifications'!E24</f>
        <v>0</v>
      </c>
      <c r="F24" s="533">
        <f>'Sch 6 - Reclassifications'!F24</f>
        <v>0</v>
      </c>
      <c r="G24" s="529">
        <f>'Sch 6 - Reclassifications'!G24</f>
        <v>0</v>
      </c>
      <c r="H24" s="534">
        <f>'Sch 6 - Reclassifications'!H24</f>
        <v>0</v>
      </c>
      <c r="I24" s="532">
        <f>'Sch 6 - Reclassifications'!I24</f>
        <v>0</v>
      </c>
      <c r="J24" s="533">
        <f>'Sch 6 - Reclassifications'!J24</f>
        <v>0</v>
      </c>
      <c r="K24" s="529">
        <f>'Sch 6 - Reclassifications'!K24</f>
        <v>0</v>
      </c>
      <c r="L24" s="535">
        <f>'Sch 6 - Reclassifications'!L24</f>
        <v>0</v>
      </c>
      <c r="N24" s="707" t="s">
        <v>1111</v>
      </c>
    </row>
    <row r="25" spans="1:14" ht="15" customHeight="1" x14ac:dyDescent="0.35">
      <c r="A25" s="432">
        <f t="shared" si="0"/>
        <v>15</v>
      </c>
      <c r="B25" s="1270">
        <f>'Sch 6 - Reclassifications'!B25</f>
        <v>0</v>
      </c>
      <c r="C25" s="1270"/>
      <c r="D25" s="529">
        <f>'Sch 6 - Reclassifications'!D25</f>
        <v>0</v>
      </c>
      <c r="E25" s="532">
        <f>'Sch 6 - Reclassifications'!E25</f>
        <v>0</v>
      </c>
      <c r="F25" s="533">
        <f>'Sch 6 - Reclassifications'!F25</f>
        <v>0</v>
      </c>
      <c r="G25" s="529">
        <f>'Sch 6 - Reclassifications'!G25</f>
        <v>0</v>
      </c>
      <c r="H25" s="534">
        <f>'Sch 6 - Reclassifications'!H25</f>
        <v>0</v>
      </c>
      <c r="I25" s="532">
        <f>'Sch 6 - Reclassifications'!I25</f>
        <v>0</v>
      </c>
      <c r="J25" s="533">
        <f>'Sch 6 - Reclassifications'!J25</f>
        <v>0</v>
      </c>
      <c r="K25" s="529">
        <f>'Sch 6 - Reclassifications'!K25</f>
        <v>0</v>
      </c>
      <c r="L25" s="535">
        <f>'Sch 6 - Reclassifications'!L25</f>
        <v>0</v>
      </c>
      <c r="N25" s="707" t="s">
        <v>1112</v>
      </c>
    </row>
    <row r="26" spans="1:14" ht="15" customHeight="1" x14ac:dyDescent="0.35">
      <c r="A26" s="432">
        <f t="shared" si="0"/>
        <v>16</v>
      </c>
      <c r="B26" s="1270">
        <f>'Sch 6 - Reclassifications'!B26</f>
        <v>0</v>
      </c>
      <c r="C26" s="1270"/>
      <c r="D26" s="529">
        <f>'Sch 6 - Reclassifications'!D26</f>
        <v>0</v>
      </c>
      <c r="E26" s="532">
        <f>'Sch 6 - Reclassifications'!E26</f>
        <v>0</v>
      </c>
      <c r="F26" s="533">
        <f>'Sch 6 - Reclassifications'!F26</f>
        <v>0</v>
      </c>
      <c r="G26" s="529">
        <f>'Sch 6 - Reclassifications'!G26</f>
        <v>0</v>
      </c>
      <c r="H26" s="534">
        <f>'Sch 6 - Reclassifications'!H26</f>
        <v>0</v>
      </c>
      <c r="I26" s="532">
        <f>'Sch 6 - Reclassifications'!I26</f>
        <v>0</v>
      </c>
      <c r="J26" s="533">
        <f>'Sch 6 - Reclassifications'!J26</f>
        <v>0</v>
      </c>
      <c r="K26" s="529">
        <f>'Sch 6 - Reclassifications'!K26</f>
        <v>0</v>
      </c>
      <c r="L26" s="535">
        <f>'Sch 6 - Reclassifications'!L26</f>
        <v>0</v>
      </c>
      <c r="N26" s="707" t="s">
        <v>1113</v>
      </c>
    </row>
    <row r="27" spans="1:14" ht="15" customHeight="1" x14ac:dyDescent="0.35">
      <c r="A27" s="432">
        <f t="shared" si="0"/>
        <v>17</v>
      </c>
      <c r="B27" s="1270">
        <f>'Sch 6 - Reclassifications'!B27</f>
        <v>0</v>
      </c>
      <c r="C27" s="1270"/>
      <c r="D27" s="529">
        <f>'Sch 6 - Reclassifications'!D27</f>
        <v>0</v>
      </c>
      <c r="E27" s="532">
        <f>'Sch 6 - Reclassifications'!E27</f>
        <v>0</v>
      </c>
      <c r="F27" s="533">
        <f>'Sch 6 - Reclassifications'!F27</f>
        <v>0</v>
      </c>
      <c r="G27" s="529">
        <f>'Sch 6 - Reclassifications'!G27</f>
        <v>0</v>
      </c>
      <c r="H27" s="534">
        <f>'Sch 6 - Reclassifications'!H27</f>
        <v>0</v>
      </c>
      <c r="I27" s="532">
        <f>'Sch 6 - Reclassifications'!I27</f>
        <v>0</v>
      </c>
      <c r="J27" s="533">
        <f>'Sch 6 - Reclassifications'!J27</f>
        <v>0</v>
      </c>
      <c r="K27" s="529">
        <f>'Sch 6 - Reclassifications'!K27</f>
        <v>0</v>
      </c>
      <c r="L27" s="535">
        <f>'Sch 6 - Reclassifications'!L27</f>
        <v>0</v>
      </c>
      <c r="N27" s="707" t="s">
        <v>1114</v>
      </c>
    </row>
    <row r="28" spans="1:14" ht="15" customHeight="1" x14ac:dyDescent="0.35">
      <c r="A28" s="432">
        <f t="shared" si="0"/>
        <v>18</v>
      </c>
      <c r="B28" s="1270">
        <f>'Sch 6 - Reclassifications'!B28</f>
        <v>0</v>
      </c>
      <c r="C28" s="1270"/>
      <c r="D28" s="529">
        <f>'Sch 6 - Reclassifications'!D28</f>
        <v>0</v>
      </c>
      <c r="E28" s="532">
        <f>'Sch 6 - Reclassifications'!E28</f>
        <v>0</v>
      </c>
      <c r="F28" s="533">
        <f>'Sch 6 - Reclassifications'!F28</f>
        <v>0</v>
      </c>
      <c r="G28" s="529">
        <f>'Sch 6 - Reclassifications'!G28</f>
        <v>0</v>
      </c>
      <c r="H28" s="534">
        <f>'Sch 6 - Reclassifications'!H28</f>
        <v>0</v>
      </c>
      <c r="I28" s="532">
        <f>'Sch 6 - Reclassifications'!I28</f>
        <v>0</v>
      </c>
      <c r="J28" s="533">
        <f>'Sch 6 - Reclassifications'!J28</f>
        <v>0</v>
      </c>
      <c r="K28" s="529">
        <f>'Sch 6 - Reclassifications'!K28</f>
        <v>0</v>
      </c>
      <c r="L28" s="535">
        <f>'Sch 6 - Reclassifications'!L28</f>
        <v>0</v>
      </c>
      <c r="N28" s="707" t="s">
        <v>1115</v>
      </c>
    </row>
    <row r="29" spans="1:14" ht="15" customHeight="1" x14ac:dyDescent="0.35">
      <c r="A29" s="432">
        <f t="shared" si="0"/>
        <v>19</v>
      </c>
      <c r="B29" s="1270">
        <f>'Sch 6 - Reclassifications'!B29</f>
        <v>0</v>
      </c>
      <c r="C29" s="1270"/>
      <c r="D29" s="529">
        <f>'Sch 6 - Reclassifications'!D29</f>
        <v>0</v>
      </c>
      <c r="E29" s="532">
        <f>'Sch 6 - Reclassifications'!E29</f>
        <v>0</v>
      </c>
      <c r="F29" s="533">
        <f>'Sch 6 - Reclassifications'!F29</f>
        <v>0</v>
      </c>
      <c r="G29" s="529">
        <f>'Sch 6 - Reclassifications'!G29</f>
        <v>0</v>
      </c>
      <c r="H29" s="534">
        <f>'Sch 6 - Reclassifications'!H29</f>
        <v>0</v>
      </c>
      <c r="I29" s="532">
        <f>'Sch 6 - Reclassifications'!I29</f>
        <v>0</v>
      </c>
      <c r="J29" s="533">
        <f>'Sch 6 - Reclassifications'!J29</f>
        <v>0</v>
      </c>
      <c r="K29" s="529">
        <f>'Sch 6 - Reclassifications'!K29</f>
        <v>0</v>
      </c>
      <c r="L29" s="535">
        <f>'Sch 6 - Reclassifications'!L29</f>
        <v>0</v>
      </c>
      <c r="N29" s="707" t="s">
        <v>1116</v>
      </c>
    </row>
    <row r="30" spans="1:14" ht="15" customHeight="1" x14ac:dyDescent="0.35">
      <c r="A30" s="432">
        <f t="shared" si="0"/>
        <v>20</v>
      </c>
      <c r="B30" s="1270">
        <f>'Sch 6 - Reclassifications'!B30</f>
        <v>0</v>
      </c>
      <c r="C30" s="1270"/>
      <c r="D30" s="529">
        <f>'Sch 6 - Reclassifications'!D30</f>
        <v>0</v>
      </c>
      <c r="E30" s="532">
        <f>'Sch 6 - Reclassifications'!E30</f>
        <v>0</v>
      </c>
      <c r="F30" s="533">
        <f>'Sch 6 - Reclassifications'!F30</f>
        <v>0</v>
      </c>
      <c r="G30" s="529">
        <f>'Sch 6 - Reclassifications'!G30</f>
        <v>0</v>
      </c>
      <c r="H30" s="534">
        <f>'Sch 6 - Reclassifications'!H30</f>
        <v>0</v>
      </c>
      <c r="I30" s="532">
        <f>'Sch 6 - Reclassifications'!I30</f>
        <v>0</v>
      </c>
      <c r="J30" s="533">
        <f>'Sch 6 - Reclassifications'!J30</f>
        <v>0</v>
      </c>
      <c r="K30" s="529">
        <f>'Sch 6 - Reclassifications'!K30</f>
        <v>0</v>
      </c>
      <c r="L30" s="535">
        <f>'Sch 6 - Reclassifications'!L30</f>
        <v>0</v>
      </c>
      <c r="N30" s="707" t="s">
        <v>1117</v>
      </c>
    </row>
    <row r="31" spans="1:14" ht="15" customHeight="1" x14ac:dyDescent="0.35">
      <c r="A31" s="432">
        <f t="shared" si="0"/>
        <v>21</v>
      </c>
      <c r="B31" s="1270">
        <f>'Sch 6 - Reclassifications'!B31</f>
        <v>0</v>
      </c>
      <c r="C31" s="1270"/>
      <c r="D31" s="529">
        <f>'Sch 6 - Reclassifications'!D31</f>
        <v>0</v>
      </c>
      <c r="E31" s="532">
        <f>'Sch 6 - Reclassifications'!E31</f>
        <v>0</v>
      </c>
      <c r="F31" s="533">
        <f>'Sch 6 - Reclassifications'!F31</f>
        <v>0</v>
      </c>
      <c r="G31" s="529">
        <f>'Sch 6 - Reclassifications'!G31</f>
        <v>0</v>
      </c>
      <c r="H31" s="534">
        <f>'Sch 6 - Reclassifications'!H31</f>
        <v>0</v>
      </c>
      <c r="I31" s="532">
        <f>'Sch 6 - Reclassifications'!I31</f>
        <v>0</v>
      </c>
      <c r="J31" s="533">
        <f>'Sch 6 - Reclassifications'!J31</f>
        <v>0</v>
      </c>
      <c r="K31" s="529">
        <f>'Sch 6 - Reclassifications'!K31</f>
        <v>0</v>
      </c>
      <c r="L31" s="535">
        <f>'Sch 6 - Reclassifications'!L31</f>
        <v>0</v>
      </c>
      <c r="N31" s="707" t="s">
        <v>1118</v>
      </c>
    </row>
    <row r="32" spans="1:14" ht="15" customHeight="1" x14ac:dyDescent="0.35">
      <c r="A32" s="432">
        <f t="shared" si="0"/>
        <v>22</v>
      </c>
      <c r="B32" s="1270">
        <f>'Sch 6 - Reclassifications'!B32</f>
        <v>0</v>
      </c>
      <c r="C32" s="1270"/>
      <c r="D32" s="529">
        <f>'Sch 6 - Reclassifications'!D32</f>
        <v>0</v>
      </c>
      <c r="E32" s="532">
        <f>'Sch 6 - Reclassifications'!E32</f>
        <v>0</v>
      </c>
      <c r="F32" s="533">
        <f>'Sch 6 - Reclassifications'!F32</f>
        <v>0</v>
      </c>
      <c r="G32" s="529">
        <f>'Sch 6 - Reclassifications'!G32</f>
        <v>0</v>
      </c>
      <c r="H32" s="534">
        <f>'Sch 6 - Reclassifications'!H32</f>
        <v>0</v>
      </c>
      <c r="I32" s="532">
        <f>'Sch 6 - Reclassifications'!I32</f>
        <v>0</v>
      </c>
      <c r="J32" s="533">
        <f>'Sch 6 - Reclassifications'!J32</f>
        <v>0</v>
      </c>
      <c r="K32" s="529">
        <f>'Sch 6 - Reclassifications'!K32</f>
        <v>0</v>
      </c>
      <c r="L32" s="535">
        <f>'Sch 6 - Reclassifications'!L32</f>
        <v>0</v>
      </c>
      <c r="N32" s="707" t="s">
        <v>1119</v>
      </c>
    </row>
    <row r="33" spans="1:14" ht="15" customHeight="1" x14ac:dyDescent="0.35">
      <c r="A33" s="432">
        <f t="shared" si="0"/>
        <v>23</v>
      </c>
      <c r="B33" s="1270">
        <f>'Sch 6 - Reclassifications'!B33</f>
        <v>0</v>
      </c>
      <c r="C33" s="1270"/>
      <c r="D33" s="529">
        <f>'Sch 6 - Reclassifications'!D33</f>
        <v>0</v>
      </c>
      <c r="E33" s="532">
        <f>'Sch 6 - Reclassifications'!E33</f>
        <v>0</v>
      </c>
      <c r="F33" s="533">
        <f>'Sch 6 - Reclassifications'!F33</f>
        <v>0</v>
      </c>
      <c r="G33" s="529">
        <f>'Sch 6 - Reclassifications'!G33</f>
        <v>0</v>
      </c>
      <c r="H33" s="534">
        <f>'Sch 6 - Reclassifications'!H33</f>
        <v>0</v>
      </c>
      <c r="I33" s="532">
        <f>'Sch 6 - Reclassifications'!I33</f>
        <v>0</v>
      </c>
      <c r="J33" s="533">
        <f>'Sch 6 - Reclassifications'!J33</f>
        <v>0</v>
      </c>
      <c r="K33" s="529">
        <f>'Sch 6 - Reclassifications'!K33</f>
        <v>0</v>
      </c>
      <c r="L33" s="535">
        <f>'Sch 6 - Reclassifications'!L33</f>
        <v>0</v>
      </c>
      <c r="N33" s="707" t="s">
        <v>1120</v>
      </c>
    </row>
    <row r="34" spans="1:14" ht="15" customHeight="1" x14ac:dyDescent="0.35">
      <c r="A34" s="432">
        <f t="shared" si="0"/>
        <v>24</v>
      </c>
      <c r="B34" s="1270">
        <f>'Sch 6 - Reclassifications'!B34</f>
        <v>0</v>
      </c>
      <c r="C34" s="1270"/>
      <c r="D34" s="529">
        <f>'Sch 6 - Reclassifications'!D34</f>
        <v>0</v>
      </c>
      <c r="E34" s="532">
        <f>'Sch 6 - Reclassifications'!E34</f>
        <v>0</v>
      </c>
      <c r="F34" s="533">
        <f>'Sch 6 - Reclassifications'!F34</f>
        <v>0</v>
      </c>
      <c r="G34" s="529">
        <f>'Sch 6 - Reclassifications'!G34</f>
        <v>0</v>
      </c>
      <c r="H34" s="534">
        <f>'Sch 6 - Reclassifications'!H34</f>
        <v>0</v>
      </c>
      <c r="I34" s="532">
        <f>'Sch 6 - Reclassifications'!I34</f>
        <v>0</v>
      </c>
      <c r="J34" s="533">
        <f>'Sch 6 - Reclassifications'!J34</f>
        <v>0</v>
      </c>
      <c r="K34" s="529">
        <f>'Sch 6 - Reclassifications'!K34</f>
        <v>0</v>
      </c>
      <c r="L34" s="535">
        <f>'Sch 6 - Reclassifications'!L34</f>
        <v>0</v>
      </c>
      <c r="N34" s="707" t="s">
        <v>1121</v>
      </c>
    </row>
    <row r="35" spans="1:14" ht="15" customHeight="1" x14ac:dyDescent="0.35">
      <c r="A35" s="432">
        <f t="shared" si="0"/>
        <v>25</v>
      </c>
      <c r="B35" s="1270">
        <f>'Sch 6 - Reclassifications'!B35</f>
        <v>0</v>
      </c>
      <c r="C35" s="1270"/>
      <c r="D35" s="529">
        <f>'Sch 6 - Reclassifications'!D35</f>
        <v>0</v>
      </c>
      <c r="E35" s="532">
        <f>'Sch 6 - Reclassifications'!E35</f>
        <v>0</v>
      </c>
      <c r="F35" s="533">
        <f>'Sch 6 - Reclassifications'!F35</f>
        <v>0</v>
      </c>
      <c r="G35" s="529">
        <f>'Sch 6 - Reclassifications'!G35</f>
        <v>0</v>
      </c>
      <c r="H35" s="534">
        <f>'Sch 6 - Reclassifications'!H35</f>
        <v>0</v>
      </c>
      <c r="I35" s="532">
        <f>'Sch 6 - Reclassifications'!I35</f>
        <v>0</v>
      </c>
      <c r="J35" s="533">
        <f>'Sch 6 - Reclassifications'!J35</f>
        <v>0</v>
      </c>
      <c r="K35" s="529">
        <f>'Sch 6 - Reclassifications'!K35</f>
        <v>0</v>
      </c>
      <c r="L35" s="535">
        <f>'Sch 6 - Reclassifications'!L35</f>
        <v>0</v>
      </c>
      <c r="N35" s="707" t="s">
        <v>1122</v>
      </c>
    </row>
    <row r="36" spans="1:14" ht="15" customHeight="1" x14ac:dyDescent="0.35">
      <c r="A36" s="432">
        <f t="shared" si="0"/>
        <v>26</v>
      </c>
      <c r="B36" s="1270">
        <f>'Sch 6 - Reclassifications'!B36</f>
        <v>0</v>
      </c>
      <c r="C36" s="1270"/>
      <c r="D36" s="529">
        <f>'Sch 6 - Reclassifications'!D36</f>
        <v>0</v>
      </c>
      <c r="E36" s="532">
        <f>'Sch 6 - Reclassifications'!E36</f>
        <v>0</v>
      </c>
      <c r="F36" s="533">
        <f>'Sch 6 - Reclassifications'!F36</f>
        <v>0</v>
      </c>
      <c r="G36" s="529">
        <f>'Sch 6 - Reclassifications'!G36</f>
        <v>0</v>
      </c>
      <c r="H36" s="534">
        <f>'Sch 6 - Reclassifications'!H36</f>
        <v>0</v>
      </c>
      <c r="I36" s="532">
        <f>'Sch 6 - Reclassifications'!I36</f>
        <v>0</v>
      </c>
      <c r="J36" s="533">
        <f>'Sch 6 - Reclassifications'!J36</f>
        <v>0</v>
      </c>
      <c r="K36" s="529">
        <f>'Sch 6 - Reclassifications'!K36</f>
        <v>0</v>
      </c>
      <c r="L36" s="535">
        <f>'Sch 6 - Reclassifications'!L36</f>
        <v>0</v>
      </c>
      <c r="N36" s="707" t="s">
        <v>1123</v>
      </c>
    </row>
    <row r="37" spans="1:14" ht="15" customHeight="1" x14ac:dyDescent="0.35">
      <c r="A37" s="432">
        <f t="shared" si="0"/>
        <v>27</v>
      </c>
      <c r="B37" s="1270">
        <f>'Sch 6 - Reclassifications'!B37</f>
        <v>0</v>
      </c>
      <c r="C37" s="1270"/>
      <c r="D37" s="529">
        <f>'Sch 6 - Reclassifications'!D37</f>
        <v>0</v>
      </c>
      <c r="E37" s="532">
        <f>'Sch 6 - Reclassifications'!E37</f>
        <v>0</v>
      </c>
      <c r="F37" s="533">
        <f>'Sch 6 - Reclassifications'!F37</f>
        <v>0</v>
      </c>
      <c r="G37" s="529">
        <f>'Sch 6 - Reclassifications'!G37</f>
        <v>0</v>
      </c>
      <c r="H37" s="534">
        <f>'Sch 6 - Reclassifications'!H37</f>
        <v>0</v>
      </c>
      <c r="I37" s="532">
        <f>'Sch 6 - Reclassifications'!I37</f>
        <v>0</v>
      </c>
      <c r="J37" s="533">
        <f>'Sch 6 - Reclassifications'!J37</f>
        <v>0</v>
      </c>
      <c r="K37" s="529">
        <f>'Sch 6 - Reclassifications'!K37</f>
        <v>0</v>
      </c>
      <c r="L37" s="535">
        <f>'Sch 6 - Reclassifications'!L37</f>
        <v>0</v>
      </c>
      <c r="N37" s="707" t="s">
        <v>1124</v>
      </c>
    </row>
    <row r="38" spans="1:14" ht="15" customHeight="1" x14ac:dyDescent="0.35">
      <c r="A38" s="432">
        <f t="shared" si="0"/>
        <v>28</v>
      </c>
      <c r="B38" s="1270">
        <f>'Sch 6 - Reclassifications'!B38</f>
        <v>0</v>
      </c>
      <c r="C38" s="1270"/>
      <c r="D38" s="529">
        <f>'Sch 6 - Reclassifications'!D38</f>
        <v>0</v>
      </c>
      <c r="E38" s="532">
        <f>'Sch 6 - Reclassifications'!E38</f>
        <v>0</v>
      </c>
      <c r="F38" s="533">
        <f>'Sch 6 - Reclassifications'!F38</f>
        <v>0</v>
      </c>
      <c r="G38" s="529">
        <f>'Sch 6 - Reclassifications'!G38</f>
        <v>0</v>
      </c>
      <c r="H38" s="534">
        <f>'Sch 6 - Reclassifications'!H38</f>
        <v>0</v>
      </c>
      <c r="I38" s="532">
        <f>'Sch 6 - Reclassifications'!I38</f>
        <v>0</v>
      </c>
      <c r="J38" s="533">
        <f>'Sch 6 - Reclassifications'!J38</f>
        <v>0</v>
      </c>
      <c r="K38" s="529">
        <f>'Sch 6 - Reclassifications'!K38</f>
        <v>0</v>
      </c>
      <c r="L38" s="535">
        <f>'Sch 6 - Reclassifications'!L38</f>
        <v>0</v>
      </c>
      <c r="N38" s="707" t="s">
        <v>1125</v>
      </c>
    </row>
    <row r="39" spans="1:14" ht="15" customHeight="1" x14ac:dyDescent="0.35">
      <c r="A39" s="432">
        <f t="shared" si="0"/>
        <v>29</v>
      </c>
      <c r="B39" s="1270">
        <f>'Sch 6 - Reclassifications'!B39</f>
        <v>0</v>
      </c>
      <c r="C39" s="1270"/>
      <c r="D39" s="529">
        <f>'Sch 6 - Reclassifications'!D39</f>
        <v>0</v>
      </c>
      <c r="E39" s="532">
        <f>'Sch 6 - Reclassifications'!E39</f>
        <v>0</v>
      </c>
      <c r="F39" s="533">
        <f>'Sch 6 - Reclassifications'!F39</f>
        <v>0</v>
      </c>
      <c r="G39" s="529">
        <f>'Sch 6 - Reclassifications'!G39</f>
        <v>0</v>
      </c>
      <c r="H39" s="534">
        <f>'Sch 6 - Reclassifications'!H39</f>
        <v>0</v>
      </c>
      <c r="I39" s="532">
        <f>'Sch 6 - Reclassifications'!I39</f>
        <v>0</v>
      </c>
      <c r="J39" s="533">
        <f>'Sch 6 - Reclassifications'!J39</f>
        <v>0</v>
      </c>
      <c r="K39" s="529">
        <f>'Sch 6 - Reclassifications'!K39</f>
        <v>0</v>
      </c>
      <c r="L39" s="535">
        <f>'Sch 6 - Reclassifications'!L39</f>
        <v>0</v>
      </c>
      <c r="N39" s="707" t="s">
        <v>1126</v>
      </c>
    </row>
    <row r="40" spans="1:14" ht="15" customHeight="1" x14ac:dyDescent="0.35">
      <c r="A40" s="432">
        <f t="shared" si="0"/>
        <v>30</v>
      </c>
      <c r="B40" s="1270">
        <f>'Sch 6 - Reclassifications'!B40</f>
        <v>0</v>
      </c>
      <c r="C40" s="1270"/>
      <c r="D40" s="529">
        <f>'Sch 6 - Reclassifications'!D40</f>
        <v>0</v>
      </c>
      <c r="E40" s="532">
        <f>'Sch 6 - Reclassifications'!E40</f>
        <v>0</v>
      </c>
      <c r="F40" s="533">
        <f>'Sch 6 - Reclassifications'!F40</f>
        <v>0</v>
      </c>
      <c r="G40" s="529">
        <f>'Sch 6 - Reclassifications'!G40</f>
        <v>0</v>
      </c>
      <c r="H40" s="534">
        <f>'Sch 6 - Reclassifications'!H40</f>
        <v>0</v>
      </c>
      <c r="I40" s="532">
        <f>'Sch 6 - Reclassifications'!I40</f>
        <v>0</v>
      </c>
      <c r="J40" s="533">
        <f>'Sch 6 - Reclassifications'!J40</f>
        <v>0</v>
      </c>
      <c r="K40" s="529">
        <f>'Sch 6 - Reclassifications'!K40</f>
        <v>0</v>
      </c>
      <c r="L40" s="535">
        <f>'Sch 6 - Reclassifications'!L40</f>
        <v>0</v>
      </c>
      <c r="N40" s="707" t="s">
        <v>1127</v>
      </c>
    </row>
    <row r="41" spans="1:14" ht="15" customHeight="1" x14ac:dyDescent="0.35">
      <c r="A41" s="432">
        <f t="shared" si="0"/>
        <v>31</v>
      </c>
      <c r="B41" s="1270">
        <f>'Sch 6 - Reclassifications'!B41</f>
        <v>0</v>
      </c>
      <c r="C41" s="1270"/>
      <c r="D41" s="529">
        <f>'Sch 6 - Reclassifications'!D41</f>
        <v>0</v>
      </c>
      <c r="E41" s="532">
        <f>'Sch 6 - Reclassifications'!E41</f>
        <v>0</v>
      </c>
      <c r="F41" s="533">
        <f>'Sch 6 - Reclassifications'!F41</f>
        <v>0</v>
      </c>
      <c r="G41" s="529">
        <f>'Sch 6 - Reclassifications'!G41</f>
        <v>0</v>
      </c>
      <c r="H41" s="534">
        <f>'Sch 6 - Reclassifications'!H41</f>
        <v>0</v>
      </c>
      <c r="I41" s="532">
        <f>'Sch 6 - Reclassifications'!I41</f>
        <v>0</v>
      </c>
      <c r="J41" s="533">
        <f>'Sch 6 - Reclassifications'!J41</f>
        <v>0</v>
      </c>
      <c r="K41" s="529">
        <f>'Sch 6 - Reclassifications'!K41</f>
        <v>0</v>
      </c>
      <c r="L41" s="535">
        <f>'Sch 6 - Reclassifications'!L41</f>
        <v>0</v>
      </c>
      <c r="N41" s="707" t="s">
        <v>1128</v>
      </c>
    </row>
    <row r="42" spans="1:14" ht="15" customHeight="1" x14ac:dyDescent="0.35">
      <c r="A42" s="432">
        <f t="shared" si="0"/>
        <v>32</v>
      </c>
      <c r="B42" s="1270">
        <f>'Sch 6 - Reclassifications'!B42</f>
        <v>0</v>
      </c>
      <c r="C42" s="1270"/>
      <c r="D42" s="529">
        <f>'Sch 6 - Reclassifications'!D42</f>
        <v>0</v>
      </c>
      <c r="E42" s="532">
        <f>'Sch 6 - Reclassifications'!E42</f>
        <v>0</v>
      </c>
      <c r="F42" s="533">
        <f>'Sch 6 - Reclassifications'!F42</f>
        <v>0</v>
      </c>
      <c r="G42" s="529">
        <f>'Sch 6 - Reclassifications'!G42</f>
        <v>0</v>
      </c>
      <c r="H42" s="534">
        <f>'Sch 6 - Reclassifications'!H42</f>
        <v>0</v>
      </c>
      <c r="I42" s="532">
        <f>'Sch 6 - Reclassifications'!I42</f>
        <v>0</v>
      </c>
      <c r="J42" s="533">
        <f>'Sch 6 - Reclassifications'!J42</f>
        <v>0</v>
      </c>
      <c r="K42" s="529">
        <f>'Sch 6 - Reclassifications'!K42</f>
        <v>0</v>
      </c>
      <c r="L42" s="535">
        <f>'Sch 6 - Reclassifications'!L42</f>
        <v>0</v>
      </c>
      <c r="N42" s="707" t="s">
        <v>1129</v>
      </c>
    </row>
    <row r="43" spans="1:14" ht="15" customHeight="1" x14ac:dyDescent="0.35">
      <c r="A43" s="432">
        <f t="shared" si="0"/>
        <v>33</v>
      </c>
      <c r="B43" s="1270">
        <f>'Sch 6 - Reclassifications'!B43</f>
        <v>0</v>
      </c>
      <c r="C43" s="1270"/>
      <c r="D43" s="529">
        <f>'Sch 6 - Reclassifications'!D43</f>
        <v>0</v>
      </c>
      <c r="E43" s="532">
        <f>'Sch 6 - Reclassifications'!E43</f>
        <v>0</v>
      </c>
      <c r="F43" s="533">
        <f>'Sch 6 - Reclassifications'!F43</f>
        <v>0</v>
      </c>
      <c r="G43" s="529">
        <f>'Sch 6 - Reclassifications'!G43</f>
        <v>0</v>
      </c>
      <c r="H43" s="534">
        <f>'Sch 6 - Reclassifications'!H43</f>
        <v>0</v>
      </c>
      <c r="I43" s="532">
        <f>'Sch 6 - Reclassifications'!I43</f>
        <v>0</v>
      </c>
      <c r="J43" s="533">
        <f>'Sch 6 - Reclassifications'!J43</f>
        <v>0</v>
      </c>
      <c r="K43" s="529">
        <f>'Sch 6 - Reclassifications'!K43</f>
        <v>0</v>
      </c>
      <c r="L43" s="535">
        <f>'Sch 6 - Reclassifications'!L43</f>
        <v>0</v>
      </c>
      <c r="N43" s="707" t="s">
        <v>1130</v>
      </c>
    </row>
    <row r="44" spans="1:14" ht="15" customHeight="1" x14ac:dyDescent="0.35">
      <c r="A44" s="432">
        <f t="shared" si="0"/>
        <v>34</v>
      </c>
      <c r="B44" s="1270">
        <f>'Sch 6 - Reclassifications'!B44</f>
        <v>0</v>
      </c>
      <c r="C44" s="1270"/>
      <c r="D44" s="529">
        <f>'Sch 6 - Reclassifications'!D44</f>
        <v>0</v>
      </c>
      <c r="E44" s="532">
        <f>'Sch 6 - Reclassifications'!E44</f>
        <v>0</v>
      </c>
      <c r="F44" s="533">
        <f>'Sch 6 - Reclassifications'!F44</f>
        <v>0</v>
      </c>
      <c r="G44" s="529">
        <f>'Sch 6 - Reclassifications'!G44</f>
        <v>0</v>
      </c>
      <c r="H44" s="534">
        <f>'Sch 6 - Reclassifications'!H44</f>
        <v>0</v>
      </c>
      <c r="I44" s="532">
        <f>'Sch 6 - Reclassifications'!I44</f>
        <v>0</v>
      </c>
      <c r="J44" s="533">
        <f>'Sch 6 - Reclassifications'!J44</f>
        <v>0</v>
      </c>
      <c r="K44" s="529">
        <f>'Sch 6 - Reclassifications'!K44</f>
        <v>0</v>
      </c>
      <c r="L44" s="535">
        <f>'Sch 6 - Reclassifications'!L44</f>
        <v>0</v>
      </c>
      <c r="N44" s="707" t="s">
        <v>1131</v>
      </c>
    </row>
    <row r="45" spans="1:14" ht="15" customHeight="1" x14ac:dyDescent="0.35">
      <c r="A45" s="432">
        <f t="shared" si="0"/>
        <v>35</v>
      </c>
      <c r="B45" s="1270">
        <f>'Sch 6 - Reclassifications'!B45</f>
        <v>0</v>
      </c>
      <c r="C45" s="1270"/>
      <c r="D45" s="529">
        <f>'Sch 6 - Reclassifications'!D45</f>
        <v>0</v>
      </c>
      <c r="E45" s="532">
        <f>'Sch 6 - Reclassifications'!E45</f>
        <v>0</v>
      </c>
      <c r="F45" s="533">
        <f>'Sch 6 - Reclassifications'!F45</f>
        <v>0</v>
      </c>
      <c r="G45" s="529">
        <f>'Sch 6 - Reclassifications'!G45</f>
        <v>0</v>
      </c>
      <c r="H45" s="534">
        <f>'Sch 6 - Reclassifications'!H45</f>
        <v>0</v>
      </c>
      <c r="I45" s="532">
        <f>'Sch 6 - Reclassifications'!I45</f>
        <v>0</v>
      </c>
      <c r="J45" s="533">
        <f>'Sch 6 - Reclassifications'!J45</f>
        <v>0</v>
      </c>
      <c r="K45" s="529">
        <f>'Sch 6 - Reclassifications'!K45</f>
        <v>0</v>
      </c>
      <c r="L45" s="535">
        <f>'Sch 6 - Reclassifications'!L45</f>
        <v>0</v>
      </c>
      <c r="N45" s="707" t="s">
        <v>1132</v>
      </c>
    </row>
    <row r="46" spans="1:14" ht="15" customHeight="1" x14ac:dyDescent="0.35">
      <c r="A46" s="432">
        <f t="shared" si="0"/>
        <v>36</v>
      </c>
      <c r="B46" s="1270">
        <f>'Sch 6 - Reclassifications'!B46</f>
        <v>0</v>
      </c>
      <c r="C46" s="1270"/>
      <c r="D46" s="529">
        <f>'Sch 6 - Reclassifications'!D46</f>
        <v>0</v>
      </c>
      <c r="E46" s="532">
        <f>'Sch 6 - Reclassifications'!E46</f>
        <v>0</v>
      </c>
      <c r="F46" s="533">
        <f>'Sch 6 - Reclassifications'!F46</f>
        <v>0</v>
      </c>
      <c r="G46" s="529">
        <f>'Sch 6 - Reclassifications'!G46</f>
        <v>0</v>
      </c>
      <c r="H46" s="534">
        <f>'Sch 6 - Reclassifications'!H46</f>
        <v>0</v>
      </c>
      <c r="I46" s="532">
        <f>'Sch 6 - Reclassifications'!I46</f>
        <v>0</v>
      </c>
      <c r="J46" s="533">
        <f>'Sch 6 - Reclassifications'!J46</f>
        <v>0</v>
      </c>
      <c r="K46" s="529">
        <f>'Sch 6 - Reclassifications'!K46</f>
        <v>0</v>
      </c>
      <c r="L46" s="535">
        <f>'Sch 6 - Reclassifications'!L46</f>
        <v>0</v>
      </c>
      <c r="N46" s="707" t="s">
        <v>1133</v>
      </c>
    </row>
    <row r="47" spans="1:14" ht="15" customHeight="1" x14ac:dyDescent="0.35">
      <c r="A47" s="432">
        <f t="shared" si="0"/>
        <v>37</v>
      </c>
      <c r="B47" s="1270">
        <f>'Sch 6 - Reclassifications'!B47</f>
        <v>0</v>
      </c>
      <c r="C47" s="1270"/>
      <c r="D47" s="529">
        <f>'Sch 6 - Reclassifications'!D47</f>
        <v>0</v>
      </c>
      <c r="E47" s="532">
        <f>'Sch 6 - Reclassifications'!E47</f>
        <v>0</v>
      </c>
      <c r="F47" s="533">
        <f>'Sch 6 - Reclassifications'!F47</f>
        <v>0</v>
      </c>
      <c r="G47" s="529">
        <f>'Sch 6 - Reclassifications'!G47</f>
        <v>0</v>
      </c>
      <c r="H47" s="534">
        <f>'Sch 6 - Reclassifications'!H47</f>
        <v>0</v>
      </c>
      <c r="I47" s="532">
        <f>'Sch 6 - Reclassifications'!I47</f>
        <v>0</v>
      </c>
      <c r="J47" s="533">
        <f>'Sch 6 - Reclassifications'!J47</f>
        <v>0</v>
      </c>
      <c r="K47" s="529">
        <f>'Sch 6 - Reclassifications'!K47</f>
        <v>0</v>
      </c>
      <c r="L47" s="535">
        <f>'Sch 6 - Reclassifications'!L47</f>
        <v>0</v>
      </c>
      <c r="N47" s="707" t="s">
        <v>1134</v>
      </c>
    </row>
    <row r="48" spans="1:14" ht="15" customHeight="1" x14ac:dyDescent="0.35">
      <c r="A48" s="432">
        <f t="shared" si="0"/>
        <v>38</v>
      </c>
      <c r="B48" s="1270">
        <f>'Sch 6 - Reclassifications'!B48</f>
        <v>0</v>
      </c>
      <c r="C48" s="1270"/>
      <c r="D48" s="529">
        <f>'Sch 6 - Reclassifications'!D48</f>
        <v>0</v>
      </c>
      <c r="E48" s="532">
        <f>'Sch 6 - Reclassifications'!E48</f>
        <v>0</v>
      </c>
      <c r="F48" s="533">
        <f>'Sch 6 - Reclassifications'!F48</f>
        <v>0</v>
      </c>
      <c r="G48" s="529">
        <f>'Sch 6 - Reclassifications'!G48</f>
        <v>0</v>
      </c>
      <c r="H48" s="534">
        <f>'Sch 6 - Reclassifications'!H48</f>
        <v>0</v>
      </c>
      <c r="I48" s="532">
        <f>'Sch 6 - Reclassifications'!I48</f>
        <v>0</v>
      </c>
      <c r="J48" s="533">
        <f>'Sch 6 - Reclassifications'!J48</f>
        <v>0</v>
      </c>
      <c r="K48" s="529">
        <f>'Sch 6 - Reclassifications'!K48</f>
        <v>0</v>
      </c>
      <c r="L48" s="535">
        <f>'Sch 6 - Reclassifications'!L48</f>
        <v>0</v>
      </c>
      <c r="N48" s="707" t="s">
        <v>1135</v>
      </c>
    </row>
    <row r="49" spans="1:14" ht="15" customHeight="1" x14ac:dyDescent="0.35">
      <c r="A49" s="432">
        <f t="shared" si="0"/>
        <v>39</v>
      </c>
      <c r="B49" s="1270">
        <f>'Sch 6 - Reclassifications'!B49</f>
        <v>0</v>
      </c>
      <c r="C49" s="1270"/>
      <c r="D49" s="529">
        <f>'Sch 6 - Reclassifications'!D49</f>
        <v>0</v>
      </c>
      <c r="E49" s="532">
        <f>'Sch 6 - Reclassifications'!E49</f>
        <v>0</v>
      </c>
      <c r="F49" s="533">
        <f>'Sch 6 - Reclassifications'!F49</f>
        <v>0</v>
      </c>
      <c r="G49" s="529">
        <f>'Sch 6 - Reclassifications'!G49</f>
        <v>0</v>
      </c>
      <c r="H49" s="534">
        <f>'Sch 6 - Reclassifications'!H49</f>
        <v>0</v>
      </c>
      <c r="I49" s="532">
        <f>'Sch 6 - Reclassifications'!I49</f>
        <v>0</v>
      </c>
      <c r="J49" s="533">
        <f>'Sch 6 - Reclassifications'!J49</f>
        <v>0</v>
      </c>
      <c r="K49" s="529">
        <f>'Sch 6 - Reclassifications'!K49</f>
        <v>0</v>
      </c>
      <c r="L49" s="535">
        <f>'Sch 6 - Reclassifications'!L49</f>
        <v>0</v>
      </c>
      <c r="N49" s="707" t="s">
        <v>1136</v>
      </c>
    </row>
    <row r="50" spans="1:14" ht="15" customHeight="1" x14ac:dyDescent="0.35">
      <c r="A50" s="432">
        <f t="shared" si="0"/>
        <v>40</v>
      </c>
      <c r="B50" s="1270">
        <f>'Sch 6 - Reclassifications'!B50</f>
        <v>0</v>
      </c>
      <c r="C50" s="1270"/>
      <c r="D50" s="529">
        <f>'Sch 6 - Reclassifications'!D50</f>
        <v>0</v>
      </c>
      <c r="E50" s="532">
        <f>'Sch 6 - Reclassifications'!E50</f>
        <v>0</v>
      </c>
      <c r="F50" s="533">
        <f>'Sch 6 - Reclassifications'!F50</f>
        <v>0</v>
      </c>
      <c r="G50" s="529">
        <f>'Sch 6 - Reclassifications'!G50</f>
        <v>0</v>
      </c>
      <c r="H50" s="534">
        <f>'Sch 6 - Reclassifications'!H50</f>
        <v>0</v>
      </c>
      <c r="I50" s="532">
        <f>'Sch 6 - Reclassifications'!I50</f>
        <v>0</v>
      </c>
      <c r="J50" s="533">
        <f>'Sch 6 - Reclassifications'!J50</f>
        <v>0</v>
      </c>
      <c r="K50" s="529">
        <f>'Sch 6 - Reclassifications'!K50</f>
        <v>0</v>
      </c>
      <c r="L50" s="535">
        <f>'Sch 6 - Reclassifications'!L50</f>
        <v>0</v>
      </c>
      <c r="N50" s="707" t="s">
        <v>1137</v>
      </c>
    </row>
    <row r="51" spans="1:14" ht="15" customHeight="1" x14ac:dyDescent="0.35">
      <c r="A51" s="432">
        <f t="shared" si="0"/>
        <v>41</v>
      </c>
      <c r="B51" s="1270">
        <f>'Sch 6 - Reclassifications'!B51</f>
        <v>0</v>
      </c>
      <c r="C51" s="1270"/>
      <c r="D51" s="529">
        <f>'Sch 6 - Reclassifications'!D51</f>
        <v>0</v>
      </c>
      <c r="E51" s="532">
        <f>'Sch 6 - Reclassifications'!E51</f>
        <v>0</v>
      </c>
      <c r="F51" s="533">
        <f>'Sch 6 - Reclassifications'!F51</f>
        <v>0</v>
      </c>
      <c r="G51" s="529">
        <f>'Sch 6 - Reclassifications'!G51</f>
        <v>0</v>
      </c>
      <c r="H51" s="534">
        <f>'Sch 6 - Reclassifications'!H51</f>
        <v>0</v>
      </c>
      <c r="I51" s="532">
        <f>'Sch 6 - Reclassifications'!I51</f>
        <v>0</v>
      </c>
      <c r="J51" s="533">
        <f>'Sch 6 - Reclassifications'!J51</f>
        <v>0</v>
      </c>
      <c r="K51" s="529">
        <f>'Sch 6 - Reclassifications'!K51</f>
        <v>0</v>
      </c>
      <c r="L51" s="535">
        <f>'Sch 6 - Reclassifications'!L51</f>
        <v>0</v>
      </c>
      <c r="N51" s="707" t="s">
        <v>1138</v>
      </c>
    </row>
    <row r="52" spans="1:14" ht="15" customHeight="1" x14ac:dyDescent="0.35">
      <c r="A52" s="432">
        <f t="shared" si="0"/>
        <v>42</v>
      </c>
      <c r="B52" s="1270">
        <f>'Sch 6 - Reclassifications'!B52</f>
        <v>0</v>
      </c>
      <c r="C52" s="1270"/>
      <c r="D52" s="529">
        <f>'Sch 6 - Reclassifications'!D52</f>
        <v>0</v>
      </c>
      <c r="E52" s="532">
        <f>'Sch 6 - Reclassifications'!E52</f>
        <v>0</v>
      </c>
      <c r="F52" s="533">
        <f>'Sch 6 - Reclassifications'!F52</f>
        <v>0</v>
      </c>
      <c r="G52" s="529">
        <f>'Sch 6 - Reclassifications'!G52</f>
        <v>0</v>
      </c>
      <c r="H52" s="534">
        <f>'Sch 6 - Reclassifications'!H52</f>
        <v>0</v>
      </c>
      <c r="I52" s="532">
        <f>'Sch 6 - Reclassifications'!I52</f>
        <v>0</v>
      </c>
      <c r="J52" s="533">
        <f>'Sch 6 - Reclassifications'!J52</f>
        <v>0</v>
      </c>
      <c r="K52" s="529">
        <f>'Sch 6 - Reclassifications'!K52</f>
        <v>0</v>
      </c>
      <c r="L52" s="535">
        <f>'Sch 6 - Reclassifications'!L52</f>
        <v>0</v>
      </c>
      <c r="N52" s="707" t="s">
        <v>1139</v>
      </c>
    </row>
    <row r="53" spans="1:14" ht="15" customHeight="1" x14ac:dyDescent="0.35">
      <c r="A53" s="432">
        <f t="shared" si="0"/>
        <v>43</v>
      </c>
      <c r="B53" s="1270">
        <f>'Sch 6 - Reclassifications'!B53</f>
        <v>0</v>
      </c>
      <c r="C53" s="1270"/>
      <c r="D53" s="529">
        <f>'Sch 6 - Reclassifications'!D53</f>
        <v>0</v>
      </c>
      <c r="E53" s="532">
        <f>'Sch 6 - Reclassifications'!E53</f>
        <v>0</v>
      </c>
      <c r="F53" s="533">
        <f>'Sch 6 - Reclassifications'!F53</f>
        <v>0</v>
      </c>
      <c r="G53" s="529">
        <f>'Sch 6 - Reclassifications'!G53</f>
        <v>0</v>
      </c>
      <c r="H53" s="534">
        <f>'Sch 6 - Reclassifications'!H53</f>
        <v>0</v>
      </c>
      <c r="I53" s="532">
        <f>'Sch 6 - Reclassifications'!I53</f>
        <v>0</v>
      </c>
      <c r="J53" s="533">
        <f>'Sch 6 - Reclassifications'!J53</f>
        <v>0</v>
      </c>
      <c r="K53" s="529">
        <f>'Sch 6 - Reclassifications'!K53</f>
        <v>0</v>
      </c>
      <c r="L53" s="535">
        <f>'Sch 6 - Reclassifications'!L53</f>
        <v>0</v>
      </c>
      <c r="N53" s="707" t="s">
        <v>1140</v>
      </c>
    </row>
    <row r="54" spans="1:14" ht="15" customHeight="1" x14ac:dyDescent="0.35">
      <c r="A54" s="432">
        <f t="shared" si="0"/>
        <v>44</v>
      </c>
      <c r="B54" s="1270">
        <f>'Sch 6 - Reclassifications'!B54</f>
        <v>0</v>
      </c>
      <c r="C54" s="1270"/>
      <c r="D54" s="529">
        <f>'Sch 6 - Reclassifications'!D54</f>
        <v>0</v>
      </c>
      <c r="E54" s="532">
        <f>'Sch 6 - Reclassifications'!E54</f>
        <v>0</v>
      </c>
      <c r="F54" s="533">
        <f>'Sch 6 - Reclassifications'!F54</f>
        <v>0</v>
      </c>
      <c r="G54" s="529">
        <f>'Sch 6 - Reclassifications'!G54</f>
        <v>0</v>
      </c>
      <c r="H54" s="534">
        <f>'Sch 6 - Reclassifications'!H54</f>
        <v>0</v>
      </c>
      <c r="I54" s="532">
        <f>'Sch 6 - Reclassifications'!I54</f>
        <v>0</v>
      </c>
      <c r="J54" s="533">
        <f>'Sch 6 - Reclassifications'!J54</f>
        <v>0</v>
      </c>
      <c r="K54" s="529">
        <f>'Sch 6 - Reclassifications'!K54</f>
        <v>0</v>
      </c>
      <c r="L54" s="535">
        <f>'Sch 6 - Reclassifications'!L54</f>
        <v>0</v>
      </c>
      <c r="N54" s="707" t="s">
        <v>1141</v>
      </c>
    </row>
    <row r="55" spans="1:14" ht="15" customHeight="1" x14ac:dyDescent="0.35">
      <c r="A55" s="432">
        <f t="shared" si="0"/>
        <v>45</v>
      </c>
      <c r="B55" s="1270">
        <f>'Sch 6 - Reclassifications'!B55</f>
        <v>0</v>
      </c>
      <c r="C55" s="1270"/>
      <c r="D55" s="529">
        <f>'Sch 6 - Reclassifications'!D55</f>
        <v>0</v>
      </c>
      <c r="E55" s="532">
        <f>'Sch 6 - Reclassifications'!E55</f>
        <v>0</v>
      </c>
      <c r="F55" s="533">
        <f>'Sch 6 - Reclassifications'!F55</f>
        <v>0</v>
      </c>
      <c r="G55" s="529">
        <f>'Sch 6 - Reclassifications'!G55</f>
        <v>0</v>
      </c>
      <c r="H55" s="534">
        <f>'Sch 6 - Reclassifications'!H55</f>
        <v>0</v>
      </c>
      <c r="I55" s="532">
        <f>'Sch 6 - Reclassifications'!I55</f>
        <v>0</v>
      </c>
      <c r="J55" s="533">
        <f>'Sch 6 - Reclassifications'!J55</f>
        <v>0</v>
      </c>
      <c r="K55" s="529">
        <f>'Sch 6 - Reclassifications'!K55</f>
        <v>0</v>
      </c>
      <c r="L55" s="535">
        <f>'Sch 6 - Reclassifications'!L55</f>
        <v>0</v>
      </c>
      <c r="N55" s="707" t="s">
        <v>1142</v>
      </c>
    </row>
    <row r="56" spans="1:14" ht="15" customHeight="1" x14ac:dyDescent="0.35">
      <c r="A56" s="432">
        <f t="shared" si="0"/>
        <v>46</v>
      </c>
      <c r="B56" s="1270">
        <f>'Sch 6 - Reclassifications'!B56</f>
        <v>0</v>
      </c>
      <c r="C56" s="1270"/>
      <c r="D56" s="529">
        <f>'Sch 6 - Reclassifications'!D56</f>
        <v>0</v>
      </c>
      <c r="E56" s="532">
        <f>'Sch 6 - Reclassifications'!E56</f>
        <v>0</v>
      </c>
      <c r="F56" s="533">
        <f>'Sch 6 - Reclassifications'!F56</f>
        <v>0</v>
      </c>
      <c r="G56" s="529">
        <f>'Sch 6 - Reclassifications'!G56</f>
        <v>0</v>
      </c>
      <c r="H56" s="534">
        <f>'Sch 6 - Reclassifications'!H56</f>
        <v>0</v>
      </c>
      <c r="I56" s="532">
        <f>'Sch 6 - Reclassifications'!I56</f>
        <v>0</v>
      </c>
      <c r="J56" s="533">
        <f>'Sch 6 - Reclassifications'!J56</f>
        <v>0</v>
      </c>
      <c r="K56" s="529">
        <f>'Sch 6 - Reclassifications'!K56</f>
        <v>0</v>
      </c>
      <c r="L56" s="535">
        <f>'Sch 6 - Reclassifications'!L56</f>
        <v>0</v>
      </c>
      <c r="N56" s="707" t="s">
        <v>1143</v>
      </c>
    </row>
    <row r="57" spans="1:14" ht="15" customHeight="1" x14ac:dyDescent="0.35">
      <c r="A57" s="432">
        <f t="shared" si="0"/>
        <v>47</v>
      </c>
      <c r="B57" s="1270">
        <f>'Sch 6 - Reclassifications'!B57</f>
        <v>0</v>
      </c>
      <c r="C57" s="1270"/>
      <c r="D57" s="529">
        <f>'Sch 6 - Reclassifications'!D57</f>
        <v>0</v>
      </c>
      <c r="E57" s="532">
        <f>'Sch 6 - Reclassifications'!E57</f>
        <v>0</v>
      </c>
      <c r="F57" s="533">
        <f>'Sch 6 - Reclassifications'!F57</f>
        <v>0</v>
      </c>
      <c r="G57" s="529">
        <f>'Sch 6 - Reclassifications'!G57</f>
        <v>0</v>
      </c>
      <c r="H57" s="534">
        <f>'Sch 6 - Reclassifications'!H57</f>
        <v>0</v>
      </c>
      <c r="I57" s="532">
        <f>'Sch 6 - Reclassifications'!I57</f>
        <v>0</v>
      </c>
      <c r="J57" s="533">
        <f>'Sch 6 - Reclassifications'!J57</f>
        <v>0</v>
      </c>
      <c r="K57" s="529">
        <f>'Sch 6 - Reclassifications'!K57</f>
        <v>0</v>
      </c>
      <c r="L57" s="535">
        <f>'Sch 6 - Reclassifications'!L57</f>
        <v>0</v>
      </c>
      <c r="N57" s="707" t="s">
        <v>1144</v>
      </c>
    </row>
    <row r="58" spans="1:14" ht="15" customHeight="1" x14ac:dyDescent="0.35">
      <c r="A58" s="432">
        <f t="shared" si="0"/>
        <v>48</v>
      </c>
      <c r="B58" s="1270">
        <f>'Sch 6 - Reclassifications'!B58</f>
        <v>0</v>
      </c>
      <c r="C58" s="1270"/>
      <c r="D58" s="529">
        <f>'Sch 6 - Reclassifications'!D58</f>
        <v>0</v>
      </c>
      <c r="E58" s="532">
        <f>'Sch 6 - Reclassifications'!E58</f>
        <v>0</v>
      </c>
      <c r="F58" s="533">
        <f>'Sch 6 - Reclassifications'!F58</f>
        <v>0</v>
      </c>
      <c r="G58" s="529">
        <f>'Sch 6 - Reclassifications'!G58</f>
        <v>0</v>
      </c>
      <c r="H58" s="534">
        <f>'Sch 6 - Reclassifications'!H58</f>
        <v>0</v>
      </c>
      <c r="I58" s="532">
        <f>'Sch 6 - Reclassifications'!I58</f>
        <v>0</v>
      </c>
      <c r="J58" s="533">
        <f>'Sch 6 - Reclassifications'!J58</f>
        <v>0</v>
      </c>
      <c r="K58" s="529">
        <f>'Sch 6 - Reclassifications'!K58</f>
        <v>0</v>
      </c>
      <c r="L58" s="535">
        <f>'Sch 6 - Reclassifications'!L58</f>
        <v>0</v>
      </c>
      <c r="N58" s="707" t="s">
        <v>1145</v>
      </c>
    </row>
    <row r="59" spans="1:14" ht="15" customHeight="1" x14ac:dyDescent="0.35">
      <c r="A59" s="432">
        <f t="shared" si="0"/>
        <v>49</v>
      </c>
      <c r="B59" s="1270">
        <f>'Sch 6 - Reclassifications'!B59</f>
        <v>0</v>
      </c>
      <c r="C59" s="1270"/>
      <c r="D59" s="529">
        <f>'Sch 6 - Reclassifications'!D59</f>
        <v>0</v>
      </c>
      <c r="E59" s="532">
        <f>'Sch 6 - Reclassifications'!E59</f>
        <v>0</v>
      </c>
      <c r="F59" s="533">
        <f>'Sch 6 - Reclassifications'!F59</f>
        <v>0</v>
      </c>
      <c r="G59" s="529">
        <f>'Sch 6 - Reclassifications'!G59</f>
        <v>0</v>
      </c>
      <c r="H59" s="534">
        <f>'Sch 6 - Reclassifications'!H59</f>
        <v>0</v>
      </c>
      <c r="I59" s="532">
        <f>'Sch 6 - Reclassifications'!I59</f>
        <v>0</v>
      </c>
      <c r="J59" s="533">
        <f>'Sch 6 - Reclassifications'!J59</f>
        <v>0</v>
      </c>
      <c r="K59" s="529">
        <f>'Sch 6 - Reclassifications'!K59</f>
        <v>0</v>
      </c>
      <c r="L59" s="535">
        <f>'Sch 6 - Reclassifications'!L59</f>
        <v>0</v>
      </c>
      <c r="N59" s="707" t="s">
        <v>1146</v>
      </c>
    </row>
    <row r="60" spans="1:14" ht="15" customHeight="1" x14ac:dyDescent="0.35">
      <c r="A60" s="432">
        <f t="shared" si="0"/>
        <v>50</v>
      </c>
      <c r="B60" s="1270">
        <f>'Sch 6 - Reclassifications'!B60</f>
        <v>0</v>
      </c>
      <c r="C60" s="1270"/>
      <c r="D60" s="529">
        <f>'Sch 6 - Reclassifications'!D60</f>
        <v>0</v>
      </c>
      <c r="E60" s="532">
        <f>'Sch 6 - Reclassifications'!E60</f>
        <v>0</v>
      </c>
      <c r="F60" s="533">
        <f>'Sch 6 - Reclassifications'!F60</f>
        <v>0</v>
      </c>
      <c r="G60" s="529">
        <f>'Sch 6 - Reclassifications'!G60</f>
        <v>0</v>
      </c>
      <c r="H60" s="534">
        <f>'Sch 6 - Reclassifications'!H60</f>
        <v>0</v>
      </c>
      <c r="I60" s="532">
        <f>'Sch 6 - Reclassifications'!I60</f>
        <v>0</v>
      </c>
      <c r="J60" s="533">
        <f>'Sch 6 - Reclassifications'!J60</f>
        <v>0</v>
      </c>
      <c r="K60" s="529">
        <f>'Sch 6 - Reclassifications'!K60</f>
        <v>0</v>
      </c>
      <c r="L60" s="535">
        <f>'Sch 6 - Reclassifications'!L60</f>
        <v>0</v>
      </c>
      <c r="N60" s="707" t="s">
        <v>1147</v>
      </c>
    </row>
    <row r="61" spans="1:14" ht="15" customHeight="1" x14ac:dyDescent="0.35">
      <c r="A61" s="432">
        <f t="shared" si="0"/>
        <v>51</v>
      </c>
      <c r="B61" s="1270">
        <f>'Sch 6 - Reclassifications'!B61</f>
        <v>0</v>
      </c>
      <c r="C61" s="1270"/>
      <c r="D61" s="529">
        <f>'Sch 6 - Reclassifications'!D61</f>
        <v>0</v>
      </c>
      <c r="E61" s="532">
        <f>'Sch 6 - Reclassifications'!E61</f>
        <v>0</v>
      </c>
      <c r="F61" s="533">
        <f>'Sch 6 - Reclassifications'!F61</f>
        <v>0</v>
      </c>
      <c r="G61" s="529">
        <f>'Sch 6 - Reclassifications'!G61</f>
        <v>0</v>
      </c>
      <c r="H61" s="534">
        <f>'Sch 6 - Reclassifications'!H61</f>
        <v>0</v>
      </c>
      <c r="I61" s="532">
        <f>'Sch 6 - Reclassifications'!I61</f>
        <v>0</v>
      </c>
      <c r="J61" s="533">
        <f>'Sch 6 - Reclassifications'!J61</f>
        <v>0</v>
      </c>
      <c r="K61" s="529">
        <f>'Sch 6 - Reclassifications'!K61</f>
        <v>0</v>
      </c>
      <c r="L61" s="535">
        <f>'Sch 6 - Reclassifications'!L61</f>
        <v>0</v>
      </c>
      <c r="N61" s="707" t="s">
        <v>1148</v>
      </c>
    </row>
    <row r="62" spans="1:14" ht="15" customHeight="1" x14ac:dyDescent="0.35">
      <c r="A62" s="432">
        <f t="shared" si="0"/>
        <v>52</v>
      </c>
      <c r="B62" s="1270">
        <f>'Sch 6 - Reclassifications'!B62</f>
        <v>0</v>
      </c>
      <c r="C62" s="1270"/>
      <c r="D62" s="529">
        <f>'Sch 6 - Reclassifications'!D62</f>
        <v>0</v>
      </c>
      <c r="E62" s="532">
        <f>'Sch 6 - Reclassifications'!E62</f>
        <v>0</v>
      </c>
      <c r="F62" s="533">
        <f>'Sch 6 - Reclassifications'!F62</f>
        <v>0</v>
      </c>
      <c r="G62" s="529">
        <f>'Sch 6 - Reclassifications'!G62</f>
        <v>0</v>
      </c>
      <c r="H62" s="534">
        <f>'Sch 6 - Reclassifications'!H62</f>
        <v>0</v>
      </c>
      <c r="I62" s="532">
        <f>'Sch 6 - Reclassifications'!I62</f>
        <v>0</v>
      </c>
      <c r="J62" s="533">
        <f>'Sch 6 - Reclassifications'!J62</f>
        <v>0</v>
      </c>
      <c r="K62" s="529">
        <f>'Sch 6 - Reclassifications'!K62</f>
        <v>0</v>
      </c>
      <c r="L62" s="535">
        <f>'Sch 6 - Reclassifications'!L62</f>
        <v>0</v>
      </c>
      <c r="N62" s="707" t="s">
        <v>1149</v>
      </c>
    </row>
    <row r="63" spans="1:14" ht="15" customHeight="1" x14ac:dyDescent="0.35">
      <c r="A63" s="432">
        <f t="shared" si="0"/>
        <v>53</v>
      </c>
      <c r="B63" s="1270">
        <f>'Sch 6 - Reclassifications'!B63</f>
        <v>0</v>
      </c>
      <c r="C63" s="1270"/>
      <c r="D63" s="529">
        <f>'Sch 6 - Reclassifications'!D63</f>
        <v>0</v>
      </c>
      <c r="E63" s="532">
        <f>'Sch 6 - Reclassifications'!E63</f>
        <v>0</v>
      </c>
      <c r="F63" s="533">
        <f>'Sch 6 - Reclassifications'!F63</f>
        <v>0</v>
      </c>
      <c r="G63" s="529">
        <f>'Sch 6 - Reclassifications'!G63</f>
        <v>0</v>
      </c>
      <c r="H63" s="534">
        <f>'Sch 6 - Reclassifications'!H63</f>
        <v>0</v>
      </c>
      <c r="I63" s="532">
        <f>'Sch 6 - Reclassifications'!I63</f>
        <v>0</v>
      </c>
      <c r="J63" s="533">
        <f>'Sch 6 - Reclassifications'!J63</f>
        <v>0</v>
      </c>
      <c r="K63" s="529">
        <f>'Sch 6 - Reclassifications'!K63</f>
        <v>0</v>
      </c>
      <c r="L63" s="535">
        <f>'Sch 6 - Reclassifications'!L63</f>
        <v>0</v>
      </c>
      <c r="N63" s="707" t="s">
        <v>1150</v>
      </c>
    </row>
    <row r="64" spans="1:14" ht="15" customHeight="1" x14ac:dyDescent="0.35">
      <c r="A64" s="432">
        <f t="shared" si="0"/>
        <v>54</v>
      </c>
      <c r="B64" s="1270">
        <f>'Sch 6 - Reclassifications'!B64</f>
        <v>0</v>
      </c>
      <c r="C64" s="1270"/>
      <c r="D64" s="529">
        <f>'Sch 6 - Reclassifications'!D64</f>
        <v>0</v>
      </c>
      <c r="E64" s="532">
        <f>'Sch 6 - Reclassifications'!E64</f>
        <v>0</v>
      </c>
      <c r="F64" s="533">
        <f>'Sch 6 - Reclassifications'!F64</f>
        <v>0</v>
      </c>
      <c r="G64" s="529">
        <f>'Sch 6 - Reclassifications'!G64</f>
        <v>0</v>
      </c>
      <c r="H64" s="534">
        <f>'Sch 6 - Reclassifications'!H64</f>
        <v>0</v>
      </c>
      <c r="I64" s="532">
        <f>'Sch 6 - Reclassifications'!I64</f>
        <v>0</v>
      </c>
      <c r="J64" s="533">
        <f>'Sch 6 - Reclassifications'!J64</f>
        <v>0</v>
      </c>
      <c r="K64" s="529">
        <f>'Sch 6 - Reclassifications'!K64</f>
        <v>0</v>
      </c>
      <c r="L64" s="535">
        <f>'Sch 6 - Reclassifications'!L64</f>
        <v>0</v>
      </c>
      <c r="M64" s="61"/>
      <c r="N64" s="707" t="s">
        <v>1151</v>
      </c>
    </row>
    <row r="65" spans="1:14" ht="15" customHeight="1" x14ac:dyDescent="0.35">
      <c r="A65" s="432">
        <f t="shared" si="0"/>
        <v>55</v>
      </c>
      <c r="B65" s="1270">
        <f>'Sch 6 - Reclassifications'!B65</f>
        <v>0</v>
      </c>
      <c r="C65" s="1270"/>
      <c r="D65" s="529">
        <f>'Sch 6 - Reclassifications'!D65</f>
        <v>0</v>
      </c>
      <c r="E65" s="532">
        <f>'Sch 6 - Reclassifications'!E65</f>
        <v>0</v>
      </c>
      <c r="F65" s="533">
        <f>'Sch 6 - Reclassifications'!F65</f>
        <v>0</v>
      </c>
      <c r="G65" s="529">
        <f>'Sch 6 - Reclassifications'!G65</f>
        <v>0</v>
      </c>
      <c r="H65" s="534">
        <f>'Sch 6 - Reclassifications'!H65</f>
        <v>0</v>
      </c>
      <c r="I65" s="532">
        <f>'Sch 6 - Reclassifications'!I65</f>
        <v>0</v>
      </c>
      <c r="J65" s="533">
        <f>'Sch 6 - Reclassifications'!J65</f>
        <v>0</v>
      </c>
      <c r="K65" s="529">
        <f>'Sch 6 - Reclassifications'!K65</f>
        <v>0</v>
      </c>
      <c r="L65" s="535">
        <f>'Sch 6 - Reclassifications'!L65</f>
        <v>0</v>
      </c>
      <c r="M65" s="61"/>
      <c r="N65" s="707" t="s">
        <v>1152</v>
      </c>
    </row>
    <row r="66" spans="1:14" ht="15" customHeight="1" x14ac:dyDescent="0.35">
      <c r="A66" s="432">
        <f t="shared" si="0"/>
        <v>56</v>
      </c>
      <c r="B66" s="1270">
        <f>'Sch 6 - Reclassifications'!B66</f>
        <v>0</v>
      </c>
      <c r="C66" s="1270"/>
      <c r="D66" s="529">
        <f>'Sch 6 - Reclassifications'!D66</f>
        <v>0</v>
      </c>
      <c r="E66" s="532">
        <f>'Sch 6 - Reclassifications'!E66</f>
        <v>0</v>
      </c>
      <c r="F66" s="533">
        <f>'Sch 6 - Reclassifications'!F66</f>
        <v>0</v>
      </c>
      <c r="G66" s="529">
        <f>'Sch 6 - Reclassifications'!G66</f>
        <v>0</v>
      </c>
      <c r="H66" s="534">
        <f>'Sch 6 - Reclassifications'!H66</f>
        <v>0</v>
      </c>
      <c r="I66" s="532">
        <f>'Sch 6 - Reclassifications'!I66</f>
        <v>0</v>
      </c>
      <c r="J66" s="533">
        <f>'Sch 6 - Reclassifications'!J66</f>
        <v>0</v>
      </c>
      <c r="K66" s="529">
        <f>'Sch 6 - Reclassifications'!K66</f>
        <v>0</v>
      </c>
      <c r="L66" s="535">
        <f>'Sch 6 - Reclassifications'!L66</f>
        <v>0</v>
      </c>
      <c r="M66" s="61"/>
      <c r="N66" s="707" t="s">
        <v>1153</v>
      </c>
    </row>
    <row r="67" spans="1:14" ht="15" customHeight="1" x14ac:dyDescent="0.35">
      <c r="A67" s="432">
        <f t="shared" si="0"/>
        <v>57</v>
      </c>
      <c r="B67" s="1270">
        <f>'Sch 6 - Reclassifications'!B67</f>
        <v>0</v>
      </c>
      <c r="C67" s="1270"/>
      <c r="D67" s="529">
        <f>'Sch 6 - Reclassifications'!D67</f>
        <v>0</v>
      </c>
      <c r="E67" s="532">
        <f>'Sch 6 - Reclassifications'!E67</f>
        <v>0</v>
      </c>
      <c r="F67" s="533">
        <f>'Sch 6 - Reclassifications'!F67</f>
        <v>0</v>
      </c>
      <c r="G67" s="529">
        <f>'Sch 6 - Reclassifications'!G67</f>
        <v>0</v>
      </c>
      <c r="H67" s="534">
        <f>'Sch 6 - Reclassifications'!H67</f>
        <v>0</v>
      </c>
      <c r="I67" s="532">
        <f>'Sch 6 - Reclassifications'!I67</f>
        <v>0</v>
      </c>
      <c r="J67" s="533">
        <f>'Sch 6 - Reclassifications'!J67</f>
        <v>0</v>
      </c>
      <c r="K67" s="529">
        <f>'Sch 6 - Reclassifications'!K67</f>
        <v>0</v>
      </c>
      <c r="L67" s="535">
        <f>'Sch 6 - Reclassifications'!L67</f>
        <v>0</v>
      </c>
      <c r="M67" s="61"/>
      <c r="N67" s="707" t="s">
        <v>1154</v>
      </c>
    </row>
    <row r="68" spans="1:14" ht="15" customHeight="1" x14ac:dyDescent="0.35">
      <c r="A68" s="432">
        <f t="shared" si="0"/>
        <v>58</v>
      </c>
      <c r="B68" s="1270">
        <f>'Sch 6 - Reclassifications'!B68</f>
        <v>0</v>
      </c>
      <c r="C68" s="1270"/>
      <c r="D68" s="529">
        <f>'Sch 6 - Reclassifications'!D68</f>
        <v>0</v>
      </c>
      <c r="E68" s="532">
        <f>'Sch 6 - Reclassifications'!E68</f>
        <v>0</v>
      </c>
      <c r="F68" s="533">
        <f>'Sch 6 - Reclassifications'!F68</f>
        <v>0</v>
      </c>
      <c r="G68" s="529">
        <f>'Sch 6 - Reclassifications'!G68</f>
        <v>0</v>
      </c>
      <c r="H68" s="534">
        <f>'Sch 6 - Reclassifications'!H68</f>
        <v>0</v>
      </c>
      <c r="I68" s="532">
        <f>'Sch 6 - Reclassifications'!I68</f>
        <v>0</v>
      </c>
      <c r="J68" s="533">
        <f>'Sch 6 - Reclassifications'!J68</f>
        <v>0</v>
      </c>
      <c r="K68" s="529">
        <f>'Sch 6 - Reclassifications'!K68</f>
        <v>0</v>
      </c>
      <c r="L68" s="535">
        <f>'Sch 6 - Reclassifications'!L68</f>
        <v>0</v>
      </c>
      <c r="M68" s="61"/>
      <c r="N68" s="707" t="s">
        <v>1155</v>
      </c>
    </row>
    <row r="69" spans="1:14" ht="15" customHeight="1" x14ac:dyDescent="0.35">
      <c r="A69" s="432">
        <f t="shared" si="0"/>
        <v>59</v>
      </c>
      <c r="B69" s="1270">
        <f>'Sch 6 - Reclassifications'!B69</f>
        <v>0</v>
      </c>
      <c r="C69" s="1270"/>
      <c r="D69" s="529">
        <f>'Sch 6 - Reclassifications'!D69</f>
        <v>0</v>
      </c>
      <c r="E69" s="532">
        <f>'Sch 6 - Reclassifications'!E69</f>
        <v>0</v>
      </c>
      <c r="F69" s="533">
        <f>'Sch 6 - Reclassifications'!F69</f>
        <v>0</v>
      </c>
      <c r="G69" s="529">
        <f>'Sch 6 - Reclassifications'!G69</f>
        <v>0</v>
      </c>
      <c r="H69" s="534">
        <f>'Sch 6 - Reclassifications'!H69</f>
        <v>0</v>
      </c>
      <c r="I69" s="532">
        <f>'Sch 6 - Reclassifications'!I69</f>
        <v>0</v>
      </c>
      <c r="J69" s="533">
        <f>'Sch 6 - Reclassifications'!J69</f>
        <v>0</v>
      </c>
      <c r="K69" s="529">
        <f>'Sch 6 - Reclassifications'!K69</f>
        <v>0</v>
      </c>
      <c r="L69" s="535">
        <f>'Sch 6 - Reclassifications'!L69</f>
        <v>0</v>
      </c>
      <c r="M69" s="61"/>
      <c r="N69" s="707" t="s">
        <v>1156</v>
      </c>
    </row>
    <row r="70" spans="1:14" ht="15" customHeight="1" x14ac:dyDescent="0.35">
      <c r="A70" s="432">
        <f t="shared" si="0"/>
        <v>60</v>
      </c>
      <c r="B70" s="1270">
        <f>'Sch 6 - Reclassifications'!B70</f>
        <v>0</v>
      </c>
      <c r="C70" s="1270"/>
      <c r="D70" s="529">
        <f>'Sch 6 - Reclassifications'!D70</f>
        <v>0</v>
      </c>
      <c r="E70" s="532">
        <f>'Sch 6 - Reclassifications'!E70</f>
        <v>0</v>
      </c>
      <c r="F70" s="533">
        <f>'Sch 6 - Reclassifications'!F70</f>
        <v>0</v>
      </c>
      <c r="G70" s="529">
        <f>'Sch 6 - Reclassifications'!G70</f>
        <v>0</v>
      </c>
      <c r="H70" s="534">
        <f>'Sch 6 - Reclassifications'!H70</f>
        <v>0</v>
      </c>
      <c r="I70" s="532">
        <f>'Sch 6 - Reclassifications'!I70</f>
        <v>0</v>
      </c>
      <c r="J70" s="533">
        <f>'Sch 6 - Reclassifications'!J70</f>
        <v>0</v>
      </c>
      <c r="K70" s="529">
        <f>'Sch 6 - Reclassifications'!K70</f>
        <v>0</v>
      </c>
      <c r="L70" s="535">
        <f>'Sch 6 - Reclassifications'!L70</f>
        <v>0</v>
      </c>
      <c r="M70" s="61"/>
      <c r="N70" s="707" t="s">
        <v>1157</v>
      </c>
    </row>
    <row r="71" spans="1:14" ht="15.75" customHeight="1" thickBot="1" x14ac:dyDescent="0.4">
      <c r="A71" s="902">
        <f>'Sch 6 - Reclassifications'!A71</f>
        <v>61</v>
      </c>
      <c r="B71" s="417" t="s">
        <v>53</v>
      </c>
      <c r="C71" s="418"/>
      <c r="D71" s="419"/>
      <c r="E71" s="420"/>
      <c r="F71" s="421"/>
      <c r="G71" s="422"/>
      <c r="H71" s="401">
        <f>SUM(H11:H70)</f>
        <v>0</v>
      </c>
      <c r="I71" s="422"/>
      <c r="J71" s="421"/>
      <c r="K71" s="422"/>
      <c r="L71" s="423">
        <f>SUM(L11:L70)</f>
        <v>0</v>
      </c>
      <c r="M71" s="61"/>
      <c r="N71" s="707" t="s">
        <v>1158</v>
      </c>
    </row>
    <row r="72" spans="1:14" ht="15" customHeight="1" thickTop="1" x14ac:dyDescent="0.35">
      <c r="A72" s="424"/>
      <c r="B72" s="425"/>
      <c r="C72" s="425"/>
      <c r="D72" s="426"/>
      <c r="E72" s="426"/>
      <c r="F72" s="427"/>
      <c r="G72" s="425"/>
      <c r="H72" s="425"/>
      <c r="I72" s="425"/>
      <c r="J72" s="427"/>
      <c r="K72" s="425"/>
      <c r="L72" s="425"/>
      <c r="M72" s="61"/>
      <c r="N72" s="61"/>
    </row>
    <row r="73" spans="1:14" ht="15" customHeight="1" x14ac:dyDescent="0.35">
      <c r="A73" s="424"/>
      <c r="B73" s="1149" t="s">
        <v>54</v>
      </c>
      <c r="C73" s="1149"/>
      <c r="D73" s="1149"/>
      <c r="E73" s="1149"/>
      <c r="F73" s="1149"/>
      <c r="G73" s="1149"/>
      <c r="H73" s="1149"/>
      <c r="I73" s="1149"/>
      <c r="J73" s="1149"/>
      <c r="K73" s="1149"/>
      <c r="L73" s="1149"/>
    </row>
    <row r="74" spans="1:14" ht="15" hidden="1" customHeight="1" x14ac:dyDescent="0.35">
      <c r="A74" s="428"/>
    </row>
    <row r="75" spans="1:14" ht="15" hidden="1" customHeight="1" x14ac:dyDescent="0.35">
      <c r="A75" s="428"/>
    </row>
    <row r="76" spans="1:14" ht="15" hidden="1" customHeight="1" x14ac:dyDescent="0.35">
      <c r="A76" s="428"/>
    </row>
    <row r="77" spans="1:14" ht="15" hidden="1" customHeight="1" x14ac:dyDescent="0.35">
      <c r="A77" s="428"/>
    </row>
    <row r="78" spans="1:14" ht="15" hidden="1" customHeight="1" x14ac:dyDescent="0.35">
      <c r="A78" s="428"/>
    </row>
    <row r="79" spans="1:14" ht="15" hidden="1" customHeight="1" x14ac:dyDescent="0.35">
      <c r="A79" s="428"/>
      <c r="D79" s="20"/>
      <c r="E79" s="20"/>
      <c r="F79" s="20"/>
      <c r="J79" s="20"/>
    </row>
    <row r="80" spans="1:14" ht="15" hidden="1" customHeight="1" x14ac:dyDescent="0.35">
      <c r="A80" s="428"/>
      <c r="D80" s="20"/>
      <c r="E80" s="20"/>
      <c r="F80" s="20"/>
      <c r="J80" s="20"/>
    </row>
    <row r="81" spans="1:10" hidden="1" x14ac:dyDescent="0.35">
      <c r="A81" s="428"/>
      <c r="D81" s="20"/>
      <c r="E81" s="20"/>
      <c r="F81" s="20"/>
      <c r="J81" s="20"/>
    </row>
    <row r="82" spans="1:10" hidden="1" x14ac:dyDescent="0.35">
      <c r="A82" s="428"/>
      <c r="D82" s="20"/>
      <c r="E82" s="20"/>
      <c r="F82" s="20"/>
      <c r="J82" s="20"/>
    </row>
    <row r="83" spans="1:10" hidden="1" x14ac:dyDescent="0.35">
      <c r="A83" s="428"/>
      <c r="D83" s="20"/>
      <c r="E83" s="20"/>
      <c r="F83" s="20"/>
      <c r="J83" s="20"/>
    </row>
    <row r="84" spans="1:10" hidden="1" x14ac:dyDescent="0.35">
      <c r="A84" s="428"/>
      <c r="D84" s="20"/>
      <c r="E84" s="20"/>
      <c r="F84" s="20"/>
      <c r="J84" s="20"/>
    </row>
    <row r="85" spans="1:10" hidden="1" x14ac:dyDescent="0.35">
      <c r="A85" s="428"/>
      <c r="D85" s="20"/>
      <c r="E85" s="20"/>
      <c r="F85" s="20"/>
      <c r="J85" s="20"/>
    </row>
    <row r="86" spans="1:10" hidden="1" x14ac:dyDescent="0.35">
      <c r="A86" s="428"/>
      <c r="D86" s="20"/>
      <c r="E86" s="20"/>
      <c r="F86" s="20"/>
      <c r="J86" s="20"/>
    </row>
    <row r="87" spans="1:10" hidden="1" x14ac:dyDescent="0.35">
      <c r="A87" s="428"/>
      <c r="D87" s="20"/>
      <c r="E87" s="20"/>
      <c r="F87" s="20"/>
      <c r="J87" s="20"/>
    </row>
    <row r="88" spans="1:10" hidden="1" x14ac:dyDescent="0.35">
      <c r="A88" s="428"/>
      <c r="D88" s="20"/>
      <c r="E88" s="20"/>
      <c r="F88" s="20"/>
      <c r="J88" s="20"/>
    </row>
    <row r="89" spans="1:10" hidden="1" x14ac:dyDescent="0.35">
      <c r="A89" s="428"/>
      <c r="D89" s="20"/>
      <c r="E89" s="20"/>
      <c r="F89" s="20"/>
      <c r="J89" s="20"/>
    </row>
    <row r="90" spans="1:10" hidden="1" x14ac:dyDescent="0.35">
      <c r="A90" s="428"/>
      <c r="D90" s="20"/>
      <c r="E90" s="20"/>
      <c r="F90" s="20"/>
      <c r="J90" s="20"/>
    </row>
    <row r="91" spans="1:10" hidden="1" x14ac:dyDescent="0.35">
      <c r="A91" s="428"/>
      <c r="D91" s="20"/>
      <c r="E91" s="20"/>
      <c r="F91" s="20"/>
      <c r="J91" s="20"/>
    </row>
    <row r="92" spans="1:10" hidden="1" x14ac:dyDescent="0.35">
      <c r="A92" s="428"/>
      <c r="D92" s="20"/>
      <c r="E92" s="20"/>
      <c r="F92" s="20"/>
      <c r="J92" s="20"/>
    </row>
    <row r="93" spans="1:10" hidden="1" x14ac:dyDescent="0.35">
      <c r="A93" s="428"/>
      <c r="D93" s="20"/>
      <c r="E93" s="20"/>
      <c r="F93" s="20"/>
      <c r="J93" s="20"/>
    </row>
    <row r="94" spans="1:10" hidden="1" x14ac:dyDescent="0.35">
      <c r="A94" s="428"/>
      <c r="D94" s="20"/>
      <c r="E94" s="20"/>
      <c r="F94" s="20"/>
      <c r="J94" s="20"/>
    </row>
    <row r="95" spans="1:10" hidden="1" x14ac:dyDescent="0.35">
      <c r="A95" s="428"/>
      <c r="D95" s="20"/>
      <c r="E95" s="20"/>
      <c r="F95" s="20"/>
      <c r="J95" s="20"/>
    </row>
    <row r="96" spans="1:10" hidden="1" x14ac:dyDescent="0.35">
      <c r="A96" s="428"/>
      <c r="D96" s="20"/>
      <c r="E96" s="20"/>
      <c r="F96" s="20"/>
      <c r="J96" s="20"/>
    </row>
    <row r="97" spans="1:10" hidden="1" x14ac:dyDescent="0.35">
      <c r="A97" s="428"/>
      <c r="D97" s="20"/>
      <c r="E97" s="20"/>
      <c r="F97" s="20"/>
      <c r="J97" s="20"/>
    </row>
    <row r="98" spans="1:10" hidden="1" x14ac:dyDescent="0.35">
      <c r="A98" s="428"/>
      <c r="D98" s="20"/>
      <c r="E98" s="20"/>
      <c r="F98" s="20"/>
      <c r="J98" s="20"/>
    </row>
    <row r="99" spans="1:10" hidden="1" x14ac:dyDescent="0.35">
      <c r="A99" s="428"/>
      <c r="D99" s="20"/>
      <c r="E99" s="20"/>
      <c r="F99" s="20"/>
      <c r="J99" s="20"/>
    </row>
    <row r="100" spans="1:10" hidden="1" x14ac:dyDescent="0.35">
      <c r="A100" s="428"/>
      <c r="D100" s="20"/>
      <c r="E100" s="20"/>
      <c r="F100" s="20"/>
      <c r="J100" s="20"/>
    </row>
    <row r="101" spans="1:10" hidden="1" x14ac:dyDescent="0.35">
      <c r="A101" s="428"/>
      <c r="D101" s="20"/>
      <c r="E101" s="20"/>
      <c r="F101" s="20"/>
      <c r="J101" s="20"/>
    </row>
    <row r="102" spans="1:10" hidden="1" x14ac:dyDescent="0.35">
      <c r="A102" s="428"/>
      <c r="D102" s="20"/>
      <c r="E102" s="20"/>
      <c r="F102" s="20"/>
      <c r="J102" s="20"/>
    </row>
    <row r="103" spans="1:10" hidden="1" x14ac:dyDescent="0.35">
      <c r="A103" s="428"/>
      <c r="D103" s="20"/>
      <c r="E103" s="20"/>
      <c r="F103" s="20"/>
      <c r="J103" s="20"/>
    </row>
    <row r="104" spans="1:10" hidden="1" x14ac:dyDescent="0.35">
      <c r="A104" s="428"/>
      <c r="D104" s="20"/>
      <c r="E104" s="20"/>
      <c r="F104" s="20"/>
      <c r="J104" s="20"/>
    </row>
    <row r="105" spans="1:10" hidden="1" x14ac:dyDescent="0.35">
      <c r="A105" s="428"/>
      <c r="D105" s="20"/>
      <c r="E105" s="20"/>
      <c r="F105" s="20"/>
      <c r="J105" s="20"/>
    </row>
    <row r="106" spans="1:10" hidden="1" x14ac:dyDescent="0.35">
      <c r="A106" s="428"/>
      <c r="D106" s="20"/>
      <c r="E106" s="20"/>
      <c r="F106" s="20"/>
      <c r="J106" s="20"/>
    </row>
    <row r="107" spans="1:10" hidden="1" x14ac:dyDescent="0.35">
      <c r="A107" s="428"/>
      <c r="D107" s="20"/>
      <c r="E107" s="20"/>
      <c r="F107" s="20"/>
      <c r="J107" s="20"/>
    </row>
    <row r="108" spans="1:10" hidden="1" x14ac:dyDescent="0.35">
      <c r="A108" s="428"/>
      <c r="D108" s="20"/>
      <c r="E108" s="20"/>
      <c r="F108" s="20"/>
      <c r="J108" s="20"/>
    </row>
    <row r="109" spans="1:10" hidden="1" x14ac:dyDescent="0.35">
      <c r="A109" s="428"/>
      <c r="D109" s="20"/>
      <c r="E109" s="20"/>
      <c r="F109" s="20"/>
      <c r="J109" s="20"/>
    </row>
    <row r="110" spans="1:10" hidden="1" x14ac:dyDescent="0.35">
      <c r="A110" s="428"/>
      <c r="D110" s="20"/>
      <c r="E110" s="20"/>
      <c r="F110" s="20"/>
      <c r="J110" s="20"/>
    </row>
    <row r="111" spans="1:10" hidden="1" x14ac:dyDescent="0.35">
      <c r="A111" s="428"/>
      <c r="D111" s="20"/>
      <c r="E111" s="20"/>
      <c r="F111" s="20"/>
      <c r="J111" s="20"/>
    </row>
    <row r="112" spans="1:10" hidden="1" x14ac:dyDescent="0.35">
      <c r="A112" s="428"/>
      <c r="D112" s="20"/>
      <c r="E112" s="20"/>
      <c r="F112" s="20"/>
      <c r="J112" s="20"/>
    </row>
    <row r="113" spans="1:10" hidden="1" x14ac:dyDescent="0.35">
      <c r="A113" s="428"/>
      <c r="D113" s="20"/>
      <c r="E113" s="20"/>
      <c r="F113" s="20"/>
      <c r="J113" s="20"/>
    </row>
    <row r="114" spans="1:10" hidden="1" x14ac:dyDescent="0.35">
      <c r="A114" s="428"/>
      <c r="D114" s="20"/>
      <c r="E114" s="20"/>
      <c r="F114" s="20"/>
      <c r="J114" s="20"/>
    </row>
    <row r="115" spans="1:10" hidden="1" x14ac:dyDescent="0.35">
      <c r="A115" s="428"/>
      <c r="D115" s="20"/>
      <c r="E115" s="20"/>
      <c r="F115" s="20"/>
      <c r="J115" s="20"/>
    </row>
    <row r="116" spans="1:10" hidden="1" x14ac:dyDescent="0.35">
      <c r="A116" s="428"/>
      <c r="D116" s="20"/>
      <c r="E116" s="20"/>
      <c r="F116" s="20"/>
      <c r="J116" s="20"/>
    </row>
    <row r="117" spans="1:10" hidden="1" x14ac:dyDescent="0.35">
      <c r="A117" s="428"/>
      <c r="D117" s="20"/>
      <c r="E117" s="20"/>
      <c r="F117" s="20"/>
      <c r="J117" s="20"/>
    </row>
    <row r="118" spans="1:10" hidden="1" x14ac:dyDescent="0.35">
      <c r="A118" s="428"/>
      <c r="D118" s="20"/>
      <c r="E118" s="20"/>
      <c r="F118" s="20"/>
      <c r="J118" s="20"/>
    </row>
    <row r="119" spans="1:10" hidden="1" x14ac:dyDescent="0.35">
      <c r="A119" s="428"/>
      <c r="D119" s="20"/>
      <c r="E119" s="20"/>
      <c r="F119" s="20"/>
      <c r="J119" s="20"/>
    </row>
    <row r="120" spans="1:10" hidden="1" x14ac:dyDescent="0.35">
      <c r="A120" s="428"/>
      <c r="D120" s="20"/>
      <c r="E120" s="20"/>
      <c r="F120" s="20"/>
      <c r="J120" s="20"/>
    </row>
    <row r="121" spans="1:10" hidden="1" x14ac:dyDescent="0.35">
      <c r="A121" s="428"/>
      <c r="D121" s="20"/>
      <c r="E121" s="20"/>
      <c r="F121" s="20"/>
      <c r="J121" s="20"/>
    </row>
    <row r="122" spans="1:10" hidden="1" x14ac:dyDescent="0.35">
      <c r="A122" s="428"/>
      <c r="D122" s="20"/>
      <c r="E122" s="20"/>
      <c r="F122" s="20"/>
      <c r="J122" s="20"/>
    </row>
    <row r="123" spans="1:10" hidden="1" x14ac:dyDescent="0.35">
      <c r="A123" s="428"/>
      <c r="D123" s="20"/>
      <c r="E123" s="20"/>
      <c r="F123" s="20"/>
      <c r="J123" s="20"/>
    </row>
    <row r="124" spans="1:10" hidden="1" x14ac:dyDescent="0.35">
      <c r="A124" s="428"/>
      <c r="D124" s="20"/>
      <c r="E124" s="20"/>
      <c r="F124" s="20"/>
      <c r="J124" s="20"/>
    </row>
    <row r="125" spans="1:10" hidden="1" x14ac:dyDescent="0.35">
      <c r="A125" s="428"/>
      <c r="D125" s="20"/>
      <c r="E125" s="20"/>
      <c r="F125" s="20"/>
      <c r="J125" s="20"/>
    </row>
    <row r="126" spans="1:10" hidden="1" x14ac:dyDescent="0.35">
      <c r="A126" s="428"/>
      <c r="D126" s="20"/>
      <c r="E126" s="20"/>
      <c r="F126" s="20"/>
      <c r="J126" s="20"/>
    </row>
    <row r="127" spans="1:10" hidden="1" x14ac:dyDescent="0.35">
      <c r="A127" s="428"/>
      <c r="D127" s="20"/>
      <c r="E127" s="20"/>
      <c r="F127" s="20"/>
      <c r="J127" s="20"/>
    </row>
    <row r="128" spans="1:10" x14ac:dyDescent="0.35">
      <c r="A128" s="428"/>
      <c r="D128" s="20"/>
      <c r="E128" s="20"/>
      <c r="F128" s="20"/>
      <c r="J128" s="20"/>
    </row>
    <row r="129" spans="1:10" x14ac:dyDescent="0.35">
      <c r="A129" s="428"/>
      <c r="D129" s="20"/>
      <c r="E129" s="20"/>
      <c r="F129" s="20"/>
      <c r="J129" s="20"/>
    </row>
  </sheetData>
  <sheetProtection selectLockedCells="1"/>
  <protectedRanges>
    <protectedRange sqref="B11:L70" name="Range1"/>
  </protectedRanges>
  <mergeCells count="67">
    <mergeCell ref="B13:C13"/>
    <mergeCell ref="A1:L1"/>
    <mergeCell ref="A3:B3"/>
    <mergeCell ref="C3:E3"/>
    <mergeCell ref="J3:L3"/>
    <mergeCell ref="A4:B4"/>
    <mergeCell ref="C4:E4"/>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49:C49"/>
    <mergeCell ref="B38:C38"/>
    <mergeCell ref="B39:C39"/>
    <mergeCell ref="B40:C40"/>
    <mergeCell ref="B41:C41"/>
    <mergeCell ref="B42:C42"/>
    <mergeCell ref="B43:C43"/>
    <mergeCell ref="B44:C44"/>
    <mergeCell ref="B45:C45"/>
    <mergeCell ref="B46:C46"/>
    <mergeCell ref="B47:C47"/>
    <mergeCell ref="B48:C48"/>
    <mergeCell ref="B61:C61"/>
    <mergeCell ref="B50:C50"/>
    <mergeCell ref="B51:C51"/>
    <mergeCell ref="B52:C52"/>
    <mergeCell ref="B53:C53"/>
    <mergeCell ref="B54:C54"/>
    <mergeCell ref="B55:C55"/>
    <mergeCell ref="B56:C56"/>
    <mergeCell ref="B57:C57"/>
    <mergeCell ref="B58:C58"/>
    <mergeCell ref="B59:C59"/>
    <mergeCell ref="B60:C60"/>
    <mergeCell ref="B68:C68"/>
    <mergeCell ref="B69:C69"/>
    <mergeCell ref="B70:C70"/>
    <mergeCell ref="B73:L73"/>
    <mergeCell ref="B62:C62"/>
    <mergeCell ref="B63:C63"/>
    <mergeCell ref="B64:C64"/>
    <mergeCell ref="B65:C65"/>
    <mergeCell ref="B66:C66"/>
    <mergeCell ref="B67:C67"/>
  </mergeCells>
  <printOptions horizontalCentered="1"/>
  <pageMargins left="0.25" right="0.25" top="0.75" bottom="0.75" header="0.3" footer="0.3"/>
  <pageSetup scale="59"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A1:AM63"/>
  <sheetViews>
    <sheetView showGridLines="0" zoomScale="85" zoomScaleNormal="85" zoomScalePageLayoutView="80" workbookViewId="0">
      <pane xSplit="1" ySplit="9" topLeftCell="B10" activePane="bottomRight" state="frozen"/>
      <selection activeCell="A8" sqref="A8:E8"/>
      <selection pane="topRight" activeCell="A8" sqref="A8:E8"/>
      <selection pane="bottomLeft" activeCell="A8" sqref="A8:E8"/>
      <selection pane="bottomRight" activeCell="B10" sqref="B10:C10"/>
    </sheetView>
  </sheetViews>
  <sheetFormatPr defaultColWidth="0" defaultRowHeight="15.5" zeroHeight="1" x14ac:dyDescent="0.35"/>
  <cols>
    <col min="1" max="1" width="5.23046875" style="20" customWidth="1"/>
    <col min="2" max="2" width="18.53515625" style="20" customWidth="1"/>
    <col min="3" max="3" width="24" style="20" customWidth="1"/>
    <col min="4" max="4" width="10.23046875" style="20" customWidth="1"/>
    <col min="5" max="5" width="15" style="20" customWidth="1"/>
    <col min="6" max="6" width="17.765625" style="20" customWidth="1"/>
    <col min="7" max="7" width="17.23046875" style="20" customWidth="1"/>
    <col min="8" max="8" width="12" style="20" customWidth="1"/>
    <col min="9" max="9" width="8.07421875" style="20" customWidth="1"/>
    <col min="10" max="10" width="4.3046875" style="20" customWidth="1"/>
    <col min="11" max="39" width="8.765625" style="20" hidden="1" customWidth="1"/>
    <col min="40" max="16384" width="8.84375" style="20" hidden="1"/>
  </cols>
  <sheetData>
    <row r="1" spans="1:11" ht="15" customHeight="1" x14ac:dyDescent="0.35">
      <c r="A1" s="1150" t="s">
        <v>123</v>
      </c>
      <c r="B1" s="1150"/>
      <c r="C1" s="1150"/>
      <c r="D1" s="1150"/>
      <c r="E1" s="1150"/>
      <c r="F1" s="1150"/>
      <c r="G1" s="1150"/>
      <c r="H1" s="1150"/>
      <c r="I1" s="1150"/>
      <c r="J1" s="61"/>
    </row>
    <row r="2" spans="1:11" ht="13.5" customHeight="1" x14ac:dyDescent="0.35">
      <c r="A2" s="180"/>
      <c r="B2" s="180"/>
      <c r="C2" s="180"/>
      <c r="D2" s="180"/>
      <c r="E2" s="180"/>
      <c r="F2" s="180"/>
      <c r="G2" s="180"/>
      <c r="H2" s="180"/>
      <c r="I2" s="180"/>
      <c r="J2" s="61"/>
    </row>
    <row r="3" spans="1:11" ht="13.5" customHeight="1" x14ac:dyDescent="0.35">
      <c r="A3" s="1151" t="s">
        <v>80</v>
      </c>
      <c r="B3" s="1151"/>
      <c r="C3" s="1152">
        <f>Fire_District_Name</f>
        <v>0</v>
      </c>
      <c r="D3" s="1152"/>
      <c r="E3" s="64"/>
      <c r="F3" s="64"/>
      <c r="G3" s="58" t="s">
        <v>81</v>
      </c>
      <c r="H3" s="1153">
        <f>FYE</f>
        <v>0</v>
      </c>
      <c r="I3" s="1153"/>
      <c r="J3" s="61"/>
    </row>
    <row r="4" spans="1:11" ht="13.5" customHeight="1" x14ac:dyDescent="0.35">
      <c r="A4" s="1151" t="s">
        <v>79</v>
      </c>
      <c r="B4" s="1151"/>
      <c r="C4" s="1154">
        <f>NPI</f>
        <v>0</v>
      </c>
      <c r="D4" s="1154"/>
      <c r="E4" s="64"/>
      <c r="F4" s="64"/>
      <c r="G4" s="64"/>
      <c r="H4" s="64"/>
      <c r="I4" s="182"/>
      <c r="J4" s="61"/>
    </row>
    <row r="5" spans="1:11" ht="13.5" hidden="1" customHeight="1" x14ac:dyDescent="0.35">
      <c r="A5" s="706"/>
      <c r="B5" s="708" t="s">
        <v>349</v>
      </c>
      <c r="C5" s="709"/>
      <c r="D5" s="709" t="s">
        <v>350</v>
      </c>
      <c r="E5" s="707" t="s">
        <v>351</v>
      </c>
      <c r="F5" s="707" t="s">
        <v>352</v>
      </c>
      <c r="G5" s="707"/>
      <c r="H5" s="707" t="s">
        <v>353</v>
      </c>
      <c r="I5" s="708" t="s">
        <v>354</v>
      </c>
      <c r="J5" s="707"/>
      <c r="K5" s="707"/>
    </row>
    <row r="6" spans="1:11" ht="13.5" customHeight="1" x14ac:dyDescent="0.35">
      <c r="A6" s="849"/>
      <c r="B6" s="849"/>
      <c r="C6" s="184"/>
      <c r="D6" s="92"/>
      <c r="E6" s="61"/>
      <c r="F6" s="61"/>
      <c r="G6" s="61"/>
      <c r="H6" s="61"/>
      <c r="I6" s="110"/>
      <c r="J6" s="61"/>
      <c r="K6" s="707"/>
    </row>
    <row r="7" spans="1:11" ht="21" customHeight="1" x14ac:dyDescent="0.3">
      <c r="A7" s="759" t="s">
        <v>43</v>
      </c>
      <c r="B7" s="760"/>
      <c r="C7" s="761"/>
      <c r="D7" s="1163" t="s">
        <v>82</v>
      </c>
      <c r="E7" s="1163" t="s">
        <v>90</v>
      </c>
      <c r="F7" s="1166" t="s">
        <v>50</v>
      </c>
      <c r="G7" s="1167"/>
      <c r="H7" s="1161" t="s">
        <v>78</v>
      </c>
      <c r="I7" s="1159" t="s">
        <v>86</v>
      </c>
      <c r="J7" s="61"/>
      <c r="K7" s="707"/>
    </row>
    <row r="8" spans="1:11" ht="17.25" customHeight="1" x14ac:dyDescent="0.3">
      <c r="A8" s="762"/>
      <c r="B8" s="763"/>
      <c r="C8" s="764"/>
      <c r="D8" s="1164"/>
      <c r="E8" s="1164"/>
      <c r="F8" s="1168"/>
      <c r="G8" s="1169"/>
      <c r="H8" s="1162"/>
      <c r="I8" s="1160"/>
      <c r="J8" s="61"/>
      <c r="K8" s="707"/>
    </row>
    <row r="9" spans="1:11" ht="16" thickBot="1" x14ac:dyDescent="0.35">
      <c r="A9" s="765"/>
      <c r="B9" s="766"/>
      <c r="C9" s="767"/>
      <c r="D9" s="111" t="s">
        <v>188</v>
      </c>
      <c r="E9" s="112" t="s">
        <v>189</v>
      </c>
      <c r="F9" s="1170" t="s">
        <v>190</v>
      </c>
      <c r="G9" s="1171"/>
      <c r="H9" s="113" t="s">
        <v>191</v>
      </c>
      <c r="I9" s="114" t="s">
        <v>192</v>
      </c>
      <c r="J9" s="61"/>
      <c r="K9" s="707"/>
    </row>
    <row r="10" spans="1:11" ht="15" customHeight="1" thickTop="1" x14ac:dyDescent="0.35">
      <c r="A10" s="431">
        <v>1</v>
      </c>
      <c r="B10" s="1271">
        <f>'Sch 7 - Adjustments'!B10</f>
        <v>0</v>
      </c>
      <c r="C10" s="1271"/>
      <c r="D10" s="529">
        <f>'Sch 7 - Adjustments'!D10</f>
        <v>0</v>
      </c>
      <c r="E10" s="524">
        <f>'Sch 7 - Adjustments'!E10</f>
        <v>0</v>
      </c>
      <c r="F10" s="1270">
        <f>'Sch 7 - Adjustments'!F10</f>
        <v>0</v>
      </c>
      <c r="G10" s="1270"/>
      <c r="H10" s="530">
        <f>'Sch 7 - Adjustments'!H10</f>
        <v>0</v>
      </c>
      <c r="I10" s="531">
        <f>'Sch 7 - Adjustments'!I10</f>
        <v>0</v>
      </c>
      <c r="J10" s="61"/>
      <c r="K10" s="707" t="s">
        <v>1159</v>
      </c>
    </row>
    <row r="11" spans="1:11" ht="15" customHeight="1" x14ac:dyDescent="0.35">
      <c r="A11" s="432">
        <f>+A10+1</f>
        <v>2</v>
      </c>
      <c r="B11" s="1271">
        <f>'Sch 7 - Adjustments'!B11</f>
        <v>0</v>
      </c>
      <c r="C11" s="1271"/>
      <c r="D11" s="529">
        <f>'Sch 7 - Adjustments'!D11</f>
        <v>0</v>
      </c>
      <c r="E11" s="524">
        <f>'Sch 7 - Adjustments'!E11</f>
        <v>0</v>
      </c>
      <c r="F11" s="1270">
        <f>'Sch 7 - Adjustments'!F11</f>
        <v>0</v>
      </c>
      <c r="G11" s="1270"/>
      <c r="H11" s="530">
        <f>'Sch 7 - Adjustments'!H11</f>
        <v>0</v>
      </c>
      <c r="I11" s="531">
        <f>'Sch 7 - Adjustments'!I11</f>
        <v>0</v>
      </c>
      <c r="J11" s="61"/>
      <c r="K11" s="707" t="s">
        <v>1160</v>
      </c>
    </row>
    <row r="12" spans="1:11" ht="15" customHeight="1" x14ac:dyDescent="0.35">
      <c r="A12" s="432">
        <f t="shared" ref="A12:A39" si="0">+A11+1</f>
        <v>3</v>
      </c>
      <c r="B12" s="1271">
        <f>'Sch 7 - Adjustments'!B12</f>
        <v>0</v>
      </c>
      <c r="C12" s="1271"/>
      <c r="D12" s="529">
        <f>'Sch 7 - Adjustments'!D12</f>
        <v>0</v>
      </c>
      <c r="E12" s="524">
        <f>'Sch 7 - Adjustments'!E12</f>
        <v>0</v>
      </c>
      <c r="F12" s="1270">
        <f>'Sch 7 - Adjustments'!F12</f>
        <v>0</v>
      </c>
      <c r="G12" s="1270"/>
      <c r="H12" s="530">
        <f>'Sch 7 - Adjustments'!H12</f>
        <v>0</v>
      </c>
      <c r="I12" s="531">
        <f>'Sch 7 - Adjustments'!I12</f>
        <v>0</v>
      </c>
      <c r="J12" s="61"/>
      <c r="K12" s="707" t="s">
        <v>1161</v>
      </c>
    </row>
    <row r="13" spans="1:11" ht="15" customHeight="1" x14ac:dyDescent="0.35">
      <c r="A13" s="432">
        <f t="shared" si="0"/>
        <v>4</v>
      </c>
      <c r="B13" s="1271">
        <f>'Sch 7 - Adjustments'!B13</f>
        <v>0</v>
      </c>
      <c r="C13" s="1271"/>
      <c r="D13" s="529">
        <f>'Sch 7 - Adjustments'!D13</f>
        <v>0</v>
      </c>
      <c r="E13" s="524">
        <f>'Sch 7 - Adjustments'!E13</f>
        <v>0</v>
      </c>
      <c r="F13" s="1270">
        <f>'Sch 7 - Adjustments'!F13</f>
        <v>0</v>
      </c>
      <c r="G13" s="1270"/>
      <c r="H13" s="530">
        <f>'Sch 7 - Adjustments'!H13</f>
        <v>0</v>
      </c>
      <c r="I13" s="531">
        <f>'Sch 7 - Adjustments'!I13</f>
        <v>0</v>
      </c>
      <c r="J13" s="61"/>
      <c r="K13" s="707" t="s">
        <v>1162</v>
      </c>
    </row>
    <row r="14" spans="1:11" ht="15" customHeight="1" x14ac:dyDescent="0.35">
      <c r="A14" s="432">
        <f t="shared" si="0"/>
        <v>5</v>
      </c>
      <c r="B14" s="1271">
        <f>'Sch 7 - Adjustments'!B14</f>
        <v>0</v>
      </c>
      <c r="C14" s="1271"/>
      <c r="D14" s="529">
        <f>'Sch 7 - Adjustments'!D14</f>
        <v>0</v>
      </c>
      <c r="E14" s="524">
        <f>'Sch 7 - Adjustments'!E14</f>
        <v>0</v>
      </c>
      <c r="F14" s="1270">
        <f>'Sch 7 - Adjustments'!F14</f>
        <v>0</v>
      </c>
      <c r="G14" s="1270"/>
      <c r="H14" s="530">
        <f>'Sch 7 - Adjustments'!H14</f>
        <v>0</v>
      </c>
      <c r="I14" s="531">
        <f>'Sch 7 - Adjustments'!I14</f>
        <v>0</v>
      </c>
      <c r="J14" s="61"/>
      <c r="K14" s="707" t="s">
        <v>1163</v>
      </c>
    </row>
    <row r="15" spans="1:11" ht="15" customHeight="1" x14ac:dyDescent="0.35">
      <c r="A15" s="432">
        <f t="shared" si="0"/>
        <v>6</v>
      </c>
      <c r="B15" s="1271">
        <f>'Sch 7 - Adjustments'!B15</f>
        <v>0</v>
      </c>
      <c r="C15" s="1271"/>
      <c r="D15" s="529">
        <f>'Sch 7 - Adjustments'!D15</f>
        <v>0</v>
      </c>
      <c r="E15" s="524">
        <f>'Sch 7 - Adjustments'!E15</f>
        <v>0</v>
      </c>
      <c r="F15" s="1270">
        <f>'Sch 7 - Adjustments'!F15</f>
        <v>0</v>
      </c>
      <c r="G15" s="1270"/>
      <c r="H15" s="530">
        <f>'Sch 7 - Adjustments'!H15</f>
        <v>0</v>
      </c>
      <c r="I15" s="531">
        <f>'Sch 7 - Adjustments'!I15</f>
        <v>0</v>
      </c>
      <c r="J15" s="61"/>
      <c r="K15" s="707" t="s">
        <v>1164</v>
      </c>
    </row>
    <row r="16" spans="1:11" ht="15" customHeight="1" x14ac:dyDescent="0.35">
      <c r="A16" s="432">
        <f t="shared" si="0"/>
        <v>7</v>
      </c>
      <c r="B16" s="1271">
        <f>'Sch 7 - Adjustments'!B16</f>
        <v>0</v>
      </c>
      <c r="C16" s="1271"/>
      <c r="D16" s="529">
        <f>'Sch 7 - Adjustments'!D16</f>
        <v>0</v>
      </c>
      <c r="E16" s="524">
        <f>'Sch 7 - Adjustments'!E16</f>
        <v>0</v>
      </c>
      <c r="F16" s="1270">
        <f>'Sch 7 - Adjustments'!F16</f>
        <v>0</v>
      </c>
      <c r="G16" s="1270"/>
      <c r="H16" s="530">
        <f>'Sch 7 - Adjustments'!H16</f>
        <v>0</v>
      </c>
      <c r="I16" s="531">
        <f>'Sch 7 - Adjustments'!I16</f>
        <v>0</v>
      </c>
      <c r="J16" s="61"/>
      <c r="K16" s="707" t="s">
        <v>1165</v>
      </c>
    </row>
    <row r="17" spans="1:39" s="443" customFormat="1" ht="15" customHeight="1" x14ac:dyDescent="0.35">
      <c r="A17" s="432">
        <f t="shared" si="0"/>
        <v>8</v>
      </c>
      <c r="B17" s="1271">
        <f>'Sch 7 - Adjustments'!B17</f>
        <v>0</v>
      </c>
      <c r="C17" s="1271"/>
      <c r="D17" s="529">
        <f>'Sch 7 - Adjustments'!D17</f>
        <v>0</v>
      </c>
      <c r="E17" s="524">
        <f>'Sch 7 - Adjustments'!E17</f>
        <v>0</v>
      </c>
      <c r="F17" s="1270">
        <f>'Sch 7 - Adjustments'!F17</f>
        <v>0</v>
      </c>
      <c r="G17" s="1270"/>
      <c r="H17" s="530">
        <f>'Sch 7 - Adjustments'!H17</f>
        <v>0</v>
      </c>
      <c r="I17" s="531">
        <f>'Sch 7 - Adjustments'!I17</f>
        <v>0</v>
      </c>
      <c r="J17" s="442"/>
      <c r="K17" s="707" t="s">
        <v>1166</v>
      </c>
    </row>
    <row r="18" spans="1:39" s="443" customFormat="1" ht="15" customHeight="1" x14ac:dyDescent="0.35">
      <c r="A18" s="432">
        <f t="shared" si="0"/>
        <v>9</v>
      </c>
      <c r="B18" s="1271">
        <f>'Sch 7 - Adjustments'!B18</f>
        <v>0</v>
      </c>
      <c r="C18" s="1271"/>
      <c r="D18" s="529">
        <f>'Sch 7 - Adjustments'!D18</f>
        <v>0</v>
      </c>
      <c r="E18" s="524">
        <f>'Sch 7 - Adjustments'!E18</f>
        <v>0</v>
      </c>
      <c r="F18" s="1270">
        <f>'Sch 7 - Adjustments'!F18</f>
        <v>0</v>
      </c>
      <c r="G18" s="1270"/>
      <c r="H18" s="530">
        <f>'Sch 7 - Adjustments'!H18</f>
        <v>0</v>
      </c>
      <c r="I18" s="531">
        <f>'Sch 7 - Adjustments'!I18</f>
        <v>0</v>
      </c>
      <c r="J18" s="442"/>
      <c r="K18" s="707" t="s">
        <v>1167</v>
      </c>
    </row>
    <row r="19" spans="1:39" ht="15" customHeight="1" x14ac:dyDescent="0.35">
      <c r="A19" s="432">
        <f t="shared" si="0"/>
        <v>10</v>
      </c>
      <c r="B19" s="1271">
        <f>'Sch 7 - Adjustments'!B19</f>
        <v>0</v>
      </c>
      <c r="C19" s="1271"/>
      <c r="D19" s="529">
        <f>'Sch 7 - Adjustments'!D19</f>
        <v>0</v>
      </c>
      <c r="E19" s="524">
        <f>'Sch 7 - Adjustments'!E19</f>
        <v>0</v>
      </c>
      <c r="F19" s="1270">
        <f>'Sch 7 - Adjustments'!F19</f>
        <v>0</v>
      </c>
      <c r="G19" s="1270"/>
      <c r="H19" s="530">
        <f>'Sch 7 - Adjustments'!H19</f>
        <v>0</v>
      </c>
      <c r="I19" s="531">
        <f>'Sch 7 - Adjustments'!I19</f>
        <v>0</v>
      </c>
      <c r="J19" s="442"/>
      <c r="K19" s="714" t="s">
        <v>1168</v>
      </c>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row>
    <row r="20" spans="1:39" ht="15" customHeight="1" x14ac:dyDescent="0.35">
      <c r="A20" s="432">
        <f t="shared" si="0"/>
        <v>11</v>
      </c>
      <c r="B20" s="1271">
        <f>'Sch 7 - Adjustments'!B20</f>
        <v>0</v>
      </c>
      <c r="C20" s="1271"/>
      <c r="D20" s="529">
        <f>'Sch 7 - Adjustments'!D20</f>
        <v>0</v>
      </c>
      <c r="E20" s="524">
        <f>'Sch 7 - Adjustments'!E20</f>
        <v>0</v>
      </c>
      <c r="F20" s="1270">
        <f>'Sch 7 - Adjustments'!F20</f>
        <v>0</v>
      </c>
      <c r="G20" s="1270"/>
      <c r="H20" s="530">
        <f>'Sch 7 - Adjustments'!H20</f>
        <v>0</v>
      </c>
      <c r="I20" s="531">
        <f>'Sch 7 - Adjustments'!I20</f>
        <v>0</v>
      </c>
      <c r="J20" s="442"/>
      <c r="K20" s="714" t="s">
        <v>1169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row>
    <row r="21" spans="1:39" ht="15" customHeight="1" x14ac:dyDescent="0.35">
      <c r="A21" s="432">
        <f t="shared" si="0"/>
        <v>12</v>
      </c>
      <c r="B21" s="1271">
        <f>'Sch 7 - Adjustments'!B21</f>
        <v>0</v>
      </c>
      <c r="C21" s="1271"/>
      <c r="D21" s="529">
        <f>'Sch 7 - Adjustments'!D21</f>
        <v>0</v>
      </c>
      <c r="E21" s="524">
        <f>'Sch 7 - Adjustments'!E21</f>
        <v>0</v>
      </c>
      <c r="F21" s="1270">
        <f>'Sch 7 - Adjustments'!F21</f>
        <v>0</v>
      </c>
      <c r="G21" s="1270"/>
      <c r="H21" s="530">
        <f>'Sch 7 - Adjustments'!H21</f>
        <v>0</v>
      </c>
      <c r="I21" s="531">
        <f>'Sch 7 - Adjustments'!I21</f>
        <v>0</v>
      </c>
      <c r="J21" s="442"/>
      <c r="K21" s="714" t="s">
        <v>1170</v>
      </c>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row>
    <row r="22" spans="1:39" ht="15" customHeight="1" x14ac:dyDescent="0.35">
      <c r="A22" s="432">
        <f t="shared" si="0"/>
        <v>13</v>
      </c>
      <c r="B22" s="1271">
        <f>'Sch 7 - Adjustments'!B22</f>
        <v>0</v>
      </c>
      <c r="C22" s="1271"/>
      <c r="D22" s="529">
        <f>'Sch 7 - Adjustments'!D22</f>
        <v>0</v>
      </c>
      <c r="E22" s="524">
        <f>'Sch 7 - Adjustments'!E22</f>
        <v>0</v>
      </c>
      <c r="F22" s="1270">
        <f>'Sch 7 - Adjustments'!F22</f>
        <v>0</v>
      </c>
      <c r="G22" s="1270"/>
      <c r="H22" s="530">
        <f>'Sch 7 - Adjustments'!H22</f>
        <v>0</v>
      </c>
      <c r="I22" s="531">
        <f>'Sch 7 - Adjustments'!I22</f>
        <v>0</v>
      </c>
      <c r="J22" s="61"/>
      <c r="K22" s="714" t="s">
        <v>1171</v>
      </c>
    </row>
    <row r="23" spans="1:39" ht="15" customHeight="1" x14ac:dyDescent="0.35">
      <c r="A23" s="432">
        <f t="shared" si="0"/>
        <v>14</v>
      </c>
      <c r="B23" s="1271">
        <f>'Sch 7 - Adjustments'!B23</f>
        <v>0</v>
      </c>
      <c r="C23" s="1271"/>
      <c r="D23" s="529">
        <f>'Sch 7 - Adjustments'!D23</f>
        <v>0</v>
      </c>
      <c r="E23" s="524">
        <f>'Sch 7 - Adjustments'!E23</f>
        <v>0</v>
      </c>
      <c r="F23" s="1270">
        <f>'Sch 7 - Adjustments'!F23</f>
        <v>0</v>
      </c>
      <c r="G23" s="1270"/>
      <c r="H23" s="530">
        <f>'Sch 7 - Adjustments'!H23</f>
        <v>0</v>
      </c>
      <c r="I23" s="531">
        <f>'Sch 7 - Adjustments'!I23</f>
        <v>0</v>
      </c>
      <c r="J23" s="61"/>
      <c r="K23" s="714" t="s">
        <v>1172</v>
      </c>
    </row>
    <row r="24" spans="1:39" ht="15" customHeight="1" x14ac:dyDescent="0.35">
      <c r="A24" s="432">
        <f t="shared" si="0"/>
        <v>15</v>
      </c>
      <c r="B24" s="1271">
        <f>'Sch 7 - Adjustments'!B24</f>
        <v>0</v>
      </c>
      <c r="C24" s="1271"/>
      <c r="D24" s="529">
        <f>'Sch 7 - Adjustments'!D24</f>
        <v>0</v>
      </c>
      <c r="E24" s="524">
        <f>'Sch 7 - Adjustments'!E24</f>
        <v>0</v>
      </c>
      <c r="F24" s="1270">
        <f>'Sch 7 - Adjustments'!F24</f>
        <v>0</v>
      </c>
      <c r="G24" s="1270"/>
      <c r="H24" s="530">
        <f>'Sch 7 - Adjustments'!H24</f>
        <v>0</v>
      </c>
      <c r="I24" s="531">
        <f>'Sch 7 - Adjustments'!I24</f>
        <v>0</v>
      </c>
      <c r="J24" s="61"/>
      <c r="K24" s="714" t="s">
        <v>1173</v>
      </c>
    </row>
    <row r="25" spans="1:39" ht="15" customHeight="1" x14ac:dyDescent="0.35">
      <c r="A25" s="432">
        <f t="shared" si="0"/>
        <v>16</v>
      </c>
      <c r="B25" s="1271">
        <f>'Sch 7 - Adjustments'!B25</f>
        <v>0</v>
      </c>
      <c r="C25" s="1271"/>
      <c r="D25" s="529">
        <f>'Sch 7 - Adjustments'!D25</f>
        <v>0</v>
      </c>
      <c r="E25" s="524">
        <f>'Sch 7 - Adjustments'!E25</f>
        <v>0</v>
      </c>
      <c r="F25" s="1270">
        <f>'Sch 7 - Adjustments'!F25</f>
        <v>0</v>
      </c>
      <c r="G25" s="1270"/>
      <c r="H25" s="530">
        <f>'Sch 7 - Adjustments'!H25</f>
        <v>0</v>
      </c>
      <c r="I25" s="531">
        <f>'Sch 7 - Adjustments'!I25</f>
        <v>0</v>
      </c>
      <c r="J25" s="61"/>
      <c r="K25" s="714" t="s">
        <v>1174</v>
      </c>
    </row>
    <row r="26" spans="1:39" ht="15" customHeight="1" x14ac:dyDescent="0.35">
      <c r="A26" s="432">
        <f t="shared" si="0"/>
        <v>17</v>
      </c>
      <c r="B26" s="1271">
        <f>'Sch 7 - Adjustments'!B26</f>
        <v>0</v>
      </c>
      <c r="C26" s="1271"/>
      <c r="D26" s="529">
        <f>'Sch 7 - Adjustments'!D26</f>
        <v>0</v>
      </c>
      <c r="E26" s="524">
        <f>'Sch 7 - Adjustments'!E26</f>
        <v>0</v>
      </c>
      <c r="F26" s="1270">
        <f>'Sch 7 - Adjustments'!F26</f>
        <v>0</v>
      </c>
      <c r="G26" s="1270"/>
      <c r="H26" s="530">
        <f>'Sch 7 - Adjustments'!H26</f>
        <v>0</v>
      </c>
      <c r="I26" s="531">
        <f>'Sch 7 - Adjustments'!I26</f>
        <v>0</v>
      </c>
      <c r="J26" s="61"/>
      <c r="K26" s="714" t="s">
        <v>1175</v>
      </c>
    </row>
    <row r="27" spans="1:39" ht="15" customHeight="1" x14ac:dyDescent="0.35">
      <c r="A27" s="432">
        <f t="shared" si="0"/>
        <v>18</v>
      </c>
      <c r="B27" s="1271">
        <f>'Sch 7 - Adjustments'!B27</f>
        <v>0</v>
      </c>
      <c r="C27" s="1271"/>
      <c r="D27" s="529">
        <f>'Sch 7 - Adjustments'!D27</f>
        <v>0</v>
      </c>
      <c r="E27" s="524">
        <f>'Sch 7 - Adjustments'!E27</f>
        <v>0</v>
      </c>
      <c r="F27" s="1270">
        <f>'Sch 7 - Adjustments'!F27</f>
        <v>0</v>
      </c>
      <c r="G27" s="1270"/>
      <c r="H27" s="530">
        <f>'Sch 7 - Adjustments'!H27</f>
        <v>0</v>
      </c>
      <c r="I27" s="531">
        <f>'Sch 7 - Adjustments'!I27</f>
        <v>0</v>
      </c>
      <c r="J27" s="61"/>
      <c r="K27" s="714" t="s">
        <v>1176</v>
      </c>
    </row>
    <row r="28" spans="1:39" ht="15" customHeight="1" x14ac:dyDescent="0.35">
      <c r="A28" s="432">
        <f t="shared" si="0"/>
        <v>19</v>
      </c>
      <c r="B28" s="1271">
        <f>'Sch 7 - Adjustments'!B28</f>
        <v>0</v>
      </c>
      <c r="C28" s="1271"/>
      <c r="D28" s="529">
        <f>'Sch 7 - Adjustments'!D28</f>
        <v>0</v>
      </c>
      <c r="E28" s="524">
        <f>'Sch 7 - Adjustments'!E28</f>
        <v>0</v>
      </c>
      <c r="F28" s="1270">
        <f>'Sch 7 - Adjustments'!F28</f>
        <v>0</v>
      </c>
      <c r="G28" s="1270"/>
      <c r="H28" s="530">
        <f>'Sch 7 - Adjustments'!H28</f>
        <v>0</v>
      </c>
      <c r="I28" s="531">
        <f>'Sch 7 - Adjustments'!I28</f>
        <v>0</v>
      </c>
      <c r="J28" s="444"/>
      <c r="K28" s="714" t="s">
        <v>1177</v>
      </c>
    </row>
    <row r="29" spans="1:39" ht="15" customHeight="1" x14ac:dyDescent="0.35">
      <c r="A29" s="432">
        <f t="shared" si="0"/>
        <v>20</v>
      </c>
      <c r="B29" s="1271">
        <f>'Sch 7 - Adjustments'!B29</f>
        <v>0</v>
      </c>
      <c r="C29" s="1271"/>
      <c r="D29" s="529">
        <f>'Sch 7 - Adjustments'!D29</f>
        <v>0</v>
      </c>
      <c r="E29" s="524">
        <f>'Sch 7 - Adjustments'!E29</f>
        <v>0</v>
      </c>
      <c r="F29" s="1270">
        <f>'Sch 7 - Adjustments'!F29</f>
        <v>0</v>
      </c>
      <c r="G29" s="1270"/>
      <c r="H29" s="530">
        <f>'Sch 7 - Adjustments'!H29</f>
        <v>0</v>
      </c>
      <c r="I29" s="531">
        <f>'Sch 7 - Adjustments'!I29</f>
        <v>0</v>
      </c>
      <c r="J29" s="445"/>
      <c r="K29" s="714" t="s">
        <v>1178</v>
      </c>
    </row>
    <row r="30" spans="1:39" ht="15" customHeight="1" x14ac:dyDescent="0.35">
      <c r="A30" s="432">
        <f t="shared" si="0"/>
        <v>21</v>
      </c>
      <c r="B30" s="1271">
        <f>'Sch 7 - Adjustments'!B30</f>
        <v>0</v>
      </c>
      <c r="C30" s="1271"/>
      <c r="D30" s="529">
        <f>'Sch 7 - Adjustments'!D30</f>
        <v>0</v>
      </c>
      <c r="E30" s="524">
        <f>'Sch 7 - Adjustments'!E30</f>
        <v>0</v>
      </c>
      <c r="F30" s="1270">
        <f>'Sch 7 - Adjustments'!F30</f>
        <v>0</v>
      </c>
      <c r="G30" s="1270"/>
      <c r="H30" s="530">
        <f>'Sch 7 - Adjustments'!H30</f>
        <v>0</v>
      </c>
      <c r="I30" s="531">
        <f>'Sch 7 - Adjustments'!I30</f>
        <v>0</v>
      </c>
      <c r="J30" s="446"/>
      <c r="K30" s="714" t="s">
        <v>1179</v>
      </c>
    </row>
    <row r="31" spans="1:39" ht="15" customHeight="1" x14ac:dyDescent="0.35">
      <c r="A31" s="432">
        <f t="shared" si="0"/>
        <v>22</v>
      </c>
      <c r="B31" s="1271">
        <f>'Sch 7 - Adjustments'!B31</f>
        <v>0</v>
      </c>
      <c r="C31" s="1271"/>
      <c r="D31" s="529">
        <f>'Sch 7 - Adjustments'!D31</f>
        <v>0</v>
      </c>
      <c r="E31" s="524">
        <f>'Sch 7 - Adjustments'!E31</f>
        <v>0</v>
      </c>
      <c r="F31" s="1270">
        <f>'Sch 7 - Adjustments'!F31</f>
        <v>0</v>
      </c>
      <c r="G31" s="1270"/>
      <c r="H31" s="530">
        <f>'Sch 7 - Adjustments'!H31</f>
        <v>0</v>
      </c>
      <c r="I31" s="531">
        <f>'Sch 7 - Adjustments'!I31</f>
        <v>0</v>
      </c>
      <c r="J31" s="446"/>
      <c r="K31" s="714" t="s">
        <v>1180</v>
      </c>
    </row>
    <row r="32" spans="1:39" ht="15" customHeight="1" x14ac:dyDescent="0.35">
      <c r="A32" s="432">
        <f t="shared" si="0"/>
        <v>23</v>
      </c>
      <c r="B32" s="1271">
        <f>'Sch 7 - Adjustments'!B32</f>
        <v>0</v>
      </c>
      <c r="C32" s="1271"/>
      <c r="D32" s="529">
        <f>'Sch 7 - Adjustments'!D32</f>
        <v>0</v>
      </c>
      <c r="E32" s="524">
        <f>'Sch 7 - Adjustments'!E32</f>
        <v>0</v>
      </c>
      <c r="F32" s="1270">
        <f>'Sch 7 - Adjustments'!F32</f>
        <v>0</v>
      </c>
      <c r="G32" s="1270"/>
      <c r="H32" s="530">
        <f>'Sch 7 - Adjustments'!H32</f>
        <v>0</v>
      </c>
      <c r="I32" s="531">
        <f>'Sch 7 - Adjustments'!I32</f>
        <v>0</v>
      </c>
      <c r="J32" s="446"/>
      <c r="K32" s="714" t="s">
        <v>1181</v>
      </c>
    </row>
    <row r="33" spans="1:11" ht="15" customHeight="1" x14ac:dyDescent="0.35">
      <c r="A33" s="432">
        <f t="shared" si="0"/>
        <v>24</v>
      </c>
      <c r="B33" s="1271">
        <f>'Sch 7 - Adjustments'!B33</f>
        <v>0</v>
      </c>
      <c r="C33" s="1271"/>
      <c r="D33" s="529">
        <f>'Sch 7 - Adjustments'!D33</f>
        <v>0</v>
      </c>
      <c r="E33" s="524">
        <f>'Sch 7 - Adjustments'!E33</f>
        <v>0</v>
      </c>
      <c r="F33" s="1270">
        <f>'Sch 7 - Adjustments'!F33</f>
        <v>0</v>
      </c>
      <c r="G33" s="1270"/>
      <c r="H33" s="530">
        <f>'Sch 7 - Adjustments'!H33</f>
        <v>0</v>
      </c>
      <c r="I33" s="531">
        <f>'Sch 7 - Adjustments'!I33</f>
        <v>0</v>
      </c>
      <c r="J33" s="446"/>
      <c r="K33" s="714" t="s">
        <v>1182</v>
      </c>
    </row>
    <row r="34" spans="1:11" ht="15" customHeight="1" x14ac:dyDescent="0.35">
      <c r="A34" s="432">
        <f t="shared" si="0"/>
        <v>25</v>
      </c>
      <c r="B34" s="1271">
        <f>'Sch 7 - Adjustments'!B34</f>
        <v>0</v>
      </c>
      <c r="C34" s="1271"/>
      <c r="D34" s="529">
        <f>'Sch 7 - Adjustments'!D34</f>
        <v>0</v>
      </c>
      <c r="E34" s="524">
        <f>'Sch 7 - Adjustments'!E34</f>
        <v>0</v>
      </c>
      <c r="F34" s="1270">
        <f>'Sch 7 - Adjustments'!F34</f>
        <v>0</v>
      </c>
      <c r="G34" s="1270"/>
      <c r="H34" s="530">
        <f>'Sch 7 - Adjustments'!H34</f>
        <v>0</v>
      </c>
      <c r="I34" s="531">
        <f>'Sch 7 - Adjustments'!I34</f>
        <v>0</v>
      </c>
      <c r="J34" s="445"/>
      <c r="K34" s="714" t="s">
        <v>1183</v>
      </c>
    </row>
    <row r="35" spans="1:11" ht="15" customHeight="1" x14ac:dyDescent="0.35">
      <c r="A35" s="432">
        <f t="shared" si="0"/>
        <v>26</v>
      </c>
      <c r="B35" s="1271">
        <f>'Sch 7 - Adjustments'!B35</f>
        <v>0</v>
      </c>
      <c r="C35" s="1271"/>
      <c r="D35" s="529">
        <f>'Sch 7 - Adjustments'!D35</f>
        <v>0</v>
      </c>
      <c r="E35" s="524">
        <f>'Sch 7 - Adjustments'!E35</f>
        <v>0</v>
      </c>
      <c r="F35" s="1270">
        <f>'Sch 7 - Adjustments'!F35</f>
        <v>0</v>
      </c>
      <c r="G35" s="1270"/>
      <c r="H35" s="530">
        <f>'Sch 7 - Adjustments'!H35</f>
        <v>0</v>
      </c>
      <c r="I35" s="531">
        <f>'Sch 7 - Adjustments'!I35</f>
        <v>0</v>
      </c>
      <c r="J35" s="442"/>
      <c r="K35" s="714" t="s">
        <v>1184</v>
      </c>
    </row>
    <row r="36" spans="1:11" ht="15" customHeight="1" x14ac:dyDescent="0.35">
      <c r="A36" s="432">
        <f t="shared" si="0"/>
        <v>27</v>
      </c>
      <c r="B36" s="1271">
        <f>'Sch 7 - Adjustments'!B36</f>
        <v>0</v>
      </c>
      <c r="C36" s="1271"/>
      <c r="D36" s="529">
        <f>'Sch 7 - Adjustments'!D36</f>
        <v>0</v>
      </c>
      <c r="E36" s="524">
        <f>'Sch 7 - Adjustments'!E36</f>
        <v>0</v>
      </c>
      <c r="F36" s="1270">
        <f>'Sch 7 - Adjustments'!F36</f>
        <v>0</v>
      </c>
      <c r="G36" s="1270"/>
      <c r="H36" s="530">
        <f>'Sch 7 - Adjustments'!H36</f>
        <v>0</v>
      </c>
      <c r="I36" s="531">
        <f>'Sch 7 - Adjustments'!I36</f>
        <v>0</v>
      </c>
      <c r="J36" s="442"/>
      <c r="K36" s="714" t="s">
        <v>1185</v>
      </c>
    </row>
    <row r="37" spans="1:11" ht="15" customHeight="1" x14ac:dyDescent="0.35">
      <c r="A37" s="432">
        <f t="shared" si="0"/>
        <v>28</v>
      </c>
      <c r="B37" s="1271">
        <f>'Sch 7 - Adjustments'!B37</f>
        <v>0</v>
      </c>
      <c r="C37" s="1271"/>
      <c r="D37" s="529">
        <f>'Sch 7 - Adjustments'!D37</f>
        <v>0</v>
      </c>
      <c r="E37" s="524">
        <f>'Sch 7 - Adjustments'!E37</f>
        <v>0</v>
      </c>
      <c r="F37" s="1270">
        <f>'Sch 7 - Adjustments'!F37</f>
        <v>0</v>
      </c>
      <c r="G37" s="1270"/>
      <c r="H37" s="530">
        <f>'Sch 7 - Adjustments'!H37</f>
        <v>0</v>
      </c>
      <c r="I37" s="531">
        <f>'Sch 7 - Adjustments'!I37</f>
        <v>0</v>
      </c>
      <c r="J37" s="61"/>
      <c r="K37" s="714" t="s">
        <v>1186</v>
      </c>
    </row>
    <row r="38" spans="1:11" ht="15" customHeight="1" x14ac:dyDescent="0.35">
      <c r="A38" s="432">
        <f t="shared" si="0"/>
        <v>29</v>
      </c>
      <c r="B38" s="1271">
        <f>'Sch 7 - Adjustments'!B38</f>
        <v>0</v>
      </c>
      <c r="C38" s="1271"/>
      <c r="D38" s="529">
        <f>'Sch 7 - Adjustments'!D38</f>
        <v>0</v>
      </c>
      <c r="E38" s="524">
        <f>'Sch 7 - Adjustments'!E38</f>
        <v>0</v>
      </c>
      <c r="F38" s="1270">
        <f>'Sch 7 - Adjustments'!F38</f>
        <v>0</v>
      </c>
      <c r="G38" s="1270"/>
      <c r="H38" s="530">
        <f>'Sch 7 - Adjustments'!H38</f>
        <v>0</v>
      </c>
      <c r="I38" s="531">
        <f>'Sch 7 - Adjustments'!I38</f>
        <v>0</v>
      </c>
      <c r="J38" s="61"/>
      <c r="K38" s="714" t="s">
        <v>1187</v>
      </c>
    </row>
    <row r="39" spans="1:11" ht="15" customHeight="1" x14ac:dyDescent="0.35">
      <c r="A39" s="432">
        <f t="shared" si="0"/>
        <v>30</v>
      </c>
      <c r="B39" s="1271">
        <f>'Sch 7 - Adjustments'!B39</f>
        <v>0</v>
      </c>
      <c r="C39" s="1271"/>
      <c r="D39" s="529">
        <f>'Sch 7 - Adjustments'!D39</f>
        <v>0</v>
      </c>
      <c r="E39" s="524">
        <f>'Sch 7 - Adjustments'!E39</f>
        <v>0</v>
      </c>
      <c r="F39" s="1270">
        <f>'Sch 7 - Adjustments'!F39</f>
        <v>0</v>
      </c>
      <c r="G39" s="1270"/>
      <c r="H39" s="530">
        <f>'Sch 7 - Adjustments'!H39</f>
        <v>0</v>
      </c>
      <c r="I39" s="531">
        <f>'Sch 7 - Adjustments'!I39</f>
        <v>0</v>
      </c>
      <c r="J39" s="61"/>
      <c r="K39" s="714" t="s">
        <v>1188</v>
      </c>
    </row>
    <row r="40" spans="1:11" ht="20.149999999999999" customHeight="1" thickBot="1" x14ac:dyDescent="0.4">
      <c r="A40" s="903">
        <f>'Sch 7 - Adjustments'!A40</f>
        <v>31</v>
      </c>
      <c r="B40" s="1182" t="s">
        <v>42</v>
      </c>
      <c r="C40" s="1183"/>
      <c r="D40" s="115"/>
      <c r="E40" s="447">
        <f>SUM(E10:E39)</f>
        <v>0</v>
      </c>
      <c r="F40" s="1156"/>
      <c r="G40" s="1157"/>
      <c r="H40" s="115"/>
      <c r="I40" s="116"/>
      <c r="J40" s="61"/>
      <c r="K40" s="714" t="s">
        <v>1189</v>
      </c>
    </row>
    <row r="41" spans="1:11" ht="12.25" customHeight="1" thickTop="1" x14ac:dyDescent="0.35">
      <c r="A41" s="1158"/>
      <c r="B41" s="1158"/>
      <c r="C41" s="1158"/>
      <c r="D41" s="1158"/>
      <c r="E41" s="1158"/>
      <c r="F41" s="1158"/>
      <c r="G41" s="1158"/>
      <c r="H41" s="1158"/>
      <c r="I41" s="1158"/>
      <c r="J41" s="61"/>
    </row>
    <row r="42" spans="1:11" ht="12.25" customHeight="1" x14ac:dyDescent="0.35">
      <c r="A42" s="117"/>
      <c r="B42" s="118" t="s">
        <v>55</v>
      </c>
      <c r="C42" s="119"/>
      <c r="D42" s="120"/>
      <c r="E42" s="120"/>
      <c r="F42" s="120"/>
      <c r="G42" s="120"/>
      <c r="H42" s="120"/>
      <c r="I42" s="121"/>
      <c r="J42" s="61"/>
    </row>
    <row r="43" spans="1:11" ht="12.25" customHeight="1" x14ac:dyDescent="0.35">
      <c r="A43" s="122"/>
      <c r="B43" s="123" t="s">
        <v>56</v>
      </c>
      <c r="C43" s="120"/>
      <c r="D43" s="120"/>
      <c r="E43" s="120"/>
      <c r="F43" s="120"/>
      <c r="G43" s="120"/>
      <c r="H43" s="120"/>
      <c r="I43" s="121"/>
      <c r="J43" s="61"/>
    </row>
    <row r="44" spans="1:11" ht="12.25" customHeight="1" x14ac:dyDescent="0.35">
      <c r="A44" s="122"/>
      <c r="B44" s="123" t="s">
        <v>57</v>
      </c>
      <c r="C44" s="120"/>
      <c r="D44" s="120"/>
      <c r="E44" s="120"/>
      <c r="F44" s="120"/>
      <c r="G44" s="120"/>
      <c r="H44" s="120"/>
      <c r="I44" s="121"/>
      <c r="J44" s="61"/>
    </row>
    <row r="45" spans="1:11" ht="12.25" customHeight="1" x14ac:dyDescent="0.35">
      <c r="A45" s="425"/>
      <c r="B45" s="425"/>
      <c r="C45" s="425"/>
      <c r="D45" s="425"/>
      <c r="E45" s="425"/>
      <c r="F45" s="425"/>
      <c r="G45" s="425"/>
      <c r="H45" s="425"/>
      <c r="I45" s="425"/>
      <c r="J45" s="61"/>
    </row>
    <row r="46" spans="1:11" hidden="1" x14ac:dyDescent="0.35">
      <c r="A46" s="61"/>
      <c r="B46" s="61"/>
      <c r="C46" s="61"/>
      <c r="D46" s="61"/>
      <c r="E46" s="61"/>
      <c r="F46" s="61"/>
      <c r="G46" s="61"/>
      <c r="H46" s="61"/>
      <c r="I46" s="61"/>
      <c r="J46" s="61"/>
    </row>
    <row r="47" spans="1:11" hidden="1" x14ac:dyDescent="0.35">
      <c r="A47" s="61"/>
      <c r="B47" s="61"/>
      <c r="C47" s="61"/>
      <c r="D47" s="61"/>
      <c r="E47" s="61"/>
      <c r="F47" s="61"/>
      <c r="G47" s="61"/>
      <c r="H47" s="61"/>
      <c r="I47" s="61"/>
      <c r="J47" s="61"/>
    </row>
    <row r="48" spans="1:11" hidden="1" x14ac:dyDescent="0.35">
      <c r="A48" s="61"/>
      <c r="B48" s="61"/>
      <c r="C48" s="61"/>
      <c r="D48" s="61"/>
      <c r="E48" s="61"/>
      <c r="F48" s="61"/>
      <c r="G48" s="61"/>
      <c r="H48" s="61"/>
      <c r="I48" s="61"/>
      <c r="J48" s="61"/>
    </row>
    <row r="49" spans="1:10" hidden="1" x14ac:dyDescent="0.35">
      <c r="A49" s="61"/>
      <c r="B49" s="61"/>
      <c r="C49" s="61"/>
      <c r="D49" s="61"/>
      <c r="E49" s="61"/>
      <c r="F49" s="61"/>
      <c r="G49" s="61"/>
      <c r="H49" s="61"/>
      <c r="I49" s="61"/>
      <c r="J49" s="61"/>
    </row>
    <row r="50" spans="1:10" hidden="1" x14ac:dyDescent="0.35">
      <c r="A50" s="61"/>
      <c r="B50" s="61"/>
      <c r="C50" s="61"/>
      <c r="D50" s="61"/>
      <c r="E50" s="61"/>
      <c r="F50" s="61"/>
      <c r="G50" s="61"/>
      <c r="H50" s="61"/>
      <c r="I50" s="61"/>
      <c r="J50" s="61"/>
    </row>
    <row r="51" spans="1:10" hidden="1" x14ac:dyDescent="0.35">
      <c r="A51" s="61"/>
      <c r="B51" s="61"/>
      <c r="C51" s="61"/>
      <c r="D51" s="61"/>
      <c r="E51" s="61"/>
      <c r="F51" s="61"/>
      <c r="G51" s="61"/>
      <c r="H51" s="61"/>
      <c r="I51" s="61"/>
      <c r="J51" s="61"/>
    </row>
    <row r="52" spans="1:10" hidden="1" x14ac:dyDescent="0.35">
      <c r="A52" s="61"/>
      <c r="B52" s="61"/>
      <c r="C52" s="61"/>
      <c r="D52" s="61"/>
      <c r="E52" s="61"/>
      <c r="F52" s="61"/>
      <c r="G52" s="61"/>
      <c r="H52" s="61"/>
      <c r="I52" s="61"/>
      <c r="J52" s="61"/>
    </row>
    <row r="53" spans="1:10" hidden="1" x14ac:dyDescent="0.35">
      <c r="A53" s="61"/>
      <c r="B53" s="61"/>
      <c r="C53" s="61"/>
      <c r="D53" s="61"/>
      <c r="E53" s="61"/>
      <c r="F53" s="61"/>
      <c r="G53" s="61"/>
      <c r="H53" s="61"/>
      <c r="I53" s="61"/>
      <c r="J53" s="61"/>
    </row>
    <row r="54" spans="1:10" hidden="1" x14ac:dyDescent="0.35">
      <c r="A54" s="61"/>
      <c r="B54" s="61"/>
      <c r="C54" s="61"/>
      <c r="D54" s="61"/>
      <c r="E54" s="61"/>
      <c r="F54" s="61"/>
      <c r="G54" s="61"/>
      <c r="H54" s="61"/>
      <c r="I54" s="61"/>
      <c r="J54" s="61"/>
    </row>
    <row r="55" spans="1:10" hidden="1" x14ac:dyDescent="0.35">
      <c r="A55" s="61"/>
      <c r="B55" s="61"/>
      <c r="C55" s="61"/>
      <c r="D55" s="61"/>
      <c r="E55" s="61"/>
      <c r="F55" s="61"/>
      <c r="G55" s="61"/>
      <c r="H55" s="61"/>
      <c r="I55" s="61"/>
      <c r="J55" s="61"/>
    </row>
    <row r="56" spans="1:10" hidden="1" x14ac:dyDescent="0.35">
      <c r="A56" s="61"/>
      <c r="B56" s="61"/>
      <c r="C56" s="61"/>
      <c r="D56" s="61"/>
      <c r="E56" s="61"/>
      <c r="F56" s="61"/>
      <c r="G56" s="61"/>
      <c r="H56" s="61"/>
      <c r="I56" s="61"/>
      <c r="J56" s="61"/>
    </row>
    <row r="57" spans="1:10" hidden="1" x14ac:dyDescent="0.35">
      <c r="A57" s="61"/>
      <c r="B57" s="61"/>
      <c r="C57" s="61"/>
      <c r="D57" s="61"/>
      <c r="E57" s="61"/>
      <c r="F57" s="61"/>
      <c r="G57" s="61"/>
      <c r="H57" s="61"/>
      <c r="I57" s="61"/>
      <c r="J57" s="61"/>
    </row>
    <row r="58" spans="1:10" hidden="1" x14ac:dyDescent="0.35">
      <c r="A58" s="61"/>
      <c r="B58" s="61"/>
      <c r="C58" s="61"/>
      <c r="D58" s="61"/>
      <c r="E58" s="61"/>
      <c r="F58" s="61"/>
      <c r="G58" s="61"/>
      <c r="H58" s="61"/>
      <c r="I58" s="61"/>
      <c r="J58" s="61"/>
    </row>
    <row r="59" spans="1:10" hidden="1" x14ac:dyDescent="0.35">
      <c r="A59" s="61"/>
      <c r="B59" s="61"/>
      <c r="C59" s="61"/>
      <c r="D59" s="61"/>
      <c r="E59" s="61"/>
      <c r="F59" s="61"/>
      <c r="G59" s="61"/>
      <c r="H59" s="61"/>
      <c r="I59" s="61"/>
      <c r="J59" s="61"/>
    </row>
    <row r="60" spans="1:10" hidden="1" x14ac:dyDescent="0.35">
      <c r="A60" s="61"/>
      <c r="B60" s="61"/>
      <c r="C60" s="61"/>
      <c r="D60" s="61"/>
      <c r="E60" s="61"/>
      <c r="F60" s="61"/>
      <c r="G60" s="61"/>
      <c r="H60" s="61"/>
      <c r="I60" s="61"/>
      <c r="J60" s="61"/>
    </row>
    <row r="61" spans="1:10" hidden="1" x14ac:dyDescent="0.35">
      <c r="A61" s="61"/>
      <c r="B61" s="61"/>
      <c r="C61" s="61"/>
      <c r="D61" s="61"/>
      <c r="E61" s="61"/>
      <c r="F61" s="61"/>
      <c r="G61" s="61"/>
      <c r="H61" s="61"/>
      <c r="I61" s="61"/>
      <c r="J61" s="61"/>
    </row>
    <row r="62" spans="1:10" hidden="1" x14ac:dyDescent="0.35">
      <c r="A62" s="61"/>
      <c r="B62" s="61"/>
      <c r="C62" s="61"/>
      <c r="D62" s="61"/>
      <c r="E62" s="61"/>
      <c r="F62" s="61"/>
      <c r="G62" s="61"/>
      <c r="H62" s="61"/>
      <c r="I62" s="61"/>
      <c r="J62" s="61"/>
    </row>
    <row r="63" spans="1:10" hidden="1" x14ac:dyDescent="0.35">
      <c r="A63" s="61"/>
      <c r="B63" s="61"/>
      <c r="C63" s="61"/>
      <c r="D63" s="61"/>
      <c r="E63" s="61"/>
      <c r="F63" s="61"/>
      <c r="G63" s="61"/>
      <c r="H63" s="61"/>
      <c r="I63" s="61"/>
      <c r="J63" s="61"/>
    </row>
  </sheetData>
  <sheetProtection selectLockedCells="1"/>
  <protectedRanges>
    <protectedRange sqref="B10:I39" name="Range1"/>
  </protectedRanges>
  <mergeCells count="75">
    <mergeCell ref="D7:D8"/>
    <mergeCell ref="E7:E8"/>
    <mergeCell ref="F7:G8"/>
    <mergeCell ref="A1:I1"/>
    <mergeCell ref="A3:B3"/>
    <mergeCell ref="C3:D3"/>
    <mergeCell ref="H3:I3"/>
    <mergeCell ref="A4:B4"/>
    <mergeCell ref="C4:D4"/>
    <mergeCell ref="I7:I8"/>
    <mergeCell ref="H7:H8"/>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B35:C35"/>
    <mergeCell ref="F35:G35"/>
    <mergeCell ref="B36:C36"/>
    <mergeCell ref="F36:G36"/>
    <mergeCell ref="B37:C37"/>
    <mergeCell ref="F37:G37"/>
    <mergeCell ref="B38:C38"/>
    <mergeCell ref="F38:G38"/>
    <mergeCell ref="B39:C39"/>
    <mergeCell ref="F39:G39"/>
    <mergeCell ref="B40:C40"/>
    <mergeCell ref="F40:G40"/>
    <mergeCell ref="A41:I41"/>
  </mergeCells>
  <printOptions horizontalCentered="1"/>
  <pageMargins left="0.25" right="0.25" top="0.75" bottom="0.75" header="0.3" footer="0.3"/>
  <pageSetup scale="66"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pageSetUpPr fitToPage="1"/>
  </sheetPr>
  <dimension ref="A1:N70"/>
  <sheetViews>
    <sheetView showGridLines="0" zoomScale="85" zoomScaleNormal="85" zoomScaleSheetLayoutView="80" zoomScalePageLayoutView="80" workbookViewId="0">
      <pane ySplit="10" topLeftCell="A11" activePane="bottomLeft" state="frozen"/>
      <selection activeCell="A8" sqref="A8:E8"/>
      <selection pane="bottomLeft" activeCell="J35" sqref="J35"/>
    </sheetView>
  </sheetViews>
  <sheetFormatPr defaultColWidth="0" defaultRowHeight="12.5" zeroHeight="1" x14ac:dyDescent="0.35"/>
  <cols>
    <col min="1" max="1" width="4.765625" style="30" customWidth="1"/>
    <col min="2" max="2" width="18" style="28" customWidth="1"/>
    <col min="3" max="3" width="16.23046875" style="28" customWidth="1"/>
    <col min="4" max="4" width="13.3046875" style="28" customWidth="1"/>
    <col min="5" max="5" width="20.53515625" style="28" customWidth="1"/>
    <col min="6" max="6" width="15.53515625" style="28" hidden="1" customWidth="1"/>
    <col min="7" max="8" width="14.3046875" style="28" customWidth="1"/>
    <col min="9" max="9" width="14.3046875" style="28" hidden="1" customWidth="1"/>
    <col min="10" max="11" width="14.3046875" style="28" customWidth="1"/>
    <col min="12" max="12" width="16.23046875" style="28" customWidth="1"/>
    <col min="13" max="13" width="3.3046875" style="28" customWidth="1"/>
    <col min="14" max="16384" width="8.765625" style="28" hidden="1"/>
  </cols>
  <sheetData>
    <row r="1" spans="1:14" ht="15" customHeight="1" x14ac:dyDescent="0.35">
      <c r="A1" s="1184" t="s">
        <v>124</v>
      </c>
      <c r="B1" s="1184"/>
      <c r="C1" s="1184"/>
      <c r="D1" s="1184"/>
      <c r="E1" s="1184"/>
      <c r="F1" s="1184"/>
      <c r="G1" s="1184"/>
      <c r="H1" s="1184"/>
      <c r="I1" s="1184"/>
      <c r="J1" s="1184"/>
      <c r="K1" s="1184"/>
      <c r="L1" s="1184"/>
    </row>
    <row r="2" spans="1:14" ht="13.5" customHeight="1" x14ac:dyDescent="0.35">
      <c r="A2" s="185"/>
      <c r="B2" s="185"/>
      <c r="C2" s="185"/>
      <c r="D2" s="185"/>
      <c r="E2" s="185"/>
      <c r="F2" s="633"/>
      <c r="G2" s="185"/>
      <c r="H2" s="185"/>
      <c r="I2" s="633"/>
      <c r="J2" s="185"/>
      <c r="K2" s="185"/>
      <c r="L2" s="185"/>
    </row>
    <row r="3" spans="1:14" s="20" customFormat="1" ht="13.5" customHeight="1" x14ac:dyDescent="0.35">
      <c r="A3" s="1151" t="s">
        <v>80</v>
      </c>
      <c r="B3" s="1151"/>
      <c r="C3" s="1152">
        <f>Fire_District_Name</f>
        <v>0</v>
      </c>
      <c r="D3" s="1152"/>
      <c r="E3" s="57"/>
      <c r="F3" s="57"/>
      <c r="G3" s="57"/>
      <c r="H3" s="57"/>
      <c r="I3" s="57"/>
      <c r="J3" s="88" t="s">
        <v>81</v>
      </c>
      <c r="K3" s="1153">
        <f>FYE</f>
        <v>0</v>
      </c>
      <c r="L3" s="1153"/>
    </row>
    <row r="4" spans="1:14" s="20" customFormat="1" ht="13.5" customHeight="1" x14ac:dyDescent="0.35">
      <c r="A4" s="1151" t="s">
        <v>79</v>
      </c>
      <c r="B4" s="1151"/>
      <c r="C4" s="1154">
        <f>NPI</f>
        <v>0</v>
      </c>
      <c r="D4" s="1154"/>
      <c r="E4" s="62"/>
      <c r="F4" s="62"/>
      <c r="G4" s="62"/>
      <c r="H4" s="62"/>
      <c r="I4" s="62"/>
      <c r="J4" s="63"/>
      <c r="K4" s="64"/>
      <c r="L4" s="64"/>
    </row>
    <row r="5" spans="1:14" s="29" customFormat="1" ht="13.5" customHeight="1" x14ac:dyDescent="0.35">
      <c r="A5" s="60"/>
      <c r="B5" s="60"/>
      <c r="C5" s="89"/>
      <c r="D5" s="89"/>
      <c r="E5" s="90"/>
      <c r="F5" s="90"/>
      <c r="G5" s="90"/>
      <c r="H5" s="90"/>
      <c r="I5" s="90"/>
      <c r="J5" s="61"/>
      <c r="K5" s="61"/>
      <c r="L5" s="61"/>
    </row>
    <row r="6" spans="1:14" s="29" customFormat="1" ht="13.5" hidden="1" customHeight="1" x14ac:dyDescent="0.35">
      <c r="A6" s="715"/>
      <c r="B6" s="715"/>
      <c r="C6" s="716"/>
      <c r="D6" s="716"/>
      <c r="E6" s="716"/>
      <c r="F6" s="716"/>
      <c r="G6" s="730" t="s">
        <v>349</v>
      </c>
      <c r="H6" s="730" t="s">
        <v>350</v>
      </c>
      <c r="I6" s="730"/>
      <c r="J6" s="707" t="s">
        <v>351</v>
      </c>
      <c r="K6" s="707" t="s">
        <v>352</v>
      </c>
      <c r="L6" s="707" t="s">
        <v>353</v>
      </c>
      <c r="M6" s="717"/>
      <c r="N6" s="717"/>
    </row>
    <row r="7" spans="1:14" s="29" customFormat="1" ht="13.5" customHeight="1" x14ac:dyDescent="0.35">
      <c r="A7" s="184"/>
      <c r="B7" s="184"/>
      <c r="C7" s="91"/>
      <c r="D7" s="91"/>
      <c r="E7" s="91"/>
      <c r="F7" s="851"/>
      <c r="G7" s="91"/>
      <c r="H7" s="91"/>
      <c r="I7" s="851"/>
      <c r="J7" s="92"/>
      <c r="K7" s="92"/>
      <c r="L7" s="92"/>
      <c r="N7" s="717"/>
    </row>
    <row r="8" spans="1:14" s="29" customFormat="1" ht="17.25" customHeight="1" x14ac:dyDescent="0.35">
      <c r="A8" s="93" t="s">
        <v>145</v>
      </c>
      <c r="B8" s="1188" t="s">
        <v>188</v>
      </c>
      <c r="C8" s="1189"/>
      <c r="D8" s="1189"/>
      <c r="E8" s="1190"/>
      <c r="F8" s="852"/>
      <c r="G8" s="94" t="s">
        <v>189</v>
      </c>
      <c r="H8" s="94" t="s">
        <v>190</v>
      </c>
      <c r="I8" s="857"/>
      <c r="J8" s="95" t="s">
        <v>191</v>
      </c>
      <c r="K8" s="96" t="s">
        <v>192</v>
      </c>
      <c r="L8" s="452" t="s">
        <v>193</v>
      </c>
      <c r="N8" s="717"/>
    </row>
    <row r="9" spans="1:14" s="29" customFormat="1" ht="18" customHeight="1" x14ac:dyDescent="0.35">
      <c r="A9" s="98"/>
      <c r="B9" s="1188"/>
      <c r="C9" s="1189"/>
      <c r="D9" s="1189"/>
      <c r="E9" s="1190"/>
      <c r="F9" s="852"/>
      <c r="G9" s="94" t="s">
        <v>132</v>
      </c>
      <c r="H9" s="94" t="s">
        <v>133</v>
      </c>
      <c r="I9" s="857"/>
      <c r="J9" s="95" t="s">
        <v>97</v>
      </c>
      <c r="K9" s="96" t="s">
        <v>98</v>
      </c>
      <c r="L9" s="97"/>
      <c r="N9" s="717"/>
    </row>
    <row r="10" spans="1:14" ht="13.5" thickBot="1" x14ac:dyDescent="0.4">
      <c r="A10" s="99"/>
      <c r="B10" s="1191" t="s">
        <v>224</v>
      </c>
      <c r="C10" s="1192"/>
      <c r="D10" s="1192"/>
      <c r="E10" s="1193"/>
      <c r="F10" s="853"/>
      <c r="G10" s="100"/>
      <c r="H10" s="100"/>
      <c r="I10" s="858"/>
      <c r="J10" s="101"/>
      <c r="K10" s="101"/>
      <c r="L10" s="102" t="s">
        <v>140</v>
      </c>
      <c r="N10" s="718"/>
    </row>
    <row r="11" spans="1:14" ht="18" customHeight="1" thickTop="1" x14ac:dyDescent="0.35">
      <c r="A11" s="103"/>
      <c r="B11" s="1194"/>
      <c r="C11" s="1195"/>
      <c r="D11" s="1195"/>
      <c r="E11" s="1196"/>
      <c r="F11" s="722"/>
      <c r="G11" s="448"/>
      <c r="H11" s="448"/>
      <c r="I11" s="859"/>
      <c r="J11" s="448"/>
      <c r="K11" s="449"/>
      <c r="L11" s="450"/>
      <c r="N11" s="718"/>
    </row>
    <row r="12" spans="1:14" ht="18" customHeight="1" x14ac:dyDescent="0.35">
      <c r="A12" s="451">
        <v>1</v>
      </c>
      <c r="B12" s="1197" t="s">
        <v>6393</v>
      </c>
      <c r="C12" s="1198"/>
      <c r="D12" s="1198"/>
      <c r="E12" s="1198"/>
      <c r="F12" s="854" t="str">
        <f>A12&amp;" " &amp;B12</f>
        <v>1 IA Medicaid Fee for Service</v>
      </c>
      <c r="G12" s="502">
        <f>'Sch 8 - Revenues'!G12</f>
        <v>0</v>
      </c>
      <c r="H12" s="502">
        <f>'Sch 8 - Revenues'!H12</f>
        <v>0</v>
      </c>
      <c r="I12" s="870"/>
      <c r="J12" s="502">
        <f>'Sch 8 - Revenues'!J12</f>
        <v>0</v>
      </c>
      <c r="K12" s="502">
        <f>'Sch 8 - Revenues'!K12</f>
        <v>0</v>
      </c>
      <c r="L12" s="505">
        <f t="shared" ref="L12:L17" si="0">SUM(G12:K12)</f>
        <v>0</v>
      </c>
      <c r="N12" s="768" t="s">
        <v>1190</v>
      </c>
    </row>
    <row r="13" spans="1:14" ht="18" customHeight="1" x14ac:dyDescent="0.35">
      <c r="A13" s="451">
        <f>+A12+1</f>
        <v>2</v>
      </c>
      <c r="B13" s="1274" t="str">
        <f>'Sch 8 - Revenues'!B13</f>
        <v>IA Medicaid Fee for Service Other - (Specify) *</v>
      </c>
      <c r="C13" s="1275"/>
      <c r="D13" s="1275"/>
      <c r="E13" s="1275"/>
      <c r="F13" s="854" t="str">
        <f t="shared" ref="F13:F17" si="1">A13&amp;" " &amp;B13</f>
        <v>2 IA Medicaid Fee for Service Other - (Specify) *</v>
      </c>
      <c r="G13" s="502">
        <f>'Sch 8 - Revenues'!G13</f>
        <v>0</v>
      </c>
      <c r="H13" s="502">
        <f>'Sch 8 - Revenues'!H13</f>
        <v>0</v>
      </c>
      <c r="I13" s="870"/>
      <c r="J13" s="502">
        <f>'Sch 8 - Revenues'!J13</f>
        <v>0</v>
      </c>
      <c r="K13" s="502">
        <f>'Sch 8 - Revenues'!K13</f>
        <v>0</v>
      </c>
      <c r="L13" s="505">
        <f t="shared" si="0"/>
        <v>0</v>
      </c>
      <c r="N13" s="768" t="s">
        <v>1191</v>
      </c>
    </row>
    <row r="14" spans="1:14" ht="18" customHeight="1" x14ac:dyDescent="0.35">
      <c r="A14" s="451">
        <f t="shared" ref="A14:A17" si="2">+A13+1</f>
        <v>3</v>
      </c>
      <c r="B14" s="1274" t="str">
        <f>'Sch 8 - Revenues'!B14</f>
        <v>IA Medicaid Fee for Service Other - (Specify) *</v>
      </c>
      <c r="C14" s="1275"/>
      <c r="D14" s="1275"/>
      <c r="E14" s="1275"/>
      <c r="F14" s="854" t="str">
        <f t="shared" si="1"/>
        <v>3 IA Medicaid Fee for Service Other - (Specify) *</v>
      </c>
      <c r="G14" s="502">
        <f>'Sch 8 - Revenues'!G14</f>
        <v>0</v>
      </c>
      <c r="H14" s="502">
        <f>'Sch 8 - Revenues'!H14</f>
        <v>0</v>
      </c>
      <c r="I14" s="870"/>
      <c r="J14" s="502">
        <f>'Sch 8 - Revenues'!J14</f>
        <v>0</v>
      </c>
      <c r="K14" s="502">
        <f>'Sch 8 - Revenues'!K14</f>
        <v>0</v>
      </c>
      <c r="L14" s="505">
        <f t="shared" si="0"/>
        <v>0</v>
      </c>
      <c r="N14" s="768" t="s">
        <v>1192</v>
      </c>
    </row>
    <row r="15" spans="1:14" ht="18" customHeight="1" x14ac:dyDescent="0.35">
      <c r="A15" s="451">
        <f t="shared" si="2"/>
        <v>4</v>
      </c>
      <c r="B15" s="1274" t="str">
        <f>'Sch 8 - Revenues'!B15</f>
        <v>IA Medicaid Fee for Service Other - (Specify) *</v>
      </c>
      <c r="C15" s="1275"/>
      <c r="D15" s="1275"/>
      <c r="E15" s="1275"/>
      <c r="F15" s="854" t="str">
        <f t="shared" si="1"/>
        <v>4 IA Medicaid Fee for Service Other - (Specify) *</v>
      </c>
      <c r="G15" s="502">
        <f>'Sch 8 - Revenues'!G15</f>
        <v>0</v>
      </c>
      <c r="H15" s="502">
        <f>'Sch 8 - Revenues'!H15</f>
        <v>0</v>
      </c>
      <c r="I15" s="870"/>
      <c r="J15" s="502">
        <f>'Sch 8 - Revenues'!J15</f>
        <v>0</v>
      </c>
      <c r="K15" s="502">
        <f>'Sch 8 - Revenues'!K15</f>
        <v>0</v>
      </c>
      <c r="L15" s="505">
        <f t="shared" si="0"/>
        <v>0</v>
      </c>
      <c r="N15" s="768" t="s">
        <v>1193</v>
      </c>
    </row>
    <row r="16" spans="1:14" ht="18" customHeight="1" x14ac:dyDescent="0.35">
      <c r="A16" s="451">
        <f t="shared" si="2"/>
        <v>5</v>
      </c>
      <c r="B16" s="1274" t="str">
        <f>'Sch 8 - Revenues'!B16</f>
        <v>IA Medicaid Fee for Service Other - (Specify) *</v>
      </c>
      <c r="C16" s="1275"/>
      <c r="D16" s="1275"/>
      <c r="E16" s="1275"/>
      <c r="F16" s="854" t="str">
        <f t="shared" si="1"/>
        <v>5 IA Medicaid Fee for Service Other - (Specify) *</v>
      </c>
      <c r="G16" s="502">
        <f>'Sch 8 - Revenues'!G16</f>
        <v>0</v>
      </c>
      <c r="H16" s="502">
        <f>'Sch 8 - Revenues'!H16</f>
        <v>0</v>
      </c>
      <c r="I16" s="870"/>
      <c r="J16" s="502">
        <f>'Sch 8 - Revenues'!J16</f>
        <v>0</v>
      </c>
      <c r="K16" s="502">
        <f>'Sch 8 - Revenues'!K16</f>
        <v>0</v>
      </c>
      <c r="L16" s="505">
        <f t="shared" si="0"/>
        <v>0</v>
      </c>
      <c r="N16" s="768" t="s">
        <v>1194</v>
      </c>
    </row>
    <row r="17" spans="1:14" ht="18" customHeight="1" x14ac:dyDescent="0.35">
      <c r="A17" s="451">
        <f t="shared" si="2"/>
        <v>6</v>
      </c>
      <c r="B17" s="1274" t="str">
        <f>'Sch 8 - Revenues'!B17</f>
        <v>IA Medicaid Fee for Service Other - (Specify) *</v>
      </c>
      <c r="C17" s="1275"/>
      <c r="D17" s="1275"/>
      <c r="E17" s="1275"/>
      <c r="F17" s="854" t="str">
        <f t="shared" si="1"/>
        <v>6 IA Medicaid Fee for Service Other - (Specify) *</v>
      </c>
      <c r="G17" s="502">
        <f>'Sch 8 - Revenues'!G17</f>
        <v>0</v>
      </c>
      <c r="H17" s="502">
        <f>'Sch 8 - Revenues'!H17</f>
        <v>0</v>
      </c>
      <c r="I17" s="870"/>
      <c r="J17" s="502">
        <f>'Sch 8 - Revenues'!J17</f>
        <v>0</v>
      </c>
      <c r="K17" s="502">
        <f>'Sch 8 - Revenues'!K17</f>
        <v>0</v>
      </c>
      <c r="L17" s="508">
        <f t="shared" si="0"/>
        <v>0</v>
      </c>
      <c r="N17" s="768" t="s">
        <v>1195</v>
      </c>
    </row>
    <row r="18" spans="1:14" ht="18" customHeight="1" thickBot="1" x14ac:dyDescent="0.4">
      <c r="A18" s="944"/>
      <c r="B18" s="23" t="s">
        <v>6395</v>
      </c>
      <c r="C18" s="21"/>
      <c r="D18" s="21"/>
      <c r="E18" s="22"/>
      <c r="F18" s="722"/>
      <c r="G18" s="509">
        <f>SUM(G12:G17)</f>
        <v>0</v>
      </c>
      <c r="H18" s="509">
        <f>SUM(H12:H17)</f>
        <v>0</v>
      </c>
      <c r="I18" s="863"/>
      <c r="J18" s="509">
        <f>SUM(J12:J17)</f>
        <v>0</v>
      </c>
      <c r="K18" s="509">
        <f>SUM(K12:K17)</f>
        <v>0</v>
      </c>
      <c r="L18" s="507">
        <f>SUM(L12:L17)</f>
        <v>0</v>
      </c>
      <c r="N18" s="768" t="s">
        <v>1196</v>
      </c>
    </row>
    <row r="19" spans="1:14" ht="18" customHeight="1" thickTop="1" x14ac:dyDescent="0.35">
      <c r="A19" s="104"/>
      <c r="B19" s="37"/>
      <c r="C19" s="38"/>
      <c r="D19" s="38"/>
      <c r="E19" s="39"/>
      <c r="F19" s="855"/>
      <c r="G19" s="39"/>
      <c r="H19" s="39"/>
      <c r="I19" s="855"/>
      <c r="J19" s="40"/>
      <c r="K19" s="41"/>
      <c r="L19" s="42"/>
      <c r="N19" s="768"/>
    </row>
    <row r="20" spans="1:14" ht="18" hidden="1" customHeight="1" x14ac:dyDescent="0.35">
      <c r="A20" s="719"/>
      <c r="B20" s="720"/>
      <c r="C20" s="721"/>
      <c r="D20" s="721"/>
      <c r="E20" s="722"/>
      <c r="F20" s="721"/>
      <c r="G20" s="730" t="s">
        <v>349</v>
      </c>
      <c r="H20" s="730" t="s">
        <v>350</v>
      </c>
      <c r="I20" s="730"/>
      <c r="J20" s="707" t="s">
        <v>351</v>
      </c>
      <c r="K20" s="707" t="s">
        <v>352</v>
      </c>
      <c r="L20" s="707" t="s">
        <v>353</v>
      </c>
      <c r="M20" s="718"/>
      <c r="N20" s="768"/>
    </row>
    <row r="21" spans="1:14" ht="18" customHeight="1" x14ac:dyDescent="0.35">
      <c r="A21" s="93" t="s">
        <v>146</v>
      </c>
      <c r="B21" s="1188" t="s">
        <v>188</v>
      </c>
      <c r="C21" s="1189"/>
      <c r="D21" s="1189"/>
      <c r="E21" s="1190"/>
      <c r="F21" s="852"/>
      <c r="G21" s="94" t="s">
        <v>189</v>
      </c>
      <c r="H21" s="94" t="s">
        <v>190</v>
      </c>
      <c r="I21" s="857"/>
      <c r="J21" s="95" t="s">
        <v>191</v>
      </c>
      <c r="K21" s="96" t="s">
        <v>192</v>
      </c>
      <c r="L21" s="452" t="s">
        <v>193</v>
      </c>
      <c r="N21" s="768"/>
    </row>
    <row r="22" spans="1:14" s="29" customFormat="1" ht="18" customHeight="1" x14ac:dyDescent="0.35">
      <c r="A22" s="98"/>
      <c r="B22" s="1188"/>
      <c r="C22" s="1189"/>
      <c r="D22" s="1189"/>
      <c r="E22" s="1190"/>
      <c r="F22" s="852"/>
      <c r="G22" s="94" t="s">
        <v>132</v>
      </c>
      <c r="H22" s="94" t="s">
        <v>133</v>
      </c>
      <c r="I22" s="857"/>
      <c r="J22" s="95" t="s">
        <v>97</v>
      </c>
      <c r="K22" s="96" t="s">
        <v>98</v>
      </c>
      <c r="L22" s="97"/>
      <c r="N22" s="768"/>
    </row>
    <row r="23" spans="1:14" ht="16" thickBot="1" x14ac:dyDescent="0.4">
      <c r="A23" s="99"/>
      <c r="B23" s="1191" t="s">
        <v>6396</v>
      </c>
      <c r="C23" s="1192"/>
      <c r="D23" s="1192"/>
      <c r="E23" s="1193"/>
      <c r="F23" s="853"/>
      <c r="G23" s="101"/>
      <c r="H23" s="100"/>
      <c r="I23" s="858"/>
      <c r="J23" s="101"/>
      <c r="K23" s="101"/>
      <c r="L23" s="102" t="s">
        <v>42</v>
      </c>
      <c r="N23" s="768"/>
    </row>
    <row r="24" spans="1:14" ht="18" customHeight="1" thickTop="1" x14ac:dyDescent="0.35">
      <c r="A24" s="451">
        <f>+A17+1</f>
        <v>7</v>
      </c>
      <c r="B24" s="1212" t="s">
        <v>6397</v>
      </c>
      <c r="C24" s="1213"/>
      <c r="D24" s="1213"/>
      <c r="E24" s="1213"/>
      <c r="F24" s="854" t="str">
        <f>A24&amp;" "&amp;B24</f>
        <v>7 IA Medicaid Managed Care</v>
      </c>
      <c r="G24" s="502">
        <f>'Sch 8 - Revenues'!G24</f>
        <v>0</v>
      </c>
      <c r="H24" s="502">
        <f>'Sch 8 - Revenues'!H24</f>
        <v>0</v>
      </c>
      <c r="I24" s="870"/>
      <c r="J24" s="502">
        <f>'Sch 8 - Revenues'!J24</f>
        <v>0</v>
      </c>
      <c r="K24" s="502">
        <f>'Sch 8 - Revenues'!K24</f>
        <v>0</v>
      </c>
      <c r="L24" s="503">
        <f>+SUM(G24:K24)</f>
        <v>0</v>
      </c>
      <c r="N24" s="768" t="s">
        <v>1197</v>
      </c>
    </row>
    <row r="25" spans="1:14" ht="18" customHeight="1" x14ac:dyDescent="0.35">
      <c r="A25" s="451">
        <f>+A24+1</f>
        <v>8</v>
      </c>
      <c r="B25" s="1274" t="str">
        <f>'Sch 8 - Revenues'!B25</f>
        <v>IA Medicaid Managed Care Other - (Specify) **</v>
      </c>
      <c r="C25" s="1275"/>
      <c r="D25" s="1275"/>
      <c r="E25" s="1275"/>
      <c r="F25" s="854" t="str">
        <f t="shared" ref="F25:F29" si="3">A25&amp;" "&amp;B25</f>
        <v>8 IA Medicaid Managed Care Other - (Specify) **</v>
      </c>
      <c r="G25" s="502">
        <f>'Sch 8 - Revenues'!G25</f>
        <v>0</v>
      </c>
      <c r="H25" s="502">
        <f>'Sch 8 - Revenues'!H25</f>
        <v>0</v>
      </c>
      <c r="I25" s="870"/>
      <c r="J25" s="502">
        <f>'Sch 8 - Revenues'!J25</f>
        <v>0</v>
      </c>
      <c r="K25" s="502">
        <f>'Sch 8 - Revenues'!K25</f>
        <v>0</v>
      </c>
      <c r="L25" s="505">
        <f>SUM(G25:K25)</f>
        <v>0</v>
      </c>
      <c r="N25" s="768" t="s">
        <v>1198</v>
      </c>
    </row>
    <row r="26" spans="1:14" ht="18" customHeight="1" x14ac:dyDescent="0.35">
      <c r="A26" s="451">
        <f t="shared" ref="A26:A29" si="4">+A25+1</f>
        <v>9</v>
      </c>
      <c r="B26" s="1274" t="str">
        <f>'Sch 8 - Revenues'!B26</f>
        <v>IA Medicaid Managed Care Other - (Specify) **</v>
      </c>
      <c r="C26" s="1275"/>
      <c r="D26" s="1275"/>
      <c r="E26" s="1275"/>
      <c r="F26" s="854" t="str">
        <f t="shared" si="3"/>
        <v>9 IA Medicaid Managed Care Other - (Specify) **</v>
      </c>
      <c r="G26" s="502">
        <f>'Sch 8 - Revenues'!G26</f>
        <v>0</v>
      </c>
      <c r="H26" s="502">
        <f>'Sch 8 - Revenues'!H26</f>
        <v>0</v>
      </c>
      <c r="I26" s="870"/>
      <c r="J26" s="502">
        <f>'Sch 8 - Revenues'!J26</f>
        <v>0</v>
      </c>
      <c r="K26" s="502">
        <f>'Sch 8 - Revenues'!K26</f>
        <v>0</v>
      </c>
      <c r="L26" s="505">
        <f>SUM(G26:K26)</f>
        <v>0</v>
      </c>
      <c r="N26" s="768" t="s">
        <v>1199</v>
      </c>
    </row>
    <row r="27" spans="1:14" ht="18" customHeight="1" x14ac:dyDescent="0.35">
      <c r="A27" s="451">
        <f t="shared" si="4"/>
        <v>10</v>
      </c>
      <c r="B27" s="1274" t="str">
        <f>'Sch 8 - Revenues'!B27</f>
        <v>IA Medicaid Managed Care Other - (Specify) **</v>
      </c>
      <c r="C27" s="1275"/>
      <c r="D27" s="1275"/>
      <c r="E27" s="1275"/>
      <c r="F27" s="854" t="str">
        <f t="shared" si="3"/>
        <v>10 IA Medicaid Managed Care Other - (Specify) **</v>
      </c>
      <c r="G27" s="502">
        <f>'Sch 8 - Revenues'!G27</f>
        <v>0</v>
      </c>
      <c r="H27" s="502">
        <f>'Sch 8 - Revenues'!H27</f>
        <v>0</v>
      </c>
      <c r="I27" s="870"/>
      <c r="J27" s="502">
        <f>'Sch 8 - Revenues'!J27</f>
        <v>0</v>
      </c>
      <c r="K27" s="502">
        <f>'Sch 8 - Revenues'!K27</f>
        <v>0</v>
      </c>
      <c r="L27" s="505">
        <f>SUM(G27:K27)</f>
        <v>0</v>
      </c>
      <c r="N27" s="768" t="s">
        <v>1200</v>
      </c>
    </row>
    <row r="28" spans="1:14" ht="18" customHeight="1" x14ac:dyDescent="0.35">
      <c r="A28" s="451">
        <f t="shared" si="4"/>
        <v>11</v>
      </c>
      <c r="B28" s="1274" t="str">
        <f>'Sch 8 - Revenues'!B28</f>
        <v>IA Medicaid Managed Care Other - (Specify) **</v>
      </c>
      <c r="C28" s="1275"/>
      <c r="D28" s="1275"/>
      <c r="E28" s="1275"/>
      <c r="F28" s="854" t="str">
        <f t="shared" si="3"/>
        <v>11 IA Medicaid Managed Care Other - (Specify) **</v>
      </c>
      <c r="G28" s="502">
        <f>'Sch 8 - Revenues'!G28</f>
        <v>0</v>
      </c>
      <c r="H28" s="502">
        <f>'Sch 8 - Revenues'!H28</f>
        <v>0</v>
      </c>
      <c r="I28" s="870"/>
      <c r="J28" s="502">
        <f>'Sch 8 - Revenues'!J28</f>
        <v>0</v>
      </c>
      <c r="K28" s="502">
        <f>'Sch 8 - Revenues'!K28</f>
        <v>0</v>
      </c>
      <c r="L28" s="505">
        <f>SUM(G28:K28)</f>
        <v>0</v>
      </c>
      <c r="N28" s="768" t="s">
        <v>1201</v>
      </c>
    </row>
    <row r="29" spans="1:14" ht="18" customHeight="1" x14ac:dyDescent="0.35">
      <c r="A29" s="451">
        <f t="shared" si="4"/>
        <v>12</v>
      </c>
      <c r="B29" s="1274" t="str">
        <f>'Sch 8 - Revenues'!B29</f>
        <v>IA Medicaid Managed Care Other - (Specify) **</v>
      </c>
      <c r="C29" s="1275"/>
      <c r="D29" s="1275"/>
      <c r="E29" s="1275"/>
      <c r="F29" s="854" t="str">
        <f t="shared" si="3"/>
        <v>12 IA Medicaid Managed Care Other - (Specify) **</v>
      </c>
      <c r="G29" s="502">
        <f>'Sch 8 - Revenues'!G29</f>
        <v>0</v>
      </c>
      <c r="H29" s="502">
        <f>'Sch 8 - Revenues'!H29</f>
        <v>0</v>
      </c>
      <c r="I29" s="870"/>
      <c r="J29" s="502">
        <f>'Sch 8 - Revenues'!J29</f>
        <v>0</v>
      </c>
      <c r="K29" s="502">
        <f>'Sch 8 - Revenues'!K29</f>
        <v>0</v>
      </c>
      <c r="L29" s="506">
        <f>SUM(G29:K29)</f>
        <v>0</v>
      </c>
      <c r="N29" s="768" t="s">
        <v>1202</v>
      </c>
    </row>
    <row r="30" spans="1:14" s="105" customFormat="1" ht="18" customHeight="1" thickBot="1" x14ac:dyDescent="0.4">
      <c r="A30" s="944"/>
      <c r="B30" s="23" t="s">
        <v>6399</v>
      </c>
      <c r="C30" s="21"/>
      <c r="D30" s="21"/>
      <c r="E30" s="22"/>
      <c r="F30" s="722"/>
      <c r="G30" s="509">
        <f>SUM(G24:G29)</f>
        <v>0</v>
      </c>
      <c r="H30" s="509">
        <f>SUM(H24:H29)</f>
        <v>0</v>
      </c>
      <c r="I30" s="863"/>
      <c r="J30" s="509">
        <f>SUM(J24:J29)</f>
        <v>0</v>
      </c>
      <c r="K30" s="509">
        <f>SUM(K24:K29)</f>
        <v>0</v>
      </c>
      <c r="L30" s="507">
        <f>SUM(L24:L29)</f>
        <v>0</v>
      </c>
      <c r="N30" s="768" t="s">
        <v>1203</v>
      </c>
    </row>
    <row r="31" spans="1:14" s="105" customFormat="1" ht="18" customHeight="1" thickTop="1" x14ac:dyDescent="0.35">
      <c r="A31" s="24"/>
      <c r="B31" s="1185"/>
      <c r="C31" s="1186"/>
      <c r="D31" s="1186"/>
      <c r="E31" s="1187"/>
      <c r="F31" s="856"/>
      <c r="G31" s="186"/>
      <c r="H31" s="186"/>
      <c r="I31" s="856"/>
      <c r="J31" s="25"/>
      <c r="K31" s="26"/>
      <c r="L31" s="27"/>
      <c r="N31" s="768"/>
    </row>
    <row r="32" spans="1:14" s="105" customFormat="1" ht="18" hidden="1" customHeight="1" x14ac:dyDescent="0.35">
      <c r="A32" s="723"/>
      <c r="B32" s="724" t="s">
        <v>349</v>
      </c>
      <c r="C32" s="725"/>
      <c r="D32" s="725"/>
      <c r="E32" s="725"/>
      <c r="F32" s="725"/>
      <c r="G32" s="725"/>
      <c r="H32" s="726"/>
      <c r="I32" s="726"/>
      <c r="J32" s="727" t="s">
        <v>350</v>
      </c>
      <c r="K32" s="728" t="s">
        <v>351</v>
      </c>
      <c r="L32" s="729" t="s">
        <v>352</v>
      </c>
      <c r="M32" s="718"/>
      <c r="N32" s="768"/>
    </row>
    <row r="33" spans="1:14" s="29" customFormat="1" ht="14.25" customHeight="1" x14ac:dyDescent="0.35">
      <c r="A33" s="106" t="s">
        <v>147</v>
      </c>
      <c r="B33" s="1214" t="s">
        <v>188</v>
      </c>
      <c r="C33" s="1215"/>
      <c r="D33" s="1215"/>
      <c r="E33" s="1215"/>
      <c r="F33" s="1215"/>
      <c r="G33" s="1215"/>
      <c r="H33" s="1216"/>
      <c r="I33" s="866"/>
      <c r="J33" s="453" t="s">
        <v>189</v>
      </c>
      <c r="K33" s="454" t="s">
        <v>190</v>
      </c>
      <c r="L33" s="455" t="s">
        <v>191</v>
      </c>
      <c r="N33" s="768"/>
    </row>
    <row r="34" spans="1:14" ht="19.5" customHeight="1" x14ac:dyDescent="0.35">
      <c r="A34" s="525"/>
      <c r="B34" s="1276" t="s">
        <v>139</v>
      </c>
      <c r="C34" s="1277"/>
      <c r="D34" s="1277"/>
      <c r="E34" s="1277"/>
      <c r="F34" s="1277"/>
      <c r="G34" s="1277"/>
      <c r="H34" s="1278"/>
      <c r="I34" s="872"/>
      <c r="J34" s="526" t="s">
        <v>6400</v>
      </c>
      <c r="K34" s="526" t="s">
        <v>6432</v>
      </c>
      <c r="L34" s="527" t="s">
        <v>42</v>
      </c>
      <c r="N34" s="768"/>
    </row>
    <row r="35" spans="1:14" ht="18" customHeight="1" x14ac:dyDescent="0.35">
      <c r="A35" s="451">
        <f>+A29+1</f>
        <v>13</v>
      </c>
      <c r="B35" s="1272">
        <f>'Sch 8 - Revenues'!B35</f>
        <v>0</v>
      </c>
      <c r="C35" s="1273"/>
      <c r="D35" s="1273"/>
      <c r="E35" s="1273"/>
      <c r="F35" s="1273"/>
      <c r="G35" s="1273"/>
      <c r="H35" s="1273"/>
      <c r="I35" s="871" t="str">
        <f>A35&amp;" "&amp;B35</f>
        <v>13 0</v>
      </c>
      <c r="J35" s="502">
        <f>'Sch 8 - Revenues'!J35</f>
        <v>0</v>
      </c>
      <c r="K35" s="502">
        <f>'Sch 8 - Revenues'!K35</f>
        <v>0</v>
      </c>
      <c r="L35" s="503">
        <f>IF(SUM(J35:K35)=0,0,SUM(J35:K35))</f>
        <v>0</v>
      </c>
      <c r="N35" s="768" t="s">
        <v>1204</v>
      </c>
    </row>
    <row r="36" spans="1:14" ht="18" customHeight="1" x14ac:dyDescent="0.35">
      <c r="A36" s="451">
        <f>+A35+1</f>
        <v>14</v>
      </c>
      <c r="B36" s="1272">
        <f>'Sch 8 - Revenues'!B36</f>
        <v>0</v>
      </c>
      <c r="C36" s="1273"/>
      <c r="D36" s="1273"/>
      <c r="E36" s="1273"/>
      <c r="F36" s="1273"/>
      <c r="G36" s="1273"/>
      <c r="H36" s="1273"/>
      <c r="I36" s="871" t="str">
        <f t="shared" ref="I36:I62" si="5">A36&amp;" "&amp;B36</f>
        <v>14 0</v>
      </c>
      <c r="J36" s="502">
        <f>'Sch 8 - Revenues'!J36</f>
        <v>0</v>
      </c>
      <c r="K36" s="502">
        <f>'Sch 8 - Revenues'!K36</f>
        <v>0</v>
      </c>
      <c r="L36" s="504">
        <f t="shared" ref="L36:L63" si="6">IF(SUM(J36:K36)=0,0,SUM(J36:K36))</f>
        <v>0</v>
      </c>
      <c r="N36" s="768" t="s">
        <v>1205</v>
      </c>
    </row>
    <row r="37" spans="1:14" ht="18" customHeight="1" x14ac:dyDescent="0.35">
      <c r="A37" s="451">
        <f t="shared" ref="A37:A62" si="7">+A36+1</f>
        <v>15</v>
      </c>
      <c r="B37" s="1272">
        <f>'Sch 8 - Revenues'!B37</f>
        <v>0</v>
      </c>
      <c r="C37" s="1273"/>
      <c r="D37" s="1273"/>
      <c r="E37" s="1273"/>
      <c r="F37" s="1273"/>
      <c r="G37" s="1273"/>
      <c r="H37" s="1273"/>
      <c r="I37" s="871" t="str">
        <f t="shared" si="5"/>
        <v>15 0</v>
      </c>
      <c r="J37" s="502">
        <f>'Sch 8 - Revenues'!J37</f>
        <v>0</v>
      </c>
      <c r="K37" s="502">
        <f>'Sch 8 - Revenues'!K37</f>
        <v>0</v>
      </c>
      <c r="L37" s="504">
        <f t="shared" si="6"/>
        <v>0</v>
      </c>
      <c r="N37" s="768" t="s">
        <v>1206</v>
      </c>
    </row>
    <row r="38" spans="1:14" ht="18" customHeight="1" x14ac:dyDescent="0.35">
      <c r="A38" s="451">
        <f t="shared" si="7"/>
        <v>16</v>
      </c>
      <c r="B38" s="1272">
        <f>'Sch 8 - Revenues'!B38</f>
        <v>0</v>
      </c>
      <c r="C38" s="1273"/>
      <c r="D38" s="1273"/>
      <c r="E38" s="1273"/>
      <c r="F38" s="1273"/>
      <c r="G38" s="1273"/>
      <c r="H38" s="1273"/>
      <c r="I38" s="871" t="str">
        <f t="shared" si="5"/>
        <v>16 0</v>
      </c>
      <c r="J38" s="502">
        <f>'Sch 8 - Revenues'!J38</f>
        <v>0</v>
      </c>
      <c r="K38" s="502">
        <f>'Sch 8 - Revenues'!K38</f>
        <v>0</v>
      </c>
      <c r="L38" s="504">
        <f t="shared" si="6"/>
        <v>0</v>
      </c>
      <c r="N38" s="768" t="s">
        <v>1207</v>
      </c>
    </row>
    <row r="39" spans="1:14" ht="18" customHeight="1" x14ac:dyDescent="0.35">
      <c r="A39" s="451">
        <f t="shared" si="7"/>
        <v>17</v>
      </c>
      <c r="B39" s="1272">
        <f>'Sch 8 - Revenues'!B39</f>
        <v>0</v>
      </c>
      <c r="C39" s="1273"/>
      <c r="D39" s="1273"/>
      <c r="E39" s="1273"/>
      <c r="F39" s="1273"/>
      <c r="G39" s="1273"/>
      <c r="H39" s="1273"/>
      <c r="I39" s="871" t="str">
        <f t="shared" si="5"/>
        <v>17 0</v>
      </c>
      <c r="J39" s="502">
        <f>'Sch 8 - Revenues'!J39</f>
        <v>0</v>
      </c>
      <c r="K39" s="502">
        <f>'Sch 8 - Revenues'!K39</f>
        <v>0</v>
      </c>
      <c r="L39" s="504">
        <f t="shared" si="6"/>
        <v>0</v>
      </c>
      <c r="N39" s="768" t="s">
        <v>1208</v>
      </c>
    </row>
    <row r="40" spans="1:14" ht="18" customHeight="1" x14ac:dyDescent="0.35">
      <c r="A40" s="451">
        <f t="shared" si="7"/>
        <v>18</v>
      </c>
      <c r="B40" s="1272">
        <f>'Sch 8 - Revenues'!B40</f>
        <v>0</v>
      </c>
      <c r="C40" s="1273"/>
      <c r="D40" s="1273"/>
      <c r="E40" s="1273"/>
      <c r="F40" s="1273"/>
      <c r="G40" s="1273"/>
      <c r="H40" s="1273"/>
      <c r="I40" s="871" t="str">
        <f t="shared" si="5"/>
        <v>18 0</v>
      </c>
      <c r="J40" s="502">
        <f>'Sch 8 - Revenues'!J40</f>
        <v>0</v>
      </c>
      <c r="K40" s="502">
        <f>'Sch 8 - Revenues'!K40</f>
        <v>0</v>
      </c>
      <c r="L40" s="504">
        <f t="shared" si="6"/>
        <v>0</v>
      </c>
      <c r="N40" s="768" t="s">
        <v>1209</v>
      </c>
    </row>
    <row r="41" spans="1:14" ht="18" customHeight="1" x14ac:dyDescent="0.35">
      <c r="A41" s="451">
        <f t="shared" si="7"/>
        <v>19</v>
      </c>
      <c r="B41" s="1272">
        <f>'Sch 8 - Revenues'!B41</f>
        <v>0</v>
      </c>
      <c r="C41" s="1273"/>
      <c r="D41" s="1273"/>
      <c r="E41" s="1273"/>
      <c r="F41" s="1273"/>
      <c r="G41" s="1273"/>
      <c r="H41" s="1273"/>
      <c r="I41" s="871" t="str">
        <f t="shared" si="5"/>
        <v>19 0</v>
      </c>
      <c r="J41" s="502">
        <f>'Sch 8 - Revenues'!J41</f>
        <v>0</v>
      </c>
      <c r="K41" s="502">
        <f>'Sch 8 - Revenues'!K41</f>
        <v>0</v>
      </c>
      <c r="L41" s="504">
        <f t="shared" si="6"/>
        <v>0</v>
      </c>
      <c r="N41" s="768" t="s">
        <v>1210</v>
      </c>
    </row>
    <row r="42" spans="1:14" ht="18" customHeight="1" x14ac:dyDescent="0.35">
      <c r="A42" s="451">
        <f t="shared" si="7"/>
        <v>20</v>
      </c>
      <c r="B42" s="1272">
        <f>'Sch 8 - Revenues'!B42</f>
        <v>0</v>
      </c>
      <c r="C42" s="1273"/>
      <c r="D42" s="1273"/>
      <c r="E42" s="1273"/>
      <c r="F42" s="1273"/>
      <c r="G42" s="1273"/>
      <c r="H42" s="1273"/>
      <c r="I42" s="871" t="str">
        <f t="shared" si="5"/>
        <v>20 0</v>
      </c>
      <c r="J42" s="502">
        <f>'Sch 8 - Revenues'!J42</f>
        <v>0</v>
      </c>
      <c r="K42" s="502">
        <f>'Sch 8 - Revenues'!K42</f>
        <v>0</v>
      </c>
      <c r="L42" s="504">
        <f t="shared" si="6"/>
        <v>0</v>
      </c>
      <c r="N42" s="768" t="s">
        <v>1211</v>
      </c>
    </row>
    <row r="43" spans="1:14" ht="18" customHeight="1" x14ac:dyDescent="0.35">
      <c r="A43" s="451">
        <f t="shared" si="7"/>
        <v>21</v>
      </c>
      <c r="B43" s="1272">
        <f>'Sch 8 - Revenues'!B43</f>
        <v>0</v>
      </c>
      <c r="C43" s="1273"/>
      <c r="D43" s="1273"/>
      <c r="E43" s="1273"/>
      <c r="F43" s="1273"/>
      <c r="G43" s="1273"/>
      <c r="H43" s="1273"/>
      <c r="I43" s="871" t="str">
        <f t="shared" si="5"/>
        <v>21 0</v>
      </c>
      <c r="J43" s="502">
        <f>'Sch 8 - Revenues'!J43</f>
        <v>0</v>
      </c>
      <c r="K43" s="502">
        <f>'Sch 8 - Revenues'!K43</f>
        <v>0</v>
      </c>
      <c r="L43" s="504">
        <f t="shared" si="6"/>
        <v>0</v>
      </c>
      <c r="N43" s="768" t="s">
        <v>1212</v>
      </c>
    </row>
    <row r="44" spans="1:14" ht="18" customHeight="1" x14ac:dyDescent="0.35">
      <c r="A44" s="451">
        <f t="shared" si="7"/>
        <v>22</v>
      </c>
      <c r="B44" s="1272">
        <f>'Sch 8 - Revenues'!B44</f>
        <v>0</v>
      </c>
      <c r="C44" s="1273"/>
      <c r="D44" s="1273"/>
      <c r="E44" s="1273"/>
      <c r="F44" s="1273"/>
      <c r="G44" s="1273"/>
      <c r="H44" s="1273"/>
      <c r="I44" s="871" t="str">
        <f t="shared" si="5"/>
        <v>22 0</v>
      </c>
      <c r="J44" s="502">
        <f>'Sch 8 - Revenues'!J44</f>
        <v>0</v>
      </c>
      <c r="K44" s="502">
        <f>'Sch 8 - Revenues'!K44</f>
        <v>0</v>
      </c>
      <c r="L44" s="504">
        <f t="shared" si="6"/>
        <v>0</v>
      </c>
      <c r="N44" s="768" t="s">
        <v>1213</v>
      </c>
    </row>
    <row r="45" spans="1:14" ht="18" customHeight="1" x14ac:dyDescent="0.35">
      <c r="A45" s="451">
        <f t="shared" si="7"/>
        <v>23</v>
      </c>
      <c r="B45" s="1272">
        <f>'Sch 8 - Revenues'!B45</f>
        <v>0</v>
      </c>
      <c r="C45" s="1273"/>
      <c r="D45" s="1273"/>
      <c r="E45" s="1273"/>
      <c r="F45" s="1273"/>
      <c r="G45" s="1273"/>
      <c r="H45" s="1273"/>
      <c r="I45" s="871" t="str">
        <f t="shared" si="5"/>
        <v>23 0</v>
      </c>
      <c r="J45" s="502">
        <f>'Sch 8 - Revenues'!J45</f>
        <v>0</v>
      </c>
      <c r="K45" s="502">
        <f>'Sch 8 - Revenues'!K45</f>
        <v>0</v>
      </c>
      <c r="L45" s="504">
        <f t="shared" si="6"/>
        <v>0</v>
      </c>
      <c r="N45" s="768" t="s">
        <v>1214</v>
      </c>
    </row>
    <row r="46" spans="1:14" ht="18" customHeight="1" x14ac:dyDescent="0.35">
      <c r="A46" s="451">
        <f t="shared" si="7"/>
        <v>24</v>
      </c>
      <c r="B46" s="1272">
        <f>'Sch 8 - Revenues'!B46</f>
        <v>0</v>
      </c>
      <c r="C46" s="1273"/>
      <c r="D46" s="1273"/>
      <c r="E46" s="1273"/>
      <c r="F46" s="1273"/>
      <c r="G46" s="1273"/>
      <c r="H46" s="1273"/>
      <c r="I46" s="871" t="str">
        <f t="shared" si="5"/>
        <v>24 0</v>
      </c>
      <c r="J46" s="502">
        <f>'Sch 8 - Revenues'!J46</f>
        <v>0</v>
      </c>
      <c r="K46" s="502">
        <f>'Sch 8 - Revenues'!K46</f>
        <v>0</v>
      </c>
      <c r="L46" s="504">
        <f t="shared" si="6"/>
        <v>0</v>
      </c>
      <c r="N46" s="768" t="s">
        <v>1215</v>
      </c>
    </row>
    <row r="47" spans="1:14" ht="18" customHeight="1" x14ac:dyDescent="0.35">
      <c r="A47" s="451">
        <f t="shared" si="7"/>
        <v>25</v>
      </c>
      <c r="B47" s="1272">
        <f>'Sch 8 - Revenues'!B47</f>
        <v>0</v>
      </c>
      <c r="C47" s="1273"/>
      <c r="D47" s="1273"/>
      <c r="E47" s="1273"/>
      <c r="F47" s="1273"/>
      <c r="G47" s="1273"/>
      <c r="H47" s="1273"/>
      <c r="I47" s="871" t="str">
        <f t="shared" si="5"/>
        <v>25 0</v>
      </c>
      <c r="J47" s="502">
        <f>'Sch 8 - Revenues'!J47</f>
        <v>0</v>
      </c>
      <c r="K47" s="502">
        <f>'Sch 8 - Revenues'!K47</f>
        <v>0</v>
      </c>
      <c r="L47" s="504">
        <f t="shared" si="6"/>
        <v>0</v>
      </c>
      <c r="N47" s="768" t="s">
        <v>1216</v>
      </c>
    </row>
    <row r="48" spans="1:14" ht="18" customHeight="1" x14ac:dyDescent="0.35">
      <c r="A48" s="451">
        <f t="shared" si="7"/>
        <v>26</v>
      </c>
      <c r="B48" s="1272">
        <f>'Sch 8 - Revenues'!B48</f>
        <v>0</v>
      </c>
      <c r="C48" s="1273"/>
      <c r="D48" s="1273"/>
      <c r="E48" s="1273"/>
      <c r="F48" s="1273"/>
      <c r="G48" s="1273"/>
      <c r="H48" s="1273"/>
      <c r="I48" s="871" t="str">
        <f t="shared" si="5"/>
        <v>26 0</v>
      </c>
      <c r="J48" s="502">
        <f>'Sch 8 - Revenues'!J48</f>
        <v>0</v>
      </c>
      <c r="K48" s="502">
        <f>'Sch 8 - Revenues'!K48</f>
        <v>0</v>
      </c>
      <c r="L48" s="504">
        <f t="shared" si="6"/>
        <v>0</v>
      </c>
      <c r="N48" s="768" t="s">
        <v>1217</v>
      </c>
    </row>
    <row r="49" spans="1:14" ht="18" customHeight="1" x14ac:dyDescent="0.35">
      <c r="A49" s="451">
        <f t="shared" si="7"/>
        <v>27</v>
      </c>
      <c r="B49" s="1272">
        <f>'Sch 8 - Revenues'!B49</f>
        <v>0</v>
      </c>
      <c r="C49" s="1273"/>
      <c r="D49" s="1273"/>
      <c r="E49" s="1273"/>
      <c r="F49" s="1273"/>
      <c r="G49" s="1273"/>
      <c r="H49" s="1273"/>
      <c r="I49" s="871" t="str">
        <f t="shared" si="5"/>
        <v>27 0</v>
      </c>
      <c r="J49" s="502">
        <f>'Sch 8 - Revenues'!J49</f>
        <v>0</v>
      </c>
      <c r="K49" s="502">
        <f>'Sch 8 - Revenues'!K49</f>
        <v>0</v>
      </c>
      <c r="L49" s="504">
        <f t="shared" si="6"/>
        <v>0</v>
      </c>
      <c r="N49" s="768" t="s">
        <v>1218</v>
      </c>
    </row>
    <row r="50" spans="1:14" ht="18" customHeight="1" x14ac:dyDescent="0.35">
      <c r="A50" s="451">
        <f t="shared" si="7"/>
        <v>28</v>
      </c>
      <c r="B50" s="1272">
        <f>'Sch 8 - Revenues'!B50</f>
        <v>0</v>
      </c>
      <c r="C50" s="1273"/>
      <c r="D50" s="1273"/>
      <c r="E50" s="1273"/>
      <c r="F50" s="1273"/>
      <c r="G50" s="1273"/>
      <c r="H50" s="1273"/>
      <c r="I50" s="871" t="str">
        <f t="shared" si="5"/>
        <v>28 0</v>
      </c>
      <c r="J50" s="502">
        <f>'Sch 8 - Revenues'!J50</f>
        <v>0</v>
      </c>
      <c r="K50" s="502">
        <f>'Sch 8 - Revenues'!K50</f>
        <v>0</v>
      </c>
      <c r="L50" s="504">
        <f t="shared" si="6"/>
        <v>0</v>
      </c>
      <c r="N50" s="768" t="s">
        <v>1219</v>
      </c>
    </row>
    <row r="51" spans="1:14" ht="18" customHeight="1" x14ac:dyDescent="0.35">
      <c r="A51" s="451">
        <f t="shared" si="7"/>
        <v>29</v>
      </c>
      <c r="B51" s="1272">
        <f>'Sch 8 - Revenues'!B51</f>
        <v>0</v>
      </c>
      <c r="C51" s="1273"/>
      <c r="D51" s="1273"/>
      <c r="E51" s="1273"/>
      <c r="F51" s="1273"/>
      <c r="G51" s="1273"/>
      <c r="H51" s="1273"/>
      <c r="I51" s="871" t="str">
        <f t="shared" si="5"/>
        <v>29 0</v>
      </c>
      <c r="J51" s="502">
        <f>'Sch 8 - Revenues'!J51</f>
        <v>0</v>
      </c>
      <c r="K51" s="502">
        <f>'Sch 8 - Revenues'!K51</f>
        <v>0</v>
      </c>
      <c r="L51" s="504">
        <f t="shared" si="6"/>
        <v>0</v>
      </c>
      <c r="N51" s="768" t="s">
        <v>1220</v>
      </c>
    </row>
    <row r="52" spans="1:14" ht="18" customHeight="1" x14ac:dyDescent="0.35">
      <c r="A52" s="451">
        <f t="shared" si="7"/>
        <v>30</v>
      </c>
      <c r="B52" s="1272">
        <f>'Sch 8 - Revenues'!B52</f>
        <v>0</v>
      </c>
      <c r="C52" s="1273"/>
      <c r="D52" s="1273"/>
      <c r="E52" s="1273"/>
      <c r="F52" s="1273"/>
      <c r="G52" s="1273"/>
      <c r="H52" s="1273"/>
      <c r="I52" s="871" t="str">
        <f t="shared" si="5"/>
        <v>30 0</v>
      </c>
      <c r="J52" s="502">
        <f>'Sch 8 - Revenues'!J52</f>
        <v>0</v>
      </c>
      <c r="K52" s="502">
        <f>'Sch 8 - Revenues'!K52</f>
        <v>0</v>
      </c>
      <c r="L52" s="504">
        <f t="shared" si="6"/>
        <v>0</v>
      </c>
      <c r="N52" s="768" t="s">
        <v>1221</v>
      </c>
    </row>
    <row r="53" spans="1:14" ht="18" customHeight="1" x14ac:dyDescent="0.35">
      <c r="A53" s="451">
        <f t="shared" si="7"/>
        <v>31</v>
      </c>
      <c r="B53" s="1272">
        <f>'Sch 8 - Revenues'!B53</f>
        <v>0</v>
      </c>
      <c r="C53" s="1273"/>
      <c r="D53" s="1273"/>
      <c r="E53" s="1273"/>
      <c r="F53" s="1273"/>
      <c r="G53" s="1273"/>
      <c r="H53" s="1273"/>
      <c r="I53" s="871" t="str">
        <f t="shared" si="5"/>
        <v>31 0</v>
      </c>
      <c r="J53" s="502">
        <f>'Sch 8 - Revenues'!J53</f>
        <v>0</v>
      </c>
      <c r="K53" s="502">
        <f>'Sch 8 - Revenues'!K53</f>
        <v>0</v>
      </c>
      <c r="L53" s="504">
        <f t="shared" si="6"/>
        <v>0</v>
      </c>
      <c r="N53" s="768" t="s">
        <v>1222</v>
      </c>
    </row>
    <row r="54" spans="1:14" ht="18" customHeight="1" x14ac:dyDescent="0.35">
      <c r="A54" s="451">
        <f t="shared" si="7"/>
        <v>32</v>
      </c>
      <c r="B54" s="1272">
        <f>'Sch 8 - Revenues'!B54</f>
        <v>0</v>
      </c>
      <c r="C54" s="1273"/>
      <c r="D54" s="1273"/>
      <c r="E54" s="1273"/>
      <c r="F54" s="1273"/>
      <c r="G54" s="1273"/>
      <c r="H54" s="1273"/>
      <c r="I54" s="871" t="str">
        <f t="shared" si="5"/>
        <v>32 0</v>
      </c>
      <c r="J54" s="502">
        <f>'Sch 8 - Revenues'!J54</f>
        <v>0</v>
      </c>
      <c r="K54" s="502">
        <f>'Sch 8 - Revenues'!K54</f>
        <v>0</v>
      </c>
      <c r="L54" s="504">
        <f t="shared" si="6"/>
        <v>0</v>
      </c>
      <c r="N54" s="768" t="s">
        <v>1223</v>
      </c>
    </row>
    <row r="55" spans="1:14" ht="18" customHeight="1" x14ac:dyDescent="0.35">
      <c r="A55" s="451">
        <f t="shared" si="7"/>
        <v>33</v>
      </c>
      <c r="B55" s="1272">
        <f>'Sch 8 - Revenues'!B55</f>
        <v>0</v>
      </c>
      <c r="C55" s="1273"/>
      <c r="D55" s="1273"/>
      <c r="E55" s="1273"/>
      <c r="F55" s="1273"/>
      <c r="G55" s="1273"/>
      <c r="H55" s="1273"/>
      <c r="I55" s="871" t="str">
        <f t="shared" si="5"/>
        <v>33 0</v>
      </c>
      <c r="J55" s="502">
        <f>'Sch 8 - Revenues'!J55</f>
        <v>0</v>
      </c>
      <c r="K55" s="502">
        <f>'Sch 8 - Revenues'!K55</f>
        <v>0</v>
      </c>
      <c r="L55" s="504">
        <f t="shared" si="6"/>
        <v>0</v>
      </c>
      <c r="N55" s="768" t="s">
        <v>1224</v>
      </c>
    </row>
    <row r="56" spans="1:14" ht="18" customHeight="1" x14ac:dyDescent="0.35">
      <c r="A56" s="451">
        <f t="shared" si="7"/>
        <v>34</v>
      </c>
      <c r="B56" s="1272">
        <f>'Sch 8 - Revenues'!B56</f>
        <v>0</v>
      </c>
      <c r="C56" s="1273"/>
      <c r="D56" s="1273"/>
      <c r="E56" s="1273"/>
      <c r="F56" s="1273"/>
      <c r="G56" s="1273"/>
      <c r="H56" s="1273"/>
      <c r="I56" s="871" t="str">
        <f t="shared" si="5"/>
        <v>34 0</v>
      </c>
      <c r="J56" s="502">
        <f>'Sch 8 - Revenues'!J56</f>
        <v>0</v>
      </c>
      <c r="K56" s="502">
        <f>'Sch 8 - Revenues'!K56</f>
        <v>0</v>
      </c>
      <c r="L56" s="504">
        <f t="shared" si="6"/>
        <v>0</v>
      </c>
      <c r="N56" s="768" t="s">
        <v>1225</v>
      </c>
    </row>
    <row r="57" spans="1:14" ht="18" customHeight="1" x14ac:dyDescent="0.35">
      <c r="A57" s="451">
        <f t="shared" si="7"/>
        <v>35</v>
      </c>
      <c r="B57" s="1272">
        <f>'Sch 8 - Revenues'!B57</f>
        <v>0</v>
      </c>
      <c r="C57" s="1273"/>
      <c r="D57" s="1273"/>
      <c r="E57" s="1273"/>
      <c r="F57" s="1273"/>
      <c r="G57" s="1273"/>
      <c r="H57" s="1273"/>
      <c r="I57" s="871" t="str">
        <f t="shared" si="5"/>
        <v>35 0</v>
      </c>
      <c r="J57" s="502">
        <f>'Sch 8 - Revenues'!J57</f>
        <v>0</v>
      </c>
      <c r="K57" s="502">
        <f>'Sch 8 - Revenues'!K57</f>
        <v>0</v>
      </c>
      <c r="L57" s="504">
        <f t="shared" si="6"/>
        <v>0</v>
      </c>
      <c r="N57" s="768" t="s">
        <v>1226</v>
      </c>
    </row>
    <row r="58" spans="1:14" ht="18" customHeight="1" x14ac:dyDescent="0.35">
      <c r="A58" s="451">
        <f t="shared" si="7"/>
        <v>36</v>
      </c>
      <c r="B58" s="1272">
        <f>'Sch 8 - Revenues'!B58</f>
        <v>0</v>
      </c>
      <c r="C58" s="1273"/>
      <c r="D58" s="1273"/>
      <c r="E58" s="1273"/>
      <c r="F58" s="1273"/>
      <c r="G58" s="1273"/>
      <c r="H58" s="1273"/>
      <c r="I58" s="871" t="str">
        <f t="shared" si="5"/>
        <v>36 0</v>
      </c>
      <c r="J58" s="502">
        <f>'Sch 8 - Revenues'!J58</f>
        <v>0</v>
      </c>
      <c r="K58" s="502">
        <f>'Sch 8 - Revenues'!K58</f>
        <v>0</v>
      </c>
      <c r="L58" s="504">
        <f t="shared" si="6"/>
        <v>0</v>
      </c>
      <c r="N58" s="768" t="s">
        <v>1227</v>
      </c>
    </row>
    <row r="59" spans="1:14" ht="18" customHeight="1" x14ac:dyDescent="0.35">
      <c r="A59" s="451">
        <f t="shared" si="7"/>
        <v>37</v>
      </c>
      <c r="B59" s="1272">
        <f>'Sch 8 - Revenues'!B59</f>
        <v>0</v>
      </c>
      <c r="C59" s="1273"/>
      <c r="D59" s="1273"/>
      <c r="E59" s="1273"/>
      <c r="F59" s="1273"/>
      <c r="G59" s="1273"/>
      <c r="H59" s="1273"/>
      <c r="I59" s="871" t="str">
        <f t="shared" si="5"/>
        <v>37 0</v>
      </c>
      <c r="J59" s="502">
        <f>'Sch 8 - Revenues'!J59</f>
        <v>0</v>
      </c>
      <c r="K59" s="502">
        <f>'Sch 8 - Revenues'!K59</f>
        <v>0</v>
      </c>
      <c r="L59" s="504">
        <f t="shared" si="6"/>
        <v>0</v>
      </c>
      <c r="N59" s="768" t="s">
        <v>1228</v>
      </c>
    </row>
    <row r="60" spans="1:14" ht="18" customHeight="1" x14ac:dyDescent="0.35">
      <c r="A60" s="451">
        <f t="shared" si="7"/>
        <v>38</v>
      </c>
      <c r="B60" s="1272">
        <f>'Sch 8 - Revenues'!B60</f>
        <v>0</v>
      </c>
      <c r="C60" s="1273"/>
      <c r="D60" s="1273"/>
      <c r="E60" s="1273"/>
      <c r="F60" s="1273"/>
      <c r="G60" s="1273"/>
      <c r="H60" s="1273"/>
      <c r="I60" s="871" t="str">
        <f t="shared" si="5"/>
        <v>38 0</v>
      </c>
      <c r="J60" s="502">
        <f>'Sch 8 - Revenues'!J60</f>
        <v>0</v>
      </c>
      <c r="K60" s="502">
        <f>'Sch 8 - Revenues'!K60</f>
        <v>0</v>
      </c>
      <c r="L60" s="504">
        <f t="shared" si="6"/>
        <v>0</v>
      </c>
      <c r="N60" s="768" t="s">
        <v>1229</v>
      </c>
    </row>
    <row r="61" spans="1:14" ht="18" customHeight="1" x14ac:dyDescent="0.35">
      <c r="A61" s="451">
        <f t="shared" si="7"/>
        <v>39</v>
      </c>
      <c r="B61" s="1272">
        <f>'Sch 8 - Revenues'!B61</f>
        <v>0</v>
      </c>
      <c r="C61" s="1273"/>
      <c r="D61" s="1273"/>
      <c r="E61" s="1273"/>
      <c r="F61" s="1273"/>
      <c r="G61" s="1273"/>
      <c r="H61" s="1273"/>
      <c r="I61" s="871" t="str">
        <f t="shared" si="5"/>
        <v>39 0</v>
      </c>
      <c r="J61" s="502">
        <f>'Sch 8 - Revenues'!J61</f>
        <v>0</v>
      </c>
      <c r="K61" s="502">
        <f>'Sch 8 - Revenues'!K61</f>
        <v>0</v>
      </c>
      <c r="L61" s="504">
        <f t="shared" si="6"/>
        <v>0</v>
      </c>
      <c r="N61" s="768" t="s">
        <v>1230</v>
      </c>
    </row>
    <row r="62" spans="1:14" s="105" customFormat="1" ht="18" customHeight="1" x14ac:dyDescent="0.35">
      <c r="A62" s="451">
        <f t="shared" si="7"/>
        <v>40</v>
      </c>
      <c r="B62" s="1272">
        <f>'Sch 8 - Revenues'!B62</f>
        <v>0</v>
      </c>
      <c r="C62" s="1273"/>
      <c r="D62" s="1273"/>
      <c r="E62" s="1273"/>
      <c r="F62" s="1273"/>
      <c r="G62" s="1273"/>
      <c r="H62" s="1273"/>
      <c r="I62" s="871" t="str">
        <f t="shared" si="5"/>
        <v>40 0</v>
      </c>
      <c r="J62" s="502">
        <f>'Sch 8 - Revenues'!J62</f>
        <v>0</v>
      </c>
      <c r="K62" s="502">
        <f>'Sch 8 - Revenues'!K62</f>
        <v>0</v>
      </c>
      <c r="L62" s="528">
        <f t="shared" si="6"/>
        <v>0</v>
      </c>
      <c r="N62" s="768" t="s">
        <v>1231</v>
      </c>
    </row>
    <row r="63" spans="1:14" ht="18" customHeight="1" x14ac:dyDescent="0.35">
      <c r="A63" s="451">
        <f>'Sch 8 - Revenues'!A63</f>
        <v>41</v>
      </c>
      <c r="B63" s="1206" t="s">
        <v>141</v>
      </c>
      <c r="C63" s="1207"/>
      <c r="D63" s="1207"/>
      <c r="E63" s="1207"/>
      <c r="F63" s="1207"/>
      <c r="G63" s="1207"/>
      <c r="H63" s="1208"/>
      <c r="I63" s="868"/>
      <c r="J63" s="165">
        <f>SUM(J35:J62)</f>
        <v>0</v>
      </c>
      <c r="K63" s="165">
        <f>SUM(K35:K62)</f>
        <v>0</v>
      </c>
      <c r="L63" s="166">
        <f t="shared" si="6"/>
        <v>0</v>
      </c>
      <c r="N63" s="768" t="s">
        <v>1232</v>
      </c>
    </row>
    <row r="64" spans="1:14" ht="18" customHeight="1" thickBot="1" x14ac:dyDescent="0.4">
      <c r="A64" s="897">
        <f>'Sch 8 - Revenues'!A64</f>
        <v>42</v>
      </c>
      <c r="B64" s="1209" t="s">
        <v>194</v>
      </c>
      <c r="C64" s="1210"/>
      <c r="D64" s="1210"/>
      <c r="E64" s="1210"/>
      <c r="F64" s="1210"/>
      <c r="G64" s="1210"/>
      <c r="H64" s="1211"/>
      <c r="I64" s="869"/>
      <c r="J64" s="167"/>
      <c r="K64" s="167"/>
      <c r="L64" s="170">
        <f>L18+L30+L63</f>
        <v>0</v>
      </c>
      <c r="N64" s="768" t="s">
        <v>1233</v>
      </c>
    </row>
    <row r="65" spans="1:12" ht="18" customHeight="1" thickTop="1" x14ac:dyDescent="0.35">
      <c r="A65" s="107"/>
      <c r="B65" s="108"/>
      <c r="C65" s="108"/>
      <c r="D65" s="108"/>
      <c r="E65" s="108"/>
      <c r="F65" s="108"/>
      <c r="G65" s="108"/>
      <c r="H65" s="108"/>
      <c r="I65" s="108"/>
      <c r="J65" s="109"/>
      <c r="K65" s="105"/>
      <c r="L65" s="105"/>
    </row>
    <row r="66" spans="1:12" ht="18" customHeight="1" x14ac:dyDescent="0.35">
      <c r="A66" s="187"/>
      <c r="B66" s="187"/>
      <c r="C66" s="187"/>
      <c r="D66" s="187"/>
      <c r="E66" s="187"/>
      <c r="F66" s="632"/>
      <c r="G66" s="187"/>
      <c r="H66" s="187"/>
      <c r="I66" s="632"/>
      <c r="J66" s="187"/>
    </row>
    <row r="67" spans="1:12" ht="18" customHeight="1" x14ac:dyDescent="0.35">
      <c r="A67" s="187"/>
      <c r="B67" s="36"/>
      <c r="C67" s="187"/>
      <c r="D67" s="187"/>
      <c r="E67" s="187"/>
      <c r="F67" s="632"/>
      <c r="G67" s="187"/>
      <c r="H67" s="187"/>
      <c r="I67" s="632"/>
      <c r="J67" s="187"/>
    </row>
    <row r="68" spans="1:12" ht="18" customHeight="1" x14ac:dyDescent="0.35">
      <c r="A68" s="187"/>
      <c r="B68" s="36"/>
      <c r="C68" s="187"/>
      <c r="D68" s="187"/>
      <c r="E68" s="187"/>
      <c r="F68" s="632"/>
      <c r="G68" s="187"/>
      <c r="H68" s="187"/>
      <c r="I68" s="632"/>
      <c r="J68" s="187"/>
    </row>
    <row r="69" spans="1:12" ht="18" customHeight="1" x14ac:dyDescent="0.35">
      <c r="B69" s="28" t="s">
        <v>142</v>
      </c>
      <c r="C69" s="1204"/>
      <c r="D69" s="1204"/>
      <c r="E69" s="1204"/>
      <c r="F69" s="1204"/>
      <c r="G69" s="1204"/>
      <c r="H69" s="1204"/>
      <c r="I69" s="1204"/>
      <c r="J69" s="1204"/>
    </row>
    <row r="70" spans="1:12" x14ac:dyDescent="0.35">
      <c r="C70" s="1204"/>
      <c r="D70" s="1204"/>
      <c r="E70" s="1204"/>
      <c r="F70" s="1204"/>
      <c r="G70" s="1204"/>
      <c r="H70" s="1204"/>
      <c r="I70" s="1204"/>
      <c r="J70" s="1204"/>
    </row>
  </sheetData>
  <sheetProtection selectLockedCells="1"/>
  <protectedRanges>
    <protectedRange password="E7EE" sqref="G30:L30" name="Range2"/>
    <protectedRange password="E7EE" sqref="B19:K19 B31:K31 B18:L18 B30:L30 B21:K21 B20:F20 B11:K17 B35:K63 B24:K29" name="Range1"/>
    <protectedRange password="E7EE" sqref="B32:K32" name="Range1_1"/>
  </protectedRanges>
  <mergeCells count="60">
    <mergeCell ref="B13:E13"/>
    <mergeCell ref="A1:L1"/>
    <mergeCell ref="A3:B3"/>
    <mergeCell ref="C3:D3"/>
    <mergeCell ref="K3:L3"/>
    <mergeCell ref="A4:B4"/>
    <mergeCell ref="C4:D4"/>
    <mergeCell ref="B8:E8"/>
    <mergeCell ref="B9:E9"/>
    <mergeCell ref="B10:E10"/>
    <mergeCell ref="B11:E11"/>
    <mergeCell ref="B12:E12"/>
    <mergeCell ref="B28:E28"/>
    <mergeCell ref="B14:E14"/>
    <mergeCell ref="B15:E15"/>
    <mergeCell ref="B16:E16"/>
    <mergeCell ref="B17:E17"/>
    <mergeCell ref="B21:E21"/>
    <mergeCell ref="B22:E22"/>
    <mergeCell ref="B23:E23"/>
    <mergeCell ref="B24:E24"/>
    <mergeCell ref="B25:E25"/>
    <mergeCell ref="B26:E26"/>
    <mergeCell ref="B27:E27"/>
    <mergeCell ref="B42:H42"/>
    <mergeCell ref="B29:E29"/>
    <mergeCell ref="B31:E31"/>
    <mergeCell ref="B33:H33"/>
    <mergeCell ref="B34:H34"/>
    <mergeCell ref="B35:H35"/>
    <mergeCell ref="B36:H36"/>
    <mergeCell ref="B37:H37"/>
    <mergeCell ref="B38:H38"/>
    <mergeCell ref="B39:H39"/>
    <mergeCell ref="B40:H40"/>
    <mergeCell ref="B41:H41"/>
    <mergeCell ref="B54:H54"/>
    <mergeCell ref="B43:H43"/>
    <mergeCell ref="B44:H44"/>
    <mergeCell ref="B45:H45"/>
    <mergeCell ref="B46:H46"/>
    <mergeCell ref="B47:H47"/>
    <mergeCell ref="B48:H48"/>
    <mergeCell ref="B49:H49"/>
    <mergeCell ref="B50:H50"/>
    <mergeCell ref="B51:H51"/>
    <mergeCell ref="B52:H52"/>
    <mergeCell ref="B53:H53"/>
    <mergeCell ref="C70:J70"/>
    <mergeCell ref="B55:H55"/>
    <mergeCell ref="B56:H56"/>
    <mergeCell ref="B57:H57"/>
    <mergeCell ref="B58:H58"/>
    <mergeCell ref="B59:H59"/>
    <mergeCell ref="B60:H60"/>
    <mergeCell ref="B61:H61"/>
    <mergeCell ref="B62:H62"/>
    <mergeCell ref="B63:H63"/>
    <mergeCell ref="B64:H64"/>
    <mergeCell ref="C69:J69"/>
  </mergeCells>
  <printOptions horizontalCentered="1"/>
  <pageMargins left="0.25" right="0.25" top="0.75" bottom="0.75" header="0.3" footer="0.3"/>
  <pageSetup scale="58"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pageSetUpPr fitToPage="1"/>
  </sheetPr>
  <dimension ref="A1:O66"/>
  <sheetViews>
    <sheetView showGridLines="0" topLeftCell="B1" zoomScale="85" zoomScaleNormal="85" zoomScaleSheetLayoutView="80" zoomScalePageLayoutView="80" workbookViewId="0">
      <pane ySplit="5" topLeftCell="A6" activePane="bottomLeft" state="frozen"/>
      <selection activeCell="A8" sqref="A8:E8"/>
      <selection pane="bottomLeft" activeCell="D39" sqref="D39:H39"/>
    </sheetView>
  </sheetViews>
  <sheetFormatPr defaultColWidth="0" defaultRowHeight="15.5" zeroHeight="1" x14ac:dyDescent="0.35"/>
  <cols>
    <col min="1" max="1" width="8.3046875" style="18" customWidth="1"/>
    <col min="2" max="2" width="19" style="19" customWidth="1"/>
    <col min="3" max="3" width="67.84375" style="19" customWidth="1"/>
    <col min="4" max="4" width="14.765625" style="19" customWidth="1"/>
    <col min="5" max="5" width="16.4609375" style="19" customWidth="1"/>
    <col min="6" max="7" width="14.765625" style="19" customWidth="1"/>
    <col min="8" max="8" width="13.765625" style="19" customWidth="1"/>
    <col min="9" max="9" width="5.3046875" style="19" customWidth="1"/>
    <col min="10" max="12" width="8.84375" style="19" hidden="1" customWidth="1"/>
    <col min="13" max="13" width="12.4609375" style="19" hidden="1" customWidth="1"/>
    <col min="14" max="15" width="8.765625" style="19" hidden="1" customWidth="1"/>
    <col min="16" max="16384" width="8.84375" style="19" hidden="1"/>
  </cols>
  <sheetData>
    <row r="1" spans="1:15" ht="18" customHeight="1" x14ac:dyDescent="0.35">
      <c r="A1" s="1225" t="s">
        <v>182</v>
      </c>
      <c r="B1" s="1225"/>
      <c r="C1" s="1225"/>
      <c r="D1" s="1225"/>
      <c r="E1" s="1225"/>
      <c r="F1" s="1225"/>
      <c r="G1" s="1225"/>
      <c r="H1" s="1225"/>
      <c r="I1" s="56"/>
      <c r="J1" s="56"/>
      <c r="K1" s="56"/>
      <c r="L1" s="56"/>
    </row>
    <row r="2" spans="1:15" ht="13.5" customHeight="1" x14ac:dyDescent="0.35">
      <c r="A2" s="193"/>
      <c r="B2" s="193"/>
      <c r="C2" s="193"/>
      <c r="D2" s="193"/>
      <c r="E2" s="193"/>
      <c r="F2" s="193"/>
      <c r="G2" s="193"/>
      <c r="H2" s="193"/>
      <c r="I2" s="56"/>
      <c r="J2" s="56"/>
      <c r="K2" s="56"/>
      <c r="L2" s="56"/>
    </row>
    <row r="3" spans="1:15" s="20" customFormat="1" ht="13.5" customHeight="1" x14ac:dyDescent="0.35">
      <c r="A3" s="1151" t="s">
        <v>80</v>
      </c>
      <c r="B3" s="1151"/>
      <c r="C3" s="347">
        <f>Fire_District_Name</f>
        <v>0</v>
      </c>
      <c r="D3" s="57"/>
      <c r="E3" s="57"/>
      <c r="F3" s="58" t="s">
        <v>81</v>
      </c>
      <c r="G3" s="1226">
        <f>FYE</f>
        <v>0</v>
      </c>
      <c r="H3" s="1226"/>
      <c r="I3" s="59"/>
      <c r="J3" s="60"/>
      <c r="K3" s="61"/>
      <c r="L3" s="61"/>
    </row>
    <row r="4" spans="1:15" s="20" customFormat="1" ht="13.5" customHeight="1" x14ac:dyDescent="0.35">
      <c r="A4" s="1151" t="s">
        <v>79</v>
      </c>
      <c r="B4" s="1151"/>
      <c r="C4" s="348">
        <f>NPI</f>
        <v>0</v>
      </c>
      <c r="D4" s="62"/>
      <c r="E4" s="62"/>
      <c r="F4" s="63"/>
      <c r="G4" s="64"/>
      <c r="H4" s="64"/>
      <c r="I4" s="61"/>
      <c r="J4" s="60"/>
      <c r="K4" s="61"/>
      <c r="L4" s="61"/>
    </row>
    <row r="5" spans="1:15" s="29" customFormat="1" ht="13.5" customHeight="1" x14ac:dyDescent="0.35">
      <c r="A5" s="182"/>
      <c r="B5" s="182"/>
      <c r="C5" s="179"/>
      <c r="D5" s="180"/>
      <c r="E5" s="180"/>
      <c r="F5" s="898" t="str">
        <f>'Sch 9 - Prospective Rate'!F5</f>
        <v>Col 1</v>
      </c>
      <c r="G5" s="898" t="str">
        <f>'Sch 9 - Prospective Rate'!G5</f>
        <v>Col 2</v>
      </c>
      <c r="H5" s="898" t="str">
        <f>'Sch 9 - Prospective Rate'!H5</f>
        <v>Col 3</v>
      </c>
      <c r="I5" s="61"/>
      <c r="J5" s="65"/>
      <c r="K5" s="65"/>
      <c r="L5" s="65"/>
    </row>
    <row r="6" spans="1:15" ht="27.75" customHeight="1" x14ac:dyDescent="0.35">
      <c r="A6" s="176" t="s">
        <v>200</v>
      </c>
      <c r="B6" s="1227" t="s">
        <v>6420</v>
      </c>
      <c r="C6" s="1227"/>
      <c r="D6" s="1227"/>
      <c r="E6" s="1227"/>
      <c r="F6" s="1227"/>
      <c r="G6" s="1227"/>
      <c r="H6" s="1228"/>
      <c r="I6" s="56"/>
      <c r="J6" s="56"/>
      <c r="K6" s="56"/>
      <c r="L6" s="56"/>
    </row>
    <row r="7" spans="1:15" ht="27.75" hidden="1" customHeight="1" x14ac:dyDescent="0.35">
      <c r="A7" s="731"/>
      <c r="B7" s="732"/>
      <c r="C7" s="732"/>
      <c r="D7" s="732"/>
      <c r="E7" s="732"/>
      <c r="F7" s="730" t="s">
        <v>349</v>
      </c>
      <c r="G7" s="730" t="s">
        <v>350</v>
      </c>
      <c r="H7" s="738" t="s">
        <v>351</v>
      </c>
      <c r="I7" s="707"/>
      <c r="J7" s="707"/>
      <c r="K7" s="56"/>
      <c r="L7" s="56"/>
    </row>
    <row r="8" spans="1:15" ht="22.5" customHeight="1" x14ac:dyDescent="0.35">
      <c r="A8" s="456">
        <v>1</v>
      </c>
      <c r="B8" s="1280" t="s">
        <v>6402</v>
      </c>
      <c r="C8" s="1280"/>
      <c r="D8" s="1280"/>
      <c r="E8" s="190"/>
      <c r="F8" s="66"/>
      <c r="G8" s="67"/>
      <c r="H8" s="68">
        <f>+'ADJ Sch 2 - GEMT Expense'!J85</f>
        <v>0</v>
      </c>
      <c r="I8" s="56"/>
      <c r="J8" s="707" t="s">
        <v>1234</v>
      </c>
      <c r="K8" s="56"/>
      <c r="L8" s="56"/>
    </row>
    <row r="9" spans="1:15" ht="22.5" customHeight="1" x14ac:dyDescent="0.45">
      <c r="A9" s="456">
        <f>+A8+1</f>
        <v>2</v>
      </c>
      <c r="B9" s="940" t="s">
        <v>6433</v>
      </c>
      <c r="C9" s="190"/>
      <c r="D9" s="190"/>
      <c r="E9" s="190"/>
      <c r="F9" s="518">
        <f>'Sch 9 - Prospective Rate'!F9</f>
        <v>0</v>
      </c>
      <c r="G9" s="69" t="str">
        <f>IF(F9="Yes",+H8,"")</f>
        <v/>
      </c>
      <c r="H9" s="17"/>
      <c r="I9" s="56"/>
      <c r="J9" s="707" t="s">
        <v>1235</v>
      </c>
      <c r="K9" s="56"/>
      <c r="L9" s="56"/>
      <c r="O9" s="45"/>
    </row>
    <row r="10" spans="1:15" ht="22.5" customHeight="1" x14ac:dyDescent="0.35">
      <c r="A10" s="456">
        <f t="shared" ref="A10:A14" si="0">+A9+1</f>
        <v>3</v>
      </c>
      <c r="B10" s="1217" t="s">
        <v>143</v>
      </c>
      <c r="C10" s="1217"/>
      <c r="D10" s="1217"/>
      <c r="E10" s="190"/>
      <c r="F10" s="964">
        <f>'Sch 9 - Prospective Rate'!F10</f>
        <v>0</v>
      </c>
      <c r="G10" s="44"/>
      <c r="H10" s="17"/>
      <c r="I10" s="56"/>
      <c r="J10" s="707" t="s">
        <v>1236</v>
      </c>
      <c r="K10" s="56"/>
      <c r="L10" s="56"/>
    </row>
    <row r="11" spans="1:15" ht="22.5" customHeight="1" x14ac:dyDescent="0.35">
      <c r="A11" s="456">
        <f t="shared" si="0"/>
        <v>4</v>
      </c>
      <c r="B11" s="1217" t="s">
        <v>144</v>
      </c>
      <c r="C11" s="1217"/>
      <c r="D11" s="1217"/>
      <c r="E11" s="171"/>
      <c r="F11" s="520">
        <f>'Sch 9 - Prospective Rate'!F11</f>
        <v>0</v>
      </c>
      <c r="G11" s="161">
        <f>IF(G9="",F10*F11,G9*F11)</f>
        <v>0</v>
      </c>
      <c r="H11" s="17"/>
      <c r="I11" s="56"/>
      <c r="J11" s="707" t="s">
        <v>1237</v>
      </c>
      <c r="K11" s="56"/>
      <c r="L11" s="56"/>
    </row>
    <row r="12" spans="1:15" ht="22.5" customHeight="1" x14ac:dyDescent="0.35">
      <c r="A12" s="456">
        <f t="shared" si="0"/>
        <v>5</v>
      </c>
      <c r="B12" s="1217" t="s">
        <v>168</v>
      </c>
      <c r="C12" s="1217"/>
      <c r="D12" s="1217"/>
      <c r="E12" s="190"/>
      <c r="F12" s="14"/>
      <c r="G12" s="70">
        <f>IF(G11&gt;0,"",'ADJ Sch 5 - A&amp;G'!J42)</f>
        <v>0</v>
      </c>
      <c r="H12" s="17"/>
      <c r="I12" s="56"/>
      <c r="J12" s="707" t="s">
        <v>1238</v>
      </c>
      <c r="K12" s="56"/>
      <c r="L12" s="56"/>
    </row>
    <row r="13" spans="1:15" ht="22.5" customHeight="1" x14ac:dyDescent="0.35">
      <c r="A13" s="456">
        <f t="shared" si="0"/>
        <v>6</v>
      </c>
      <c r="B13" s="1217" t="s">
        <v>126</v>
      </c>
      <c r="C13" s="1217"/>
      <c r="D13" s="1217"/>
      <c r="E13" s="56"/>
      <c r="F13" s="190"/>
      <c r="G13" s="71"/>
      <c r="H13" s="158">
        <f>IF(G11&gt;0,G11,G12)</f>
        <v>0</v>
      </c>
      <c r="I13" s="56"/>
      <c r="J13" s="707" t="s">
        <v>1239</v>
      </c>
      <c r="K13" s="56"/>
      <c r="L13" s="56"/>
    </row>
    <row r="14" spans="1:15" ht="22.5" customHeight="1" thickBot="1" x14ac:dyDescent="0.4">
      <c r="A14" s="456">
        <f t="shared" si="0"/>
        <v>7</v>
      </c>
      <c r="B14" s="1217" t="s">
        <v>6403</v>
      </c>
      <c r="C14" s="1217"/>
      <c r="D14" s="1217"/>
      <c r="E14" s="190"/>
      <c r="F14" s="190"/>
      <c r="G14" s="71"/>
      <c r="H14" s="961">
        <f>SUM(H8:H13)</f>
        <v>0</v>
      </c>
      <c r="I14" s="56"/>
      <c r="J14" s="707" t="s">
        <v>1240</v>
      </c>
      <c r="K14" s="56"/>
      <c r="L14" s="56"/>
    </row>
    <row r="15" spans="1:15" ht="22.5" customHeight="1" thickTop="1" x14ac:dyDescent="0.35">
      <c r="A15" s="456"/>
      <c r="B15" s="190"/>
      <c r="C15" s="190"/>
      <c r="D15" s="899" t="str">
        <f>'Sch 9 - Prospective Rate'!D15</f>
        <v>Col 1</v>
      </c>
      <c r="E15" s="899" t="str">
        <f>'Sch 9 - Prospective Rate'!E15</f>
        <v>Col 2</v>
      </c>
      <c r="F15" s="899" t="str">
        <f>'Sch 9 - Prospective Rate'!F15</f>
        <v>Col 3</v>
      </c>
      <c r="G15" s="899" t="str">
        <f>'Sch 9 - Prospective Rate'!G15</f>
        <v>Col 4</v>
      </c>
      <c r="H15" s="72"/>
      <c r="I15" s="56"/>
      <c r="J15" s="707"/>
      <c r="K15" s="56"/>
      <c r="L15" s="56"/>
    </row>
    <row r="16" spans="1:15" ht="22.5" hidden="1" customHeight="1" x14ac:dyDescent="0.35">
      <c r="A16" s="733"/>
      <c r="B16" s="714"/>
      <c r="C16" s="714"/>
      <c r="D16" s="714" t="s">
        <v>349</v>
      </c>
      <c r="E16" s="714" t="s">
        <v>350</v>
      </c>
      <c r="F16" s="714" t="s">
        <v>351</v>
      </c>
      <c r="G16" s="714" t="s">
        <v>352</v>
      </c>
      <c r="H16" s="714" t="s">
        <v>353</v>
      </c>
      <c r="I16" s="707"/>
      <c r="J16" s="707"/>
      <c r="K16" s="56"/>
      <c r="L16" s="56"/>
    </row>
    <row r="17" spans="1:14" ht="22.5" customHeight="1" x14ac:dyDescent="0.35">
      <c r="A17" s="456">
        <f>+A14+1</f>
        <v>8</v>
      </c>
      <c r="B17" s="190" t="s">
        <v>166</v>
      </c>
      <c r="C17" s="190"/>
      <c r="D17" s="946" t="s">
        <v>6404</v>
      </c>
      <c r="E17" s="945"/>
      <c r="F17" s="876"/>
      <c r="G17" s="1229" t="s">
        <v>170</v>
      </c>
      <c r="H17" s="73"/>
      <c r="I17" s="56"/>
      <c r="J17" s="707"/>
      <c r="K17" s="56"/>
      <c r="L17" s="56"/>
    </row>
    <row r="18" spans="1:14" x14ac:dyDescent="0.35">
      <c r="A18" s="900"/>
      <c r="B18" s="190"/>
      <c r="C18" s="190"/>
      <c r="D18" s="457" t="s">
        <v>128</v>
      </c>
      <c r="E18" s="74" t="s">
        <v>6410</v>
      </c>
      <c r="F18" s="74" t="s">
        <v>169</v>
      </c>
      <c r="G18" s="1230"/>
      <c r="H18" s="43"/>
      <c r="I18" s="56"/>
      <c r="J18" s="707"/>
      <c r="K18" s="56"/>
      <c r="L18" s="56"/>
      <c r="N18" s="156"/>
    </row>
    <row r="19" spans="1:14" ht="22.5" customHeight="1" x14ac:dyDescent="0.35">
      <c r="A19" s="900"/>
      <c r="B19" s="947" t="s">
        <v>174</v>
      </c>
      <c r="C19" s="19" t="s">
        <v>6405</v>
      </c>
      <c r="D19" s="519">
        <f>'Sch 9 - Prospective Rate'!D19</f>
        <v>0</v>
      </c>
      <c r="E19" s="519">
        <f>'Sch 9 - Prospective Rate'!E19</f>
        <v>0</v>
      </c>
      <c r="F19" s="519">
        <f>'Sch 9 - Prospective Rate'!F19</f>
        <v>0</v>
      </c>
      <c r="G19" s="519">
        <f>'Sch 9 - Prospective Rate'!G19</f>
        <v>0</v>
      </c>
      <c r="H19" s="17"/>
      <c r="I19" s="56"/>
      <c r="J19" s="707" t="s">
        <v>1241</v>
      </c>
      <c r="K19" s="56"/>
      <c r="L19" s="56"/>
    </row>
    <row r="20" spans="1:14" ht="22.5" customHeight="1" x14ac:dyDescent="0.35">
      <c r="A20" s="900"/>
      <c r="B20" s="948" t="s">
        <v>171</v>
      </c>
      <c r="C20" s="19" t="s">
        <v>6406</v>
      </c>
      <c r="D20" s="519">
        <f>'Sch 9 - Prospective Rate'!D20</f>
        <v>0</v>
      </c>
      <c r="E20" s="519">
        <f>'Sch 9 - Prospective Rate'!E20</f>
        <v>0</v>
      </c>
      <c r="F20" s="519">
        <f>'Sch 9 - Prospective Rate'!F20</f>
        <v>0</v>
      </c>
      <c r="G20" s="519">
        <f>'Sch 9 - Prospective Rate'!G20</f>
        <v>0</v>
      </c>
      <c r="H20" s="17"/>
      <c r="I20" s="56"/>
      <c r="J20" s="707" t="s">
        <v>1242</v>
      </c>
      <c r="K20" s="56"/>
      <c r="L20" s="56"/>
    </row>
    <row r="21" spans="1:14" ht="22.5" customHeight="1" x14ac:dyDescent="0.35">
      <c r="A21" s="900"/>
      <c r="B21" s="948" t="s">
        <v>172</v>
      </c>
      <c r="C21" s="19" t="s">
        <v>6407</v>
      </c>
      <c r="D21" s="519">
        <f>'Sch 9 - Prospective Rate'!D21</f>
        <v>0</v>
      </c>
      <c r="E21" s="519">
        <f>'Sch 9 - Prospective Rate'!E21</f>
        <v>0</v>
      </c>
      <c r="F21" s="519">
        <f>'Sch 9 - Prospective Rate'!F21</f>
        <v>0</v>
      </c>
      <c r="G21" s="519">
        <f>'Sch 9 - Prospective Rate'!G21</f>
        <v>0</v>
      </c>
      <c r="H21" s="17"/>
      <c r="I21" s="56"/>
      <c r="J21" s="707" t="s">
        <v>1243</v>
      </c>
      <c r="K21" s="56"/>
      <c r="L21" s="56"/>
    </row>
    <row r="22" spans="1:14" ht="22.5" customHeight="1" x14ac:dyDescent="0.35">
      <c r="A22" s="900"/>
      <c r="B22" s="948" t="s">
        <v>173</v>
      </c>
      <c r="C22" s="19" t="s">
        <v>6408</v>
      </c>
      <c r="D22" s="519">
        <f>'Sch 9 - Prospective Rate'!D22</f>
        <v>0</v>
      </c>
      <c r="E22" s="519">
        <f>'Sch 9 - Prospective Rate'!E22</f>
        <v>0</v>
      </c>
      <c r="F22" s="519">
        <f>'Sch 9 - Prospective Rate'!F22</f>
        <v>0</v>
      </c>
      <c r="G22" s="519">
        <f>'Sch 9 - Prospective Rate'!G22</f>
        <v>0</v>
      </c>
      <c r="H22" s="17"/>
      <c r="I22" s="56"/>
      <c r="J22" s="707" t="s">
        <v>1244</v>
      </c>
      <c r="K22" s="56"/>
      <c r="L22" s="56"/>
    </row>
    <row r="23" spans="1:14" ht="22.5" customHeight="1" x14ac:dyDescent="0.35">
      <c r="A23" s="900"/>
      <c r="B23" s="774" t="str">
        <f>'Sch 9 - Prospective Rate'!B23</f>
        <v>Total Number of GEMT Transports for Each Payer</v>
      </c>
      <c r="C23" s="190"/>
      <c r="D23" s="458">
        <f>SUM(D19:D22)</f>
        <v>0</v>
      </c>
      <c r="E23" s="458">
        <f>SUM(E19:E22)</f>
        <v>0</v>
      </c>
      <c r="F23" s="458">
        <f>SUM(F19:F22)</f>
        <v>0</v>
      </c>
      <c r="G23" s="458">
        <f>SUM(G19:G22)</f>
        <v>0</v>
      </c>
      <c r="H23" s="43"/>
      <c r="I23" s="56"/>
      <c r="J23" s="707" t="s">
        <v>1245</v>
      </c>
      <c r="K23" s="56"/>
      <c r="L23" s="56"/>
    </row>
    <row r="24" spans="1:14" ht="22.5" customHeight="1" x14ac:dyDescent="0.35">
      <c r="A24" s="900"/>
      <c r="B24" s="774" t="str">
        <f>'Sch 9 - Prospective Rate'!B24</f>
        <v xml:space="preserve">Total Number of GEMT Transports </v>
      </c>
      <c r="C24" s="190"/>
      <c r="D24" s="1231"/>
      <c r="E24" s="1231"/>
      <c r="F24" s="1231"/>
      <c r="G24" s="194"/>
      <c r="H24" s="159">
        <f>D23+E23+F23+G23</f>
        <v>0</v>
      </c>
      <c r="I24" s="56"/>
      <c r="J24" s="707" t="s">
        <v>1246</v>
      </c>
      <c r="K24" s="56"/>
      <c r="L24" s="56"/>
    </row>
    <row r="25" spans="1:14" ht="22.5" customHeight="1" x14ac:dyDescent="0.35">
      <c r="A25" s="456"/>
      <c r="B25" s="190"/>
      <c r="C25" s="190"/>
      <c r="D25" s="190"/>
      <c r="E25" s="190"/>
      <c r="F25" s="190"/>
      <c r="G25" s="15"/>
      <c r="H25" s="17"/>
      <c r="I25" s="56"/>
      <c r="J25" s="707"/>
      <c r="K25" s="56"/>
      <c r="L25" s="56"/>
    </row>
    <row r="26" spans="1:14" ht="22.5" hidden="1" customHeight="1" x14ac:dyDescent="0.35">
      <c r="A26" s="733"/>
      <c r="B26" s="714"/>
      <c r="C26" s="714"/>
      <c r="D26" s="714"/>
      <c r="E26" s="714"/>
      <c r="F26" s="714"/>
      <c r="G26" s="734"/>
      <c r="H26" s="735" t="s">
        <v>349</v>
      </c>
      <c r="I26" s="707"/>
      <c r="J26" s="707"/>
      <c r="K26" s="56"/>
      <c r="L26" s="56"/>
    </row>
    <row r="27" spans="1:14" ht="22.5" customHeight="1" thickBot="1" x14ac:dyDescent="0.4">
      <c r="A27" s="456">
        <f>+A17+1</f>
        <v>9</v>
      </c>
      <c r="B27" s="1279" t="s">
        <v>6412</v>
      </c>
      <c r="C27" s="1217"/>
      <c r="D27" s="1217"/>
      <c r="E27" s="190"/>
      <c r="F27" s="190"/>
      <c r="G27" s="190"/>
      <c r="H27" s="160">
        <f>ROUND((IF(H24=0,0,H14/H24)),2)</f>
        <v>0</v>
      </c>
      <c r="I27" s="56"/>
      <c r="J27" s="707" t="s">
        <v>1247</v>
      </c>
      <c r="K27" s="56"/>
      <c r="L27" s="56"/>
    </row>
    <row r="28" spans="1:14" ht="22.5" customHeight="1" thickTop="1" x14ac:dyDescent="0.35">
      <c r="A28" s="75"/>
      <c r="B28" s="1218"/>
      <c r="C28" s="1218"/>
      <c r="D28" s="1218"/>
      <c r="E28" s="76"/>
      <c r="F28" s="191"/>
      <c r="G28" s="191"/>
      <c r="H28" s="77"/>
      <c r="I28" s="56"/>
      <c r="J28" s="707"/>
      <c r="K28" s="56"/>
      <c r="L28" s="56"/>
    </row>
    <row r="29" spans="1:14" ht="34.5" customHeight="1" x14ac:dyDescent="0.35">
      <c r="A29" s="78"/>
      <c r="B29" s="1218"/>
      <c r="C29" s="1218"/>
      <c r="D29" s="1218"/>
      <c r="E29" s="64"/>
      <c r="F29" s="64"/>
      <c r="G29" s="64"/>
      <c r="H29" s="78"/>
      <c r="I29" s="56"/>
      <c r="J29" s="707"/>
      <c r="K29" s="56"/>
      <c r="L29" s="56"/>
    </row>
    <row r="30" spans="1:14" ht="27.75" customHeight="1" x14ac:dyDescent="0.35">
      <c r="A30" s="79"/>
      <c r="B30" s="1219" t="s">
        <v>6423</v>
      </c>
      <c r="C30" s="1219"/>
      <c r="D30" s="1219"/>
      <c r="E30" s="1219"/>
      <c r="F30" s="1219"/>
      <c r="G30" s="1219"/>
      <c r="H30" s="1220"/>
      <c r="I30" s="56"/>
      <c r="J30" s="707"/>
      <c r="K30" s="56"/>
      <c r="L30" s="56"/>
    </row>
    <row r="31" spans="1:14" ht="20.149999999999999" customHeight="1" x14ac:dyDescent="0.35">
      <c r="A31" s="80"/>
      <c r="B31" s="1221"/>
      <c r="C31" s="1221"/>
      <c r="D31" s="899" t="s">
        <v>132</v>
      </c>
      <c r="E31" s="899" t="s">
        <v>133</v>
      </c>
      <c r="F31" s="899" t="s">
        <v>97</v>
      </c>
      <c r="G31" s="899" t="s">
        <v>98</v>
      </c>
      <c r="H31" s="901" t="s">
        <v>99</v>
      </c>
      <c r="I31" s="56"/>
      <c r="J31" s="707"/>
      <c r="K31" s="56"/>
      <c r="L31" s="56"/>
    </row>
    <row r="32" spans="1:14" ht="20.149999999999999" hidden="1" customHeight="1" x14ac:dyDescent="0.35">
      <c r="A32" s="736"/>
      <c r="B32" s="737"/>
      <c r="C32" s="737"/>
      <c r="D32" s="739" t="s">
        <v>349</v>
      </c>
      <c r="E32" s="739" t="s">
        <v>350</v>
      </c>
      <c r="F32" s="739" t="s">
        <v>351</v>
      </c>
      <c r="G32" s="739" t="s">
        <v>352</v>
      </c>
      <c r="H32" s="740" t="s">
        <v>353</v>
      </c>
      <c r="I32" s="707"/>
      <c r="J32" s="707"/>
      <c r="K32" s="56"/>
      <c r="L32" s="56"/>
    </row>
    <row r="33" spans="1:13" ht="40.15" customHeight="1" x14ac:dyDescent="0.35">
      <c r="A33" s="80"/>
      <c r="B33" s="16"/>
      <c r="C33" s="16"/>
      <c r="D33" s="162" t="s">
        <v>6405</v>
      </c>
      <c r="E33" s="163" t="s">
        <v>6406</v>
      </c>
      <c r="F33" s="163" t="s">
        <v>6407</v>
      </c>
      <c r="G33" s="163" t="s">
        <v>6408</v>
      </c>
      <c r="H33" s="164"/>
      <c r="I33" s="56"/>
      <c r="J33" s="707"/>
      <c r="K33" s="56"/>
      <c r="L33" s="56"/>
    </row>
    <row r="34" spans="1:13" ht="22.5" customHeight="1" x14ac:dyDescent="0.35">
      <c r="A34" s="456">
        <f>+A27+1</f>
        <v>10</v>
      </c>
      <c r="B34" s="1222" t="s">
        <v>6413</v>
      </c>
      <c r="C34" s="1222"/>
      <c r="D34" s="965">
        <f>MCOQ1Transports_ADJ+FFSQ1Transports_ADJ</f>
        <v>0</v>
      </c>
      <c r="E34" s="965">
        <f>MCOQ2Transports_ADJ+FFSQ2Transports_ADJ</f>
        <v>0</v>
      </c>
      <c r="F34" s="965">
        <f>MCOQ3Transports_ADJ+FFSQ3Transports_ADJ</f>
        <v>0</v>
      </c>
      <c r="G34" s="965">
        <f>MCOQ4Transports_ADJ+FFSQ4Transports_ADJ</f>
        <v>0</v>
      </c>
      <c r="H34" s="966">
        <f>SUM(D34:G34)</f>
        <v>0</v>
      </c>
      <c r="I34" s="56"/>
      <c r="J34" s="707" t="s">
        <v>1248</v>
      </c>
      <c r="K34" s="56"/>
      <c r="L34" s="56"/>
    </row>
    <row r="35" spans="1:13" ht="22.5" customHeight="1" x14ac:dyDescent="0.35">
      <c r="A35" s="456">
        <f>+A34+1</f>
        <v>11</v>
      </c>
      <c r="B35" s="1222" t="s">
        <v>6414</v>
      </c>
      <c r="C35" s="1222"/>
      <c r="D35" s="69">
        <f>((+$H$27*D34))</f>
        <v>0</v>
      </c>
      <c r="E35" s="69">
        <f>((+$H$27*E34))</f>
        <v>0</v>
      </c>
      <c r="F35" s="69">
        <f>((+$H$27*F34))</f>
        <v>0</v>
      </c>
      <c r="G35" s="69">
        <f>((+$H$27*G34))</f>
        <v>0</v>
      </c>
      <c r="H35" s="956">
        <f>SUM(D35:G35)</f>
        <v>0</v>
      </c>
      <c r="I35" s="56"/>
      <c r="J35" s="707" t="s">
        <v>1249</v>
      </c>
      <c r="K35" s="56"/>
      <c r="L35" s="56"/>
    </row>
    <row r="36" spans="1:13" ht="22.5" customHeight="1" x14ac:dyDescent="0.35">
      <c r="A36" s="456">
        <f t="shared" ref="A36:A39" si="1">+A35+1</f>
        <v>12</v>
      </c>
      <c r="B36" s="1222" t="s">
        <v>6415</v>
      </c>
      <c r="C36" s="1222"/>
      <c r="D36" s="957">
        <f>-FFSAmbRevQ1_ADJ-OthAmbRevQ1_ADJ</f>
        <v>0</v>
      </c>
      <c r="E36" s="957">
        <f>-FFSAmbRevQ2_ADJ-OthAmbRevQ2_ADJ</f>
        <v>0</v>
      </c>
      <c r="F36" s="957">
        <f>-FFSAmbRevQ3_ADJ-OthAmbRevQ3_ADJ</f>
        <v>0</v>
      </c>
      <c r="G36" s="957">
        <f>-FFSAmbRevQ4_ADJ-OthAmbRevQ4_ADJ</f>
        <v>0</v>
      </c>
      <c r="H36" s="958">
        <f>SUM(D36:G36)</f>
        <v>0</v>
      </c>
      <c r="I36" s="56"/>
      <c r="J36" s="707" t="s">
        <v>1250</v>
      </c>
      <c r="K36" s="56"/>
      <c r="L36" s="56"/>
    </row>
    <row r="37" spans="1:13" ht="22.5" customHeight="1" x14ac:dyDescent="0.35">
      <c r="A37" s="456">
        <f t="shared" si="1"/>
        <v>13</v>
      </c>
      <c r="B37" s="1222" t="s">
        <v>6416</v>
      </c>
      <c r="C37" s="1222"/>
      <c r="D37" s="959">
        <f>(SUM(D35:D36))</f>
        <v>0</v>
      </c>
      <c r="E37" s="959">
        <f>(SUM(E35:E36))</f>
        <v>0</v>
      </c>
      <c r="F37" s="959">
        <f>(SUM(F35:F36))</f>
        <v>0</v>
      </c>
      <c r="G37" s="959">
        <f>(SUM(G35:G36))</f>
        <v>0</v>
      </c>
      <c r="H37" s="960">
        <f>(SUM(H35:H36))</f>
        <v>0</v>
      </c>
      <c r="I37" s="56"/>
      <c r="J37" s="707" t="s">
        <v>1251</v>
      </c>
      <c r="K37" s="56"/>
      <c r="L37" s="56"/>
      <c r="M37" s="172"/>
    </row>
    <row r="38" spans="1:13" ht="22.5" customHeight="1" x14ac:dyDescent="0.35">
      <c r="A38" s="456">
        <f t="shared" si="1"/>
        <v>14</v>
      </c>
      <c r="B38" s="1222" t="s">
        <v>6417</v>
      </c>
      <c r="C38" s="1222"/>
      <c r="D38" s="157">
        <f>_D003575</f>
        <v>0</v>
      </c>
      <c r="E38" s="157">
        <f>_D003576</f>
        <v>0</v>
      </c>
      <c r="F38" s="157">
        <f>_D003577</f>
        <v>0</v>
      </c>
      <c r="G38" s="157">
        <f>_D003578</f>
        <v>0</v>
      </c>
      <c r="H38" s="158">
        <f>SUM(D38:G38)</f>
        <v>0</v>
      </c>
      <c r="I38" s="56"/>
      <c r="J38" s="707" t="s">
        <v>1252</v>
      </c>
      <c r="K38" s="56"/>
      <c r="L38" s="56"/>
    </row>
    <row r="39" spans="1:13" ht="22.5" customHeight="1" thickBot="1" x14ac:dyDescent="0.4">
      <c r="A39" s="456">
        <f t="shared" si="1"/>
        <v>15</v>
      </c>
      <c r="B39" s="1222" t="s">
        <v>6418</v>
      </c>
      <c r="C39" s="1222"/>
      <c r="D39" s="967">
        <f>IF(NonFedShareReductQ1Transports_ADJ=0,0,(NetCostQ1Transports_ADJ/NonFedShareReductQ1Transports_ADJ))</f>
        <v>0</v>
      </c>
      <c r="E39" s="967">
        <f>IF(NonFedShareReductQ2Transports_ADJ=0,0,(NetCostQ2Transports_ADJ/NonFedShareReductQ2Transports_ADJ))</f>
        <v>0</v>
      </c>
      <c r="F39" s="967">
        <f>IF(NonFedShareReductQ3Transports_ADJ=0,0,(NetCostQ3Transports_ADJ/NonFedShareReductQ3Transports_ADJ))</f>
        <v>0</v>
      </c>
      <c r="G39" s="967">
        <f>IF(NonFedShareReductQ4Transports_ADJ=0,0,(NetCostQ4Transports_ADJ/NonFedShareReductQ4Transports_ADJ))</f>
        <v>0</v>
      </c>
      <c r="H39" s="968">
        <f>IF(NonFedShareReductTotalTransports_ADJ=0,0,(NetCostTotalTransports_ADJ/NonFedShareReductTotalTransports_ADJ))</f>
        <v>0</v>
      </c>
      <c r="I39" s="56"/>
      <c r="J39" s="707" t="s">
        <v>1253</v>
      </c>
      <c r="K39" s="56"/>
      <c r="L39" s="56"/>
    </row>
    <row r="40" spans="1:13" ht="20.149999999999999" customHeight="1" thickTop="1" x14ac:dyDescent="0.35">
      <c r="A40" s="80"/>
      <c r="B40" s="1222"/>
      <c r="C40" s="1222"/>
      <c r="D40" s="192"/>
      <c r="E40" s="192"/>
      <c r="F40" s="192"/>
      <c r="G40" s="192"/>
      <c r="H40" s="81"/>
      <c r="I40" s="56"/>
      <c r="J40" s="707"/>
      <c r="K40" s="56"/>
      <c r="L40" s="56"/>
    </row>
    <row r="41" spans="1:13" x14ac:dyDescent="0.35">
      <c r="A41" s="82"/>
      <c r="B41" s="1224"/>
      <c r="C41" s="1224"/>
      <c r="D41" s="188"/>
      <c r="E41" s="188"/>
      <c r="F41" s="188"/>
      <c r="G41" s="188"/>
      <c r="H41" s="83"/>
      <c r="I41" s="56"/>
      <c r="J41" s="707"/>
      <c r="K41" s="56"/>
      <c r="L41" s="56"/>
    </row>
    <row r="42" spans="1:13" x14ac:dyDescent="0.35">
      <c r="A42" s="84"/>
      <c r="B42" s="173" t="s">
        <v>184</v>
      </c>
      <c r="C42" s="121"/>
      <c r="D42" s="121"/>
      <c r="E42" s="121"/>
      <c r="F42" s="121"/>
      <c r="G42" s="121"/>
      <c r="H42" s="121"/>
      <c r="I42" s="56"/>
      <c r="J42" s="707"/>
      <c r="K42" s="56"/>
      <c r="L42" s="56"/>
    </row>
    <row r="43" spans="1:13" ht="21.75" customHeight="1" x14ac:dyDescent="0.35">
      <c r="A43" s="85"/>
      <c r="B43" s="1223" t="s">
        <v>185</v>
      </c>
      <c r="C43" s="1223"/>
      <c r="D43" s="1223"/>
      <c r="E43" s="1223"/>
      <c r="F43" s="1223"/>
      <c r="G43" s="1223"/>
      <c r="H43" s="1223"/>
      <c r="I43" s="56"/>
      <c r="J43" s="707"/>
      <c r="K43" s="56"/>
      <c r="L43" s="56"/>
    </row>
    <row r="44" spans="1:13" ht="15" hidden="1" customHeight="1" x14ac:dyDescent="0.35">
      <c r="A44" s="739"/>
      <c r="B44" s="739"/>
      <c r="C44" s="739" t="s">
        <v>349</v>
      </c>
      <c r="D44" s="739"/>
      <c r="E44" s="739"/>
      <c r="F44" s="739"/>
      <c r="G44" s="739"/>
      <c r="H44" s="739"/>
      <c r="I44" s="739"/>
      <c r="J44" s="707"/>
      <c r="K44" s="56"/>
      <c r="L44" s="56"/>
    </row>
    <row r="45" spans="1:13" x14ac:dyDescent="0.35">
      <c r="A45" s="84"/>
      <c r="B45" s="56"/>
      <c r="C45" s="56"/>
      <c r="D45" s="56"/>
      <c r="E45" s="56"/>
      <c r="F45" s="56"/>
      <c r="G45" s="56"/>
      <c r="H45" s="56"/>
      <c r="I45" s="56"/>
      <c r="J45" s="56"/>
      <c r="K45" s="56"/>
      <c r="L45" s="56"/>
    </row>
    <row r="46" spans="1:13" x14ac:dyDescent="0.35">
      <c r="A46" s="84"/>
      <c r="B46" s="189"/>
      <c r="C46" s="189"/>
      <c r="D46" s="189"/>
      <c r="E46" s="189"/>
      <c r="F46" s="189"/>
      <c r="G46" s="189"/>
      <c r="H46" s="189"/>
      <c r="I46" s="56"/>
      <c r="J46" s="56"/>
      <c r="K46" s="56"/>
      <c r="L46" s="56"/>
    </row>
    <row r="47" spans="1:13" x14ac:dyDescent="0.35">
      <c r="A47" s="84"/>
      <c r="B47" s="56"/>
      <c r="C47" s="56"/>
      <c r="D47" s="56"/>
      <c r="E47" s="56"/>
      <c r="F47" s="56"/>
      <c r="G47" s="56"/>
      <c r="H47" s="56"/>
      <c r="I47" s="56"/>
      <c r="J47" s="56"/>
      <c r="K47" s="56"/>
      <c r="L47" s="56"/>
    </row>
    <row r="48" spans="1:13" x14ac:dyDescent="0.35">
      <c r="A48" s="84"/>
      <c r="B48" s="56"/>
      <c r="C48" s="56"/>
      <c r="D48" s="86"/>
      <c r="E48" s="56"/>
      <c r="F48" s="56"/>
      <c r="G48" s="56"/>
      <c r="H48" s="56"/>
      <c r="I48" s="56"/>
      <c r="J48" s="56"/>
      <c r="K48" s="56"/>
      <c r="L48" s="56"/>
    </row>
    <row r="49" spans="1:12" x14ac:dyDescent="0.35">
      <c r="A49" s="84"/>
      <c r="B49" s="56"/>
      <c r="C49" s="56"/>
      <c r="D49" s="56"/>
      <c r="E49" s="56"/>
      <c r="F49" s="56"/>
      <c r="G49" s="56"/>
      <c r="H49" s="56"/>
      <c r="I49" s="56"/>
      <c r="J49" s="56"/>
      <c r="K49" s="56"/>
      <c r="L49" s="56"/>
    </row>
    <row r="50" spans="1:12" x14ac:dyDescent="0.35">
      <c r="A50" s="84"/>
      <c r="B50" s="56"/>
      <c r="C50" s="56"/>
      <c r="D50" s="56"/>
      <c r="E50" s="56"/>
      <c r="F50" s="56"/>
      <c r="G50" s="56"/>
      <c r="H50" s="56"/>
      <c r="I50" s="56"/>
      <c r="J50" s="56"/>
      <c r="K50" s="56"/>
      <c r="L50" s="56"/>
    </row>
    <row r="51" spans="1:12" x14ac:dyDescent="0.35">
      <c r="A51" s="84"/>
      <c r="B51" s="56"/>
      <c r="C51" s="56"/>
      <c r="D51" s="87"/>
      <c r="E51" s="56"/>
      <c r="F51" s="56"/>
      <c r="G51" s="56"/>
      <c r="H51" s="56"/>
      <c r="I51" s="56"/>
      <c r="J51" s="56"/>
      <c r="K51" s="56"/>
      <c r="L51" s="56"/>
    </row>
    <row r="52" spans="1:12" x14ac:dyDescent="0.35">
      <c r="A52" s="84"/>
      <c r="B52" s="56"/>
      <c r="C52" s="56"/>
      <c r="D52" s="56"/>
      <c r="E52" s="56"/>
      <c r="F52" s="56"/>
      <c r="G52" s="56"/>
      <c r="H52" s="56"/>
      <c r="I52" s="56"/>
      <c r="J52" s="56"/>
      <c r="K52" s="56"/>
      <c r="L52" s="56"/>
    </row>
    <row r="53" spans="1:12" hidden="1" x14ac:dyDescent="0.35">
      <c r="A53" s="84"/>
      <c r="B53" s="56"/>
      <c r="C53" s="56"/>
      <c r="D53" s="56"/>
      <c r="E53" s="56"/>
      <c r="F53" s="56"/>
      <c r="G53" s="56"/>
      <c r="H53" s="56"/>
      <c r="I53" s="56"/>
      <c r="J53" s="56"/>
      <c r="K53" s="56"/>
      <c r="L53" s="56"/>
    </row>
    <row r="54" spans="1:12" hidden="1" x14ac:dyDescent="0.35">
      <c r="A54" s="84"/>
      <c r="B54" s="56"/>
      <c r="C54" s="56"/>
      <c r="D54" s="56"/>
      <c r="E54" s="56"/>
      <c r="F54" s="56"/>
      <c r="G54" s="56"/>
      <c r="H54" s="56"/>
      <c r="I54" s="56"/>
      <c r="J54" s="56"/>
      <c r="K54" s="56"/>
      <c r="L54" s="56"/>
    </row>
    <row r="55" spans="1:12" hidden="1" x14ac:dyDescent="0.35">
      <c r="A55" s="84"/>
      <c r="B55" s="56"/>
      <c r="C55" s="56"/>
      <c r="D55" s="56"/>
      <c r="E55" s="56"/>
      <c r="F55" s="56"/>
      <c r="G55" s="56"/>
      <c r="H55" s="56"/>
      <c r="I55" s="56"/>
      <c r="J55" s="56"/>
      <c r="K55" s="56"/>
      <c r="L55" s="56"/>
    </row>
    <row r="56" spans="1:12" hidden="1" x14ac:dyDescent="0.35">
      <c r="A56" s="84"/>
      <c r="B56" s="56"/>
      <c r="C56" s="56"/>
      <c r="D56" s="56"/>
      <c r="E56" s="56"/>
      <c r="F56" s="56"/>
      <c r="G56" s="56"/>
      <c r="H56" s="56"/>
      <c r="I56" s="56"/>
      <c r="J56" s="56"/>
      <c r="K56" s="56"/>
      <c r="L56" s="56"/>
    </row>
    <row r="57" spans="1:12" hidden="1" x14ac:dyDescent="0.35">
      <c r="A57" s="84"/>
      <c r="B57" s="56"/>
      <c r="C57" s="56"/>
      <c r="D57" s="56"/>
      <c r="E57" s="56"/>
      <c r="F57" s="56"/>
      <c r="G57" s="56"/>
      <c r="H57" s="56"/>
      <c r="I57" s="56"/>
      <c r="J57" s="56"/>
      <c r="K57" s="56"/>
      <c r="L57" s="56"/>
    </row>
    <row r="58" spans="1:12" hidden="1" x14ac:dyDescent="0.35">
      <c r="A58" s="84"/>
      <c r="B58" s="56"/>
      <c r="C58" s="56"/>
      <c r="D58" s="56"/>
      <c r="E58" s="56"/>
      <c r="F58" s="56"/>
      <c r="G58" s="56"/>
      <c r="H58" s="56"/>
      <c r="I58" s="56"/>
      <c r="J58" s="56"/>
      <c r="K58" s="56"/>
      <c r="L58" s="56"/>
    </row>
    <row r="59" spans="1:12" hidden="1" x14ac:dyDescent="0.35">
      <c r="A59" s="84"/>
      <c r="B59" s="56"/>
      <c r="C59" s="56"/>
      <c r="D59" s="56"/>
      <c r="E59" s="56"/>
      <c r="F59" s="56"/>
      <c r="G59" s="56"/>
      <c r="H59" s="56"/>
      <c r="I59" s="56"/>
      <c r="J59" s="56"/>
      <c r="K59" s="56"/>
      <c r="L59" s="56"/>
    </row>
    <row r="60" spans="1:12" hidden="1" x14ac:dyDescent="0.35">
      <c r="A60" s="84"/>
      <c r="B60" s="56"/>
      <c r="C60" s="56"/>
      <c r="D60" s="56"/>
      <c r="E60" s="56"/>
      <c r="F60" s="56"/>
      <c r="G60" s="56"/>
      <c r="H60" s="56"/>
      <c r="I60" s="56"/>
      <c r="J60" s="56"/>
      <c r="K60" s="56"/>
      <c r="L60" s="56"/>
    </row>
    <row r="61" spans="1:12" hidden="1" x14ac:dyDescent="0.35">
      <c r="A61" s="84"/>
      <c r="B61" s="56"/>
      <c r="C61" s="56"/>
      <c r="D61" s="56"/>
      <c r="E61" s="56"/>
      <c r="F61" s="56"/>
      <c r="G61" s="56"/>
      <c r="H61" s="56"/>
      <c r="I61" s="56"/>
      <c r="J61" s="56"/>
      <c r="K61" s="56"/>
      <c r="L61" s="56"/>
    </row>
    <row r="62" spans="1:12" hidden="1" x14ac:dyDescent="0.35">
      <c r="A62" s="84"/>
      <c r="B62" s="56"/>
      <c r="C62" s="56"/>
      <c r="D62" s="56"/>
      <c r="E62" s="56"/>
      <c r="F62" s="56"/>
      <c r="G62" s="56"/>
      <c r="H62" s="56"/>
      <c r="I62" s="56"/>
      <c r="J62" s="56"/>
      <c r="K62" s="56"/>
      <c r="L62" s="56"/>
    </row>
    <row r="63" spans="1:12" hidden="1" x14ac:dyDescent="0.35">
      <c r="A63" s="84"/>
      <c r="B63" s="56"/>
      <c r="C63" s="56"/>
      <c r="D63" s="56"/>
      <c r="E63" s="56"/>
      <c r="F63" s="56"/>
      <c r="G63" s="56"/>
      <c r="H63" s="56"/>
      <c r="I63" s="56"/>
      <c r="J63" s="56"/>
      <c r="K63" s="56"/>
      <c r="L63" s="56"/>
    </row>
    <row r="64" spans="1:12" x14ac:dyDescent="0.35"/>
    <row r="65" x14ac:dyDescent="0.35"/>
    <row r="66" x14ac:dyDescent="0.35"/>
  </sheetData>
  <sheetProtection selectLockedCells="1"/>
  <protectedRanges>
    <protectedRange sqref="D36:G36" name="Range4"/>
    <protectedRange sqref="D34:G34" name="Range3"/>
    <protectedRange sqref="D19:G23" name="Range2"/>
    <protectedRange sqref="F9:F11" name="Range1"/>
    <protectedRange password="E7EE" sqref="D23:G23" name="Range5"/>
  </protectedRanges>
  <mergeCells count="27">
    <mergeCell ref="B8:D8"/>
    <mergeCell ref="A1:H1"/>
    <mergeCell ref="A3:B3"/>
    <mergeCell ref="G3:H3"/>
    <mergeCell ref="A4:B4"/>
    <mergeCell ref="B6:H6"/>
    <mergeCell ref="B10:D10"/>
    <mergeCell ref="B11:D11"/>
    <mergeCell ref="B12:D12"/>
    <mergeCell ref="B13:D13"/>
    <mergeCell ref="B14:D14"/>
    <mergeCell ref="B37:C37"/>
    <mergeCell ref="G17:G18"/>
    <mergeCell ref="D24:F24"/>
    <mergeCell ref="B27:D27"/>
    <mergeCell ref="B28:D28"/>
    <mergeCell ref="B29:D29"/>
    <mergeCell ref="B30:H30"/>
    <mergeCell ref="B31:C31"/>
    <mergeCell ref="B34:C34"/>
    <mergeCell ref="B35:C35"/>
    <mergeCell ref="B36:C36"/>
    <mergeCell ref="B38:C38"/>
    <mergeCell ref="B39:C39"/>
    <mergeCell ref="B40:C40"/>
    <mergeCell ref="B41:C41"/>
    <mergeCell ref="B43:H43"/>
  </mergeCells>
  <printOptions horizontalCentered="1"/>
  <pageMargins left="0.25" right="0.25" top="0.75" bottom="0.75" header="0.3" footer="0.3"/>
  <pageSetup scale="50"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pageSetUpPr fitToPage="1"/>
  </sheetPr>
  <dimension ref="A1:L72"/>
  <sheetViews>
    <sheetView showGridLines="0" zoomScale="85" zoomScaleNormal="85" zoomScaleSheetLayoutView="80" zoomScalePageLayoutView="80" workbookViewId="0">
      <pane ySplit="5" topLeftCell="A6" activePane="bottomLeft" state="frozen"/>
      <selection activeCell="A8" sqref="A8:E8"/>
      <selection pane="bottomLeft" activeCell="C10" sqref="C10:H10"/>
    </sheetView>
  </sheetViews>
  <sheetFormatPr defaultColWidth="0" defaultRowHeight="15.5" zeroHeight="1" x14ac:dyDescent="0.35"/>
  <cols>
    <col min="1" max="2" width="5.07421875" style="18" customWidth="1"/>
    <col min="3" max="3" width="13.765625" style="19" customWidth="1"/>
    <col min="4" max="4" width="32.4609375" style="19" customWidth="1"/>
    <col min="5" max="5" width="9.53515625" style="19" customWidth="1"/>
    <col min="6" max="6" width="5" style="19" customWidth="1"/>
    <col min="7" max="7" width="8.765625" style="19" customWidth="1"/>
    <col min="8" max="8" width="3.07421875" style="19" customWidth="1"/>
    <col min="9" max="9" width="15.07421875" style="19" customWidth="1"/>
    <col min="10" max="10" width="5.53515625" style="19" hidden="1" customWidth="1"/>
    <col min="11" max="11" width="8.84375" style="19" hidden="1" customWidth="1"/>
    <col min="12" max="12" width="8.765625" style="19" customWidth="1"/>
    <col min="13" max="16384" width="8.84375" style="19" hidden="1"/>
  </cols>
  <sheetData>
    <row r="1" spans="1:12" ht="18" customHeight="1" x14ac:dyDescent="0.35">
      <c r="A1" s="1225" t="s">
        <v>125</v>
      </c>
      <c r="B1" s="1225"/>
      <c r="C1" s="1225"/>
      <c r="D1" s="1225"/>
      <c r="E1" s="1225"/>
      <c r="F1" s="1225"/>
      <c r="G1" s="1225"/>
      <c r="H1" s="1225"/>
      <c r="I1" s="1225"/>
      <c r="J1" s="56"/>
      <c r="K1" s="56"/>
      <c r="L1" s="56"/>
    </row>
    <row r="2" spans="1:12" ht="14.25" customHeight="1" x14ac:dyDescent="0.35">
      <c r="A2" s="84"/>
      <c r="B2" s="84"/>
      <c r="C2" s="56"/>
      <c r="D2" s="56"/>
      <c r="E2" s="56"/>
      <c r="F2" s="56"/>
      <c r="G2" s="56"/>
      <c r="H2" s="56"/>
      <c r="I2" s="56"/>
      <c r="J2" s="56"/>
      <c r="K2" s="56"/>
      <c r="L2" s="56"/>
    </row>
    <row r="3" spans="1:12" ht="14.25" customHeight="1" x14ac:dyDescent="0.35">
      <c r="A3" s="1151" t="s">
        <v>80</v>
      </c>
      <c r="B3" s="1151"/>
      <c r="C3" s="1151" t="s">
        <v>127</v>
      </c>
      <c r="D3" s="464">
        <f>Fire_District_Name</f>
        <v>0</v>
      </c>
      <c r="E3" s="64"/>
      <c r="F3" s="63"/>
      <c r="G3" s="465" t="s">
        <v>81</v>
      </c>
      <c r="H3" s="1226">
        <f>FYE</f>
        <v>0</v>
      </c>
      <c r="I3" s="1226"/>
      <c r="J3" s="56"/>
      <c r="K3" s="56"/>
      <c r="L3" s="56"/>
    </row>
    <row r="4" spans="1:12" ht="14.25" customHeight="1" x14ac:dyDescent="0.35">
      <c r="A4" s="1151" t="s">
        <v>79</v>
      </c>
      <c r="B4" s="1151"/>
      <c r="C4" s="1151">
        <v>1234567890</v>
      </c>
      <c r="D4" s="348">
        <f>NPI</f>
        <v>0</v>
      </c>
      <c r="E4" s="63"/>
      <c r="F4" s="63"/>
      <c r="G4" s="63"/>
      <c r="H4" s="63"/>
      <c r="I4" s="63"/>
      <c r="J4" s="56"/>
      <c r="K4" s="56"/>
      <c r="L4" s="56"/>
    </row>
    <row r="5" spans="1:12" ht="14.25" customHeight="1" x14ac:dyDescent="0.35">
      <c r="A5" s="1241"/>
      <c r="B5" s="1241"/>
      <c r="C5" s="1241"/>
      <c r="D5" s="466"/>
      <c r="E5" s="190"/>
      <c r="F5" s="190"/>
      <c r="G5" s="190"/>
      <c r="H5" s="190"/>
      <c r="I5" s="190"/>
      <c r="J5" s="56"/>
      <c r="K5" s="56"/>
      <c r="L5" s="56"/>
    </row>
    <row r="6" spans="1:12" ht="19.5" customHeight="1" x14ac:dyDescent="0.35">
      <c r="A6" s="84"/>
      <c r="B6" s="84"/>
      <c r="C6" s="56"/>
      <c r="D6" s="56"/>
      <c r="E6" s="56"/>
      <c r="F6" s="56"/>
      <c r="G6" s="56"/>
      <c r="H6" s="56"/>
      <c r="I6" s="56"/>
      <c r="J6" s="56"/>
      <c r="K6" s="56"/>
      <c r="L6" s="56"/>
    </row>
    <row r="7" spans="1:12" ht="19.5" customHeight="1" x14ac:dyDescent="0.35">
      <c r="A7" s="1240" t="s">
        <v>129</v>
      </c>
      <c r="B7" s="1240"/>
      <c r="C7" s="1240"/>
      <c r="D7" s="1240"/>
      <c r="E7" s="1240"/>
      <c r="F7" s="1240"/>
      <c r="G7" s="1240"/>
      <c r="H7" s="1240"/>
      <c r="I7" s="1240"/>
      <c r="J7" s="56"/>
      <c r="K7" s="56"/>
      <c r="L7" s="56"/>
    </row>
    <row r="8" spans="1:12" ht="19.5" hidden="1" customHeight="1" x14ac:dyDescent="0.35">
      <c r="A8" s="743" t="s">
        <v>349</v>
      </c>
      <c r="B8" s="743" t="s">
        <v>350</v>
      </c>
      <c r="C8" s="743" t="s">
        <v>351</v>
      </c>
      <c r="D8" s="743"/>
      <c r="E8" s="743"/>
      <c r="F8" s="743"/>
      <c r="G8" s="743"/>
      <c r="H8" s="743"/>
      <c r="I8" s="743" t="s">
        <v>352</v>
      </c>
      <c r="J8" s="707"/>
      <c r="K8" s="707"/>
      <c r="L8" s="56"/>
    </row>
    <row r="9" spans="1:12" ht="19" customHeight="1" thickBot="1" x14ac:dyDescent="0.4">
      <c r="A9" s="467" t="s">
        <v>109</v>
      </c>
      <c r="B9" s="468" t="s">
        <v>110</v>
      </c>
      <c r="C9" s="1294" t="s">
        <v>130</v>
      </c>
      <c r="D9" s="1295"/>
      <c r="E9" s="1295"/>
      <c r="F9" s="1295"/>
      <c r="G9" s="1295"/>
      <c r="H9" s="1298"/>
      <c r="I9" s="469" t="s">
        <v>52</v>
      </c>
      <c r="J9" s="707"/>
      <c r="K9" s="707"/>
      <c r="L9" s="56"/>
    </row>
    <row r="10" spans="1:12" ht="19" customHeight="1" thickTop="1" x14ac:dyDescent="0.35">
      <c r="A10" s="605">
        <f>'Sch 10 - Notes'!A10</f>
        <v>0</v>
      </c>
      <c r="B10" s="598">
        <f>'Sch 10 - Notes'!B10</f>
        <v>0</v>
      </c>
      <c r="C10" s="1299">
        <f>'Sch 10 - Notes'!C10</f>
        <v>0</v>
      </c>
      <c r="D10" s="1299"/>
      <c r="E10" s="1299"/>
      <c r="F10" s="1299"/>
      <c r="G10" s="1299"/>
      <c r="H10" s="1299"/>
      <c r="I10" s="523">
        <f>'Sch 10 - Notes'!I10</f>
        <v>0</v>
      </c>
      <c r="J10" s="707" t="str">
        <f>A10 &amp; " "&amp;B10&amp;" "&amp;C10</f>
        <v>0 0 0</v>
      </c>
      <c r="K10" s="707" t="s">
        <v>1254</v>
      </c>
      <c r="L10" s="56"/>
    </row>
    <row r="11" spans="1:12" ht="19" customHeight="1" x14ac:dyDescent="0.35">
      <c r="A11" s="605">
        <f>'Sch 10 - Notes'!A11</f>
        <v>0</v>
      </c>
      <c r="B11" s="598">
        <f>'Sch 10 - Notes'!B11</f>
        <v>0</v>
      </c>
      <c r="C11" s="1291">
        <f>'Sch 10 - Notes'!C11</f>
        <v>0</v>
      </c>
      <c r="D11" s="1291"/>
      <c r="E11" s="1291"/>
      <c r="F11" s="1291"/>
      <c r="G11" s="1291"/>
      <c r="H11" s="1291"/>
      <c r="I11" s="523">
        <f>'Sch 10 - Notes'!I11</f>
        <v>0</v>
      </c>
      <c r="J11" s="707" t="str">
        <f t="shared" ref="J11:J23" si="0">A11 &amp; " "&amp;B11&amp;" "&amp;C11</f>
        <v>0 0 0</v>
      </c>
      <c r="K11" s="707" t="s">
        <v>1255</v>
      </c>
      <c r="L11" s="56"/>
    </row>
    <row r="12" spans="1:12" ht="19" customHeight="1" x14ac:dyDescent="0.35">
      <c r="A12" s="605">
        <f>'Sch 10 - Notes'!A12</f>
        <v>0</v>
      </c>
      <c r="B12" s="598">
        <f>'Sch 10 - Notes'!B12</f>
        <v>0</v>
      </c>
      <c r="C12" s="1299">
        <f>'Sch 10 - Notes'!C12</f>
        <v>0</v>
      </c>
      <c r="D12" s="1299"/>
      <c r="E12" s="1299"/>
      <c r="F12" s="1299"/>
      <c r="G12" s="1299"/>
      <c r="H12" s="1299"/>
      <c r="I12" s="523">
        <f>'Sch 10 - Notes'!I12</f>
        <v>0</v>
      </c>
      <c r="J12" s="707" t="str">
        <f t="shared" si="0"/>
        <v>0 0 0</v>
      </c>
      <c r="K12" s="707" t="s">
        <v>1256</v>
      </c>
      <c r="L12" s="56"/>
    </row>
    <row r="13" spans="1:12" ht="19" customHeight="1" x14ac:dyDescent="0.35">
      <c r="A13" s="605">
        <f>'Sch 10 - Notes'!A13</f>
        <v>0</v>
      </c>
      <c r="B13" s="598">
        <f>'Sch 10 - Notes'!B13</f>
        <v>0</v>
      </c>
      <c r="C13" s="1291">
        <f>'Sch 10 - Notes'!C13</f>
        <v>0</v>
      </c>
      <c r="D13" s="1291"/>
      <c r="E13" s="1291"/>
      <c r="F13" s="1291"/>
      <c r="G13" s="1291"/>
      <c r="H13" s="1291"/>
      <c r="I13" s="523">
        <f>'Sch 10 - Notes'!I13</f>
        <v>0</v>
      </c>
      <c r="J13" s="707" t="str">
        <f t="shared" si="0"/>
        <v>0 0 0</v>
      </c>
      <c r="K13" s="707" t="s">
        <v>1257</v>
      </c>
      <c r="L13" s="56"/>
    </row>
    <row r="14" spans="1:12" ht="19" customHeight="1" x14ac:dyDescent="0.35">
      <c r="A14" s="606">
        <f>'Sch 10 - Notes'!A14</f>
        <v>0</v>
      </c>
      <c r="B14" s="596">
        <f>'Sch 10 - Notes'!B14</f>
        <v>0</v>
      </c>
      <c r="C14" s="1291">
        <f>'Sch 10 - Notes'!C14</f>
        <v>0</v>
      </c>
      <c r="D14" s="1291"/>
      <c r="E14" s="1291"/>
      <c r="F14" s="1291"/>
      <c r="G14" s="1291"/>
      <c r="H14" s="1291"/>
      <c r="I14" s="523">
        <f>'Sch 10 - Notes'!I14</f>
        <v>0</v>
      </c>
      <c r="J14" s="707" t="str">
        <f t="shared" si="0"/>
        <v>0 0 0</v>
      </c>
      <c r="K14" s="707" t="s">
        <v>1258</v>
      </c>
      <c r="L14" s="56"/>
    </row>
    <row r="15" spans="1:12" ht="19" customHeight="1" x14ac:dyDescent="0.35">
      <c r="A15" s="606">
        <f>'Sch 10 - Notes'!A15</f>
        <v>0</v>
      </c>
      <c r="B15" s="596">
        <f>'Sch 10 - Notes'!B15</f>
        <v>0</v>
      </c>
      <c r="C15" s="1291">
        <f>'Sch 10 - Notes'!C15</f>
        <v>0</v>
      </c>
      <c r="D15" s="1291"/>
      <c r="E15" s="1291"/>
      <c r="F15" s="1291"/>
      <c r="G15" s="1291"/>
      <c r="H15" s="1291"/>
      <c r="I15" s="523">
        <f>'Sch 10 - Notes'!I15</f>
        <v>0</v>
      </c>
      <c r="J15" s="707" t="str">
        <f t="shared" si="0"/>
        <v>0 0 0</v>
      </c>
      <c r="K15" s="707" t="s">
        <v>1259</v>
      </c>
      <c r="L15" s="56"/>
    </row>
    <row r="16" spans="1:12" ht="19" customHeight="1" x14ac:dyDescent="0.35">
      <c r="A16" s="606">
        <f>'Sch 10 - Notes'!A16</f>
        <v>0</v>
      </c>
      <c r="B16" s="596">
        <f>'Sch 10 - Notes'!B16</f>
        <v>0</v>
      </c>
      <c r="C16" s="1291">
        <f>'Sch 10 - Notes'!C16</f>
        <v>0</v>
      </c>
      <c r="D16" s="1291"/>
      <c r="E16" s="1291"/>
      <c r="F16" s="1291"/>
      <c r="G16" s="1291"/>
      <c r="H16" s="1291"/>
      <c r="I16" s="523">
        <f>'Sch 10 - Notes'!I16</f>
        <v>0</v>
      </c>
      <c r="J16" s="707" t="str">
        <f t="shared" si="0"/>
        <v>0 0 0</v>
      </c>
      <c r="K16" s="707" t="s">
        <v>1260</v>
      </c>
      <c r="L16" s="56"/>
    </row>
    <row r="17" spans="1:12" ht="19" customHeight="1" x14ac:dyDescent="0.35">
      <c r="A17" s="606">
        <f>'Sch 10 - Notes'!A17</f>
        <v>0</v>
      </c>
      <c r="B17" s="596">
        <f>'Sch 10 - Notes'!B17</f>
        <v>0</v>
      </c>
      <c r="C17" s="1291">
        <f>'Sch 10 - Notes'!C17</f>
        <v>0</v>
      </c>
      <c r="D17" s="1291"/>
      <c r="E17" s="1291"/>
      <c r="F17" s="1291"/>
      <c r="G17" s="1291"/>
      <c r="H17" s="1291"/>
      <c r="I17" s="523">
        <f>'Sch 10 - Notes'!I17</f>
        <v>0</v>
      </c>
      <c r="J17" s="707" t="str">
        <f t="shared" si="0"/>
        <v>0 0 0</v>
      </c>
      <c r="K17" s="707" t="s">
        <v>1261</v>
      </c>
      <c r="L17" s="56"/>
    </row>
    <row r="18" spans="1:12" ht="19" customHeight="1" x14ac:dyDescent="0.35">
      <c r="A18" s="606">
        <f>'Sch 10 - Notes'!A18</f>
        <v>0</v>
      </c>
      <c r="B18" s="596">
        <f>'Sch 10 - Notes'!B18</f>
        <v>0</v>
      </c>
      <c r="C18" s="1291">
        <f>'Sch 10 - Notes'!C18</f>
        <v>0</v>
      </c>
      <c r="D18" s="1291"/>
      <c r="E18" s="1291"/>
      <c r="F18" s="1291"/>
      <c r="G18" s="1291"/>
      <c r="H18" s="1291"/>
      <c r="I18" s="523">
        <f>'Sch 10 - Notes'!I18</f>
        <v>0</v>
      </c>
      <c r="J18" s="707" t="str">
        <f t="shared" si="0"/>
        <v>0 0 0</v>
      </c>
      <c r="K18" s="707" t="s">
        <v>1262</v>
      </c>
      <c r="L18" s="56"/>
    </row>
    <row r="19" spans="1:12" ht="19" customHeight="1" x14ac:dyDescent="0.35">
      <c r="A19" s="606">
        <f>'Sch 10 - Notes'!A19</f>
        <v>0</v>
      </c>
      <c r="B19" s="596">
        <f>'Sch 10 - Notes'!B19</f>
        <v>0</v>
      </c>
      <c r="C19" s="1291">
        <f>'Sch 10 - Notes'!C19</f>
        <v>0</v>
      </c>
      <c r="D19" s="1291"/>
      <c r="E19" s="1291"/>
      <c r="F19" s="1291"/>
      <c r="G19" s="1291"/>
      <c r="H19" s="1291"/>
      <c r="I19" s="523">
        <f>'Sch 10 - Notes'!I19</f>
        <v>0</v>
      </c>
      <c r="J19" s="707" t="str">
        <f t="shared" si="0"/>
        <v>0 0 0</v>
      </c>
      <c r="K19" s="707" t="s">
        <v>1263</v>
      </c>
      <c r="L19" s="56"/>
    </row>
    <row r="20" spans="1:12" ht="19" customHeight="1" x14ac:dyDescent="0.35">
      <c r="A20" s="606">
        <f>'Sch 10 - Notes'!A20</f>
        <v>0</v>
      </c>
      <c r="B20" s="596">
        <f>'Sch 10 - Notes'!B20</f>
        <v>0</v>
      </c>
      <c r="C20" s="1291">
        <f>'Sch 10 - Notes'!C20</f>
        <v>0</v>
      </c>
      <c r="D20" s="1291"/>
      <c r="E20" s="1291"/>
      <c r="F20" s="1291"/>
      <c r="G20" s="1291"/>
      <c r="H20" s="1291"/>
      <c r="I20" s="523">
        <f>'Sch 10 - Notes'!I20</f>
        <v>0</v>
      </c>
      <c r="J20" s="707" t="str">
        <f t="shared" si="0"/>
        <v>0 0 0</v>
      </c>
      <c r="K20" s="707" t="s">
        <v>1264</v>
      </c>
      <c r="L20" s="56"/>
    </row>
    <row r="21" spans="1:12" ht="19" customHeight="1" x14ac:dyDescent="0.35">
      <c r="A21" s="606">
        <f>'Sch 10 - Notes'!A21</f>
        <v>0</v>
      </c>
      <c r="B21" s="596">
        <f>'Sch 10 - Notes'!B21</f>
        <v>0</v>
      </c>
      <c r="C21" s="1291">
        <f>'Sch 10 - Notes'!C21</f>
        <v>0</v>
      </c>
      <c r="D21" s="1291"/>
      <c r="E21" s="1291"/>
      <c r="F21" s="1291"/>
      <c r="G21" s="1291"/>
      <c r="H21" s="1291"/>
      <c r="I21" s="523">
        <f>'Sch 10 - Notes'!I21</f>
        <v>0</v>
      </c>
      <c r="J21" s="707" t="str">
        <f t="shared" si="0"/>
        <v>0 0 0</v>
      </c>
      <c r="K21" s="707" t="s">
        <v>1265</v>
      </c>
      <c r="L21" s="56"/>
    </row>
    <row r="22" spans="1:12" ht="19" customHeight="1" x14ac:dyDescent="0.35">
      <c r="A22" s="606">
        <f>'Sch 10 - Notes'!A22</f>
        <v>0</v>
      </c>
      <c r="B22" s="596">
        <f>'Sch 10 - Notes'!B22</f>
        <v>0</v>
      </c>
      <c r="C22" s="1291">
        <f>'Sch 10 - Notes'!C22</f>
        <v>0</v>
      </c>
      <c r="D22" s="1291"/>
      <c r="E22" s="1291"/>
      <c r="F22" s="1291"/>
      <c r="G22" s="1291"/>
      <c r="H22" s="1291"/>
      <c r="I22" s="523">
        <f>'Sch 10 - Notes'!I22</f>
        <v>0</v>
      </c>
      <c r="J22" s="707" t="str">
        <f t="shared" si="0"/>
        <v>0 0 0</v>
      </c>
      <c r="K22" s="707" t="s">
        <v>1266</v>
      </c>
      <c r="L22" s="56"/>
    </row>
    <row r="23" spans="1:12" ht="19" customHeight="1" x14ac:dyDescent="0.35">
      <c r="A23" s="607">
        <f>'Sch 10 - Notes'!A23</f>
        <v>0</v>
      </c>
      <c r="B23" s="597">
        <f>'Sch 10 - Notes'!B23</f>
        <v>0</v>
      </c>
      <c r="C23" s="1297">
        <f>'Sch 10 - Notes'!C23</f>
        <v>0</v>
      </c>
      <c r="D23" s="1297"/>
      <c r="E23" s="1297"/>
      <c r="F23" s="1297"/>
      <c r="G23" s="1297"/>
      <c r="H23" s="1297"/>
      <c r="I23" s="523">
        <f>'Sch 10 - Notes'!I23</f>
        <v>0</v>
      </c>
      <c r="J23" s="707" t="str">
        <f t="shared" si="0"/>
        <v>0 0 0</v>
      </c>
      <c r="K23" s="707" t="s">
        <v>1267</v>
      </c>
      <c r="L23" s="56"/>
    </row>
    <row r="24" spans="1:12" x14ac:dyDescent="0.35">
      <c r="A24" s="521"/>
      <c r="B24" s="521"/>
      <c r="C24" s="522"/>
      <c r="D24" s="522"/>
      <c r="E24" s="522"/>
      <c r="F24" s="522"/>
      <c r="G24" s="522"/>
      <c r="H24" s="522"/>
      <c r="I24" s="522"/>
      <c r="J24" s="707"/>
      <c r="K24" s="707"/>
      <c r="L24" s="56"/>
    </row>
    <row r="25" spans="1:12" ht="9" customHeight="1" x14ac:dyDescent="0.35">
      <c r="A25" s="84"/>
      <c r="B25" s="84"/>
      <c r="C25" s="56"/>
      <c r="D25" s="56"/>
      <c r="E25" s="56"/>
      <c r="F25" s="56"/>
      <c r="G25" s="56"/>
      <c r="H25" s="56"/>
      <c r="I25" s="56"/>
      <c r="J25" s="707"/>
      <c r="K25" s="707"/>
      <c r="L25" s="56"/>
    </row>
    <row r="26" spans="1:12" ht="19.5" customHeight="1" x14ac:dyDescent="0.35">
      <c r="A26" s="1235" t="s">
        <v>108</v>
      </c>
      <c r="B26" s="1235"/>
      <c r="C26" s="1235"/>
      <c r="D26" s="1235"/>
      <c r="E26" s="1235"/>
      <c r="F26" s="1235"/>
      <c r="G26" s="1235"/>
      <c r="H26" s="1235"/>
      <c r="I26" s="1235"/>
      <c r="J26" s="707"/>
      <c r="K26" s="707"/>
      <c r="L26" s="56"/>
    </row>
    <row r="27" spans="1:12" ht="19.5" hidden="1" customHeight="1" x14ac:dyDescent="0.35">
      <c r="A27" s="743" t="s">
        <v>349</v>
      </c>
      <c r="B27" s="743" t="s">
        <v>350</v>
      </c>
      <c r="C27" s="743" t="s">
        <v>351</v>
      </c>
      <c r="D27" s="743"/>
      <c r="E27" s="743"/>
      <c r="F27" s="743"/>
      <c r="G27" s="743"/>
      <c r="H27" s="743"/>
      <c r="I27" s="743" t="s">
        <v>352</v>
      </c>
      <c r="J27" s="714"/>
      <c r="K27" s="707"/>
      <c r="L27" s="56"/>
    </row>
    <row r="28" spans="1:12" ht="19" customHeight="1" thickBot="1" x14ac:dyDescent="0.4">
      <c r="A28" s="467" t="s">
        <v>109</v>
      </c>
      <c r="B28" s="468" t="s">
        <v>110</v>
      </c>
      <c r="C28" s="1294" t="s">
        <v>111</v>
      </c>
      <c r="D28" s="1295"/>
      <c r="E28" s="1295"/>
      <c r="F28" s="1295"/>
      <c r="G28" s="1295"/>
      <c r="H28" s="1298"/>
      <c r="I28" s="469" t="s">
        <v>52</v>
      </c>
      <c r="J28" s="707"/>
      <c r="K28" s="707"/>
      <c r="L28" s="56"/>
    </row>
    <row r="29" spans="1:12" ht="19" customHeight="1" thickTop="1" x14ac:dyDescent="0.35">
      <c r="A29" s="605">
        <f>'Sch 10 - Notes'!A29</f>
        <v>0</v>
      </c>
      <c r="B29" s="598">
        <f>'Sch 10 - Notes'!B29</f>
        <v>0</v>
      </c>
      <c r="C29" s="1299">
        <f>'Sch 10 - Notes'!C29</f>
        <v>0</v>
      </c>
      <c r="D29" s="1299"/>
      <c r="E29" s="1299"/>
      <c r="F29" s="1299"/>
      <c r="G29" s="1299"/>
      <c r="H29" s="1299"/>
      <c r="I29" s="593">
        <f>'Sch 10 - Notes'!I29</f>
        <v>0</v>
      </c>
      <c r="J29" s="707" t="str">
        <f t="shared" ref="J29:J41" si="1">A29 &amp; " "&amp;B29&amp;" "&amp;C29</f>
        <v>0 0 0</v>
      </c>
      <c r="K29" s="707" t="s">
        <v>1268</v>
      </c>
      <c r="L29" s="56"/>
    </row>
    <row r="30" spans="1:12" ht="19" customHeight="1" x14ac:dyDescent="0.35">
      <c r="A30" s="605">
        <f>'Sch 10 - Notes'!A30</f>
        <v>0</v>
      </c>
      <c r="B30" s="598">
        <f>'Sch 10 - Notes'!B30</f>
        <v>0</v>
      </c>
      <c r="C30" s="1299">
        <f>'Sch 10 - Notes'!C30</f>
        <v>0</v>
      </c>
      <c r="D30" s="1299"/>
      <c r="E30" s="1299"/>
      <c r="F30" s="1299"/>
      <c r="G30" s="1299"/>
      <c r="H30" s="1299"/>
      <c r="I30" s="593">
        <f>'Sch 10 - Notes'!I30</f>
        <v>0</v>
      </c>
      <c r="J30" s="707" t="str">
        <f t="shared" si="1"/>
        <v>0 0 0</v>
      </c>
      <c r="K30" s="707" t="s">
        <v>1269</v>
      </c>
      <c r="L30" s="56"/>
    </row>
    <row r="31" spans="1:12" ht="19" customHeight="1" x14ac:dyDescent="0.35">
      <c r="A31" s="606">
        <f>'Sch 10 - Notes'!A31</f>
        <v>0</v>
      </c>
      <c r="B31" s="596">
        <f>'Sch 10 - Notes'!B31</f>
        <v>0</v>
      </c>
      <c r="C31" s="1299">
        <f>'Sch 10 - Notes'!C31</f>
        <v>0</v>
      </c>
      <c r="D31" s="1299"/>
      <c r="E31" s="1299"/>
      <c r="F31" s="1299"/>
      <c r="G31" s="1299"/>
      <c r="H31" s="1299"/>
      <c r="I31" s="593">
        <f>'Sch 10 - Notes'!I31</f>
        <v>0</v>
      </c>
      <c r="J31" s="707" t="str">
        <f t="shared" si="1"/>
        <v>0 0 0</v>
      </c>
      <c r="K31" s="707" t="s">
        <v>1270</v>
      </c>
      <c r="L31" s="56"/>
    </row>
    <row r="32" spans="1:12" ht="19" customHeight="1" x14ac:dyDescent="0.35">
      <c r="A32" s="606">
        <f>'Sch 10 - Notes'!A32</f>
        <v>0</v>
      </c>
      <c r="B32" s="596">
        <f>'Sch 10 - Notes'!B32</f>
        <v>0</v>
      </c>
      <c r="C32" s="1291">
        <f>'Sch 10 - Notes'!C32</f>
        <v>0</v>
      </c>
      <c r="D32" s="1291"/>
      <c r="E32" s="1291"/>
      <c r="F32" s="1291"/>
      <c r="G32" s="1291"/>
      <c r="H32" s="1291"/>
      <c r="I32" s="593">
        <f>'Sch 10 - Notes'!I32</f>
        <v>0</v>
      </c>
      <c r="J32" s="707" t="str">
        <f t="shared" si="1"/>
        <v>0 0 0</v>
      </c>
      <c r="K32" s="707" t="s">
        <v>1271</v>
      </c>
      <c r="L32" s="56"/>
    </row>
    <row r="33" spans="1:12" ht="19" customHeight="1" x14ac:dyDescent="0.35">
      <c r="A33" s="606">
        <f>'Sch 10 - Notes'!A33</f>
        <v>0</v>
      </c>
      <c r="B33" s="596">
        <f>'Sch 10 - Notes'!B33</f>
        <v>0</v>
      </c>
      <c r="C33" s="1291">
        <f>'Sch 10 - Notes'!C33</f>
        <v>0</v>
      </c>
      <c r="D33" s="1291"/>
      <c r="E33" s="1291"/>
      <c r="F33" s="1291"/>
      <c r="G33" s="1291"/>
      <c r="H33" s="1291"/>
      <c r="I33" s="593">
        <f>'Sch 10 - Notes'!I33</f>
        <v>0</v>
      </c>
      <c r="J33" s="707" t="str">
        <f t="shared" si="1"/>
        <v>0 0 0</v>
      </c>
      <c r="K33" s="707" t="s">
        <v>1272</v>
      </c>
      <c r="L33" s="56"/>
    </row>
    <row r="34" spans="1:12" ht="19" customHeight="1" x14ac:dyDescent="0.35">
      <c r="A34" s="606">
        <f>'Sch 10 - Notes'!A34</f>
        <v>0</v>
      </c>
      <c r="B34" s="596">
        <f>'Sch 10 - Notes'!B34</f>
        <v>0</v>
      </c>
      <c r="C34" s="1291">
        <f>'Sch 10 - Notes'!C34</f>
        <v>0</v>
      </c>
      <c r="D34" s="1291"/>
      <c r="E34" s="1291"/>
      <c r="F34" s="1291"/>
      <c r="G34" s="1291"/>
      <c r="H34" s="1291"/>
      <c r="I34" s="593">
        <f>'Sch 10 - Notes'!I34</f>
        <v>0</v>
      </c>
      <c r="J34" s="707" t="str">
        <f t="shared" si="1"/>
        <v>0 0 0</v>
      </c>
      <c r="K34" s="707" t="s">
        <v>1273</v>
      </c>
      <c r="L34" s="56"/>
    </row>
    <row r="35" spans="1:12" ht="19" customHeight="1" x14ac:dyDescent="0.35">
      <c r="A35" s="606">
        <f>'Sch 10 - Notes'!A35</f>
        <v>0</v>
      </c>
      <c r="B35" s="596">
        <f>'Sch 10 - Notes'!B35</f>
        <v>0</v>
      </c>
      <c r="C35" s="1291">
        <f>'Sch 10 - Notes'!C35</f>
        <v>0</v>
      </c>
      <c r="D35" s="1291"/>
      <c r="E35" s="1291"/>
      <c r="F35" s="1291"/>
      <c r="G35" s="1291"/>
      <c r="H35" s="1291"/>
      <c r="I35" s="593">
        <f>'Sch 10 - Notes'!I35</f>
        <v>0</v>
      </c>
      <c r="J35" s="707" t="str">
        <f t="shared" si="1"/>
        <v>0 0 0</v>
      </c>
      <c r="K35" s="707" t="s">
        <v>1274</v>
      </c>
      <c r="L35" s="56"/>
    </row>
    <row r="36" spans="1:12" ht="19" customHeight="1" x14ac:dyDescent="0.35">
      <c r="A36" s="606">
        <f>'Sch 10 - Notes'!A36</f>
        <v>0</v>
      </c>
      <c r="B36" s="596">
        <f>'Sch 10 - Notes'!B36</f>
        <v>0</v>
      </c>
      <c r="C36" s="1291">
        <f>'Sch 10 - Notes'!C36</f>
        <v>0</v>
      </c>
      <c r="D36" s="1291"/>
      <c r="E36" s="1291"/>
      <c r="F36" s="1291"/>
      <c r="G36" s="1291"/>
      <c r="H36" s="1291"/>
      <c r="I36" s="593">
        <f>'Sch 10 - Notes'!I36</f>
        <v>0</v>
      </c>
      <c r="J36" s="707" t="str">
        <f t="shared" si="1"/>
        <v>0 0 0</v>
      </c>
      <c r="K36" s="707" t="s">
        <v>1275</v>
      </c>
      <c r="L36" s="56"/>
    </row>
    <row r="37" spans="1:12" ht="19" customHeight="1" x14ac:dyDescent="0.35">
      <c r="A37" s="606">
        <f>'Sch 10 - Notes'!A37</f>
        <v>0</v>
      </c>
      <c r="B37" s="596">
        <f>'Sch 10 - Notes'!B37</f>
        <v>0</v>
      </c>
      <c r="C37" s="1291">
        <f>'Sch 10 - Notes'!C37</f>
        <v>0</v>
      </c>
      <c r="D37" s="1291"/>
      <c r="E37" s="1291"/>
      <c r="F37" s="1291"/>
      <c r="G37" s="1291"/>
      <c r="H37" s="1291"/>
      <c r="I37" s="593">
        <f>'Sch 10 - Notes'!I37</f>
        <v>0</v>
      </c>
      <c r="J37" s="707" t="str">
        <f t="shared" si="1"/>
        <v>0 0 0</v>
      </c>
      <c r="K37" s="707" t="s">
        <v>1276</v>
      </c>
      <c r="L37" s="56"/>
    </row>
    <row r="38" spans="1:12" ht="19" customHeight="1" x14ac:dyDescent="0.35">
      <c r="A38" s="606">
        <f>'Sch 10 - Notes'!A38</f>
        <v>0</v>
      </c>
      <c r="B38" s="596">
        <f>'Sch 10 - Notes'!B38</f>
        <v>0</v>
      </c>
      <c r="C38" s="1291">
        <f>'Sch 10 - Notes'!C38</f>
        <v>0</v>
      </c>
      <c r="D38" s="1291"/>
      <c r="E38" s="1291"/>
      <c r="F38" s="1291"/>
      <c r="G38" s="1291"/>
      <c r="H38" s="1291"/>
      <c r="I38" s="593">
        <f>'Sch 10 - Notes'!I38</f>
        <v>0</v>
      </c>
      <c r="J38" s="707" t="str">
        <f t="shared" si="1"/>
        <v>0 0 0</v>
      </c>
      <c r="K38" s="707" t="s">
        <v>1277</v>
      </c>
      <c r="L38" s="56"/>
    </row>
    <row r="39" spans="1:12" ht="19" customHeight="1" x14ac:dyDescent="0.35">
      <c r="A39" s="606">
        <f>'Sch 10 - Notes'!A39</f>
        <v>0</v>
      </c>
      <c r="B39" s="596">
        <f>'Sch 10 - Notes'!B39</f>
        <v>0</v>
      </c>
      <c r="C39" s="1291">
        <f>'Sch 10 - Notes'!C39</f>
        <v>0</v>
      </c>
      <c r="D39" s="1291"/>
      <c r="E39" s="1291"/>
      <c r="F39" s="1291"/>
      <c r="G39" s="1291"/>
      <c r="H39" s="1291"/>
      <c r="I39" s="593">
        <f>'Sch 10 - Notes'!I39</f>
        <v>0</v>
      </c>
      <c r="J39" s="707" t="str">
        <f t="shared" si="1"/>
        <v>0 0 0</v>
      </c>
      <c r="K39" s="707" t="s">
        <v>1278</v>
      </c>
      <c r="L39" s="56"/>
    </row>
    <row r="40" spans="1:12" ht="19" customHeight="1" x14ac:dyDescent="0.35">
      <c r="A40" s="606">
        <f>'Sch 10 - Notes'!A40</f>
        <v>0</v>
      </c>
      <c r="B40" s="596">
        <f>'Sch 10 - Notes'!B40</f>
        <v>0</v>
      </c>
      <c r="C40" s="1291">
        <f>'Sch 10 - Notes'!C40</f>
        <v>0</v>
      </c>
      <c r="D40" s="1291"/>
      <c r="E40" s="1291"/>
      <c r="F40" s="1291"/>
      <c r="G40" s="1291"/>
      <c r="H40" s="1291"/>
      <c r="I40" s="593">
        <f>'Sch 10 - Notes'!I40</f>
        <v>0</v>
      </c>
      <c r="J40" s="707" t="str">
        <f t="shared" si="1"/>
        <v>0 0 0</v>
      </c>
      <c r="K40" s="707" t="s">
        <v>1279</v>
      </c>
      <c r="L40" s="56"/>
    </row>
    <row r="41" spans="1:12" ht="19" customHeight="1" x14ac:dyDescent="0.35">
      <c r="A41" s="606">
        <f>'Sch 10 - Notes'!A41</f>
        <v>0</v>
      </c>
      <c r="B41" s="596">
        <f>'Sch 10 - Notes'!B41</f>
        <v>0</v>
      </c>
      <c r="C41" s="1291">
        <f>'Sch 10 - Notes'!C41</f>
        <v>0</v>
      </c>
      <c r="D41" s="1291"/>
      <c r="E41" s="1291"/>
      <c r="F41" s="1291"/>
      <c r="G41" s="1291"/>
      <c r="H41" s="1291"/>
      <c r="I41" s="593">
        <f>'Sch 10 - Notes'!I41</f>
        <v>0</v>
      </c>
      <c r="J41" s="707" t="str">
        <f t="shared" si="1"/>
        <v>0 0 0</v>
      </c>
      <c r="K41" s="707" t="s">
        <v>1280</v>
      </c>
      <c r="L41" s="56"/>
    </row>
    <row r="42" spans="1:12" x14ac:dyDescent="0.35">
      <c r="A42" s="521"/>
      <c r="B42" s="521"/>
      <c r="C42" s="522"/>
      <c r="D42" s="522"/>
      <c r="E42" s="522"/>
      <c r="F42" s="522"/>
      <c r="G42" s="522"/>
      <c r="H42" s="522"/>
      <c r="I42" s="522"/>
      <c r="J42" s="707"/>
      <c r="K42" s="707"/>
      <c r="L42" s="56"/>
    </row>
    <row r="43" spans="1:12" ht="9" customHeight="1" x14ac:dyDescent="0.35">
      <c r="A43" s="84"/>
      <c r="B43" s="84"/>
      <c r="C43" s="56"/>
      <c r="D43" s="56"/>
      <c r="E43" s="56"/>
      <c r="F43" s="56"/>
      <c r="G43" s="56"/>
      <c r="H43" s="56"/>
      <c r="I43" s="56"/>
      <c r="J43" s="707"/>
      <c r="K43" s="707"/>
      <c r="L43" s="56"/>
    </row>
    <row r="44" spans="1:12" ht="19.5" customHeight="1" x14ac:dyDescent="0.35">
      <c r="A44" s="1235" t="s">
        <v>138</v>
      </c>
      <c r="B44" s="1235"/>
      <c r="C44" s="1235"/>
      <c r="D44" s="1235"/>
      <c r="E44" s="1235"/>
      <c r="F44" s="1235"/>
      <c r="G44" s="1235"/>
      <c r="H44" s="1235"/>
      <c r="I44" s="1235"/>
      <c r="J44" s="707"/>
      <c r="K44" s="707"/>
      <c r="L44" s="56"/>
    </row>
    <row r="45" spans="1:12" ht="19.5" hidden="1" customHeight="1" x14ac:dyDescent="0.35">
      <c r="A45" s="743" t="s">
        <v>349</v>
      </c>
      <c r="B45" s="742"/>
      <c r="C45" s="742" t="s">
        <v>350</v>
      </c>
      <c r="D45" s="743"/>
      <c r="E45" s="743"/>
      <c r="F45" s="743"/>
      <c r="G45" s="743"/>
      <c r="H45" s="743"/>
      <c r="I45" s="742"/>
      <c r="J45" s="714"/>
      <c r="K45" s="707"/>
      <c r="L45" s="56"/>
    </row>
    <row r="46" spans="1:12" ht="19" customHeight="1" thickBot="1" x14ac:dyDescent="0.4">
      <c r="A46" s="1292" t="s">
        <v>109</v>
      </c>
      <c r="B46" s="1293"/>
      <c r="C46" s="1294" t="s">
        <v>137</v>
      </c>
      <c r="D46" s="1295"/>
      <c r="E46" s="1295"/>
      <c r="F46" s="1295"/>
      <c r="G46" s="1295"/>
      <c r="H46" s="1295"/>
      <c r="I46" s="1296"/>
      <c r="J46" s="707"/>
      <c r="K46" s="707"/>
      <c r="L46" s="56"/>
    </row>
    <row r="47" spans="1:12" ht="19" customHeight="1" thickTop="1" x14ac:dyDescent="0.35">
      <c r="A47" s="1286">
        <f>'Sch 10 - Notes'!A47</f>
        <v>0</v>
      </c>
      <c r="B47" s="1287"/>
      <c r="C47" s="1288">
        <f>'Sch 10 - Notes'!C47</f>
        <v>0</v>
      </c>
      <c r="D47" s="1289"/>
      <c r="E47" s="1289"/>
      <c r="F47" s="1289"/>
      <c r="G47" s="1289"/>
      <c r="H47" s="1289"/>
      <c r="I47" s="1290"/>
      <c r="J47" s="707" t="str">
        <f t="shared" ref="J47:J52" si="2">A47 &amp; " "&amp;B47&amp;" "&amp;C47</f>
        <v>0  0</v>
      </c>
      <c r="K47" s="707" t="s">
        <v>1281</v>
      </c>
      <c r="L47" s="56"/>
    </row>
    <row r="48" spans="1:12" ht="19" customHeight="1" x14ac:dyDescent="0.35">
      <c r="A48" s="1286">
        <f>'Sch 10 - Notes'!A48</f>
        <v>0</v>
      </c>
      <c r="B48" s="1287"/>
      <c r="C48" s="1288">
        <f>'Sch 10 - Notes'!C48</f>
        <v>0</v>
      </c>
      <c r="D48" s="1289"/>
      <c r="E48" s="1289"/>
      <c r="F48" s="1289"/>
      <c r="G48" s="1289"/>
      <c r="H48" s="1289"/>
      <c r="I48" s="1290"/>
      <c r="J48" s="707" t="str">
        <f t="shared" si="2"/>
        <v>0  0</v>
      </c>
      <c r="K48" s="707" t="s">
        <v>1282</v>
      </c>
      <c r="L48" s="56"/>
    </row>
    <row r="49" spans="1:12" ht="19" customHeight="1" x14ac:dyDescent="0.35">
      <c r="A49" s="1281">
        <f>'Sch 10 - Notes'!A49</f>
        <v>0</v>
      </c>
      <c r="B49" s="1282"/>
      <c r="C49" s="1283">
        <f>'Sch 10 - Notes'!C49</f>
        <v>0</v>
      </c>
      <c r="D49" s="1284"/>
      <c r="E49" s="1284"/>
      <c r="F49" s="1284"/>
      <c r="G49" s="1284"/>
      <c r="H49" s="1284"/>
      <c r="I49" s="1285"/>
      <c r="J49" s="707" t="str">
        <f t="shared" si="2"/>
        <v>0  0</v>
      </c>
      <c r="K49" s="707" t="s">
        <v>1283</v>
      </c>
      <c r="L49" s="56"/>
    </row>
    <row r="50" spans="1:12" ht="19" customHeight="1" x14ac:dyDescent="0.35">
      <c r="A50" s="1281">
        <f>'Sch 10 - Notes'!A50</f>
        <v>0</v>
      </c>
      <c r="B50" s="1282"/>
      <c r="C50" s="1283">
        <f>'Sch 10 - Notes'!C50</f>
        <v>0</v>
      </c>
      <c r="D50" s="1284"/>
      <c r="E50" s="1284"/>
      <c r="F50" s="1284"/>
      <c r="G50" s="1284"/>
      <c r="H50" s="1284"/>
      <c r="I50" s="1285"/>
      <c r="J50" s="707" t="str">
        <f t="shared" si="2"/>
        <v>0  0</v>
      </c>
      <c r="K50" s="707" t="s">
        <v>1284</v>
      </c>
      <c r="L50" s="56"/>
    </row>
    <row r="51" spans="1:12" ht="19" customHeight="1" x14ac:dyDescent="0.35">
      <c r="A51" s="1281">
        <f>'Sch 10 - Notes'!A51</f>
        <v>0</v>
      </c>
      <c r="B51" s="1282"/>
      <c r="C51" s="1283">
        <f>'Sch 10 - Notes'!C51</f>
        <v>0</v>
      </c>
      <c r="D51" s="1284"/>
      <c r="E51" s="1284"/>
      <c r="F51" s="1284"/>
      <c r="G51" s="1284"/>
      <c r="H51" s="1284"/>
      <c r="I51" s="1285"/>
      <c r="J51" s="707" t="str">
        <f t="shared" si="2"/>
        <v>0  0</v>
      </c>
      <c r="K51" s="707" t="s">
        <v>1285</v>
      </c>
      <c r="L51" s="56"/>
    </row>
    <row r="52" spans="1:12" ht="19" customHeight="1" x14ac:dyDescent="0.35">
      <c r="A52" s="1281">
        <f>'Sch 10 - Notes'!A52</f>
        <v>0</v>
      </c>
      <c r="B52" s="1282"/>
      <c r="C52" s="1283">
        <f>'Sch 10 - Notes'!C52</f>
        <v>0</v>
      </c>
      <c r="D52" s="1284"/>
      <c r="E52" s="1284"/>
      <c r="F52" s="1284"/>
      <c r="G52" s="1284"/>
      <c r="H52" s="1284"/>
      <c r="I52" s="1285"/>
      <c r="J52" s="707" t="str">
        <f t="shared" si="2"/>
        <v>0  0</v>
      </c>
      <c r="K52" s="707" t="s">
        <v>1286</v>
      </c>
      <c r="L52" s="56"/>
    </row>
    <row r="53" spans="1:12" x14ac:dyDescent="0.35">
      <c r="A53" s="521"/>
      <c r="B53" s="521"/>
      <c r="C53" s="522"/>
      <c r="D53" s="522"/>
      <c r="E53" s="522"/>
      <c r="F53" s="522"/>
      <c r="G53" s="522"/>
      <c r="H53" s="522"/>
      <c r="I53" s="522"/>
      <c r="J53" s="56"/>
      <c r="K53" s="56"/>
      <c r="L53" s="56"/>
    </row>
    <row r="54" spans="1:12" x14ac:dyDescent="0.35">
      <c r="A54" s="84"/>
      <c r="B54" s="84"/>
      <c r="C54" s="56"/>
      <c r="D54" s="56"/>
      <c r="E54" s="56"/>
      <c r="F54" s="56"/>
      <c r="G54" s="56"/>
      <c r="H54" s="56"/>
      <c r="I54" s="56"/>
      <c r="J54" s="56"/>
      <c r="K54" s="56"/>
      <c r="L54" s="56"/>
    </row>
    <row r="55" spans="1:12" x14ac:dyDescent="0.35">
      <c r="A55" s="84"/>
      <c r="B55" s="84"/>
      <c r="C55" s="56"/>
      <c r="D55" s="56"/>
      <c r="E55" s="56"/>
      <c r="F55" s="56"/>
      <c r="G55" s="56"/>
      <c r="H55" s="56"/>
      <c r="I55" s="56"/>
      <c r="J55" s="56"/>
      <c r="K55" s="56"/>
      <c r="L55" s="56"/>
    </row>
    <row r="56" spans="1:12" x14ac:dyDescent="0.35">
      <c r="A56" s="84"/>
      <c r="B56" s="84"/>
      <c r="C56" s="56"/>
      <c r="D56" s="56"/>
      <c r="E56" s="56"/>
      <c r="F56" s="56"/>
      <c r="G56" s="56"/>
      <c r="H56" s="56"/>
      <c r="I56" s="56"/>
      <c r="J56" s="56"/>
      <c r="K56" s="56"/>
      <c r="L56" s="56"/>
    </row>
    <row r="57" spans="1:12" hidden="1" x14ac:dyDescent="0.35">
      <c r="A57" s="84"/>
      <c r="B57" s="84"/>
      <c r="C57" s="56"/>
      <c r="D57" s="56"/>
      <c r="E57" s="56"/>
      <c r="F57" s="56"/>
      <c r="G57" s="56"/>
      <c r="H57" s="56"/>
      <c r="I57" s="56"/>
      <c r="J57" s="56"/>
      <c r="K57" s="56"/>
      <c r="L57" s="56"/>
    </row>
    <row r="58" spans="1:12" hidden="1" x14ac:dyDescent="0.35">
      <c r="A58" s="84"/>
      <c r="B58" s="84"/>
      <c r="C58" s="56"/>
      <c r="D58" s="56"/>
      <c r="E58" s="56"/>
      <c r="F58" s="56"/>
      <c r="G58" s="56"/>
      <c r="H58" s="56"/>
      <c r="I58" s="56"/>
      <c r="J58" s="56"/>
      <c r="K58" s="56"/>
      <c r="L58" s="56"/>
    </row>
    <row r="59" spans="1:12" hidden="1" x14ac:dyDescent="0.35">
      <c r="A59" s="84"/>
      <c r="B59" s="84"/>
      <c r="C59" s="56"/>
      <c r="D59" s="56"/>
      <c r="E59" s="56"/>
      <c r="F59" s="56"/>
      <c r="G59" s="56"/>
      <c r="H59" s="56"/>
      <c r="I59" s="56"/>
      <c r="J59" s="56"/>
      <c r="K59" s="56"/>
      <c r="L59" s="56"/>
    </row>
    <row r="60" spans="1:12" hidden="1" x14ac:dyDescent="0.35">
      <c r="A60" s="84"/>
      <c r="B60" s="84"/>
      <c r="C60" s="56"/>
      <c r="D60" s="56"/>
      <c r="E60" s="56"/>
      <c r="F60" s="56"/>
      <c r="G60" s="56"/>
      <c r="H60" s="56"/>
      <c r="I60" s="56"/>
      <c r="J60" s="56"/>
      <c r="K60" s="56"/>
      <c r="L60" s="56"/>
    </row>
    <row r="61" spans="1:12" hidden="1" x14ac:dyDescent="0.35">
      <c r="A61" s="84"/>
      <c r="B61" s="84"/>
      <c r="C61" s="56"/>
      <c r="D61" s="56"/>
      <c r="E61" s="56"/>
      <c r="F61" s="56"/>
      <c r="G61" s="56"/>
      <c r="H61" s="56"/>
      <c r="I61" s="56"/>
      <c r="J61" s="56"/>
      <c r="K61" s="56"/>
      <c r="L61" s="56"/>
    </row>
    <row r="62" spans="1:12" hidden="1" x14ac:dyDescent="0.35">
      <c r="A62" s="84"/>
      <c r="B62" s="84"/>
      <c r="C62" s="56"/>
      <c r="D62" s="56"/>
      <c r="E62" s="56"/>
      <c r="F62" s="56"/>
      <c r="G62" s="56"/>
      <c r="H62" s="56"/>
      <c r="I62" s="56"/>
      <c r="J62" s="56"/>
      <c r="K62" s="56"/>
      <c r="L62" s="56"/>
    </row>
    <row r="63" spans="1:12" hidden="1" x14ac:dyDescent="0.35">
      <c r="A63" s="84"/>
      <c r="B63" s="84"/>
      <c r="C63" s="56"/>
      <c r="D63" s="56"/>
      <c r="E63" s="56"/>
      <c r="F63" s="56"/>
      <c r="G63" s="56"/>
      <c r="H63" s="56"/>
      <c r="I63" s="56"/>
      <c r="J63" s="56"/>
      <c r="K63" s="56"/>
      <c r="L63" s="56"/>
    </row>
    <row r="64" spans="1:12" hidden="1" x14ac:dyDescent="0.35">
      <c r="A64" s="84"/>
      <c r="B64" s="84"/>
      <c r="C64" s="56"/>
      <c r="D64" s="56"/>
      <c r="E64" s="56"/>
      <c r="F64" s="56"/>
      <c r="G64" s="56"/>
      <c r="H64" s="56"/>
      <c r="I64" s="56"/>
      <c r="J64" s="56"/>
      <c r="K64" s="56"/>
      <c r="L64" s="56"/>
    </row>
    <row r="65" spans="1:12" hidden="1" x14ac:dyDescent="0.35">
      <c r="A65" s="84"/>
      <c r="B65" s="84"/>
      <c r="C65" s="56"/>
      <c r="D65" s="56"/>
      <c r="E65" s="56"/>
      <c r="F65" s="56"/>
      <c r="G65" s="56"/>
      <c r="H65" s="56"/>
      <c r="I65" s="56"/>
      <c r="J65" s="56"/>
      <c r="K65" s="56"/>
      <c r="L65" s="56"/>
    </row>
    <row r="66" spans="1:12" hidden="1" x14ac:dyDescent="0.35"/>
    <row r="67" spans="1:12" hidden="1" x14ac:dyDescent="0.35"/>
    <row r="68" spans="1:12" hidden="1" x14ac:dyDescent="0.35"/>
    <row r="69" spans="1:12" hidden="1" x14ac:dyDescent="0.35"/>
    <row r="70" spans="1:12" hidden="1" x14ac:dyDescent="0.35"/>
    <row r="71" spans="1:12" hidden="1" x14ac:dyDescent="0.35"/>
    <row r="72" spans="1:12" hidden="1" x14ac:dyDescent="0.35">
      <c r="E72" s="18">
        <f>'ADJ Sch 10 - Notes'!C30:H30</f>
        <v>0</v>
      </c>
    </row>
  </sheetData>
  <sheetProtection selectLockedCells="1"/>
  <protectedRanges>
    <protectedRange sqref="A47:I52 A29:I41 A10:I23" name="Range2"/>
  </protectedRanges>
  <mergeCells count="51">
    <mergeCell ref="A7:I7"/>
    <mergeCell ref="A1:I1"/>
    <mergeCell ref="A3:C3"/>
    <mergeCell ref="H3:I3"/>
    <mergeCell ref="A4:C4"/>
    <mergeCell ref="A5:C5"/>
    <mergeCell ref="C20:H20"/>
    <mergeCell ref="C9:H9"/>
    <mergeCell ref="C10:H10"/>
    <mergeCell ref="C11:H11"/>
    <mergeCell ref="C12:H12"/>
    <mergeCell ref="C13:H13"/>
    <mergeCell ref="C14:H14"/>
    <mergeCell ref="C15:H15"/>
    <mergeCell ref="C16:H16"/>
    <mergeCell ref="C17:H17"/>
    <mergeCell ref="C18:H18"/>
    <mergeCell ref="C19:H19"/>
    <mergeCell ref="C35:H35"/>
    <mergeCell ref="C21:H21"/>
    <mergeCell ref="C22:H22"/>
    <mergeCell ref="C23:H23"/>
    <mergeCell ref="A26:I26"/>
    <mergeCell ref="C28:H28"/>
    <mergeCell ref="C29:H29"/>
    <mergeCell ref="C30:H30"/>
    <mergeCell ref="C31:H31"/>
    <mergeCell ref="C32:H32"/>
    <mergeCell ref="C33:H33"/>
    <mergeCell ref="C34:H34"/>
    <mergeCell ref="A48:B48"/>
    <mergeCell ref="C48:I48"/>
    <mergeCell ref="C36:H36"/>
    <mergeCell ref="C37:H37"/>
    <mergeCell ref="C38:H38"/>
    <mergeCell ref="C39:H39"/>
    <mergeCell ref="C40:H40"/>
    <mergeCell ref="C41:H41"/>
    <mergeCell ref="A44:I44"/>
    <mergeCell ref="A46:B46"/>
    <mergeCell ref="C46:I46"/>
    <mergeCell ref="A47:B47"/>
    <mergeCell ref="C47:I47"/>
    <mergeCell ref="A52:B52"/>
    <mergeCell ref="C52:I52"/>
    <mergeCell ref="A49:B49"/>
    <mergeCell ref="C49:I49"/>
    <mergeCell ref="A50:B50"/>
    <mergeCell ref="C50:I50"/>
    <mergeCell ref="A51:B51"/>
    <mergeCell ref="C51:I51"/>
  </mergeCells>
  <dataValidations count="1">
    <dataValidation type="list" allowBlank="1" showInputMessage="1" showErrorMessage="1" sqref="K5">
      <formula1>$K$3:$K$4</formula1>
    </dataValidation>
  </dataValidations>
  <printOptions horizontalCentered="1"/>
  <pageMargins left="0.25" right="0.25" top="0.75" bottom="0.75" header="0.3" footer="0.3"/>
  <pageSetup scale="87" fitToHeight="0" orientation="portrait" r:id="rId1"/>
  <headerFooter alignWithMargins="0">
    <oddHeader>&amp;C&amp;9State of Iowa
Ground Emergency Medical Transportation
Medicaid Cost Report</oddHeader>
    <oddFooter>&amp;L&amp;9Printed &amp;D&amp;C&amp;9&amp;A&amp;R&amp;9Page &amp;P of &amp;N</oddFooter>
  </headerFooter>
  <rowBreaks count="1" manualBreakCount="1">
    <brk id="4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filterMode="1">
    <tabColor rgb="FFFFC000"/>
    <pageSetUpPr fitToPage="1"/>
  </sheetPr>
  <dimension ref="A1:M1589"/>
  <sheetViews>
    <sheetView showGridLines="0" zoomScale="85" zoomScaleNormal="85" workbookViewId="0">
      <pane ySplit="10" topLeftCell="A11" activePane="bottomLeft" state="frozen"/>
      <selection activeCell="A8" sqref="A8:E8"/>
      <selection pane="bottomLeft" activeCell="A1077" sqref="A1077"/>
    </sheetView>
  </sheetViews>
  <sheetFormatPr defaultColWidth="8.765625" defaultRowHeight="12.5" x14ac:dyDescent="0.25"/>
  <cols>
    <col min="1" max="1" width="8.765625" style="553"/>
    <col min="2" max="2" width="29.84375" style="553" customWidth="1"/>
    <col min="3" max="3" width="8.84375" style="553" bestFit="1" customWidth="1"/>
    <col min="4" max="4" width="1.4609375" style="553" hidden="1" customWidth="1"/>
    <col min="5" max="5" width="36.23046875" style="562" customWidth="1"/>
    <col min="6" max="6" width="8.3046875" style="553" bestFit="1" customWidth="1"/>
    <col min="7" max="7" width="22.4609375" style="553" customWidth="1"/>
    <col min="8" max="8" width="8.765625" style="553" hidden="1" customWidth="1"/>
    <col min="9" max="9" width="24.765625" style="553" customWidth="1"/>
    <col min="10" max="12" width="13.07421875" style="553" customWidth="1"/>
    <col min="13" max="16384" width="8.765625" style="553"/>
  </cols>
  <sheetData>
    <row r="1" spans="1:13" customFormat="1" ht="20" x14ac:dyDescent="0.4">
      <c r="A1" s="1302" t="s">
        <v>201</v>
      </c>
      <c r="B1" s="1302"/>
      <c r="C1" s="1302"/>
      <c r="D1" s="1302"/>
      <c r="E1" s="1302"/>
      <c r="F1" s="1302"/>
      <c r="G1" s="1302"/>
      <c r="H1" s="1302"/>
      <c r="I1" s="1302"/>
      <c r="J1" s="1302"/>
      <c r="K1" s="1302"/>
      <c r="L1" s="1302"/>
      <c r="M1" s="1302"/>
    </row>
    <row r="2" spans="1:13" customFormat="1" ht="15.5" x14ac:dyDescent="0.35">
      <c r="E2" s="561"/>
    </row>
    <row r="3" spans="1:13" customFormat="1" ht="15.5" x14ac:dyDescent="0.35">
      <c r="B3" s="552" t="s">
        <v>120</v>
      </c>
      <c r="C3" s="1300">
        <f>'ADJ Certification'!A8</f>
        <v>0</v>
      </c>
      <c r="D3" s="1300"/>
      <c r="E3" s="1300"/>
    </row>
    <row r="4" spans="1:13" customFormat="1" ht="6" customHeight="1" x14ac:dyDescent="0.35">
      <c r="B4" s="552"/>
      <c r="E4" s="561"/>
    </row>
    <row r="5" spans="1:13" customFormat="1" ht="15.5" x14ac:dyDescent="0.35">
      <c r="B5" s="552" t="s">
        <v>79</v>
      </c>
      <c r="C5" s="1300">
        <f>NPI_ADJ</f>
        <v>0</v>
      </c>
      <c r="D5" s="1300"/>
      <c r="E5" s="1300"/>
    </row>
    <row r="6" spans="1:13" customFormat="1" ht="6" customHeight="1" x14ac:dyDescent="0.35">
      <c r="B6" s="552"/>
      <c r="E6" s="561"/>
    </row>
    <row r="7" spans="1:13" customFormat="1" ht="15.5" x14ac:dyDescent="0.35">
      <c r="B7" s="552" t="s">
        <v>81</v>
      </c>
      <c r="C7" s="1301">
        <f>FYE_ADJ</f>
        <v>0</v>
      </c>
      <c r="D7" s="1301"/>
      <c r="E7" s="1301"/>
    </row>
    <row r="8" spans="1:13" customFormat="1" ht="6" customHeight="1" x14ac:dyDescent="0.35">
      <c r="E8" s="561"/>
    </row>
    <row r="9" spans="1:13" customFormat="1" ht="6.65" customHeight="1" thickBot="1" x14ac:dyDescent="0.4">
      <c r="E9" s="561"/>
    </row>
    <row r="10" spans="1:13" ht="13.5" thickBot="1" x14ac:dyDescent="0.35">
      <c r="A10" s="616" t="s">
        <v>202</v>
      </c>
      <c r="B10" s="617" t="s">
        <v>78</v>
      </c>
      <c r="C10" s="617" t="s">
        <v>200</v>
      </c>
      <c r="D10" s="617"/>
      <c r="E10" s="618" t="s">
        <v>203</v>
      </c>
      <c r="F10" s="617" t="s">
        <v>204</v>
      </c>
      <c r="G10" s="617" t="s">
        <v>205</v>
      </c>
      <c r="H10" s="617"/>
      <c r="I10" s="617" t="s">
        <v>206</v>
      </c>
      <c r="J10" s="619" t="s">
        <v>207</v>
      </c>
      <c r="K10" s="619" t="s">
        <v>208</v>
      </c>
      <c r="L10" s="619" t="s">
        <v>209</v>
      </c>
      <c r="M10" s="620" t="s">
        <v>210</v>
      </c>
    </row>
    <row r="11" spans="1:13" hidden="1" x14ac:dyDescent="0.25">
      <c r="A11" s="610"/>
      <c r="B11" s="611" t="s">
        <v>230</v>
      </c>
      <c r="C11" s="612">
        <f>VALUE(LEFT(Certification!A7,FIND(" ",Certification!A7)-1))</f>
        <v>1</v>
      </c>
      <c r="D11" s="611"/>
      <c r="E11" s="613" t="str">
        <f>RIGHT(Certification!A7,LEN(Certification!A7)-FIND(" ",Certification!A7))</f>
        <v>Name of Fire Department / Agency:</v>
      </c>
      <c r="F11" s="612">
        <v>1</v>
      </c>
      <c r="G11" s="611" t="s">
        <v>211</v>
      </c>
      <c r="H11" s="611"/>
      <c r="I11" s="614"/>
      <c r="J11" s="615">
        <f>Certification!$A$8</f>
        <v>0</v>
      </c>
      <c r="K11" s="615">
        <f>IF(J11=L11,0,L11)</f>
        <v>0</v>
      </c>
      <c r="L11" s="615">
        <f>'ADJ Certification'!$A$8</f>
        <v>0</v>
      </c>
      <c r="M11" s="610"/>
    </row>
    <row r="12" spans="1:13" hidden="1" x14ac:dyDescent="0.25">
      <c r="A12" s="608"/>
      <c r="B12" s="554" t="s">
        <v>230</v>
      </c>
      <c r="C12" s="555">
        <f>VALUE(LEFT(Certification!D7,FIND(" ",Certification!D7)-1))</f>
        <v>2</v>
      </c>
      <c r="D12" s="554"/>
      <c r="E12" s="559" t="str">
        <f>RIGHT(Certification!D7,LEN(Certification!D7)-FIND(" ",Certification!D7))</f>
        <v>Iowa Medicaid #</v>
      </c>
      <c r="F12" s="555">
        <v>2</v>
      </c>
      <c r="G12" s="554" t="s">
        <v>211</v>
      </c>
      <c r="H12" s="554"/>
      <c r="I12" s="609"/>
      <c r="J12" s="556">
        <f>Certification!$D$8</f>
        <v>0</v>
      </c>
      <c r="K12" s="556">
        <f t="shared" ref="K12:K46" si="0">IF(J12=L12,0,L12)</f>
        <v>0</v>
      </c>
      <c r="L12" s="556">
        <f>'ADJ Certification'!$D$8</f>
        <v>0</v>
      </c>
      <c r="M12" s="608"/>
    </row>
    <row r="13" spans="1:13" hidden="1" x14ac:dyDescent="0.25">
      <c r="A13" s="608"/>
      <c r="B13" s="554" t="s">
        <v>230</v>
      </c>
      <c r="C13" s="555">
        <f>VALUE(LEFT(Certification!F7,FIND(" ",Certification!F7)-1))</f>
        <v>3</v>
      </c>
      <c r="D13" s="554"/>
      <c r="E13" s="559" t="str">
        <f>RIGHT(Certification!F7,LEN(Certification!F7)-FIND(" ",Certification!F7))</f>
        <v>National Provider Identification (NPI):</v>
      </c>
      <c r="F13" s="555">
        <v>3</v>
      </c>
      <c r="G13" s="554" t="s">
        <v>211</v>
      </c>
      <c r="H13" s="554"/>
      <c r="I13" s="609"/>
      <c r="J13" s="556">
        <f>Certification!$F$8</f>
        <v>0</v>
      </c>
      <c r="K13" s="556">
        <f t="shared" si="0"/>
        <v>0</v>
      </c>
      <c r="L13" s="556">
        <f>'ADJ Certification'!$F$8</f>
        <v>0</v>
      </c>
      <c r="M13" s="608"/>
    </row>
    <row r="14" spans="1:13" hidden="1" x14ac:dyDescent="0.25">
      <c r="A14" s="608"/>
      <c r="B14" s="554" t="s">
        <v>230</v>
      </c>
      <c r="C14" s="555">
        <f>VALUE(LEFT(Certification!A10,FIND(" ",Certification!A10)-1))</f>
        <v>4</v>
      </c>
      <c r="D14" s="554"/>
      <c r="E14" s="559" t="str">
        <f>RIGHT(Certification!A10,LEN(Certification!A10)-FIND(" ",Certification!A10))</f>
        <v>Doing Business As (DBA):</v>
      </c>
      <c r="F14" s="555">
        <v>1</v>
      </c>
      <c r="G14" s="554" t="s">
        <v>211</v>
      </c>
      <c r="H14" s="554"/>
      <c r="I14" s="609"/>
      <c r="J14" s="556">
        <f>Certification!$A$11</f>
        <v>0</v>
      </c>
      <c r="K14" s="556">
        <f t="shared" si="0"/>
        <v>0</v>
      </c>
      <c r="L14" s="556">
        <f>'ADJ Certification'!$A$11</f>
        <v>0</v>
      </c>
      <c r="M14" s="608"/>
    </row>
    <row r="15" spans="1:13" hidden="1" x14ac:dyDescent="0.25">
      <c r="A15" s="608"/>
      <c r="B15" s="554" t="s">
        <v>230</v>
      </c>
      <c r="C15" s="555">
        <f>VALUE(LEFT(Certification!F10,FIND(" ",Certification!F10)-1))</f>
        <v>5</v>
      </c>
      <c r="D15" s="554"/>
      <c r="E15" s="559" t="str">
        <f>RIGHT(Certification!F10,LEN(Certification!F10)-FIND(" ",Certification!F10))</f>
        <v>Facility Business Phone:</v>
      </c>
      <c r="F15" s="555">
        <v>2</v>
      </c>
      <c r="G15" s="554" t="s">
        <v>211</v>
      </c>
      <c r="H15" s="554"/>
      <c r="I15" s="609"/>
      <c r="J15" s="556">
        <f>Certification!$F$11</f>
        <v>0</v>
      </c>
      <c r="K15" s="556">
        <f t="shared" si="0"/>
        <v>0</v>
      </c>
      <c r="L15" s="556">
        <f>'ADJ Certification'!$F$11</f>
        <v>0</v>
      </c>
      <c r="M15" s="608"/>
    </row>
    <row r="16" spans="1:13" hidden="1" x14ac:dyDescent="0.25">
      <c r="A16" s="608"/>
      <c r="B16" s="554" t="s">
        <v>230</v>
      </c>
      <c r="C16" s="555">
        <f>VALUE(LEFT(Certification!A13,FIND(" ",Certification!A13)-1))</f>
        <v>6</v>
      </c>
      <c r="D16" s="554"/>
      <c r="E16" s="559" t="str">
        <f>RIGHT(Certification!A13,LEN(Certification!A13)-FIND(" ",Certification!A13))</f>
        <v>Fire District/Agency Street Address:</v>
      </c>
      <c r="F16" s="555">
        <v>1</v>
      </c>
      <c r="G16" s="554" t="s">
        <v>211</v>
      </c>
      <c r="H16" s="554"/>
      <c r="I16" s="609"/>
      <c r="J16" s="556">
        <f>Certification!$A$14</f>
        <v>0</v>
      </c>
      <c r="K16" s="556">
        <f t="shared" si="0"/>
        <v>0</v>
      </c>
      <c r="L16" s="556">
        <f>'ADJ Certification'!$A$14</f>
        <v>0</v>
      </c>
      <c r="M16" s="608"/>
    </row>
    <row r="17" spans="1:13" hidden="1" x14ac:dyDescent="0.25">
      <c r="A17" s="608"/>
      <c r="B17" s="554" t="s">
        <v>230</v>
      </c>
      <c r="C17" s="555">
        <f>VALUE(LEFT(Certification!B13,FIND(" ",Certification!B13)-1))</f>
        <v>7</v>
      </c>
      <c r="D17" s="554"/>
      <c r="E17" s="559" t="str">
        <f>RIGHT(Certification!B13,LEN(Certification!B13)-FIND(" ",Certification!B13))</f>
        <v>City:</v>
      </c>
      <c r="F17" s="555">
        <v>2</v>
      </c>
      <c r="G17" s="554" t="s">
        <v>211</v>
      </c>
      <c r="H17" s="554"/>
      <c r="I17" s="609"/>
      <c r="J17" s="556">
        <f>Certification!$B$14</f>
        <v>0</v>
      </c>
      <c r="K17" s="556">
        <f t="shared" si="0"/>
        <v>0</v>
      </c>
      <c r="L17" s="556">
        <f>'ADJ Certification'!$B$14</f>
        <v>0</v>
      </c>
      <c r="M17" s="608"/>
    </row>
    <row r="18" spans="1:13" hidden="1" x14ac:dyDescent="0.25">
      <c r="A18" s="608"/>
      <c r="B18" s="554" t="s">
        <v>230</v>
      </c>
      <c r="C18" s="555">
        <f>VALUE(LEFT(Certification!F13,FIND(" ",Certification!F13)-1))</f>
        <v>8</v>
      </c>
      <c r="D18" s="554"/>
      <c r="E18" s="559" t="str">
        <f>RIGHT(Certification!F13,LEN(Certification!F13)-FIND(" ",Certification!F13))</f>
        <v>Zip Code:</v>
      </c>
      <c r="F18" s="555">
        <v>3</v>
      </c>
      <c r="G18" s="554" t="s">
        <v>211</v>
      </c>
      <c r="H18" s="554"/>
      <c r="I18" s="609"/>
      <c r="J18" s="556">
        <f>Certification!$F$14</f>
        <v>0</v>
      </c>
      <c r="K18" s="556">
        <f t="shared" si="0"/>
        <v>0</v>
      </c>
      <c r="L18" s="556">
        <f>'ADJ Certification'!$F$14</f>
        <v>0</v>
      </c>
      <c r="M18" s="608"/>
    </row>
    <row r="19" spans="1:13" hidden="1" x14ac:dyDescent="0.25">
      <c r="A19" s="608"/>
      <c r="B19" s="554" t="s">
        <v>230</v>
      </c>
      <c r="C19" s="555">
        <f>VALUE(LEFT(Certification!A15,FIND(" ",Certification!A15)-1))</f>
        <v>9</v>
      </c>
      <c r="D19" s="554"/>
      <c r="E19" s="559" t="str">
        <f>RIGHT(Certification!A15,LEN(Certification!A15)-FIND(" ",Certification!A15))</f>
        <v>Mailing Address - Street or P.O. Box  (if different):</v>
      </c>
      <c r="F19" s="555">
        <v>1</v>
      </c>
      <c r="G19" s="554" t="s">
        <v>211</v>
      </c>
      <c r="H19" s="554"/>
      <c r="I19" s="609"/>
      <c r="J19" s="556">
        <f>Certification!$A$16</f>
        <v>0</v>
      </c>
      <c r="K19" s="556">
        <f t="shared" si="0"/>
        <v>0</v>
      </c>
      <c r="L19" s="556">
        <f>'ADJ Certification'!$A$16</f>
        <v>0</v>
      </c>
      <c r="M19" s="608"/>
    </row>
    <row r="20" spans="1:13" hidden="1" x14ac:dyDescent="0.25">
      <c r="A20" s="608"/>
      <c r="B20" s="554" t="s">
        <v>230</v>
      </c>
      <c r="C20" s="555">
        <f>VALUE(LEFT(Certification!B15,FIND(" ",Certification!B15)-1))</f>
        <v>10</v>
      </c>
      <c r="D20" s="554"/>
      <c r="E20" s="559" t="str">
        <f>RIGHT(Certification!B15,LEN(Certification!B15)-FIND(" ",Certification!B15))</f>
        <v>City:</v>
      </c>
      <c r="F20" s="555">
        <v>2</v>
      </c>
      <c r="G20" s="554" t="s">
        <v>211</v>
      </c>
      <c r="H20" s="554"/>
      <c r="I20" s="609"/>
      <c r="J20" s="556">
        <f>Certification!$B$16</f>
        <v>0</v>
      </c>
      <c r="K20" s="556">
        <f t="shared" si="0"/>
        <v>0</v>
      </c>
      <c r="L20" s="556">
        <f>'ADJ Certification'!$B$16</f>
        <v>0</v>
      </c>
      <c r="M20" s="608"/>
    </row>
    <row r="21" spans="1:13" hidden="1" x14ac:dyDescent="0.25">
      <c r="A21" s="608"/>
      <c r="B21" s="554" t="s">
        <v>230</v>
      </c>
      <c r="C21" s="555">
        <f>VALUE(LEFT(Certification!F15,FIND(" ",Certification!F15)-1))</f>
        <v>11</v>
      </c>
      <c r="D21" s="554"/>
      <c r="E21" s="559" t="str">
        <f>RIGHT(Certification!F15,LEN(Certification!F15)-FIND(" ",Certification!F15))</f>
        <v>Zip Code:</v>
      </c>
      <c r="F21" s="555">
        <v>3</v>
      </c>
      <c r="G21" s="554" t="s">
        <v>211</v>
      </c>
      <c r="H21" s="554"/>
      <c r="I21" s="609"/>
      <c r="J21" s="556">
        <f>Certification!$F$16</f>
        <v>0</v>
      </c>
      <c r="K21" s="556">
        <f t="shared" si="0"/>
        <v>0</v>
      </c>
      <c r="L21" s="556">
        <f>'ADJ Certification'!$F$16</f>
        <v>0</v>
      </c>
      <c r="M21" s="608"/>
    </row>
    <row r="22" spans="1:13" hidden="1" x14ac:dyDescent="0.25">
      <c r="A22" s="608"/>
      <c r="B22" s="554" t="s">
        <v>230</v>
      </c>
      <c r="C22" s="555">
        <f>VALUE(LEFT(Certification!A18,FIND(" ",Certification!A18)-1))</f>
        <v>12</v>
      </c>
      <c r="D22" s="554"/>
      <c r="E22" s="559" t="str">
        <f>RIGHT(Certification!A18,LEN(Certification!A18)-FIND(" ",Certification!A18))</f>
        <v>Name of Person Signing and Certifying Report:</v>
      </c>
      <c r="F22" s="555">
        <v>1</v>
      </c>
      <c r="G22" s="554" t="s">
        <v>211</v>
      </c>
      <c r="H22" s="554"/>
      <c r="I22" s="609"/>
      <c r="J22" s="556">
        <f>Certification!$A$19</f>
        <v>0</v>
      </c>
      <c r="K22" s="556">
        <f t="shared" si="0"/>
        <v>0</v>
      </c>
      <c r="L22" s="556">
        <f>'ADJ Certification'!$A$19</f>
        <v>0</v>
      </c>
      <c r="M22" s="608"/>
    </row>
    <row r="23" spans="1:13" hidden="1" x14ac:dyDescent="0.25">
      <c r="A23" s="608"/>
      <c r="B23" s="554" t="s">
        <v>230</v>
      </c>
      <c r="C23" s="555">
        <f>VALUE(LEFT(Certification!A21,FIND(" ",Certification!A21)-1))</f>
        <v>13</v>
      </c>
      <c r="D23" s="554"/>
      <c r="E23" s="559" t="str">
        <f>RIGHT(Certification!A21,LEN(Certification!A21)-FIND(" ",Certification!A21))</f>
        <v>Report Contact Person:</v>
      </c>
      <c r="F23" s="555">
        <v>1</v>
      </c>
      <c r="G23" s="554" t="s">
        <v>211</v>
      </c>
      <c r="H23" s="554"/>
      <c r="I23" s="609"/>
      <c r="J23" s="556">
        <f>Certification!$A$22</f>
        <v>0</v>
      </c>
      <c r="K23" s="556">
        <f t="shared" si="0"/>
        <v>0</v>
      </c>
      <c r="L23" s="556">
        <f>'ADJ Certification'!$A$22</f>
        <v>0</v>
      </c>
      <c r="M23" s="608"/>
    </row>
    <row r="24" spans="1:13" hidden="1" x14ac:dyDescent="0.25">
      <c r="A24" s="608"/>
      <c r="B24" s="554" t="s">
        <v>230</v>
      </c>
      <c r="C24" s="555">
        <f>VALUE(LEFT(Certification!D21,FIND(" ",Certification!D21)-1))</f>
        <v>14</v>
      </c>
      <c r="D24" s="554"/>
      <c r="E24" s="559" t="str">
        <f>RIGHT(Certification!D21,LEN(Certification!D21)-FIND(" ",Certification!D21))</f>
        <v>Phone Number:</v>
      </c>
      <c r="F24" s="555">
        <v>2</v>
      </c>
      <c r="G24" s="554" t="s">
        <v>211</v>
      </c>
      <c r="H24" s="554"/>
      <c r="I24" s="609"/>
      <c r="J24" s="556">
        <f>Certification!$D$22</f>
        <v>0</v>
      </c>
      <c r="K24" s="556">
        <f t="shared" si="0"/>
        <v>0</v>
      </c>
      <c r="L24" s="556">
        <f>'ADJ Certification'!$D$22</f>
        <v>0</v>
      </c>
      <c r="M24" s="608"/>
    </row>
    <row r="25" spans="1:13" hidden="1" x14ac:dyDescent="0.25">
      <c r="A25" s="608"/>
      <c r="B25" s="554" t="s">
        <v>230</v>
      </c>
      <c r="C25" s="555" t="s">
        <v>212</v>
      </c>
      <c r="D25" s="554"/>
      <c r="E25" s="559" t="str">
        <f>RIGHT(Certification!G21,LEN(Certification!G21)-FIND(" ",Certification!G21))</f>
        <v>Email Address:</v>
      </c>
      <c r="F25" s="555">
        <v>3</v>
      </c>
      <c r="G25" s="554" t="s">
        <v>211</v>
      </c>
      <c r="H25" s="554"/>
      <c r="I25" s="609"/>
      <c r="J25" s="556">
        <f>Certification!$G$22</f>
        <v>0</v>
      </c>
      <c r="K25" s="556">
        <f t="shared" si="0"/>
        <v>0</v>
      </c>
      <c r="L25" s="556">
        <f>'ADJ Certification'!$G$22</f>
        <v>0</v>
      </c>
      <c r="M25" s="608"/>
    </row>
    <row r="26" spans="1:13" hidden="1" x14ac:dyDescent="0.25">
      <c r="A26" s="608"/>
      <c r="B26" s="554" t="s">
        <v>230</v>
      </c>
      <c r="C26" s="555">
        <f>VALUE(LEFT(Certification!A24,FIND(" ",Certification!A24)-1))</f>
        <v>16</v>
      </c>
      <c r="D26" s="554"/>
      <c r="E26" s="559" t="str">
        <f>RIGHT(Certification!A24,LEN(Certification!A24)-FIND(" ",Certification!A24))</f>
        <v>Mailing Address - Street or P. O. Box:</v>
      </c>
      <c r="F26" s="555">
        <v>1</v>
      </c>
      <c r="G26" s="554" t="s">
        <v>211</v>
      </c>
      <c r="H26" s="554"/>
      <c r="I26" s="609"/>
      <c r="J26" s="556">
        <f>Certification!$A$25</f>
        <v>0</v>
      </c>
      <c r="K26" s="556">
        <f t="shared" si="0"/>
        <v>0</v>
      </c>
      <c r="L26" s="556">
        <f>'ADJ Certification'!$A$25</f>
        <v>0</v>
      </c>
      <c r="M26" s="608"/>
    </row>
    <row r="27" spans="1:13" hidden="1" x14ac:dyDescent="0.25">
      <c r="A27" s="608"/>
      <c r="B27" s="554" t="s">
        <v>230</v>
      </c>
      <c r="C27" s="555">
        <f>VALUE(LEFT(Certification!B24,FIND(" ",Certification!B24)-1))</f>
        <v>17</v>
      </c>
      <c r="D27" s="554"/>
      <c r="E27" s="559" t="str">
        <f>RIGHT(Certification!B24,LEN(Certification!B24)-FIND(" ",Certification!B24))</f>
        <v>City:</v>
      </c>
      <c r="F27" s="555">
        <v>2</v>
      </c>
      <c r="G27" s="554" t="s">
        <v>211</v>
      </c>
      <c r="H27" s="554"/>
      <c r="I27" s="609"/>
      <c r="J27" s="556">
        <f>Certification!$B$25</f>
        <v>0</v>
      </c>
      <c r="K27" s="556">
        <f t="shared" si="0"/>
        <v>0</v>
      </c>
      <c r="L27" s="556">
        <f>'ADJ Certification'!$B$25</f>
        <v>0</v>
      </c>
      <c r="M27" s="608"/>
    </row>
    <row r="28" spans="1:13" hidden="1" x14ac:dyDescent="0.25">
      <c r="A28" s="608"/>
      <c r="B28" s="554" t="s">
        <v>230</v>
      </c>
      <c r="C28" s="555">
        <f>VALUE(LEFT(Certification!F24,FIND(" ",Certification!F24)-1))</f>
        <v>18</v>
      </c>
      <c r="D28" s="554"/>
      <c r="E28" s="559" t="str">
        <f>RIGHT(Certification!F24,LEN(Certification!F24)-FIND(" ",Certification!F24))</f>
        <v>State:</v>
      </c>
      <c r="F28" s="555">
        <v>3</v>
      </c>
      <c r="G28" s="554" t="s">
        <v>211</v>
      </c>
      <c r="H28" s="554"/>
      <c r="I28" s="609"/>
      <c r="J28" s="556">
        <f>Certification!$F$25</f>
        <v>0</v>
      </c>
      <c r="K28" s="556">
        <f t="shared" si="0"/>
        <v>0</v>
      </c>
      <c r="L28" s="556">
        <f>'ADJ Certification'!$F$25</f>
        <v>0</v>
      </c>
      <c r="M28" s="608"/>
    </row>
    <row r="29" spans="1:13" hidden="1" x14ac:dyDescent="0.25">
      <c r="A29" s="608"/>
      <c r="B29" s="554" t="s">
        <v>230</v>
      </c>
      <c r="C29" s="555">
        <f>VALUE(LEFT(Certification!G24,FIND(" ",Certification!G24)-1))</f>
        <v>19</v>
      </c>
      <c r="D29" s="554"/>
      <c r="E29" s="559" t="str">
        <f>RIGHT(Certification!G24,LEN(Certification!G24)-FIND(" ",Certification!G24))</f>
        <v>Zip Code:</v>
      </c>
      <c r="F29" s="555">
        <v>4</v>
      </c>
      <c r="G29" s="554" t="s">
        <v>211</v>
      </c>
      <c r="H29" s="554"/>
      <c r="I29" s="609"/>
      <c r="J29" s="556">
        <f>Certification!$G$25</f>
        <v>0</v>
      </c>
      <c r="K29" s="556">
        <f t="shared" si="0"/>
        <v>0</v>
      </c>
      <c r="L29" s="556">
        <f>'ADJ Certification'!$G$25</f>
        <v>0</v>
      </c>
      <c r="M29" s="608"/>
    </row>
    <row r="30" spans="1:13" ht="25" hidden="1" x14ac:dyDescent="0.25">
      <c r="A30" s="608"/>
      <c r="B30" s="554" t="s">
        <v>230</v>
      </c>
      <c r="C30" s="555">
        <f>VALUE(LEFT(Certification!A27,FIND(" ",Certification!A27)-1))</f>
        <v>20</v>
      </c>
      <c r="D30" s="554"/>
      <c r="E30" s="559" t="str">
        <f>RIGHT(Certification!A27,LEN(Certification!A27)-FIND(" ",Certification!A27))</f>
        <v>Previous Name of Fire District/Agency if Changed Since Previous Report:</v>
      </c>
      <c r="F30" s="555">
        <v>1</v>
      </c>
      <c r="G30" s="554" t="s">
        <v>211</v>
      </c>
      <c r="H30" s="554"/>
      <c r="I30" s="609"/>
      <c r="J30" s="556">
        <f>Certification!$A$28</f>
        <v>0</v>
      </c>
      <c r="K30" s="556">
        <f t="shared" si="0"/>
        <v>0</v>
      </c>
      <c r="L30" s="556">
        <f>'ADJ Certification'!$A$28</f>
        <v>0</v>
      </c>
      <c r="M30" s="608"/>
    </row>
    <row r="31" spans="1:13" hidden="1" x14ac:dyDescent="0.25">
      <c r="A31" s="608"/>
      <c r="B31" s="554" t="s">
        <v>230</v>
      </c>
      <c r="C31" s="555">
        <f>VALUE(LEFT(Certification!G27,FIND(" ",Certification!G27)-1))</f>
        <v>21</v>
      </c>
      <c r="D31" s="554"/>
      <c r="E31" s="559" t="str">
        <f>RIGHT(Certification!G27,LEN(Certification!G27)-FIND(" ",Certification!G27))</f>
        <v>Date of Change:</v>
      </c>
      <c r="F31" s="555">
        <v>2</v>
      </c>
      <c r="G31" s="554" t="s">
        <v>211</v>
      </c>
      <c r="H31" s="554"/>
      <c r="I31" s="609"/>
      <c r="J31" s="557">
        <f>Certification!$G$28</f>
        <v>0</v>
      </c>
      <c r="K31" s="557">
        <f t="shared" si="0"/>
        <v>0</v>
      </c>
      <c r="L31" s="557">
        <f>'ADJ Certification'!$G$28</f>
        <v>0</v>
      </c>
      <c r="M31" s="608"/>
    </row>
    <row r="32" spans="1:13" ht="25" hidden="1" x14ac:dyDescent="0.25">
      <c r="A32" s="608"/>
      <c r="B32" s="554" t="s">
        <v>230</v>
      </c>
      <c r="C32" s="555">
        <f>VALUE(LEFT(Certification!A30,FIND(" ",Certification!A30)-1))</f>
        <v>22</v>
      </c>
      <c r="D32" s="554"/>
      <c r="E32" s="559" t="str">
        <f>RIGHT(Certification!A30,LEN(Certification!A30)-FIND(" ",Certification!A30))</f>
        <v xml:space="preserve">Does your organization use another entity to provide Ambulance services?  </v>
      </c>
      <c r="F32" s="555">
        <v>1</v>
      </c>
      <c r="G32" s="554" t="s">
        <v>211</v>
      </c>
      <c r="H32" s="554"/>
      <c r="I32" s="609"/>
      <c r="J32" s="556">
        <f>Certification!$A$31</f>
        <v>0</v>
      </c>
      <c r="K32" s="556">
        <f t="shared" si="0"/>
        <v>0</v>
      </c>
      <c r="L32" s="556">
        <f>'ADJ Certification'!$A$31</f>
        <v>0</v>
      </c>
      <c r="M32" s="608"/>
    </row>
    <row r="33" spans="1:13" hidden="1" x14ac:dyDescent="0.25">
      <c r="A33" s="608"/>
      <c r="B33" s="554" t="s">
        <v>230</v>
      </c>
      <c r="C33" s="555">
        <f>VALUE(LEFT(Certification!D30,FIND(" ",Certification!D30)-1))</f>
        <v>23</v>
      </c>
      <c r="D33" s="554"/>
      <c r="E33" s="559" t="str">
        <f>RIGHT(Certification!D30,LEN(Certification!D30)-FIND(" ",Certification!D30))</f>
        <v>Date Range of Ambulance Service Agreement:</v>
      </c>
      <c r="F33" s="555">
        <v>2</v>
      </c>
      <c r="G33" s="554" t="s">
        <v>211</v>
      </c>
      <c r="H33" s="554"/>
      <c r="I33" s="609"/>
      <c r="J33" s="556">
        <f>Certification!$D$31</f>
        <v>0</v>
      </c>
      <c r="K33" s="556">
        <f t="shared" si="0"/>
        <v>0</v>
      </c>
      <c r="L33" s="556">
        <f>'ADJ Certification'!$D$31</f>
        <v>0</v>
      </c>
      <c r="M33" s="608"/>
    </row>
    <row r="34" spans="1:13" ht="25" hidden="1" x14ac:dyDescent="0.25">
      <c r="A34" s="608"/>
      <c r="B34" s="554" t="s">
        <v>230</v>
      </c>
      <c r="C34" s="555">
        <f>VALUE(LEFT(Certification!A32,FIND(" ",Certification!A32)-1))</f>
        <v>24</v>
      </c>
      <c r="D34" s="554"/>
      <c r="E34" s="559" t="str">
        <f>RIGHT(Certification!A32,LEN(Certification!A32)-FIND(" ",Certification!A32))</f>
        <v xml:space="preserve">Does your organization use another entity to provide billing for Ambulance services? </v>
      </c>
      <c r="F34" s="555">
        <v>1</v>
      </c>
      <c r="G34" s="554" t="s">
        <v>211</v>
      </c>
      <c r="H34" s="554"/>
      <c r="I34" s="609"/>
      <c r="J34" s="556">
        <f>Certification!$A$33</f>
        <v>0</v>
      </c>
      <c r="K34" s="556">
        <f t="shared" si="0"/>
        <v>0</v>
      </c>
      <c r="L34" s="556">
        <f>'ADJ Certification'!$A$33</f>
        <v>0</v>
      </c>
      <c r="M34" s="608"/>
    </row>
    <row r="35" spans="1:13" hidden="1" x14ac:dyDescent="0.25">
      <c r="A35" s="608"/>
      <c r="B35" s="554" t="s">
        <v>230</v>
      </c>
      <c r="C35" s="555">
        <f>VALUE(LEFT(Certification!D32,FIND(" ",Certification!D32)-1))</f>
        <v>25</v>
      </c>
      <c r="D35" s="554"/>
      <c r="E35" s="559" t="str">
        <f>RIGHT(Certification!D32,LEN(Certification!D32)-FIND(" ",Certification!D32))</f>
        <v>Date Range of GEMT Billing Agreement:</v>
      </c>
      <c r="F35" s="555">
        <v>2</v>
      </c>
      <c r="G35" s="554" t="s">
        <v>211</v>
      </c>
      <c r="H35" s="554"/>
      <c r="I35" s="609"/>
      <c r="J35" s="556">
        <f>Certification!$D$33</f>
        <v>0</v>
      </c>
      <c r="K35" s="556">
        <f t="shared" si="0"/>
        <v>0</v>
      </c>
      <c r="L35" s="556">
        <f>'ADJ Certification'!$D$33</f>
        <v>0</v>
      </c>
      <c r="M35" s="608"/>
    </row>
    <row r="36" spans="1:13" hidden="1" x14ac:dyDescent="0.25">
      <c r="A36" s="608"/>
      <c r="B36" s="554" t="s">
        <v>230</v>
      </c>
      <c r="C36" s="555">
        <f>VALUE(LEFT(Certification!A35,FIND(" ",Certification!A35)-1))</f>
        <v>26</v>
      </c>
      <c r="D36" s="554"/>
      <c r="E36" s="559" t="str">
        <f>RIGHT(Certification!A35,LEN(Certification!A35)-FIND(" ",Certification!A35))</f>
        <v>Reporting Period Begin:</v>
      </c>
      <c r="F36" s="555">
        <v>1</v>
      </c>
      <c r="G36" s="554" t="s">
        <v>211</v>
      </c>
      <c r="H36" s="554"/>
      <c r="I36" s="609"/>
      <c r="J36" s="557">
        <f>Certification!$A$36</f>
        <v>0</v>
      </c>
      <c r="K36" s="557">
        <f t="shared" si="0"/>
        <v>0</v>
      </c>
      <c r="L36" s="557">
        <f>'ADJ Certification'!$A$36</f>
        <v>0</v>
      </c>
      <c r="M36" s="608"/>
    </row>
    <row r="37" spans="1:13" hidden="1" x14ac:dyDescent="0.25">
      <c r="A37" s="608"/>
      <c r="B37" s="554" t="s">
        <v>230</v>
      </c>
      <c r="C37" s="555">
        <f>VALUE(LEFT(Certification!C35,FIND(" ",Certification!C35)-1))</f>
        <v>27</v>
      </c>
      <c r="D37" s="554"/>
      <c r="E37" s="559" t="str">
        <f>RIGHT(Certification!C35,LEN(Certification!C35)-FIND(" ",Certification!C35))</f>
        <v>Reporting Period End:</v>
      </c>
      <c r="F37" s="555">
        <v>2</v>
      </c>
      <c r="G37" s="554" t="s">
        <v>211</v>
      </c>
      <c r="H37" s="554"/>
      <c r="I37" s="609"/>
      <c r="J37" s="557">
        <f>Certification!$C$36</f>
        <v>0</v>
      </c>
      <c r="K37" s="557">
        <f t="shared" si="0"/>
        <v>0</v>
      </c>
      <c r="L37" s="557">
        <f>'ADJ Certification'!$C$36</f>
        <v>0</v>
      </c>
      <c r="M37" s="608"/>
    </row>
    <row r="38" spans="1:13" hidden="1" x14ac:dyDescent="0.25">
      <c r="A38" s="608"/>
      <c r="B38" s="554" t="s">
        <v>230</v>
      </c>
      <c r="C38" s="555">
        <f>VALUE(LEFT(Certification!A37,FIND(" ",Certification!A37)-1))</f>
        <v>28</v>
      </c>
      <c r="D38" s="554"/>
      <c r="E38" s="559" t="str">
        <f>RIGHT(Certification!A37,LEN(Certification!A37)-FIND(" ",Certification!A37))</f>
        <v>Uncompensated Care Cost Per Transport</v>
      </c>
      <c r="F38" s="555">
        <v>1</v>
      </c>
      <c r="G38" s="554" t="s">
        <v>211</v>
      </c>
      <c r="H38" s="554"/>
      <c r="I38" s="609"/>
      <c r="J38" s="558">
        <f>Certification!$A$38</f>
        <v>0</v>
      </c>
      <c r="K38" s="558">
        <f>L38-J38</f>
        <v>0</v>
      </c>
      <c r="L38" s="558">
        <f>'ADJ Certification'!$A$38</f>
        <v>0</v>
      </c>
      <c r="M38" s="608"/>
    </row>
    <row r="39" spans="1:13" hidden="1" x14ac:dyDescent="0.25">
      <c r="A39" s="608"/>
      <c r="B39" s="554" t="s">
        <v>230</v>
      </c>
      <c r="C39" s="555" t="s">
        <v>212</v>
      </c>
      <c r="D39" s="554"/>
      <c r="E39" s="559">
        <f>Certification!A49</f>
        <v>0</v>
      </c>
      <c r="F39" s="555">
        <v>1</v>
      </c>
      <c r="G39" s="554" t="s">
        <v>211</v>
      </c>
      <c r="H39" s="554"/>
      <c r="I39" s="609"/>
      <c r="J39" s="556" t="str">
        <f>Certification!$A$48</f>
        <v>That I am the responsible person of the subject Fire Department / Agency and am duly authorized to sign this certification and that, to the best of my knowledge and information, each statement and amount in the accompanying schedules are to be true and correct.</v>
      </c>
      <c r="K39" s="556">
        <f t="shared" si="0"/>
        <v>0</v>
      </c>
      <c r="L39" s="556" t="str">
        <f>'ADJ Certification'!$A$48</f>
        <v>That I am the responsible person of the subject Fire Department / Agency and am duly authorized to sign this certification and that, to the best of my knowledge and information, each statement and amount in the accompanying schedules are to be true and correct.</v>
      </c>
      <c r="M39" s="608"/>
    </row>
    <row r="40" spans="1:13" hidden="1" x14ac:dyDescent="0.25">
      <c r="A40" s="608"/>
      <c r="B40" s="554" t="s">
        <v>230</v>
      </c>
      <c r="C40" s="555" t="s">
        <v>212</v>
      </c>
      <c r="D40" s="554"/>
      <c r="E40" s="559">
        <f>Certification!C49</f>
        <v>0</v>
      </c>
      <c r="F40" s="555">
        <v>2</v>
      </c>
      <c r="G40" s="554" t="s">
        <v>211</v>
      </c>
      <c r="H40" s="554"/>
      <c r="I40" s="609"/>
      <c r="J40" s="556">
        <f>Certification!$C$48</f>
        <v>0</v>
      </c>
      <c r="K40" s="556">
        <f t="shared" si="0"/>
        <v>0</v>
      </c>
      <c r="L40" s="556">
        <f>'ADJ Certification'!$C$48</f>
        <v>0</v>
      </c>
      <c r="M40" s="608"/>
    </row>
    <row r="41" spans="1:13" hidden="1" x14ac:dyDescent="0.25">
      <c r="A41" s="608"/>
      <c r="B41" s="554" t="s">
        <v>230</v>
      </c>
      <c r="C41" s="555" t="s">
        <v>212</v>
      </c>
      <c r="D41" s="554"/>
      <c r="E41" s="559" t="s">
        <v>213</v>
      </c>
      <c r="F41" s="555">
        <v>2</v>
      </c>
      <c r="G41" s="554" t="s">
        <v>211</v>
      </c>
      <c r="H41" s="554"/>
      <c r="I41" s="609"/>
      <c r="J41" s="556">
        <f>Certification!$C$52</f>
        <v>0</v>
      </c>
      <c r="K41" s="556">
        <f t="shared" si="0"/>
        <v>0</v>
      </c>
      <c r="L41" s="556">
        <f>'ADJ Certification'!$C$52</f>
        <v>0</v>
      </c>
      <c r="M41" s="608"/>
    </row>
    <row r="42" spans="1:13" hidden="1" x14ac:dyDescent="0.25">
      <c r="A42" s="608"/>
      <c r="B42" s="554" t="s">
        <v>230</v>
      </c>
      <c r="C42" s="555" t="s">
        <v>212</v>
      </c>
      <c r="D42" s="554"/>
      <c r="E42" s="559">
        <f>Certification!B54</f>
        <v>0</v>
      </c>
      <c r="F42" s="555">
        <v>2</v>
      </c>
      <c r="G42" s="554" t="s">
        <v>211</v>
      </c>
      <c r="H42" s="554"/>
      <c r="I42" s="609"/>
      <c r="J42" s="556" t="str">
        <f>Certification!$C$54</f>
        <v>(Signature)</v>
      </c>
      <c r="K42" s="556">
        <f t="shared" si="0"/>
        <v>0</v>
      </c>
      <c r="L42" s="556" t="str">
        <f>'ADJ Certification'!$C$54</f>
        <v>(Signature)</v>
      </c>
      <c r="M42" s="608"/>
    </row>
    <row r="43" spans="1:13" hidden="1" x14ac:dyDescent="0.25">
      <c r="A43" s="608"/>
      <c r="B43" s="554" t="s">
        <v>230</v>
      </c>
      <c r="C43" s="555" t="s">
        <v>212</v>
      </c>
      <c r="D43" s="554"/>
      <c r="E43" s="559" t="str">
        <f>Certification!B55</f>
        <v>Title:</v>
      </c>
      <c r="F43" s="555">
        <v>2</v>
      </c>
      <c r="G43" s="554" t="s">
        <v>211</v>
      </c>
      <c r="H43" s="554"/>
      <c r="I43" s="609"/>
      <c r="J43" s="556">
        <f>Certification!$C$55</f>
        <v>0</v>
      </c>
      <c r="K43" s="556">
        <f t="shared" si="0"/>
        <v>0</v>
      </c>
      <c r="L43" s="556">
        <f>'ADJ Certification'!$C$55</f>
        <v>0</v>
      </c>
      <c r="M43" s="608"/>
    </row>
    <row r="44" spans="1:13" hidden="1" x14ac:dyDescent="0.25">
      <c r="A44" s="608"/>
      <c r="B44" s="554" t="s">
        <v>230</v>
      </c>
      <c r="C44" s="555" t="s">
        <v>212</v>
      </c>
      <c r="D44" s="554"/>
      <c r="E44" s="559" t="str">
        <f>Certification!B55</f>
        <v>Title:</v>
      </c>
      <c r="F44" s="555">
        <v>2</v>
      </c>
      <c r="G44" s="554" t="s">
        <v>211</v>
      </c>
      <c r="H44" s="554"/>
      <c r="I44" s="609"/>
      <c r="J44" s="556">
        <f>Certification!$C$56</f>
        <v>0</v>
      </c>
      <c r="K44" s="556">
        <f t="shared" si="0"/>
        <v>0</v>
      </c>
      <c r="L44" s="556">
        <f>'ADJ Certification'!$C$56</f>
        <v>0</v>
      </c>
      <c r="M44" s="608"/>
    </row>
    <row r="45" spans="1:13" hidden="1" x14ac:dyDescent="0.25">
      <c r="A45" s="608"/>
      <c r="B45" s="554" t="s">
        <v>230</v>
      </c>
      <c r="C45" s="555" t="s">
        <v>212</v>
      </c>
      <c r="D45" s="554"/>
      <c r="E45" s="559" t="str">
        <f>Certification!B55</f>
        <v>Title:</v>
      </c>
      <c r="F45" s="555">
        <v>2</v>
      </c>
      <c r="G45" s="554" t="s">
        <v>211</v>
      </c>
      <c r="H45" s="554"/>
      <c r="I45" s="609"/>
      <c r="J45" s="556">
        <f>Certification!$C$57</f>
        <v>0</v>
      </c>
      <c r="K45" s="556">
        <f t="shared" si="0"/>
        <v>0</v>
      </c>
      <c r="L45" s="556">
        <f>'ADJ Certification'!$C$57</f>
        <v>0</v>
      </c>
      <c r="M45" s="608"/>
    </row>
    <row r="46" spans="1:13" hidden="1" x14ac:dyDescent="0.25">
      <c r="A46" s="608"/>
      <c r="B46" s="554" t="s">
        <v>230</v>
      </c>
      <c r="C46" s="555" t="s">
        <v>212</v>
      </c>
      <c r="D46" s="554"/>
      <c r="E46" s="559">
        <f>Certification!B58</f>
        <v>0</v>
      </c>
      <c r="F46" s="555">
        <v>2</v>
      </c>
      <c r="G46" s="554" t="s">
        <v>211</v>
      </c>
      <c r="H46" s="554"/>
      <c r="I46" s="609"/>
      <c r="J46" s="556">
        <f>Certification!$C$58</f>
        <v>0</v>
      </c>
      <c r="K46" s="556">
        <f t="shared" si="0"/>
        <v>0</v>
      </c>
      <c r="L46" s="556">
        <f>'ADJ Certification'!$C$58</f>
        <v>0</v>
      </c>
      <c r="M46" s="608"/>
    </row>
    <row r="47" spans="1:13" ht="25" hidden="1" x14ac:dyDescent="0.25">
      <c r="A47" s="608"/>
      <c r="B47" s="554" t="s">
        <v>230</v>
      </c>
      <c r="C47" s="555" t="s">
        <v>212</v>
      </c>
      <c r="D47" s="554"/>
      <c r="E47" s="559" t="str">
        <f>Certification!A65</f>
        <v>Total Reported Expenses (Before Allocation of Expenses - From Sch 1)</v>
      </c>
      <c r="F47" s="555">
        <v>1</v>
      </c>
      <c r="G47" s="554" t="s">
        <v>211</v>
      </c>
      <c r="H47" s="554"/>
      <c r="I47" s="609"/>
      <c r="J47" s="558">
        <f>Certification!$C$65</f>
        <v>0</v>
      </c>
      <c r="K47" s="558">
        <f t="shared" ref="K47:K49" si="1">L47-J47</f>
        <v>0</v>
      </c>
      <c r="L47" s="558">
        <f>'ADJ Certification'!$C$65</f>
        <v>0</v>
      </c>
      <c r="M47" s="608"/>
    </row>
    <row r="48" spans="1:13" ht="25" hidden="1" x14ac:dyDescent="0.25">
      <c r="A48" s="608"/>
      <c r="B48" s="554" t="s">
        <v>230</v>
      </c>
      <c r="C48" s="555" t="s">
        <v>212</v>
      </c>
      <c r="D48" s="554"/>
      <c r="E48" s="559" t="str">
        <f>Certification!A66</f>
        <v>Total Reported Expenses (After Allocation of Expenses - From  Sch 2 thru 5)</v>
      </c>
      <c r="F48" s="555">
        <v>1</v>
      </c>
      <c r="G48" s="554" t="s">
        <v>211</v>
      </c>
      <c r="H48" s="554"/>
      <c r="I48" s="609"/>
      <c r="J48" s="558">
        <f>Certification!$C$66</f>
        <v>0</v>
      </c>
      <c r="K48" s="558">
        <f t="shared" si="1"/>
        <v>0</v>
      </c>
      <c r="L48" s="558">
        <f>'ADJ Certification'!$C$66</f>
        <v>0</v>
      </c>
      <c r="M48" s="608"/>
    </row>
    <row r="49" spans="1:13" hidden="1" x14ac:dyDescent="0.25">
      <c r="A49" s="608"/>
      <c r="B49" s="554" t="s">
        <v>230</v>
      </c>
      <c r="C49" s="555" t="s">
        <v>212</v>
      </c>
      <c r="D49" s="554"/>
      <c r="E49" s="559" t="str">
        <f>Certification!A67</f>
        <v>Variance</v>
      </c>
      <c r="F49" s="555">
        <v>1</v>
      </c>
      <c r="G49" s="554" t="s">
        <v>211</v>
      </c>
      <c r="H49" s="554"/>
      <c r="I49" s="609"/>
      <c r="J49" s="558">
        <f>Certification!$C$67</f>
        <v>0</v>
      </c>
      <c r="K49" s="558">
        <f t="shared" si="1"/>
        <v>0</v>
      </c>
      <c r="L49" s="558">
        <f>'ADJ Certification'!$C$67</f>
        <v>0</v>
      </c>
      <c r="M49" s="608"/>
    </row>
    <row r="50" spans="1:13" hidden="1" x14ac:dyDescent="0.25">
      <c r="A50" s="608"/>
      <c r="B50" s="554" t="s">
        <v>214</v>
      </c>
      <c r="C50" s="555">
        <f>'ADJ Sch 2 - GEMT Expense'!A11</f>
        <v>1</v>
      </c>
      <c r="D50" s="554"/>
      <c r="E50" s="559" t="str">
        <f>'ADJ Sch 2 - GEMT Expense'!B11</f>
        <v>Depreciation - Buildings and Improvements</v>
      </c>
      <c r="F50" s="555">
        <v>1</v>
      </c>
      <c r="G50" s="554" t="s">
        <v>177</v>
      </c>
      <c r="H50" s="554"/>
      <c r="I50" s="609"/>
      <c r="J50" s="558">
        <f>'Sch 2 - GEMT Expense'!$F$11</f>
        <v>0</v>
      </c>
      <c r="K50" s="558">
        <f t="shared" ref="K50:K61" si="2">L50-J50</f>
        <v>0</v>
      </c>
      <c r="L50" s="558">
        <f>'ADJ Sch 2 - GEMT Expense'!$F$11</f>
        <v>0</v>
      </c>
      <c r="M50" s="608"/>
    </row>
    <row r="51" spans="1:13" hidden="1" x14ac:dyDescent="0.25">
      <c r="A51" s="608"/>
      <c r="B51" s="554" t="s">
        <v>214</v>
      </c>
      <c r="C51" s="555">
        <f>'ADJ Sch 2 - GEMT Expense'!A12</f>
        <v>2</v>
      </c>
      <c r="D51" s="554"/>
      <c r="E51" s="559" t="str">
        <f>'ADJ Sch 2 - GEMT Expense'!B12</f>
        <v>Depreciation - Leasehold Improvements</v>
      </c>
      <c r="F51" s="555">
        <v>1</v>
      </c>
      <c r="G51" s="554" t="s">
        <v>177</v>
      </c>
      <c r="H51" s="554"/>
      <c r="I51" s="609"/>
      <c r="J51" s="558">
        <f>'Sch 2 - GEMT Expense'!$F$12</f>
        <v>0</v>
      </c>
      <c r="K51" s="558">
        <f t="shared" si="2"/>
        <v>0</v>
      </c>
      <c r="L51" s="558">
        <f>'ADJ Sch 2 - GEMT Expense'!$F$12</f>
        <v>0</v>
      </c>
      <c r="M51" s="608"/>
    </row>
    <row r="52" spans="1:13" hidden="1" x14ac:dyDescent="0.25">
      <c r="A52" s="608"/>
      <c r="B52" s="554" t="s">
        <v>214</v>
      </c>
      <c r="C52" s="555">
        <f>'ADJ Sch 2 - GEMT Expense'!A13</f>
        <v>3</v>
      </c>
      <c r="D52" s="554"/>
      <c r="E52" s="559" t="str">
        <f>'ADJ Sch 2 - GEMT Expense'!B13</f>
        <v xml:space="preserve">Depreciation - Equipment </v>
      </c>
      <c r="F52" s="555">
        <v>1</v>
      </c>
      <c r="G52" s="554" t="s">
        <v>177</v>
      </c>
      <c r="H52" s="554"/>
      <c r="I52" s="609"/>
      <c r="J52" s="558">
        <f>'Sch 2 - GEMT Expense'!$F$13</f>
        <v>0</v>
      </c>
      <c r="K52" s="558">
        <f t="shared" si="2"/>
        <v>0</v>
      </c>
      <c r="L52" s="558">
        <f>'ADJ Sch 2 - GEMT Expense'!$F$13</f>
        <v>0</v>
      </c>
      <c r="M52" s="608"/>
    </row>
    <row r="53" spans="1:13" hidden="1" x14ac:dyDescent="0.25">
      <c r="A53" s="608"/>
      <c r="B53" s="554" t="s">
        <v>214</v>
      </c>
      <c r="C53" s="555">
        <f>'ADJ Sch 2 - GEMT Expense'!A14</f>
        <v>4</v>
      </c>
      <c r="D53" s="554"/>
      <c r="E53" s="559" t="str">
        <f>'ADJ Sch 2 - GEMT Expense'!B14</f>
        <v>Depreciation and Amortization - Other</v>
      </c>
      <c r="F53" s="555">
        <v>1</v>
      </c>
      <c r="G53" s="554" t="s">
        <v>177</v>
      </c>
      <c r="H53" s="554"/>
      <c r="I53" s="609"/>
      <c r="J53" s="558">
        <f>'Sch 2 - GEMT Expense'!$F$14</f>
        <v>0</v>
      </c>
      <c r="K53" s="558">
        <f t="shared" si="2"/>
        <v>0</v>
      </c>
      <c r="L53" s="558">
        <f>'ADJ Sch 2 - GEMT Expense'!$F$14</f>
        <v>0</v>
      </c>
      <c r="M53" s="608"/>
    </row>
    <row r="54" spans="1:13" hidden="1" x14ac:dyDescent="0.25">
      <c r="A54" s="608"/>
      <c r="B54" s="554" t="s">
        <v>214</v>
      </c>
      <c r="C54" s="555">
        <f>'ADJ Sch 2 - GEMT Expense'!A15</f>
        <v>5</v>
      </c>
      <c r="D54" s="554"/>
      <c r="E54" s="559" t="str">
        <f>'ADJ Sch 2 - GEMT Expense'!B15</f>
        <v>Leases and Rentals</v>
      </c>
      <c r="F54" s="555">
        <v>1</v>
      </c>
      <c r="G54" s="554" t="s">
        <v>177</v>
      </c>
      <c r="H54" s="554"/>
      <c r="I54" s="609"/>
      <c r="J54" s="558">
        <f>'Sch 2 - GEMT Expense'!$F$15</f>
        <v>0</v>
      </c>
      <c r="K54" s="558">
        <f t="shared" si="2"/>
        <v>0</v>
      </c>
      <c r="L54" s="558">
        <f>'ADJ Sch 2 - GEMT Expense'!$F$15</f>
        <v>0</v>
      </c>
      <c r="M54" s="608"/>
    </row>
    <row r="55" spans="1:13" hidden="1" x14ac:dyDescent="0.25">
      <c r="A55" s="608"/>
      <c r="B55" s="554" t="s">
        <v>214</v>
      </c>
      <c r="C55" s="555">
        <f>'ADJ Sch 2 - GEMT Expense'!A16</f>
        <v>6</v>
      </c>
      <c r="D55" s="554"/>
      <c r="E55" s="559" t="str">
        <f>'ADJ Sch 2 - GEMT Expense'!B16</f>
        <v>Property Taxes</v>
      </c>
      <c r="F55" s="555">
        <v>1</v>
      </c>
      <c r="G55" s="554" t="s">
        <v>177</v>
      </c>
      <c r="H55" s="554"/>
      <c r="I55" s="609"/>
      <c r="J55" s="558">
        <f>'Sch 2 - GEMT Expense'!$F$16</f>
        <v>0</v>
      </c>
      <c r="K55" s="558">
        <f t="shared" si="2"/>
        <v>0</v>
      </c>
      <c r="L55" s="558">
        <f>'ADJ Sch 2 - GEMT Expense'!$F$16</f>
        <v>0</v>
      </c>
      <c r="M55" s="608"/>
    </row>
    <row r="56" spans="1:13" hidden="1" x14ac:dyDescent="0.25">
      <c r="A56" s="608"/>
      <c r="B56" s="554" t="s">
        <v>214</v>
      </c>
      <c r="C56" s="555">
        <f>'ADJ Sch 2 - GEMT Expense'!A17</f>
        <v>7</v>
      </c>
      <c r="D56" s="554"/>
      <c r="E56" s="559" t="str">
        <f>'ADJ Sch 2 - GEMT Expense'!B17</f>
        <v>Property Insurance</v>
      </c>
      <c r="F56" s="555">
        <v>1</v>
      </c>
      <c r="G56" s="554" t="s">
        <v>177</v>
      </c>
      <c r="H56" s="554"/>
      <c r="I56" s="609"/>
      <c r="J56" s="558">
        <f>'Sch 2 - GEMT Expense'!$F$17</f>
        <v>0</v>
      </c>
      <c r="K56" s="558">
        <f t="shared" si="2"/>
        <v>0</v>
      </c>
      <c r="L56" s="558">
        <f>'ADJ Sch 2 - GEMT Expense'!$F$17</f>
        <v>0</v>
      </c>
      <c r="M56" s="608"/>
    </row>
    <row r="57" spans="1:13" hidden="1" x14ac:dyDescent="0.25">
      <c r="A57" s="608"/>
      <c r="B57" s="554" t="s">
        <v>214</v>
      </c>
      <c r="C57" s="555">
        <f>'ADJ Sch 2 - GEMT Expense'!A18</f>
        <v>8</v>
      </c>
      <c r="D57" s="554"/>
      <c r="E57" s="559" t="str">
        <f>'ADJ Sch 2 - GEMT Expense'!B18</f>
        <v>Interest - Property, Plant, and Equipment</v>
      </c>
      <c r="F57" s="555">
        <v>1</v>
      </c>
      <c r="G57" s="554" t="s">
        <v>177</v>
      </c>
      <c r="H57" s="554"/>
      <c r="I57" s="609"/>
      <c r="J57" s="558">
        <f>'Sch 2 - GEMT Expense'!$F$18</f>
        <v>0</v>
      </c>
      <c r="K57" s="558">
        <f t="shared" si="2"/>
        <v>0</v>
      </c>
      <c r="L57" s="558">
        <f>'ADJ Sch 2 - GEMT Expense'!$F$18</f>
        <v>0</v>
      </c>
      <c r="M57" s="608"/>
    </row>
    <row r="58" spans="1:13" hidden="1" x14ac:dyDescent="0.25">
      <c r="A58" s="608"/>
      <c r="B58" s="554" t="s">
        <v>214</v>
      </c>
      <c r="C58" s="555">
        <f>'ADJ Sch 2 - GEMT Expense'!A19</f>
        <v>9</v>
      </c>
      <c r="D58" s="554"/>
      <c r="E58" s="559" t="str">
        <f>'ADJ Sch 2 - GEMT Expense'!B19</f>
        <v>Other - (Specify)</v>
      </c>
      <c r="F58" s="555">
        <v>1</v>
      </c>
      <c r="G58" s="554" t="s">
        <v>177</v>
      </c>
      <c r="H58" s="554"/>
      <c r="I58" s="609"/>
      <c r="J58" s="558">
        <f>'Sch 2 - GEMT Expense'!$F$19</f>
        <v>0</v>
      </c>
      <c r="K58" s="558">
        <f t="shared" si="2"/>
        <v>0</v>
      </c>
      <c r="L58" s="558">
        <f>'ADJ Sch 2 - GEMT Expense'!$F$19</f>
        <v>0</v>
      </c>
      <c r="M58" s="608"/>
    </row>
    <row r="59" spans="1:13" hidden="1" x14ac:dyDescent="0.25">
      <c r="A59" s="608"/>
      <c r="B59" s="554" t="s">
        <v>214</v>
      </c>
      <c r="C59" s="555">
        <f>'ADJ Sch 2 - GEMT Expense'!A20</f>
        <v>10</v>
      </c>
      <c r="D59" s="554"/>
      <c r="E59" s="559" t="str">
        <f>'ADJ Sch 2 - GEMT Expense'!B20</f>
        <v>Other - (Specify)</v>
      </c>
      <c r="F59" s="555">
        <v>1</v>
      </c>
      <c r="G59" s="554" t="s">
        <v>177</v>
      </c>
      <c r="H59" s="554"/>
      <c r="I59" s="609"/>
      <c r="J59" s="558">
        <f>'Sch 2 - GEMT Expense'!$F$20</f>
        <v>0</v>
      </c>
      <c r="K59" s="558">
        <f t="shared" si="2"/>
        <v>0</v>
      </c>
      <c r="L59" s="558">
        <f>'ADJ Sch 2 - GEMT Expense'!$F$20</f>
        <v>0</v>
      </c>
      <c r="M59" s="608"/>
    </row>
    <row r="60" spans="1:13" hidden="1" x14ac:dyDescent="0.25">
      <c r="A60" s="608"/>
      <c r="B60" s="554" t="s">
        <v>214</v>
      </c>
      <c r="C60" s="555">
        <f>'ADJ Sch 2 - GEMT Expense'!A25</f>
        <v>11</v>
      </c>
      <c r="D60" s="554"/>
      <c r="E60" s="559" t="str">
        <f>'ADJ Sch 2 - GEMT Expense'!B25</f>
        <v>Administrative Chief</v>
      </c>
      <c r="F60" s="555">
        <v>1</v>
      </c>
      <c r="G60" s="554" t="s">
        <v>177</v>
      </c>
      <c r="H60" s="554"/>
      <c r="I60" s="609"/>
      <c r="J60" s="558">
        <f>'Sch 2 - GEMT Expense'!$F$25</f>
        <v>0</v>
      </c>
      <c r="K60" s="558">
        <f t="shared" si="2"/>
        <v>0</v>
      </c>
      <c r="L60" s="558">
        <f>'ADJ Sch 2 - GEMT Expense'!$F$25</f>
        <v>0</v>
      </c>
      <c r="M60" s="608"/>
    </row>
    <row r="61" spans="1:13" hidden="1" x14ac:dyDescent="0.25">
      <c r="A61" s="608"/>
      <c r="B61" s="554" t="s">
        <v>214</v>
      </c>
      <c r="C61" s="555">
        <f>'ADJ Sch 2 - GEMT Expense'!A26</f>
        <v>12</v>
      </c>
      <c r="D61" s="554"/>
      <c r="E61" s="559" t="str">
        <f>'ADJ Sch 2 - GEMT Expense'!B26</f>
        <v>Chief</v>
      </c>
      <c r="F61" s="555">
        <v>1</v>
      </c>
      <c r="G61" s="554" t="s">
        <v>177</v>
      </c>
      <c r="H61" s="554"/>
      <c r="I61" s="609"/>
      <c r="J61" s="558">
        <f>'Sch 2 - GEMT Expense'!$F$26</f>
        <v>0</v>
      </c>
      <c r="K61" s="558">
        <f t="shared" si="2"/>
        <v>0</v>
      </c>
      <c r="L61" s="558">
        <f>'ADJ Sch 2 - GEMT Expense'!$F$26</f>
        <v>0</v>
      </c>
      <c r="M61" s="608"/>
    </row>
    <row r="62" spans="1:13" hidden="1" x14ac:dyDescent="0.25">
      <c r="A62" s="608"/>
      <c r="B62" s="554" t="s">
        <v>214</v>
      </c>
      <c r="C62" s="555">
        <f>'ADJ Sch 2 - GEMT Expense'!A27</f>
        <v>13</v>
      </c>
      <c r="D62" s="554"/>
      <c r="E62" s="559" t="str">
        <f>'ADJ Sch 2 - GEMT Expense'!B27</f>
        <v>Non-GEMT Salaries</v>
      </c>
      <c r="F62" s="555">
        <v>1</v>
      </c>
      <c r="G62" s="554" t="s">
        <v>177</v>
      </c>
      <c r="H62" s="554"/>
      <c r="I62" s="609"/>
      <c r="J62" s="558">
        <f>'Sch 2 - GEMT Expense'!$F$27</f>
        <v>0</v>
      </c>
      <c r="K62" s="558">
        <f t="shared" ref="K62:K106" si="3">L62-J62</f>
        <v>0</v>
      </c>
      <c r="L62" s="558">
        <f>'ADJ Sch 2 - GEMT Expense'!$F$27</f>
        <v>0</v>
      </c>
      <c r="M62" s="608"/>
    </row>
    <row r="63" spans="1:13" hidden="1" x14ac:dyDescent="0.25">
      <c r="A63" s="608"/>
      <c r="B63" s="554" t="s">
        <v>214</v>
      </c>
      <c r="C63" s="555">
        <f>'ADJ Sch 2 - GEMT Expense'!A28</f>
        <v>14</v>
      </c>
      <c r="D63" s="554"/>
      <c r="E63" s="559" t="str">
        <f>'ADJ Sch 2 - GEMT Expense'!B28</f>
        <v>GEMT Salaries</v>
      </c>
      <c r="F63" s="555">
        <v>1</v>
      </c>
      <c r="G63" s="554" t="s">
        <v>177</v>
      </c>
      <c r="H63" s="554"/>
      <c r="I63" s="609"/>
      <c r="J63" s="558">
        <f>'Sch 2 - GEMT Expense'!$F$28</f>
        <v>0</v>
      </c>
      <c r="K63" s="558">
        <f t="shared" si="3"/>
        <v>0</v>
      </c>
      <c r="L63" s="558">
        <f>'ADJ Sch 2 - GEMT Expense'!$F$28</f>
        <v>0</v>
      </c>
      <c r="M63" s="608"/>
    </row>
    <row r="64" spans="1:13" hidden="1" x14ac:dyDescent="0.25">
      <c r="A64" s="608"/>
      <c r="B64" s="554" t="s">
        <v>214</v>
      </c>
      <c r="C64" s="555">
        <f>'ADJ Sch 2 - GEMT Expense'!A29</f>
        <v>15</v>
      </c>
      <c r="D64" s="554"/>
      <c r="E64" s="559" t="str">
        <f>'ADJ Sch 2 - GEMT Expense'!B29</f>
        <v>Other - (Specify)</v>
      </c>
      <c r="F64" s="555">
        <v>1</v>
      </c>
      <c r="G64" s="554" t="s">
        <v>177</v>
      </c>
      <c r="H64" s="554"/>
      <c r="I64" s="609"/>
      <c r="J64" s="558">
        <f>'Sch 2 - GEMT Expense'!$F$29</f>
        <v>0</v>
      </c>
      <c r="K64" s="558">
        <f t="shared" si="3"/>
        <v>0</v>
      </c>
      <c r="L64" s="558">
        <f>'ADJ Sch 2 - GEMT Expense'!$F$29</f>
        <v>0</v>
      </c>
      <c r="M64" s="608"/>
    </row>
    <row r="65" spans="1:13" hidden="1" x14ac:dyDescent="0.25">
      <c r="A65" s="608"/>
      <c r="B65" s="554" t="s">
        <v>214</v>
      </c>
      <c r="C65" s="555">
        <f>'ADJ Sch 2 - GEMT Expense'!A30</f>
        <v>16</v>
      </c>
      <c r="D65" s="554"/>
      <c r="E65" s="559" t="str">
        <f>'ADJ Sch 2 - GEMT Expense'!B30</f>
        <v>Other - (Specify)</v>
      </c>
      <c r="F65" s="555">
        <v>1</v>
      </c>
      <c r="G65" s="554" t="s">
        <v>177</v>
      </c>
      <c r="H65" s="554"/>
      <c r="I65" s="609"/>
      <c r="J65" s="558">
        <f>'Sch 2 - GEMT Expense'!$F$30</f>
        <v>0</v>
      </c>
      <c r="K65" s="558">
        <f t="shared" si="3"/>
        <v>0</v>
      </c>
      <c r="L65" s="558">
        <f>'ADJ Sch 2 - GEMT Expense'!$F$30</f>
        <v>0</v>
      </c>
      <c r="M65" s="608"/>
    </row>
    <row r="66" spans="1:13" hidden="1" x14ac:dyDescent="0.25">
      <c r="A66" s="608"/>
      <c r="B66" s="554" t="s">
        <v>214</v>
      </c>
      <c r="C66" s="555">
        <f>'ADJ Sch 2 - GEMT Expense'!A31</f>
        <v>17</v>
      </c>
      <c r="D66" s="554"/>
      <c r="E66" s="559" t="str">
        <f>'ADJ Sch 2 - GEMT Expense'!B31</f>
        <v>Other - (Specify)</v>
      </c>
      <c r="F66" s="555">
        <v>1</v>
      </c>
      <c r="G66" s="554" t="s">
        <v>177</v>
      </c>
      <c r="H66" s="554"/>
      <c r="I66" s="609"/>
      <c r="J66" s="558">
        <f>'Sch 2 - GEMT Expense'!$F$31</f>
        <v>0</v>
      </c>
      <c r="K66" s="558">
        <f t="shared" si="3"/>
        <v>0</v>
      </c>
      <c r="L66" s="558">
        <f>'ADJ Sch 2 - GEMT Expense'!$F$31</f>
        <v>0</v>
      </c>
      <c r="M66" s="608"/>
    </row>
    <row r="67" spans="1:13" hidden="1" x14ac:dyDescent="0.25">
      <c r="A67" s="608"/>
      <c r="B67" s="554" t="s">
        <v>214</v>
      </c>
      <c r="C67" s="555">
        <f>'ADJ Sch 2 - GEMT Expense'!A32</f>
        <v>18</v>
      </c>
      <c r="D67" s="554"/>
      <c r="E67" s="559" t="str">
        <f>'ADJ Sch 2 - GEMT Expense'!B32</f>
        <v>Other - (Specify)</v>
      </c>
      <c r="F67" s="555">
        <v>1</v>
      </c>
      <c r="G67" s="554" t="s">
        <v>177</v>
      </c>
      <c r="H67" s="554"/>
      <c r="I67" s="609"/>
      <c r="J67" s="558">
        <f>'Sch 2 - GEMT Expense'!$F$32</f>
        <v>0</v>
      </c>
      <c r="K67" s="558">
        <f t="shared" si="3"/>
        <v>0</v>
      </c>
      <c r="L67" s="558">
        <f>'ADJ Sch 2 - GEMT Expense'!$F$32</f>
        <v>0</v>
      </c>
      <c r="M67" s="608"/>
    </row>
    <row r="68" spans="1:13" hidden="1" x14ac:dyDescent="0.25">
      <c r="A68" s="608"/>
      <c r="B68" s="554" t="s">
        <v>214</v>
      </c>
      <c r="C68" s="555">
        <f>'ADJ Sch 2 - GEMT Expense'!A37</f>
        <v>19</v>
      </c>
      <c r="D68" s="554"/>
      <c r="E68" s="559" t="str">
        <f>'ADJ Sch 2 - GEMT Expense'!B37</f>
        <v>Administrative Chief</v>
      </c>
      <c r="F68" s="555">
        <v>1</v>
      </c>
      <c r="G68" s="554" t="s">
        <v>177</v>
      </c>
      <c r="H68" s="554"/>
      <c r="I68" s="609"/>
      <c r="J68" s="558">
        <f>'Sch 2 - GEMT Expense'!$F$37</f>
        <v>0</v>
      </c>
      <c r="K68" s="558">
        <f t="shared" si="3"/>
        <v>0</v>
      </c>
      <c r="L68" s="558">
        <f>'ADJ Sch 2 - GEMT Expense'!$F$37</f>
        <v>0</v>
      </c>
      <c r="M68" s="608"/>
    </row>
    <row r="69" spans="1:13" hidden="1" x14ac:dyDescent="0.25">
      <c r="A69" s="608"/>
      <c r="B69" s="554" t="s">
        <v>214</v>
      </c>
      <c r="C69" s="555">
        <f>'ADJ Sch 2 - GEMT Expense'!A38</f>
        <v>20</v>
      </c>
      <c r="D69" s="554"/>
      <c r="E69" s="559" t="str">
        <f>'ADJ Sch 2 - GEMT Expense'!B38</f>
        <v>Chief</v>
      </c>
      <c r="F69" s="555">
        <v>1</v>
      </c>
      <c r="G69" s="554" t="s">
        <v>177</v>
      </c>
      <c r="H69" s="554"/>
      <c r="I69" s="609"/>
      <c r="J69" s="558">
        <f>'Sch 2 - GEMT Expense'!$F$38</f>
        <v>0</v>
      </c>
      <c r="K69" s="558">
        <f t="shared" si="3"/>
        <v>0</v>
      </c>
      <c r="L69" s="558">
        <f>'ADJ Sch 2 - GEMT Expense'!$F$38</f>
        <v>0</v>
      </c>
      <c r="M69" s="608"/>
    </row>
    <row r="70" spans="1:13" hidden="1" x14ac:dyDescent="0.25">
      <c r="A70" s="608"/>
      <c r="B70" s="554" t="s">
        <v>214</v>
      </c>
      <c r="C70" s="555">
        <f>'ADJ Sch 2 - GEMT Expense'!A39</f>
        <v>21</v>
      </c>
      <c r="D70" s="554"/>
      <c r="E70" s="559" t="str">
        <f>'ADJ Sch 2 - GEMT Expense'!B39</f>
        <v>Non-GEMT Salaries</v>
      </c>
      <c r="F70" s="555">
        <v>1</v>
      </c>
      <c r="G70" s="554" t="s">
        <v>177</v>
      </c>
      <c r="H70" s="554"/>
      <c r="I70" s="609"/>
      <c r="J70" s="558">
        <f>'Sch 2 - GEMT Expense'!$F$39</f>
        <v>0</v>
      </c>
      <c r="K70" s="558">
        <f t="shared" si="3"/>
        <v>0</v>
      </c>
      <c r="L70" s="558">
        <f>'ADJ Sch 2 - GEMT Expense'!$F$39</f>
        <v>0</v>
      </c>
      <c r="M70" s="608"/>
    </row>
    <row r="71" spans="1:13" hidden="1" x14ac:dyDescent="0.25">
      <c r="A71" s="608"/>
      <c r="B71" s="554" t="s">
        <v>214</v>
      </c>
      <c r="C71" s="555">
        <f>'ADJ Sch 2 - GEMT Expense'!A40</f>
        <v>22</v>
      </c>
      <c r="D71" s="554"/>
      <c r="E71" s="559" t="str">
        <f>'ADJ Sch 2 - GEMT Expense'!B40</f>
        <v>GEMT Salaries</v>
      </c>
      <c r="F71" s="555">
        <v>1</v>
      </c>
      <c r="G71" s="554" t="s">
        <v>177</v>
      </c>
      <c r="H71" s="554"/>
      <c r="I71" s="609"/>
      <c r="J71" s="558">
        <f>'Sch 2 - GEMT Expense'!$F$40</f>
        <v>0</v>
      </c>
      <c r="K71" s="558">
        <f t="shared" si="3"/>
        <v>0</v>
      </c>
      <c r="L71" s="558">
        <f>'ADJ Sch 2 - GEMT Expense'!$F$40</f>
        <v>0</v>
      </c>
      <c r="M71" s="608"/>
    </row>
    <row r="72" spans="1:13" hidden="1" x14ac:dyDescent="0.25">
      <c r="A72" s="608"/>
      <c r="B72" s="554" t="s">
        <v>214</v>
      </c>
      <c r="C72" s="555">
        <f>'ADJ Sch 2 - GEMT Expense'!A41</f>
        <v>23</v>
      </c>
      <c r="D72" s="554"/>
      <c r="E72" s="559" t="str">
        <f>'ADJ Sch 2 - GEMT Expense'!B41</f>
        <v>Other - (Specify)</v>
      </c>
      <c r="F72" s="555">
        <v>1</v>
      </c>
      <c r="G72" s="554" t="s">
        <v>177</v>
      </c>
      <c r="H72" s="554"/>
      <c r="I72" s="609"/>
      <c r="J72" s="558">
        <f>'Sch 2 - GEMT Expense'!$F$41</f>
        <v>0</v>
      </c>
      <c r="K72" s="558">
        <f t="shared" si="3"/>
        <v>0</v>
      </c>
      <c r="L72" s="558">
        <f>'ADJ Sch 2 - GEMT Expense'!$F$41</f>
        <v>0</v>
      </c>
      <c r="M72" s="608"/>
    </row>
    <row r="73" spans="1:13" hidden="1" x14ac:dyDescent="0.25">
      <c r="A73" s="608"/>
      <c r="B73" s="554" t="s">
        <v>214</v>
      </c>
      <c r="C73" s="555">
        <f>'ADJ Sch 2 - GEMT Expense'!A42</f>
        <v>24</v>
      </c>
      <c r="D73" s="554"/>
      <c r="E73" s="559" t="str">
        <f>'ADJ Sch 2 - GEMT Expense'!B42</f>
        <v>Other - (Specify)</v>
      </c>
      <c r="F73" s="555">
        <v>1</v>
      </c>
      <c r="G73" s="554" t="s">
        <v>177</v>
      </c>
      <c r="H73" s="554"/>
      <c r="I73" s="609"/>
      <c r="J73" s="558">
        <f>'Sch 2 - GEMT Expense'!$F$42</f>
        <v>0</v>
      </c>
      <c r="K73" s="558">
        <f t="shared" si="3"/>
        <v>0</v>
      </c>
      <c r="L73" s="558">
        <f>'ADJ Sch 2 - GEMT Expense'!$F$42</f>
        <v>0</v>
      </c>
      <c r="M73" s="608"/>
    </row>
    <row r="74" spans="1:13" hidden="1" x14ac:dyDescent="0.25">
      <c r="A74" s="608"/>
      <c r="B74" s="554" t="s">
        <v>214</v>
      </c>
      <c r="C74" s="555">
        <f>'ADJ Sch 2 - GEMT Expense'!A43</f>
        <v>25</v>
      </c>
      <c r="D74" s="554"/>
      <c r="E74" s="559" t="str">
        <f>'ADJ Sch 2 - GEMT Expense'!B43</f>
        <v>Other - (Specify)</v>
      </c>
      <c r="F74" s="555">
        <v>1</v>
      </c>
      <c r="G74" s="554" t="s">
        <v>177</v>
      </c>
      <c r="H74" s="554"/>
      <c r="I74" s="609"/>
      <c r="J74" s="558">
        <f>'Sch 2 - GEMT Expense'!$F$43</f>
        <v>0</v>
      </c>
      <c r="K74" s="558">
        <f t="shared" si="3"/>
        <v>0</v>
      </c>
      <c r="L74" s="558">
        <f>'ADJ Sch 2 - GEMT Expense'!$F$43</f>
        <v>0</v>
      </c>
      <c r="M74" s="608"/>
    </row>
    <row r="75" spans="1:13" hidden="1" x14ac:dyDescent="0.25">
      <c r="A75" s="608"/>
      <c r="B75" s="554" t="s">
        <v>214</v>
      </c>
      <c r="C75" s="555">
        <f>'ADJ Sch 2 - GEMT Expense'!A44</f>
        <v>26</v>
      </c>
      <c r="D75" s="554"/>
      <c r="E75" s="559" t="str">
        <f>'ADJ Sch 2 - GEMT Expense'!B44</f>
        <v>Other - (Specify)</v>
      </c>
      <c r="F75" s="555">
        <v>1</v>
      </c>
      <c r="G75" s="554" t="s">
        <v>177</v>
      </c>
      <c r="H75" s="554"/>
      <c r="I75" s="609"/>
      <c r="J75" s="558">
        <f>'Sch 2 - GEMT Expense'!$F$44</f>
        <v>0</v>
      </c>
      <c r="K75" s="558">
        <f t="shared" si="3"/>
        <v>0</v>
      </c>
      <c r="L75" s="558">
        <f>'ADJ Sch 2 - GEMT Expense'!$F$44</f>
        <v>0</v>
      </c>
      <c r="M75" s="608"/>
    </row>
    <row r="76" spans="1:13" hidden="1" x14ac:dyDescent="0.25">
      <c r="A76" s="608"/>
      <c r="B76" s="554" t="s">
        <v>214</v>
      </c>
      <c r="C76" s="555">
        <f>'ADJ Sch 2 - GEMT Expense'!A52</f>
        <v>27</v>
      </c>
      <c r="D76" s="554"/>
      <c r="E76" s="559" t="str">
        <f>'ADJ Sch 2 - GEMT Expense'!B52</f>
        <v>Administrative</v>
      </c>
      <c r="F76" s="555">
        <v>1</v>
      </c>
      <c r="G76" s="554" t="s">
        <v>177</v>
      </c>
      <c r="H76" s="554"/>
      <c r="I76" s="609"/>
      <c r="J76" s="558">
        <f>'Sch 2 - GEMT Expense'!$F$52</f>
        <v>0</v>
      </c>
      <c r="K76" s="558">
        <f t="shared" si="3"/>
        <v>0</v>
      </c>
      <c r="L76" s="558">
        <f>'ADJ Sch 2 - GEMT Expense'!$F$52</f>
        <v>0</v>
      </c>
      <c r="M76" s="608"/>
    </row>
    <row r="77" spans="1:13" hidden="1" x14ac:dyDescent="0.25">
      <c r="A77" s="608"/>
      <c r="B77" s="554" t="s">
        <v>214</v>
      </c>
      <c r="C77" s="555">
        <f>'ADJ Sch 2 - GEMT Expense'!A53</f>
        <v>28</v>
      </c>
      <c r="D77" s="554"/>
      <c r="E77" s="559" t="str">
        <f>'ADJ Sch 2 - GEMT Expense'!B53</f>
        <v>Legal</v>
      </c>
      <c r="F77" s="555">
        <v>1</v>
      </c>
      <c r="G77" s="554" t="s">
        <v>177</v>
      </c>
      <c r="H77" s="554"/>
      <c r="I77" s="609"/>
      <c r="J77" s="558">
        <f>'Sch 2 - GEMT Expense'!$F$53</f>
        <v>0</v>
      </c>
      <c r="K77" s="558">
        <f t="shared" si="3"/>
        <v>0</v>
      </c>
      <c r="L77" s="558">
        <f>'ADJ Sch 2 - GEMT Expense'!$F$53</f>
        <v>0</v>
      </c>
      <c r="M77" s="608"/>
    </row>
    <row r="78" spans="1:13" hidden="1" x14ac:dyDescent="0.25">
      <c r="A78" s="608"/>
      <c r="B78" s="554" t="s">
        <v>214</v>
      </c>
      <c r="C78" s="555">
        <f>'ADJ Sch 2 - GEMT Expense'!A54</f>
        <v>29</v>
      </c>
      <c r="D78" s="554"/>
      <c r="E78" s="559" t="str">
        <f>'ADJ Sch 2 - GEMT Expense'!B54</f>
        <v>Accounting</v>
      </c>
      <c r="F78" s="555">
        <v>1</v>
      </c>
      <c r="G78" s="554" t="s">
        <v>177</v>
      </c>
      <c r="H78" s="554"/>
      <c r="I78" s="609"/>
      <c r="J78" s="558">
        <f>'Sch 2 - GEMT Expense'!$F$54</f>
        <v>0</v>
      </c>
      <c r="K78" s="558">
        <f t="shared" si="3"/>
        <v>0</v>
      </c>
      <c r="L78" s="558">
        <f>'ADJ Sch 2 - GEMT Expense'!$F$54</f>
        <v>0</v>
      </c>
      <c r="M78" s="608"/>
    </row>
    <row r="79" spans="1:13" hidden="1" x14ac:dyDescent="0.25">
      <c r="A79" s="608"/>
      <c r="B79" s="554" t="s">
        <v>214</v>
      </c>
      <c r="C79" s="555">
        <f>'ADJ Sch 2 - GEMT Expense'!A55</f>
        <v>30</v>
      </c>
      <c r="D79" s="554"/>
      <c r="E79" s="559" t="str">
        <f>'ADJ Sch 2 - GEMT Expense'!B55</f>
        <v xml:space="preserve">Advertising </v>
      </c>
      <c r="F79" s="555">
        <v>1</v>
      </c>
      <c r="G79" s="554" t="s">
        <v>177</v>
      </c>
      <c r="H79" s="554"/>
      <c r="I79" s="609"/>
      <c r="J79" s="558">
        <f>'Sch 2 - GEMT Expense'!$F$55</f>
        <v>0</v>
      </c>
      <c r="K79" s="558">
        <f t="shared" si="3"/>
        <v>0</v>
      </c>
      <c r="L79" s="558">
        <f>'ADJ Sch 2 - GEMT Expense'!$F$55</f>
        <v>0</v>
      </c>
      <c r="M79" s="608"/>
    </row>
    <row r="80" spans="1:13" hidden="1" x14ac:dyDescent="0.25">
      <c r="A80" s="608"/>
      <c r="B80" s="554" t="s">
        <v>214</v>
      </c>
      <c r="C80" s="555">
        <f>'ADJ Sch 2 - GEMT Expense'!A56</f>
        <v>31</v>
      </c>
      <c r="D80" s="554"/>
      <c r="E80" s="559" t="str">
        <f>'ADJ Sch 2 - GEMT Expense'!B56</f>
        <v>Consulting Expenses</v>
      </c>
      <c r="F80" s="555">
        <v>1</v>
      </c>
      <c r="G80" s="554" t="s">
        <v>177</v>
      </c>
      <c r="H80" s="554"/>
      <c r="I80" s="609"/>
      <c r="J80" s="558">
        <f>'Sch 2 - GEMT Expense'!$F$56</f>
        <v>0</v>
      </c>
      <c r="K80" s="558">
        <f t="shared" si="3"/>
        <v>0</v>
      </c>
      <c r="L80" s="558">
        <f>'ADJ Sch 2 - GEMT Expense'!$F$56</f>
        <v>0</v>
      </c>
      <c r="M80" s="608"/>
    </row>
    <row r="81" spans="1:13" hidden="1" x14ac:dyDescent="0.25">
      <c r="A81" s="608"/>
      <c r="B81" s="554" t="s">
        <v>214</v>
      </c>
      <c r="C81" s="555">
        <f>'ADJ Sch 2 - GEMT Expense'!A57</f>
        <v>32</v>
      </c>
      <c r="D81" s="554"/>
      <c r="E81" s="559" t="str">
        <f>'ADJ Sch 2 - GEMT Expense'!B57</f>
        <v>Contracted Labor</v>
      </c>
      <c r="F81" s="555">
        <v>1</v>
      </c>
      <c r="G81" s="554" t="s">
        <v>177</v>
      </c>
      <c r="H81" s="554"/>
      <c r="I81" s="609"/>
      <c r="J81" s="558">
        <f>'Sch 2 - GEMT Expense'!$F$57</f>
        <v>0</v>
      </c>
      <c r="K81" s="558">
        <f t="shared" si="3"/>
        <v>0</v>
      </c>
      <c r="L81" s="558">
        <f>'ADJ Sch 2 - GEMT Expense'!$F$57</f>
        <v>0</v>
      </c>
      <c r="M81" s="608"/>
    </row>
    <row r="82" spans="1:13" hidden="1" x14ac:dyDescent="0.25">
      <c r="A82" s="608"/>
      <c r="B82" s="554" t="s">
        <v>214</v>
      </c>
      <c r="C82" s="555">
        <f>'ADJ Sch 2 - GEMT Expense'!A58</f>
        <v>33</v>
      </c>
      <c r="D82" s="554"/>
      <c r="E82" s="559" t="str">
        <f>'ADJ Sch 2 - GEMT Expense'!B58</f>
        <v>Interest - Other</v>
      </c>
      <c r="F82" s="555">
        <v>1</v>
      </c>
      <c r="G82" s="554" t="s">
        <v>177</v>
      </c>
      <c r="H82" s="554"/>
      <c r="I82" s="609"/>
      <c r="J82" s="558">
        <f>'Sch 2 - GEMT Expense'!$F$58</f>
        <v>0</v>
      </c>
      <c r="K82" s="558">
        <f t="shared" si="3"/>
        <v>0</v>
      </c>
      <c r="L82" s="558">
        <f>'ADJ Sch 2 - GEMT Expense'!$F$58</f>
        <v>0</v>
      </c>
      <c r="M82" s="608"/>
    </row>
    <row r="83" spans="1:13" hidden="1" x14ac:dyDescent="0.25">
      <c r="A83" s="608"/>
      <c r="B83" s="554" t="s">
        <v>214</v>
      </c>
      <c r="C83" s="555">
        <f>'ADJ Sch 2 - GEMT Expense'!A59</f>
        <v>34</v>
      </c>
      <c r="D83" s="554"/>
      <c r="E83" s="559" t="str">
        <f>'ADJ Sch 2 - GEMT Expense'!B59</f>
        <v>Training</v>
      </c>
      <c r="F83" s="555">
        <v>1</v>
      </c>
      <c r="G83" s="554" t="s">
        <v>177</v>
      </c>
      <c r="H83" s="554"/>
      <c r="I83" s="609"/>
      <c r="J83" s="558">
        <f>'Sch 2 - GEMT Expense'!$F$59</f>
        <v>0</v>
      </c>
      <c r="K83" s="558">
        <f t="shared" si="3"/>
        <v>0</v>
      </c>
      <c r="L83" s="558">
        <f>'ADJ Sch 2 - GEMT Expense'!$F$59</f>
        <v>0</v>
      </c>
      <c r="M83" s="608"/>
    </row>
    <row r="84" spans="1:13" hidden="1" x14ac:dyDescent="0.25">
      <c r="A84" s="608"/>
      <c r="B84" s="554" t="s">
        <v>214</v>
      </c>
      <c r="C84" s="555">
        <f>'ADJ Sch 2 - GEMT Expense'!A60</f>
        <v>35</v>
      </c>
      <c r="D84" s="554"/>
      <c r="E84" s="559" t="str">
        <f>'ADJ Sch 2 - GEMT Expense'!B60</f>
        <v>General Insurance</v>
      </c>
      <c r="F84" s="555">
        <v>1</v>
      </c>
      <c r="G84" s="554" t="s">
        <v>177</v>
      </c>
      <c r="H84" s="554"/>
      <c r="I84" s="609"/>
      <c r="J84" s="558">
        <f>'Sch 2 - GEMT Expense'!$F$60</f>
        <v>0</v>
      </c>
      <c r="K84" s="558">
        <f t="shared" si="3"/>
        <v>0</v>
      </c>
      <c r="L84" s="558">
        <f>'ADJ Sch 2 - GEMT Expense'!$F$60</f>
        <v>0</v>
      </c>
      <c r="M84" s="608"/>
    </row>
    <row r="85" spans="1:13" hidden="1" x14ac:dyDescent="0.25">
      <c r="A85" s="608"/>
      <c r="B85" s="554" t="s">
        <v>214</v>
      </c>
      <c r="C85" s="555">
        <f>'ADJ Sch 2 - GEMT Expense'!A61</f>
        <v>36</v>
      </c>
      <c r="D85" s="554"/>
      <c r="E85" s="559" t="str">
        <f>'ADJ Sch 2 - GEMT Expense'!B61</f>
        <v>Supplies</v>
      </c>
      <c r="F85" s="555">
        <v>1</v>
      </c>
      <c r="G85" s="554" t="s">
        <v>177</v>
      </c>
      <c r="H85" s="554"/>
      <c r="I85" s="609"/>
      <c r="J85" s="558">
        <f>'Sch 2 - GEMT Expense'!$F$61</f>
        <v>0</v>
      </c>
      <c r="K85" s="558">
        <f t="shared" si="3"/>
        <v>0</v>
      </c>
      <c r="L85" s="558">
        <f>'ADJ Sch 2 - GEMT Expense'!$F$61</f>
        <v>0</v>
      </c>
      <c r="M85" s="608"/>
    </row>
    <row r="86" spans="1:13" hidden="1" x14ac:dyDescent="0.25">
      <c r="A86" s="608"/>
      <c r="B86" s="554" t="s">
        <v>214</v>
      </c>
      <c r="C86" s="555">
        <f>'ADJ Sch 2 - GEMT Expense'!A62</f>
        <v>37</v>
      </c>
      <c r="D86" s="554"/>
      <c r="E86" s="559" t="str">
        <f>'ADJ Sch 2 - GEMT Expense'!B62</f>
        <v>Bad Debt</v>
      </c>
      <c r="F86" s="555">
        <v>1</v>
      </c>
      <c r="G86" s="554" t="s">
        <v>177</v>
      </c>
      <c r="H86" s="554"/>
      <c r="I86" s="609"/>
      <c r="J86" s="558">
        <f>'Sch 2 - GEMT Expense'!$F$62</f>
        <v>0</v>
      </c>
      <c r="K86" s="558">
        <f t="shared" si="3"/>
        <v>0</v>
      </c>
      <c r="L86" s="558">
        <f>'ADJ Sch 2 - GEMT Expense'!$F$62</f>
        <v>0</v>
      </c>
      <c r="M86" s="608"/>
    </row>
    <row r="87" spans="1:13" hidden="1" x14ac:dyDescent="0.25">
      <c r="A87" s="608"/>
      <c r="B87" s="554" t="s">
        <v>214</v>
      </c>
      <c r="C87" s="555">
        <f>'ADJ Sch 2 - GEMT Expense'!A63</f>
        <v>38</v>
      </c>
      <c r="D87" s="554"/>
      <c r="E87" s="559" t="str">
        <f>'ADJ Sch 2 - GEMT Expense'!B63</f>
        <v>Plant Operations and Maintenance</v>
      </c>
      <c r="F87" s="555">
        <v>1</v>
      </c>
      <c r="G87" s="554" t="s">
        <v>177</v>
      </c>
      <c r="H87" s="554"/>
      <c r="I87" s="609"/>
      <c r="J87" s="558">
        <f>'Sch 2 - GEMT Expense'!$F$63</f>
        <v>0</v>
      </c>
      <c r="K87" s="558">
        <f t="shared" si="3"/>
        <v>0</v>
      </c>
      <c r="L87" s="558">
        <f>'ADJ Sch 2 - GEMT Expense'!$F$63</f>
        <v>0</v>
      </c>
      <c r="M87" s="608"/>
    </row>
    <row r="88" spans="1:13" hidden="1" x14ac:dyDescent="0.25">
      <c r="A88" s="608"/>
      <c r="B88" s="554" t="s">
        <v>214</v>
      </c>
      <c r="C88" s="555">
        <f>'ADJ Sch 2 - GEMT Expense'!A64</f>
        <v>39</v>
      </c>
      <c r="D88" s="554"/>
      <c r="E88" s="559" t="str">
        <f>'ADJ Sch 2 - GEMT Expense'!B64</f>
        <v>Housekeeping</v>
      </c>
      <c r="F88" s="555">
        <v>1</v>
      </c>
      <c r="G88" s="554" t="s">
        <v>177</v>
      </c>
      <c r="H88" s="554"/>
      <c r="I88" s="609"/>
      <c r="J88" s="558">
        <f>'Sch 2 - GEMT Expense'!$F$64</f>
        <v>0</v>
      </c>
      <c r="K88" s="558">
        <f t="shared" si="3"/>
        <v>0</v>
      </c>
      <c r="L88" s="558">
        <f>'ADJ Sch 2 - GEMT Expense'!$F$64</f>
        <v>0</v>
      </c>
      <c r="M88" s="608"/>
    </row>
    <row r="89" spans="1:13" hidden="1" x14ac:dyDescent="0.25">
      <c r="A89" s="608"/>
      <c r="B89" s="554" t="s">
        <v>214</v>
      </c>
      <c r="C89" s="555">
        <f>'ADJ Sch 2 - GEMT Expense'!A65</f>
        <v>40</v>
      </c>
      <c r="D89" s="554"/>
      <c r="E89" s="559" t="str">
        <f>'ADJ Sch 2 - GEMT Expense'!B65</f>
        <v>Utilities</v>
      </c>
      <c r="F89" s="555">
        <v>1</v>
      </c>
      <c r="G89" s="554" t="s">
        <v>177</v>
      </c>
      <c r="H89" s="554"/>
      <c r="I89" s="609"/>
      <c r="J89" s="558">
        <f>'Sch 2 - GEMT Expense'!$F$65</f>
        <v>0</v>
      </c>
      <c r="K89" s="558">
        <f t="shared" si="3"/>
        <v>0</v>
      </c>
      <c r="L89" s="558">
        <f>'ADJ Sch 2 - GEMT Expense'!$F$65</f>
        <v>0</v>
      </c>
      <c r="M89" s="608"/>
    </row>
    <row r="90" spans="1:13" hidden="1" x14ac:dyDescent="0.25">
      <c r="A90" s="608"/>
      <c r="B90" s="554" t="s">
        <v>214</v>
      </c>
      <c r="C90" s="555">
        <f>'ADJ Sch 2 - GEMT Expense'!A66</f>
        <v>41</v>
      </c>
      <c r="D90" s="554"/>
      <c r="E90" s="559" t="str">
        <f>'ADJ Sch 2 - GEMT Expense'!B66</f>
        <v>Medical Supplies</v>
      </c>
      <c r="F90" s="555">
        <v>1</v>
      </c>
      <c r="G90" s="554" t="s">
        <v>177</v>
      </c>
      <c r="H90" s="554"/>
      <c r="I90" s="609"/>
      <c r="J90" s="558">
        <f>'Sch 2 - GEMT Expense'!$F$66</f>
        <v>0</v>
      </c>
      <c r="K90" s="558">
        <f t="shared" si="3"/>
        <v>0</v>
      </c>
      <c r="L90" s="558">
        <f>'ADJ Sch 2 - GEMT Expense'!$F$66</f>
        <v>0</v>
      </c>
      <c r="M90" s="608"/>
    </row>
    <row r="91" spans="1:13" hidden="1" x14ac:dyDescent="0.25">
      <c r="A91" s="608"/>
      <c r="B91" s="554" t="s">
        <v>214</v>
      </c>
      <c r="C91" s="555">
        <f>'ADJ Sch 2 - GEMT Expense'!A67</f>
        <v>42</v>
      </c>
      <c r="D91" s="554"/>
      <c r="E91" s="559" t="str">
        <f>'ADJ Sch 2 - GEMT Expense'!B67</f>
        <v>Minor Medical Equipment</v>
      </c>
      <c r="F91" s="555">
        <v>1</v>
      </c>
      <c r="G91" s="554" t="s">
        <v>177</v>
      </c>
      <c r="H91" s="554"/>
      <c r="I91" s="609"/>
      <c r="J91" s="558">
        <f>'Sch 2 - GEMT Expense'!$F$67</f>
        <v>0</v>
      </c>
      <c r="K91" s="558">
        <f t="shared" si="3"/>
        <v>0</v>
      </c>
      <c r="L91" s="558">
        <f>'ADJ Sch 2 - GEMT Expense'!$F$67</f>
        <v>0</v>
      </c>
      <c r="M91" s="608"/>
    </row>
    <row r="92" spans="1:13" hidden="1" x14ac:dyDescent="0.25">
      <c r="A92" s="608"/>
      <c r="B92" s="554" t="s">
        <v>214</v>
      </c>
      <c r="C92" s="555">
        <f>'ADJ Sch 2 - GEMT Expense'!A68</f>
        <v>43</v>
      </c>
      <c r="D92" s="554"/>
      <c r="E92" s="559" t="str">
        <f>'ADJ Sch 2 - GEMT Expense'!B68</f>
        <v>Minor Equipment</v>
      </c>
      <c r="F92" s="555">
        <v>1</v>
      </c>
      <c r="G92" s="554" t="s">
        <v>177</v>
      </c>
      <c r="H92" s="554"/>
      <c r="I92" s="609"/>
      <c r="J92" s="558">
        <f>'Sch 2 - GEMT Expense'!$F$68</f>
        <v>0</v>
      </c>
      <c r="K92" s="558">
        <f t="shared" si="3"/>
        <v>0</v>
      </c>
      <c r="L92" s="558">
        <f>'ADJ Sch 2 - GEMT Expense'!$F$68</f>
        <v>0</v>
      </c>
      <c r="M92" s="608"/>
    </row>
    <row r="93" spans="1:13" hidden="1" x14ac:dyDescent="0.25">
      <c r="A93" s="608"/>
      <c r="B93" s="554" t="s">
        <v>214</v>
      </c>
      <c r="C93" s="555">
        <f>'ADJ Sch 2 - GEMT Expense'!A69</f>
        <v>44</v>
      </c>
      <c r="D93" s="554"/>
      <c r="E93" s="559" t="str">
        <f>'ADJ Sch 2 - GEMT Expense'!B69</f>
        <v>Fines and Penalties</v>
      </c>
      <c r="F93" s="555">
        <v>1</v>
      </c>
      <c r="G93" s="554" t="s">
        <v>177</v>
      </c>
      <c r="H93" s="554"/>
      <c r="I93" s="609"/>
      <c r="J93" s="558">
        <f>'Sch 2 - GEMT Expense'!$F$69</f>
        <v>0</v>
      </c>
      <c r="K93" s="558">
        <f t="shared" si="3"/>
        <v>0</v>
      </c>
      <c r="L93" s="558">
        <f>'ADJ Sch 2 - GEMT Expense'!$F$69</f>
        <v>0</v>
      </c>
      <c r="M93" s="608"/>
    </row>
    <row r="94" spans="1:13" hidden="1" x14ac:dyDescent="0.25">
      <c r="A94" s="608"/>
      <c r="B94" s="554" t="s">
        <v>214</v>
      </c>
      <c r="C94" s="555">
        <f>'ADJ Sch 2 - GEMT Expense'!A70</f>
        <v>45</v>
      </c>
      <c r="D94" s="554"/>
      <c r="E94" s="559" t="str">
        <f>'ADJ Sch 2 - GEMT Expense'!B70</f>
        <v>Fleet Maintenance</v>
      </c>
      <c r="F94" s="555">
        <v>1</v>
      </c>
      <c r="G94" s="554" t="s">
        <v>177</v>
      </c>
      <c r="H94" s="554"/>
      <c r="I94" s="609"/>
      <c r="J94" s="558">
        <f>'Sch 2 - GEMT Expense'!$F$70</f>
        <v>0</v>
      </c>
      <c r="K94" s="558">
        <f t="shared" si="3"/>
        <v>0</v>
      </c>
      <c r="L94" s="558">
        <f>'ADJ Sch 2 - GEMT Expense'!$F$70</f>
        <v>0</v>
      </c>
      <c r="M94" s="608"/>
    </row>
    <row r="95" spans="1:13" hidden="1" x14ac:dyDescent="0.25">
      <c r="A95" s="608"/>
      <c r="B95" s="554" t="s">
        <v>214</v>
      </c>
      <c r="C95" s="555">
        <f>'ADJ Sch 2 - GEMT Expense'!A71</f>
        <v>46</v>
      </c>
      <c r="D95" s="554"/>
      <c r="E95" s="559" t="str">
        <f>'ADJ Sch 2 - GEMT Expense'!B71</f>
        <v xml:space="preserve">Communications </v>
      </c>
      <c r="F95" s="555">
        <v>1</v>
      </c>
      <c r="G95" s="554" t="s">
        <v>177</v>
      </c>
      <c r="H95" s="554"/>
      <c r="I95" s="609"/>
      <c r="J95" s="558">
        <f>'Sch 2 - GEMT Expense'!$F$71</f>
        <v>0</v>
      </c>
      <c r="K95" s="558">
        <f t="shared" si="3"/>
        <v>0</v>
      </c>
      <c r="L95" s="558">
        <f>'ADJ Sch 2 - GEMT Expense'!$F$71</f>
        <v>0</v>
      </c>
      <c r="M95" s="608"/>
    </row>
    <row r="96" spans="1:13" hidden="1" x14ac:dyDescent="0.25">
      <c r="A96" s="608"/>
      <c r="B96" s="554" t="s">
        <v>214</v>
      </c>
      <c r="C96" s="555">
        <f>'ADJ Sch 2 - GEMT Expense'!A72</f>
        <v>47</v>
      </c>
      <c r="D96" s="554"/>
      <c r="E96" s="559" t="str">
        <f>'ADJ Sch 2 - GEMT Expense'!B72</f>
        <v xml:space="preserve">Recruit Academy </v>
      </c>
      <c r="F96" s="555">
        <v>1</v>
      </c>
      <c r="G96" s="554" t="s">
        <v>177</v>
      </c>
      <c r="H96" s="554"/>
      <c r="I96" s="609"/>
      <c r="J96" s="558">
        <f>'Sch 2 - GEMT Expense'!$F$72</f>
        <v>0</v>
      </c>
      <c r="K96" s="558">
        <f t="shared" si="3"/>
        <v>0</v>
      </c>
      <c r="L96" s="558">
        <f>'ADJ Sch 2 - GEMT Expense'!$F$72</f>
        <v>0</v>
      </c>
      <c r="M96" s="608"/>
    </row>
    <row r="97" spans="1:13" hidden="1" x14ac:dyDescent="0.25">
      <c r="A97" s="608"/>
      <c r="B97" s="554" t="s">
        <v>214</v>
      </c>
      <c r="C97" s="555">
        <f>'ADJ Sch 2 - GEMT Expense'!A73</f>
        <v>48</v>
      </c>
      <c r="D97" s="554"/>
      <c r="E97" s="559" t="str">
        <f>'ADJ Sch 2 - GEMT Expense'!B73</f>
        <v xml:space="preserve">Dispatch Service </v>
      </c>
      <c r="F97" s="555">
        <v>1</v>
      </c>
      <c r="G97" s="554" t="s">
        <v>177</v>
      </c>
      <c r="H97" s="554"/>
      <c r="I97" s="609"/>
      <c r="J97" s="558">
        <f>'Sch 2 - GEMT Expense'!$F$73</f>
        <v>0</v>
      </c>
      <c r="K97" s="558">
        <f t="shared" si="3"/>
        <v>0</v>
      </c>
      <c r="L97" s="558">
        <f>'ADJ Sch 2 - GEMT Expense'!$F$73</f>
        <v>0</v>
      </c>
      <c r="M97" s="608"/>
    </row>
    <row r="98" spans="1:13" hidden="1" x14ac:dyDescent="0.25">
      <c r="A98" s="608"/>
      <c r="B98" s="554" t="s">
        <v>214</v>
      </c>
      <c r="C98" s="555">
        <f>'ADJ Sch 2 - GEMT Expense'!A74</f>
        <v>49</v>
      </c>
      <c r="D98" s="554"/>
      <c r="E98" s="559" t="str">
        <f>'ADJ Sch 2 - GEMT Expense'!B74</f>
        <v xml:space="preserve">Logistics </v>
      </c>
      <c r="F98" s="555">
        <v>1</v>
      </c>
      <c r="G98" s="554" t="s">
        <v>177</v>
      </c>
      <c r="H98" s="554"/>
      <c r="I98" s="609"/>
      <c r="J98" s="558">
        <f>'Sch 2 - GEMT Expense'!$F$74</f>
        <v>0</v>
      </c>
      <c r="K98" s="558">
        <f t="shared" si="3"/>
        <v>0</v>
      </c>
      <c r="L98" s="558">
        <f>'ADJ Sch 2 - GEMT Expense'!$F$74</f>
        <v>0</v>
      </c>
      <c r="M98" s="608"/>
    </row>
    <row r="99" spans="1:13" hidden="1" x14ac:dyDescent="0.25">
      <c r="A99" s="608"/>
      <c r="B99" s="554" t="s">
        <v>214</v>
      </c>
      <c r="C99" s="555">
        <f>'ADJ Sch 2 - GEMT Expense'!A75</f>
        <v>50</v>
      </c>
      <c r="D99" s="554"/>
      <c r="E99" s="559" t="str">
        <f>'ADJ Sch 2 - GEMT Expense'!B75</f>
        <v>Postage</v>
      </c>
      <c r="F99" s="555">
        <v>1</v>
      </c>
      <c r="G99" s="554" t="s">
        <v>177</v>
      </c>
      <c r="H99" s="554"/>
      <c r="I99" s="609"/>
      <c r="J99" s="558">
        <f>'Sch 2 - GEMT Expense'!$F$75</f>
        <v>0</v>
      </c>
      <c r="K99" s="558">
        <f t="shared" si="3"/>
        <v>0</v>
      </c>
      <c r="L99" s="558">
        <f>'ADJ Sch 2 - GEMT Expense'!$F$75</f>
        <v>0</v>
      </c>
      <c r="M99" s="608"/>
    </row>
    <row r="100" spans="1:13" hidden="1" x14ac:dyDescent="0.25">
      <c r="A100" s="608"/>
      <c r="B100" s="554" t="s">
        <v>214</v>
      </c>
      <c r="C100" s="555">
        <f>'ADJ Sch 2 - GEMT Expense'!A76</f>
        <v>51</v>
      </c>
      <c r="D100" s="554"/>
      <c r="E100" s="559" t="str">
        <f>'ADJ Sch 2 - GEMT Expense'!B76</f>
        <v>Dues and Subscriptions</v>
      </c>
      <c r="F100" s="555">
        <v>1</v>
      </c>
      <c r="G100" s="554" t="s">
        <v>177</v>
      </c>
      <c r="H100" s="554"/>
      <c r="I100" s="609"/>
      <c r="J100" s="558">
        <f>'Sch 2 - GEMT Expense'!$F$76</f>
        <v>0</v>
      </c>
      <c r="K100" s="558">
        <f t="shared" si="3"/>
        <v>0</v>
      </c>
      <c r="L100" s="558">
        <f>'ADJ Sch 2 - GEMT Expense'!$F$76</f>
        <v>0</v>
      </c>
      <c r="M100" s="608"/>
    </row>
    <row r="101" spans="1:13" hidden="1" x14ac:dyDescent="0.25">
      <c r="A101" s="608"/>
      <c r="B101" s="554" t="s">
        <v>214</v>
      </c>
      <c r="C101" s="555">
        <f>'ADJ Sch 2 - GEMT Expense'!A77</f>
        <v>52</v>
      </c>
      <c r="D101" s="554"/>
      <c r="E101" s="559" t="str">
        <f>'ADJ Sch 2 - GEMT Expense'!B77</f>
        <v>Other - Capital Related Costs</v>
      </c>
      <c r="F101" s="555">
        <v>1</v>
      </c>
      <c r="G101" s="554" t="s">
        <v>177</v>
      </c>
      <c r="H101" s="554"/>
      <c r="I101" s="609"/>
      <c r="J101" s="558">
        <f>'Sch 2 - GEMT Expense'!$F$77</f>
        <v>0</v>
      </c>
      <c r="K101" s="558">
        <f t="shared" si="3"/>
        <v>0</v>
      </c>
      <c r="L101" s="558">
        <f>'ADJ Sch 2 - GEMT Expense'!$F$77</f>
        <v>0</v>
      </c>
      <c r="M101" s="608"/>
    </row>
    <row r="102" spans="1:13" hidden="1" x14ac:dyDescent="0.25">
      <c r="A102" s="608"/>
      <c r="B102" s="554" t="s">
        <v>214</v>
      </c>
      <c r="C102" s="555">
        <f>'ADJ Sch 2 - GEMT Expense'!A78</f>
        <v>53</v>
      </c>
      <c r="D102" s="554"/>
      <c r="E102" s="559" t="str">
        <f>'ADJ Sch 2 - GEMT Expense'!B78</f>
        <v>Contracted Services - Ambulance</v>
      </c>
      <c r="F102" s="555">
        <v>1</v>
      </c>
      <c r="G102" s="554" t="s">
        <v>177</v>
      </c>
      <c r="H102" s="554"/>
      <c r="I102" s="609"/>
      <c r="J102" s="558">
        <f>'Sch 2 - GEMT Expense'!$F$78</f>
        <v>0</v>
      </c>
      <c r="K102" s="558">
        <f t="shared" si="3"/>
        <v>0</v>
      </c>
      <c r="L102" s="558">
        <f>'ADJ Sch 2 - GEMT Expense'!$F$78</f>
        <v>0</v>
      </c>
      <c r="M102" s="608"/>
    </row>
    <row r="103" spans="1:13" hidden="1" x14ac:dyDescent="0.25">
      <c r="A103" s="608"/>
      <c r="B103" s="554" t="s">
        <v>214</v>
      </c>
      <c r="C103" s="555">
        <f>'ADJ Sch 2 - GEMT Expense'!A79</f>
        <v>54</v>
      </c>
      <c r="D103" s="554"/>
      <c r="E103" s="559" t="str">
        <f>'ADJ Sch 2 - GEMT Expense'!B79</f>
        <v>Contracted Services - Ambulance Billing</v>
      </c>
      <c r="F103" s="555">
        <v>1</v>
      </c>
      <c r="G103" s="554" t="s">
        <v>177</v>
      </c>
      <c r="H103" s="554"/>
      <c r="I103" s="609"/>
      <c r="J103" s="558">
        <f>'Sch 2 - GEMT Expense'!$F$79</f>
        <v>0</v>
      </c>
      <c r="K103" s="558">
        <f t="shared" si="3"/>
        <v>0</v>
      </c>
      <c r="L103" s="558">
        <f>'ADJ Sch 2 - GEMT Expense'!$F$79</f>
        <v>0</v>
      </c>
      <c r="M103" s="608"/>
    </row>
    <row r="104" spans="1:13" hidden="1" x14ac:dyDescent="0.25">
      <c r="A104" s="608"/>
      <c r="B104" s="554" t="s">
        <v>214</v>
      </c>
      <c r="C104" s="555">
        <f>'ADJ Sch 2 - GEMT Expense'!A80</f>
        <v>55</v>
      </c>
      <c r="D104" s="554"/>
      <c r="E104" s="559" t="str">
        <f>'ADJ Sch 2 - GEMT Expense'!B80</f>
        <v>Other - (Specify)</v>
      </c>
      <c r="F104" s="555">
        <v>1</v>
      </c>
      <c r="G104" s="554" t="s">
        <v>177</v>
      </c>
      <c r="H104" s="554"/>
      <c r="I104" s="609"/>
      <c r="J104" s="558">
        <f>'Sch 2 - GEMT Expense'!$F$80</f>
        <v>0</v>
      </c>
      <c r="K104" s="558">
        <f t="shared" si="3"/>
        <v>0</v>
      </c>
      <c r="L104" s="558">
        <f>'ADJ Sch 2 - GEMT Expense'!$F$80</f>
        <v>0</v>
      </c>
      <c r="M104" s="608"/>
    </row>
    <row r="105" spans="1:13" hidden="1" x14ac:dyDescent="0.25">
      <c r="A105" s="608"/>
      <c r="B105" s="554" t="s">
        <v>214</v>
      </c>
      <c r="C105" s="555">
        <f>'ADJ Sch 2 - GEMT Expense'!A81</f>
        <v>56</v>
      </c>
      <c r="D105" s="554"/>
      <c r="E105" s="559" t="str">
        <f>'ADJ Sch 2 - GEMT Expense'!B81</f>
        <v>Other - (Specify)</v>
      </c>
      <c r="F105" s="555">
        <v>1</v>
      </c>
      <c r="G105" s="554" t="s">
        <v>177</v>
      </c>
      <c r="H105" s="554"/>
      <c r="I105" s="609"/>
      <c r="J105" s="558">
        <f>'Sch 2 - GEMT Expense'!$F$81</f>
        <v>0</v>
      </c>
      <c r="K105" s="558">
        <f t="shared" si="3"/>
        <v>0</v>
      </c>
      <c r="L105" s="558">
        <f>'ADJ Sch 2 - GEMT Expense'!$F$81</f>
        <v>0</v>
      </c>
      <c r="M105" s="608"/>
    </row>
    <row r="106" spans="1:13" hidden="1" x14ac:dyDescent="0.25">
      <c r="A106" s="608"/>
      <c r="B106" s="554" t="s">
        <v>214</v>
      </c>
      <c r="C106" s="555">
        <f>'ADJ Sch 2 - GEMT Expense'!A82</f>
        <v>57</v>
      </c>
      <c r="D106" s="554"/>
      <c r="E106" s="559" t="str">
        <f>'ADJ Sch 2 - GEMT Expense'!B82</f>
        <v>Other - (Specify)</v>
      </c>
      <c r="F106" s="555">
        <v>1</v>
      </c>
      <c r="G106" s="554" t="s">
        <v>177</v>
      </c>
      <c r="H106" s="554"/>
      <c r="I106" s="609"/>
      <c r="J106" s="558">
        <f>'Sch 2 - GEMT Expense'!$F$82</f>
        <v>0</v>
      </c>
      <c r="K106" s="558">
        <f t="shared" si="3"/>
        <v>0</v>
      </c>
      <c r="L106" s="558">
        <f>'ADJ Sch 2 - GEMT Expense'!$F$82</f>
        <v>0</v>
      </c>
      <c r="M106" s="608"/>
    </row>
    <row r="107" spans="1:13" hidden="1" x14ac:dyDescent="0.25">
      <c r="A107" s="608"/>
      <c r="B107" s="554" t="s">
        <v>215</v>
      </c>
      <c r="C107" s="555">
        <f>'ADJ Sch 3 - NON-GEMT Expense'!A11</f>
        <v>1</v>
      </c>
      <c r="D107" s="554"/>
      <c r="E107" s="559" t="str">
        <f>'ADJ Sch 3 - NON-GEMT Expense'!B11</f>
        <v>Depreciation - Buildings and Improvements</v>
      </c>
      <c r="F107" s="555">
        <v>1</v>
      </c>
      <c r="G107" s="554" t="s">
        <v>216</v>
      </c>
      <c r="H107" s="554"/>
      <c r="I107" s="609"/>
      <c r="J107" s="558">
        <f>'Sch 3 - NON-GEMT Expense'!$F$11</f>
        <v>0</v>
      </c>
      <c r="K107" s="558">
        <f t="shared" ref="K107:K124" si="4">L107-J107</f>
        <v>0</v>
      </c>
      <c r="L107" s="558">
        <f>'ADJ Sch 3 - NON-GEMT Expense'!$F$11</f>
        <v>0</v>
      </c>
      <c r="M107" s="608"/>
    </row>
    <row r="108" spans="1:13" hidden="1" x14ac:dyDescent="0.25">
      <c r="A108" s="608"/>
      <c r="B108" s="554" t="s">
        <v>215</v>
      </c>
      <c r="C108" s="555">
        <f>'ADJ Sch 3 - NON-GEMT Expense'!A12</f>
        <v>2</v>
      </c>
      <c r="D108" s="554"/>
      <c r="E108" s="559" t="str">
        <f>'ADJ Sch 3 - NON-GEMT Expense'!B12</f>
        <v>Depreciation - Leasehold Improvements</v>
      </c>
      <c r="F108" s="555">
        <v>1</v>
      </c>
      <c r="G108" s="554" t="s">
        <v>216</v>
      </c>
      <c r="H108" s="554"/>
      <c r="I108" s="609"/>
      <c r="J108" s="558">
        <f>'Sch 3 - NON-GEMT Expense'!$F$12</f>
        <v>0</v>
      </c>
      <c r="K108" s="558">
        <f t="shared" si="4"/>
        <v>0</v>
      </c>
      <c r="L108" s="558">
        <f>'ADJ Sch 3 - NON-GEMT Expense'!$F$12</f>
        <v>0</v>
      </c>
      <c r="M108" s="608"/>
    </row>
    <row r="109" spans="1:13" hidden="1" x14ac:dyDescent="0.25">
      <c r="A109" s="608"/>
      <c r="B109" s="554" t="s">
        <v>215</v>
      </c>
      <c r="C109" s="555">
        <f>'ADJ Sch 3 - NON-GEMT Expense'!A13</f>
        <v>3</v>
      </c>
      <c r="D109" s="554"/>
      <c r="E109" s="559" t="str">
        <f>'ADJ Sch 3 - NON-GEMT Expense'!B13</f>
        <v xml:space="preserve">Depreciation - Equipment </v>
      </c>
      <c r="F109" s="555">
        <v>1</v>
      </c>
      <c r="G109" s="554" t="s">
        <v>216</v>
      </c>
      <c r="H109" s="554"/>
      <c r="I109" s="609"/>
      <c r="J109" s="558">
        <f>'Sch 3 - NON-GEMT Expense'!$F$13</f>
        <v>0</v>
      </c>
      <c r="K109" s="558">
        <f t="shared" si="4"/>
        <v>0</v>
      </c>
      <c r="L109" s="558">
        <f>'ADJ Sch 3 - NON-GEMT Expense'!$F$13</f>
        <v>0</v>
      </c>
      <c r="M109" s="608"/>
    </row>
    <row r="110" spans="1:13" hidden="1" x14ac:dyDescent="0.25">
      <c r="A110" s="608"/>
      <c r="B110" s="554" t="s">
        <v>215</v>
      </c>
      <c r="C110" s="555">
        <f>'ADJ Sch 3 - NON-GEMT Expense'!A14</f>
        <v>4</v>
      </c>
      <c r="D110" s="554"/>
      <c r="E110" s="559" t="str">
        <f>'ADJ Sch 3 - NON-GEMT Expense'!B14</f>
        <v>Depreciation and Amortization - Other</v>
      </c>
      <c r="F110" s="555">
        <v>1</v>
      </c>
      <c r="G110" s="554" t="s">
        <v>216</v>
      </c>
      <c r="H110" s="554"/>
      <c r="I110" s="609"/>
      <c r="J110" s="558">
        <f>'Sch 3 - NON-GEMT Expense'!$F$14</f>
        <v>0</v>
      </c>
      <c r="K110" s="558">
        <f t="shared" si="4"/>
        <v>0</v>
      </c>
      <c r="L110" s="558">
        <f>'ADJ Sch 3 - NON-GEMT Expense'!$F$14</f>
        <v>0</v>
      </c>
      <c r="M110" s="608"/>
    </row>
    <row r="111" spans="1:13" hidden="1" x14ac:dyDescent="0.25">
      <c r="A111" s="608"/>
      <c r="B111" s="554" t="s">
        <v>215</v>
      </c>
      <c r="C111" s="555">
        <f>'ADJ Sch 3 - NON-GEMT Expense'!A15</f>
        <v>5</v>
      </c>
      <c r="D111" s="554"/>
      <c r="E111" s="559" t="str">
        <f>'ADJ Sch 3 - NON-GEMT Expense'!B15</f>
        <v>Leases and Rentals</v>
      </c>
      <c r="F111" s="555">
        <v>1</v>
      </c>
      <c r="G111" s="554" t="s">
        <v>216</v>
      </c>
      <c r="H111" s="554"/>
      <c r="I111" s="609"/>
      <c r="J111" s="558">
        <f>'Sch 3 - NON-GEMT Expense'!$F$15</f>
        <v>0</v>
      </c>
      <c r="K111" s="558">
        <f t="shared" si="4"/>
        <v>0</v>
      </c>
      <c r="L111" s="558">
        <f>'ADJ Sch 3 - NON-GEMT Expense'!$F$15</f>
        <v>0</v>
      </c>
      <c r="M111" s="608"/>
    </row>
    <row r="112" spans="1:13" hidden="1" x14ac:dyDescent="0.25">
      <c r="A112" s="608"/>
      <c r="B112" s="554" t="s">
        <v>215</v>
      </c>
      <c r="C112" s="555">
        <f>'ADJ Sch 3 - NON-GEMT Expense'!A16</f>
        <v>6</v>
      </c>
      <c r="D112" s="554"/>
      <c r="E112" s="559" t="str">
        <f>'ADJ Sch 3 - NON-GEMT Expense'!B16</f>
        <v>Property Taxes</v>
      </c>
      <c r="F112" s="555">
        <v>1</v>
      </c>
      <c r="G112" s="554" t="s">
        <v>216</v>
      </c>
      <c r="H112" s="554"/>
      <c r="I112" s="609"/>
      <c r="J112" s="558">
        <f>'Sch 3 - NON-GEMT Expense'!$F$16</f>
        <v>0</v>
      </c>
      <c r="K112" s="558">
        <f t="shared" si="4"/>
        <v>0</v>
      </c>
      <c r="L112" s="558">
        <f>'ADJ Sch 3 - NON-GEMT Expense'!$F$16</f>
        <v>0</v>
      </c>
      <c r="M112" s="608"/>
    </row>
    <row r="113" spans="1:13" hidden="1" x14ac:dyDescent="0.25">
      <c r="A113" s="608"/>
      <c r="B113" s="554" t="s">
        <v>215</v>
      </c>
      <c r="C113" s="555">
        <f>'ADJ Sch 3 - NON-GEMT Expense'!A17</f>
        <v>7</v>
      </c>
      <c r="D113" s="554"/>
      <c r="E113" s="559" t="str">
        <f>'ADJ Sch 3 - NON-GEMT Expense'!B17</f>
        <v>Property Insurance</v>
      </c>
      <c r="F113" s="555">
        <v>1</v>
      </c>
      <c r="G113" s="554" t="s">
        <v>216</v>
      </c>
      <c r="H113" s="554"/>
      <c r="I113" s="609"/>
      <c r="J113" s="558">
        <f>'Sch 3 - NON-GEMT Expense'!$F$17</f>
        <v>0</v>
      </c>
      <c r="K113" s="558">
        <f t="shared" si="4"/>
        <v>0</v>
      </c>
      <c r="L113" s="558">
        <f>'ADJ Sch 3 - NON-GEMT Expense'!$F$17</f>
        <v>0</v>
      </c>
      <c r="M113" s="608"/>
    </row>
    <row r="114" spans="1:13" hidden="1" x14ac:dyDescent="0.25">
      <c r="A114" s="608"/>
      <c r="B114" s="554" t="s">
        <v>215</v>
      </c>
      <c r="C114" s="555">
        <f>'ADJ Sch 3 - NON-GEMT Expense'!A18</f>
        <v>8</v>
      </c>
      <c r="D114" s="554"/>
      <c r="E114" s="559" t="str">
        <f>'ADJ Sch 3 - NON-GEMT Expense'!B18</f>
        <v>Interest - Property, Plant, and Equipment</v>
      </c>
      <c r="F114" s="555">
        <v>1</v>
      </c>
      <c r="G114" s="554" t="s">
        <v>216</v>
      </c>
      <c r="H114" s="554"/>
      <c r="I114" s="609"/>
      <c r="J114" s="558">
        <f>'Sch 3 - NON-GEMT Expense'!$F$18</f>
        <v>0</v>
      </c>
      <c r="K114" s="558">
        <f t="shared" si="4"/>
        <v>0</v>
      </c>
      <c r="L114" s="558">
        <f>'ADJ Sch 3 - NON-GEMT Expense'!$F$18</f>
        <v>0</v>
      </c>
      <c r="M114" s="608"/>
    </row>
    <row r="115" spans="1:13" hidden="1" x14ac:dyDescent="0.25">
      <c r="A115" s="608"/>
      <c r="B115" s="554" t="s">
        <v>215</v>
      </c>
      <c r="C115" s="555">
        <f>'ADJ Sch 3 - NON-GEMT Expense'!A19</f>
        <v>9</v>
      </c>
      <c r="D115" s="554"/>
      <c r="E115" s="559" t="str">
        <f>'ADJ Sch 3 - NON-GEMT Expense'!B19</f>
        <v>Other - (Specify)</v>
      </c>
      <c r="F115" s="555">
        <v>1</v>
      </c>
      <c r="G115" s="554" t="s">
        <v>216</v>
      </c>
      <c r="H115" s="554"/>
      <c r="I115" s="609"/>
      <c r="J115" s="558">
        <f>'Sch 3 - NON-GEMT Expense'!$F$19</f>
        <v>0</v>
      </c>
      <c r="K115" s="558">
        <f t="shared" si="4"/>
        <v>0</v>
      </c>
      <c r="L115" s="558">
        <f>'ADJ Sch 3 - NON-GEMT Expense'!$F$19</f>
        <v>0</v>
      </c>
      <c r="M115" s="608"/>
    </row>
    <row r="116" spans="1:13" hidden="1" x14ac:dyDescent="0.25">
      <c r="A116" s="608"/>
      <c r="B116" s="554" t="s">
        <v>215</v>
      </c>
      <c r="C116" s="555">
        <f>'ADJ Sch 3 - NON-GEMT Expense'!A20</f>
        <v>10</v>
      </c>
      <c r="D116" s="554"/>
      <c r="E116" s="559" t="str">
        <f>'ADJ Sch 3 - NON-GEMT Expense'!B20</f>
        <v>Other - (Specify)</v>
      </c>
      <c r="F116" s="555">
        <v>1</v>
      </c>
      <c r="G116" s="554" t="s">
        <v>216</v>
      </c>
      <c r="H116" s="554"/>
      <c r="I116" s="609"/>
      <c r="J116" s="558">
        <f>'Sch 3 - NON-GEMT Expense'!$F$20</f>
        <v>0</v>
      </c>
      <c r="K116" s="558">
        <f t="shared" si="4"/>
        <v>0</v>
      </c>
      <c r="L116" s="558">
        <f>'ADJ Sch 3 - NON-GEMT Expense'!$F$20</f>
        <v>0</v>
      </c>
      <c r="M116" s="608"/>
    </row>
    <row r="117" spans="1:13" hidden="1" x14ac:dyDescent="0.25">
      <c r="A117" s="608"/>
      <c r="B117" s="554" t="s">
        <v>215</v>
      </c>
      <c r="C117" s="555">
        <f>'ADJ Sch 3 - NON-GEMT Expense'!A25</f>
        <v>11</v>
      </c>
      <c r="D117" s="554"/>
      <c r="E117" s="559" t="str">
        <f>'ADJ Sch 3 - NON-GEMT Expense'!B25</f>
        <v>Administrative Chief</v>
      </c>
      <c r="F117" s="555">
        <v>1</v>
      </c>
      <c r="G117" s="554" t="s">
        <v>216</v>
      </c>
      <c r="H117" s="554"/>
      <c r="I117" s="609"/>
      <c r="J117" s="558">
        <f>'Sch 3 - NON-GEMT Expense'!$F$25</f>
        <v>0</v>
      </c>
      <c r="K117" s="558">
        <f t="shared" si="4"/>
        <v>0</v>
      </c>
      <c r="L117" s="558">
        <f>'ADJ Sch 3 - NON-GEMT Expense'!$F$25</f>
        <v>0</v>
      </c>
      <c r="M117" s="608"/>
    </row>
    <row r="118" spans="1:13" hidden="1" x14ac:dyDescent="0.25">
      <c r="A118" s="608"/>
      <c r="B118" s="554" t="s">
        <v>215</v>
      </c>
      <c r="C118" s="555">
        <f>'ADJ Sch 3 - NON-GEMT Expense'!A26</f>
        <v>12</v>
      </c>
      <c r="D118" s="554"/>
      <c r="E118" s="559" t="str">
        <f>'ADJ Sch 3 - NON-GEMT Expense'!B26</f>
        <v>Chief</v>
      </c>
      <c r="F118" s="555">
        <v>1</v>
      </c>
      <c r="G118" s="554" t="s">
        <v>216</v>
      </c>
      <c r="H118" s="554"/>
      <c r="I118" s="609"/>
      <c r="J118" s="558">
        <f>'Sch 3 - NON-GEMT Expense'!$F$26</f>
        <v>0</v>
      </c>
      <c r="K118" s="558">
        <f t="shared" si="4"/>
        <v>0</v>
      </c>
      <c r="L118" s="558">
        <f>'ADJ Sch 3 - NON-GEMT Expense'!$F$26</f>
        <v>0</v>
      </c>
      <c r="M118" s="608"/>
    </row>
    <row r="119" spans="1:13" hidden="1" x14ac:dyDescent="0.25">
      <c r="A119" s="608"/>
      <c r="B119" s="554" t="s">
        <v>215</v>
      </c>
      <c r="C119" s="555">
        <f>'ADJ Sch 3 - NON-GEMT Expense'!A27</f>
        <v>13</v>
      </c>
      <c r="D119" s="554"/>
      <c r="E119" s="559" t="str">
        <f>'ADJ Sch 3 - NON-GEMT Expense'!B27</f>
        <v>Non-GEMT Salaries</v>
      </c>
      <c r="F119" s="555">
        <v>1</v>
      </c>
      <c r="G119" s="554" t="s">
        <v>216</v>
      </c>
      <c r="H119" s="554"/>
      <c r="I119" s="609"/>
      <c r="J119" s="558">
        <f>'Sch 3 - NON-GEMT Expense'!$F$27</f>
        <v>0</v>
      </c>
      <c r="K119" s="558">
        <f t="shared" si="4"/>
        <v>0</v>
      </c>
      <c r="L119" s="558">
        <f>'ADJ Sch 3 - NON-GEMT Expense'!$F$27</f>
        <v>0</v>
      </c>
      <c r="M119" s="608"/>
    </row>
    <row r="120" spans="1:13" hidden="1" x14ac:dyDescent="0.25">
      <c r="A120" s="608"/>
      <c r="B120" s="554" t="s">
        <v>215</v>
      </c>
      <c r="C120" s="555">
        <f>'ADJ Sch 3 - NON-GEMT Expense'!A28</f>
        <v>14</v>
      </c>
      <c r="D120" s="554"/>
      <c r="E120" s="559" t="str">
        <f>'ADJ Sch 3 - NON-GEMT Expense'!B28</f>
        <v>GEMT Salaries</v>
      </c>
      <c r="F120" s="555">
        <v>1</v>
      </c>
      <c r="G120" s="554" t="s">
        <v>216</v>
      </c>
      <c r="H120" s="554"/>
      <c r="I120" s="609"/>
      <c r="J120" s="558">
        <f>'Sch 3 - NON-GEMT Expense'!$F$28</f>
        <v>0</v>
      </c>
      <c r="K120" s="558">
        <f t="shared" si="4"/>
        <v>0</v>
      </c>
      <c r="L120" s="558">
        <f>'ADJ Sch 3 - NON-GEMT Expense'!$F$28</f>
        <v>0</v>
      </c>
      <c r="M120" s="608"/>
    </row>
    <row r="121" spans="1:13" hidden="1" x14ac:dyDescent="0.25">
      <c r="A121" s="608"/>
      <c r="B121" s="554" t="s">
        <v>215</v>
      </c>
      <c r="C121" s="555">
        <f>'ADJ Sch 3 - NON-GEMT Expense'!A29</f>
        <v>15</v>
      </c>
      <c r="D121" s="554"/>
      <c r="E121" s="559" t="str">
        <f>'ADJ Sch 3 - NON-GEMT Expense'!B29</f>
        <v>Other - (Specify)</v>
      </c>
      <c r="F121" s="555">
        <v>1</v>
      </c>
      <c r="G121" s="554" t="s">
        <v>216</v>
      </c>
      <c r="H121" s="554"/>
      <c r="I121" s="609"/>
      <c r="J121" s="558">
        <f>'Sch 3 - NON-GEMT Expense'!$F$29</f>
        <v>0</v>
      </c>
      <c r="K121" s="558">
        <f t="shared" si="4"/>
        <v>0</v>
      </c>
      <c r="L121" s="558">
        <f>'ADJ Sch 3 - NON-GEMT Expense'!$F$29</f>
        <v>0</v>
      </c>
      <c r="M121" s="608"/>
    </row>
    <row r="122" spans="1:13" hidden="1" x14ac:dyDescent="0.25">
      <c r="A122" s="608"/>
      <c r="B122" s="554" t="s">
        <v>215</v>
      </c>
      <c r="C122" s="555">
        <f>'ADJ Sch 3 - NON-GEMT Expense'!A30</f>
        <v>16</v>
      </c>
      <c r="D122" s="554"/>
      <c r="E122" s="559" t="str">
        <f>'ADJ Sch 3 - NON-GEMT Expense'!B30</f>
        <v>Other - (Specify)</v>
      </c>
      <c r="F122" s="555">
        <v>1</v>
      </c>
      <c r="G122" s="554" t="s">
        <v>216</v>
      </c>
      <c r="H122" s="554"/>
      <c r="I122" s="609"/>
      <c r="J122" s="558">
        <f>'Sch 3 - NON-GEMT Expense'!$F$30</f>
        <v>0</v>
      </c>
      <c r="K122" s="558">
        <f t="shared" si="4"/>
        <v>0</v>
      </c>
      <c r="L122" s="558">
        <f>'ADJ Sch 3 - NON-GEMT Expense'!$F$30</f>
        <v>0</v>
      </c>
      <c r="M122" s="608"/>
    </row>
    <row r="123" spans="1:13" hidden="1" x14ac:dyDescent="0.25">
      <c r="A123" s="608"/>
      <c r="B123" s="554" t="s">
        <v>215</v>
      </c>
      <c r="C123" s="555">
        <f>'ADJ Sch 3 - NON-GEMT Expense'!A31</f>
        <v>17</v>
      </c>
      <c r="D123" s="554"/>
      <c r="E123" s="559" t="str">
        <f>'ADJ Sch 3 - NON-GEMT Expense'!B31</f>
        <v>Other - (Specify)</v>
      </c>
      <c r="F123" s="555">
        <v>1</v>
      </c>
      <c r="G123" s="554" t="s">
        <v>216</v>
      </c>
      <c r="H123" s="554"/>
      <c r="I123" s="609"/>
      <c r="J123" s="558">
        <f>'Sch 3 - NON-GEMT Expense'!$F$31</f>
        <v>0</v>
      </c>
      <c r="K123" s="558">
        <f t="shared" si="4"/>
        <v>0</v>
      </c>
      <c r="L123" s="558">
        <f>'ADJ Sch 3 - NON-GEMT Expense'!$F$31</f>
        <v>0</v>
      </c>
      <c r="M123" s="608"/>
    </row>
    <row r="124" spans="1:13" hidden="1" x14ac:dyDescent="0.25">
      <c r="A124" s="608"/>
      <c r="B124" s="554" t="s">
        <v>215</v>
      </c>
      <c r="C124" s="555">
        <f>'ADJ Sch 3 - NON-GEMT Expense'!A32</f>
        <v>18</v>
      </c>
      <c r="D124" s="554"/>
      <c r="E124" s="559" t="str">
        <f>'ADJ Sch 3 - NON-GEMT Expense'!B32</f>
        <v>Other - (Specify)</v>
      </c>
      <c r="F124" s="555">
        <v>1</v>
      </c>
      <c r="G124" s="554" t="s">
        <v>216</v>
      </c>
      <c r="H124" s="554"/>
      <c r="I124" s="609"/>
      <c r="J124" s="558">
        <f>'Sch 3 - NON-GEMT Expense'!$F$32</f>
        <v>0</v>
      </c>
      <c r="K124" s="558">
        <f t="shared" si="4"/>
        <v>0</v>
      </c>
      <c r="L124" s="558">
        <f>'ADJ Sch 3 - NON-GEMT Expense'!$F$32</f>
        <v>0</v>
      </c>
      <c r="M124" s="608"/>
    </row>
    <row r="125" spans="1:13" hidden="1" x14ac:dyDescent="0.25">
      <c r="A125" s="608"/>
      <c r="B125" s="554" t="s">
        <v>215</v>
      </c>
      <c r="C125" s="555">
        <f>'ADJ Sch 3 - NON-GEMT Expense'!A37</f>
        <v>19</v>
      </c>
      <c r="D125" s="554"/>
      <c r="E125" s="559" t="str">
        <f>'ADJ Sch 3 - NON-GEMT Expense'!B37</f>
        <v>Administrative Chief</v>
      </c>
      <c r="F125" s="555">
        <v>1</v>
      </c>
      <c r="G125" s="554" t="s">
        <v>216</v>
      </c>
      <c r="H125" s="554"/>
      <c r="I125" s="609"/>
      <c r="J125" s="558">
        <f>'Sch 3 - NON-GEMT Expense'!$F$37</f>
        <v>0</v>
      </c>
      <c r="K125" s="558">
        <f t="shared" ref="K125:K163" si="5">L125-J125</f>
        <v>0</v>
      </c>
      <c r="L125" s="558">
        <f>'ADJ Sch 3 - NON-GEMT Expense'!$F$37</f>
        <v>0</v>
      </c>
      <c r="M125" s="608"/>
    </row>
    <row r="126" spans="1:13" hidden="1" x14ac:dyDescent="0.25">
      <c r="A126" s="608"/>
      <c r="B126" s="554" t="s">
        <v>215</v>
      </c>
      <c r="C126" s="555">
        <f>'ADJ Sch 3 - NON-GEMT Expense'!A38</f>
        <v>20</v>
      </c>
      <c r="D126" s="554"/>
      <c r="E126" s="559" t="str">
        <f>'ADJ Sch 3 - NON-GEMT Expense'!B38</f>
        <v>Chief</v>
      </c>
      <c r="F126" s="555">
        <v>1</v>
      </c>
      <c r="G126" s="554" t="s">
        <v>216</v>
      </c>
      <c r="H126" s="554"/>
      <c r="I126" s="609"/>
      <c r="J126" s="558">
        <f>'Sch 3 - NON-GEMT Expense'!$F$38</f>
        <v>0</v>
      </c>
      <c r="K126" s="558">
        <f t="shared" si="5"/>
        <v>0</v>
      </c>
      <c r="L126" s="558">
        <f>'ADJ Sch 3 - NON-GEMT Expense'!$F$38</f>
        <v>0</v>
      </c>
      <c r="M126" s="608"/>
    </row>
    <row r="127" spans="1:13" hidden="1" x14ac:dyDescent="0.25">
      <c r="A127" s="608"/>
      <c r="B127" s="554" t="s">
        <v>215</v>
      </c>
      <c r="C127" s="555">
        <f>'ADJ Sch 3 - NON-GEMT Expense'!A39</f>
        <v>21</v>
      </c>
      <c r="D127" s="554"/>
      <c r="E127" s="559" t="str">
        <f>'ADJ Sch 3 - NON-GEMT Expense'!B39</f>
        <v>Non-GEMT Salaries</v>
      </c>
      <c r="F127" s="555">
        <v>1</v>
      </c>
      <c r="G127" s="554" t="s">
        <v>216</v>
      </c>
      <c r="H127" s="554"/>
      <c r="I127" s="609"/>
      <c r="J127" s="558">
        <f>'Sch 3 - NON-GEMT Expense'!$F$39</f>
        <v>0</v>
      </c>
      <c r="K127" s="558">
        <f t="shared" si="5"/>
        <v>0</v>
      </c>
      <c r="L127" s="558">
        <f>'ADJ Sch 3 - NON-GEMT Expense'!$F$39</f>
        <v>0</v>
      </c>
      <c r="M127" s="608"/>
    </row>
    <row r="128" spans="1:13" hidden="1" x14ac:dyDescent="0.25">
      <c r="A128" s="608"/>
      <c r="B128" s="554" t="s">
        <v>215</v>
      </c>
      <c r="C128" s="555">
        <f>'ADJ Sch 3 - NON-GEMT Expense'!A40</f>
        <v>22</v>
      </c>
      <c r="D128" s="554"/>
      <c r="E128" s="559" t="str">
        <f>'ADJ Sch 3 - NON-GEMT Expense'!B40</f>
        <v>GEMT Salaries</v>
      </c>
      <c r="F128" s="555">
        <v>1</v>
      </c>
      <c r="G128" s="554" t="s">
        <v>216</v>
      </c>
      <c r="H128" s="554"/>
      <c r="I128" s="609"/>
      <c r="J128" s="558">
        <f>'Sch 3 - NON-GEMT Expense'!$F$40</f>
        <v>0</v>
      </c>
      <c r="K128" s="558">
        <f t="shared" si="5"/>
        <v>0</v>
      </c>
      <c r="L128" s="558">
        <f>'ADJ Sch 3 - NON-GEMT Expense'!$F$40</f>
        <v>0</v>
      </c>
      <c r="M128" s="608"/>
    </row>
    <row r="129" spans="1:13" hidden="1" x14ac:dyDescent="0.25">
      <c r="A129" s="608"/>
      <c r="B129" s="554" t="s">
        <v>215</v>
      </c>
      <c r="C129" s="555">
        <f>'ADJ Sch 3 - NON-GEMT Expense'!A41</f>
        <v>23</v>
      </c>
      <c r="D129" s="554"/>
      <c r="E129" s="559" t="str">
        <f>'ADJ Sch 3 - NON-GEMT Expense'!B41</f>
        <v>Other - (Specify)</v>
      </c>
      <c r="F129" s="555">
        <v>1</v>
      </c>
      <c r="G129" s="554" t="s">
        <v>216</v>
      </c>
      <c r="H129" s="554"/>
      <c r="I129" s="609"/>
      <c r="J129" s="558">
        <f>'Sch 3 - NON-GEMT Expense'!$F$41</f>
        <v>0</v>
      </c>
      <c r="K129" s="558">
        <f t="shared" si="5"/>
        <v>0</v>
      </c>
      <c r="L129" s="558">
        <f>'ADJ Sch 3 - NON-GEMT Expense'!$F$41</f>
        <v>0</v>
      </c>
      <c r="M129" s="608"/>
    </row>
    <row r="130" spans="1:13" hidden="1" x14ac:dyDescent="0.25">
      <c r="A130" s="608"/>
      <c r="B130" s="554" t="s">
        <v>215</v>
      </c>
      <c r="C130" s="555">
        <f>'ADJ Sch 3 - NON-GEMT Expense'!A42</f>
        <v>24</v>
      </c>
      <c r="D130" s="554"/>
      <c r="E130" s="559" t="str">
        <f>'ADJ Sch 3 - NON-GEMT Expense'!B42</f>
        <v>Other - (Specify)</v>
      </c>
      <c r="F130" s="555">
        <v>1</v>
      </c>
      <c r="G130" s="554" t="s">
        <v>216</v>
      </c>
      <c r="H130" s="554"/>
      <c r="I130" s="609"/>
      <c r="J130" s="558">
        <f>'Sch 3 - NON-GEMT Expense'!$F$42</f>
        <v>0</v>
      </c>
      <c r="K130" s="558">
        <f t="shared" si="5"/>
        <v>0</v>
      </c>
      <c r="L130" s="558">
        <f>'ADJ Sch 3 - NON-GEMT Expense'!$F$42</f>
        <v>0</v>
      </c>
      <c r="M130" s="608"/>
    </row>
    <row r="131" spans="1:13" hidden="1" x14ac:dyDescent="0.25">
      <c r="A131" s="608"/>
      <c r="B131" s="554" t="s">
        <v>215</v>
      </c>
      <c r="C131" s="555">
        <f>'ADJ Sch 3 - NON-GEMT Expense'!A43</f>
        <v>25</v>
      </c>
      <c r="D131" s="554"/>
      <c r="E131" s="559" t="str">
        <f>'ADJ Sch 3 - NON-GEMT Expense'!B43</f>
        <v>Other - (Specify)</v>
      </c>
      <c r="F131" s="555">
        <v>1</v>
      </c>
      <c r="G131" s="554" t="s">
        <v>216</v>
      </c>
      <c r="H131" s="554"/>
      <c r="I131" s="609"/>
      <c r="J131" s="558">
        <f>'Sch 3 - NON-GEMT Expense'!$F$43</f>
        <v>0</v>
      </c>
      <c r="K131" s="558">
        <f t="shared" si="5"/>
        <v>0</v>
      </c>
      <c r="L131" s="558">
        <f>'ADJ Sch 3 - NON-GEMT Expense'!$F$43</f>
        <v>0</v>
      </c>
      <c r="M131" s="608"/>
    </row>
    <row r="132" spans="1:13" hidden="1" x14ac:dyDescent="0.25">
      <c r="A132" s="608"/>
      <c r="B132" s="554" t="s">
        <v>215</v>
      </c>
      <c r="C132" s="555">
        <f>'ADJ Sch 3 - NON-GEMT Expense'!A44</f>
        <v>26</v>
      </c>
      <c r="D132" s="554"/>
      <c r="E132" s="559" t="str">
        <f>'ADJ Sch 3 - NON-GEMT Expense'!B44</f>
        <v>Other - (Specify)</v>
      </c>
      <c r="F132" s="555">
        <v>1</v>
      </c>
      <c r="G132" s="554" t="s">
        <v>216</v>
      </c>
      <c r="H132" s="554"/>
      <c r="I132" s="609"/>
      <c r="J132" s="558">
        <f>'Sch 3 - NON-GEMT Expense'!$F$44</f>
        <v>0</v>
      </c>
      <c r="K132" s="558">
        <f t="shared" si="5"/>
        <v>0</v>
      </c>
      <c r="L132" s="558">
        <f>'ADJ Sch 3 - NON-GEMT Expense'!$F$44</f>
        <v>0</v>
      </c>
      <c r="M132" s="608"/>
    </row>
    <row r="133" spans="1:13" hidden="1" x14ac:dyDescent="0.25">
      <c r="A133" s="608"/>
      <c r="B133" s="554" t="s">
        <v>215</v>
      </c>
      <c r="C133" s="555">
        <f>'ADJ Sch 3 - NON-GEMT Expense'!A52</f>
        <v>27</v>
      </c>
      <c r="D133" s="554"/>
      <c r="E133" s="559" t="str">
        <f>'ADJ Sch 3 - NON-GEMT Expense'!B52</f>
        <v>Administrative</v>
      </c>
      <c r="F133" s="555">
        <v>1</v>
      </c>
      <c r="G133" s="554" t="s">
        <v>216</v>
      </c>
      <c r="H133" s="554"/>
      <c r="I133" s="609"/>
      <c r="J133" s="558">
        <f>'Sch 3 - NON-GEMT Expense'!$F$52</f>
        <v>0</v>
      </c>
      <c r="K133" s="558">
        <f t="shared" si="5"/>
        <v>0</v>
      </c>
      <c r="L133" s="558">
        <f>'ADJ Sch 3 - NON-GEMT Expense'!$F$52</f>
        <v>0</v>
      </c>
      <c r="M133" s="608"/>
    </row>
    <row r="134" spans="1:13" hidden="1" x14ac:dyDescent="0.25">
      <c r="A134" s="608"/>
      <c r="B134" s="554" t="s">
        <v>215</v>
      </c>
      <c r="C134" s="555">
        <f>'ADJ Sch 3 - NON-GEMT Expense'!A53</f>
        <v>28</v>
      </c>
      <c r="D134" s="554"/>
      <c r="E134" s="559" t="str">
        <f>'ADJ Sch 3 - NON-GEMT Expense'!B53</f>
        <v>Legal</v>
      </c>
      <c r="F134" s="555">
        <v>1</v>
      </c>
      <c r="G134" s="554" t="s">
        <v>216</v>
      </c>
      <c r="H134" s="554"/>
      <c r="I134" s="609"/>
      <c r="J134" s="558">
        <f>'Sch 3 - NON-GEMT Expense'!$F$53</f>
        <v>0</v>
      </c>
      <c r="K134" s="558">
        <f t="shared" si="5"/>
        <v>0</v>
      </c>
      <c r="L134" s="558">
        <f>'ADJ Sch 3 - NON-GEMT Expense'!$F$53</f>
        <v>0</v>
      </c>
      <c r="M134" s="608"/>
    </row>
    <row r="135" spans="1:13" hidden="1" x14ac:dyDescent="0.25">
      <c r="A135" s="608"/>
      <c r="B135" s="554" t="s">
        <v>215</v>
      </c>
      <c r="C135" s="555">
        <f>'ADJ Sch 3 - NON-GEMT Expense'!A54</f>
        <v>29</v>
      </c>
      <c r="D135" s="554"/>
      <c r="E135" s="559" t="str">
        <f>'ADJ Sch 3 - NON-GEMT Expense'!B54</f>
        <v>Accounting</v>
      </c>
      <c r="F135" s="555">
        <v>1</v>
      </c>
      <c r="G135" s="554" t="s">
        <v>216</v>
      </c>
      <c r="H135" s="554"/>
      <c r="I135" s="609"/>
      <c r="J135" s="558">
        <f>'Sch 3 - NON-GEMT Expense'!$F$54</f>
        <v>0</v>
      </c>
      <c r="K135" s="558">
        <f t="shared" si="5"/>
        <v>0</v>
      </c>
      <c r="L135" s="558">
        <f>'ADJ Sch 3 - NON-GEMT Expense'!$F$54</f>
        <v>0</v>
      </c>
      <c r="M135" s="608"/>
    </row>
    <row r="136" spans="1:13" hidden="1" x14ac:dyDescent="0.25">
      <c r="A136" s="608"/>
      <c r="B136" s="554" t="s">
        <v>215</v>
      </c>
      <c r="C136" s="555">
        <f>'ADJ Sch 3 - NON-GEMT Expense'!A55</f>
        <v>30</v>
      </c>
      <c r="D136" s="554"/>
      <c r="E136" s="559" t="str">
        <f>'ADJ Sch 3 - NON-GEMT Expense'!B55</f>
        <v xml:space="preserve">Advertising </v>
      </c>
      <c r="F136" s="555">
        <v>1</v>
      </c>
      <c r="G136" s="554" t="s">
        <v>216</v>
      </c>
      <c r="H136" s="554"/>
      <c r="I136" s="609"/>
      <c r="J136" s="558">
        <f>'Sch 3 - NON-GEMT Expense'!$F$55</f>
        <v>0</v>
      </c>
      <c r="K136" s="558">
        <f t="shared" si="5"/>
        <v>0</v>
      </c>
      <c r="L136" s="558">
        <f>'ADJ Sch 3 - NON-GEMT Expense'!$F$55</f>
        <v>0</v>
      </c>
      <c r="M136" s="608"/>
    </row>
    <row r="137" spans="1:13" hidden="1" x14ac:dyDescent="0.25">
      <c r="A137" s="608"/>
      <c r="B137" s="554" t="s">
        <v>215</v>
      </c>
      <c r="C137" s="555">
        <f>'ADJ Sch 3 - NON-GEMT Expense'!A56</f>
        <v>31</v>
      </c>
      <c r="D137" s="554"/>
      <c r="E137" s="559" t="str">
        <f>'ADJ Sch 3 - NON-GEMT Expense'!B56</f>
        <v>Consulting Expenses</v>
      </c>
      <c r="F137" s="555">
        <v>1</v>
      </c>
      <c r="G137" s="554" t="s">
        <v>216</v>
      </c>
      <c r="H137" s="554"/>
      <c r="I137" s="609"/>
      <c r="J137" s="558">
        <f>'Sch 3 - NON-GEMT Expense'!$F$56</f>
        <v>0</v>
      </c>
      <c r="K137" s="558">
        <f t="shared" si="5"/>
        <v>0</v>
      </c>
      <c r="L137" s="558">
        <f>'ADJ Sch 3 - NON-GEMT Expense'!$F$56</f>
        <v>0</v>
      </c>
      <c r="M137" s="608"/>
    </row>
    <row r="138" spans="1:13" hidden="1" x14ac:dyDescent="0.25">
      <c r="A138" s="608"/>
      <c r="B138" s="554" t="s">
        <v>215</v>
      </c>
      <c r="C138" s="555">
        <f>'ADJ Sch 3 - NON-GEMT Expense'!A57</f>
        <v>32</v>
      </c>
      <c r="D138" s="554"/>
      <c r="E138" s="559" t="str">
        <f>'ADJ Sch 3 - NON-GEMT Expense'!B57</f>
        <v>Contracted Labor</v>
      </c>
      <c r="F138" s="555">
        <v>1</v>
      </c>
      <c r="G138" s="554" t="s">
        <v>216</v>
      </c>
      <c r="H138" s="554"/>
      <c r="I138" s="609"/>
      <c r="J138" s="558">
        <f>'Sch 3 - NON-GEMT Expense'!$F$57</f>
        <v>0</v>
      </c>
      <c r="K138" s="558">
        <f t="shared" si="5"/>
        <v>0</v>
      </c>
      <c r="L138" s="558">
        <f>'ADJ Sch 3 - NON-GEMT Expense'!$F$57</f>
        <v>0</v>
      </c>
      <c r="M138" s="608"/>
    </row>
    <row r="139" spans="1:13" hidden="1" x14ac:dyDescent="0.25">
      <c r="A139" s="608"/>
      <c r="B139" s="554" t="s">
        <v>215</v>
      </c>
      <c r="C139" s="555">
        <f>'ADJ Sch 3 - NON-GEMT Expense'!A58</f>
        <v>33</v>
      </c>
      <c r="D139" s="554"/>
      <c r="E139" s="559" t="str">
        <f>'ADJ Sch 3 - NON-GEMT Expense'!B58</f>
        <v>Interest - Other</v>
      </c>
      <c r="F139" s="555">
        <v>1</v>
      </c>
      <c r="G139" s="554" t="s">
        <v>216</v>
      </c>
      <c r="H139" s="554"/>
      <c r="I139" s="609"/>
      <c r="J139" s="558">
        <f>'Sch 3 - NON-GEMT Expense'!$F$58</f>
        <v>0</v>
      </c>
      <c r="K139" s="558">
        <f t="shared" si="5"/>
        <v>0</v>
      </c>
      <c r="L139" s="558">
        <f>'ADJ Sch 3 - NON-GEMT Expense'!$F$58</f>
        <v>0</v>
      </c>
      <c r="M139" s="608"/>
    </row>
    <row r="140" spans="1:13" hidden="1" x14ac:dyDescent="0.25">
      <c r="A140" s="608"/>
      <c r="B140" s="554" t="s">
        <v>215</v>
      </c>
      <c r="C140" s="555">
        <f>'ADJ Sch 3 - NON-GEMT Expense'!A59</f>
        <v>34</v>
      </c>
      <c r="D140" s="554"/>
      <c r="E140" s="559" t="str">
        <f>'ADJ Sch 3 - NON-GEMT Expense'!B59</f>
        <v>Training</v>
      </c>
      <c r="F140" s="555">
        <v>1</v>
      </c>
      <c r="G140" s="554" t="s">
        <v>216</v>
      </c>
      <c r="H140" s="554"/>
      <c r="I140" s="609"/>
      <c r="J140" s="558">
        <f>'Sch 3 - NON-GEMT Expense'!$F$59</f>
        <v>0</v>
      </c>
      <c r="K140" s="558">
        <f t="shared" si="5"/>
        <v>0</v>
      </c>
      <c r="L140" s="558">
        <f>'ADJ Sch 3 - NON-GEMT Expense'!$F$59</f>
        <v>0</v>
      </c>
      <c r="M140" s="608"/>
    </row>
    <row r="141" spans="1:13" hidden="1" x14ac:dyDescent="0.25">
      <c r="A141" s="608"/>
      <c r="B141" s="554" t="s">
        <v>215</v>
      </c>
      <c r="C141" s="555">
        <f>'ADJ Sch 3 - NON-GEMT Expense'!A60</f>
        <v>35</v>
      </c>
      <c r="D141" s="554"/>
      <c r="E141" s="559" t="str">
        <f>'ADJ Sch 3 - NON-GEMT Expense'!B60</f>
        <v>General Insurance</v>
      </c>
      <c r="F141" s="555">
        <v>1</v>
      </c>
      <c r="G141" s="554" t="s">
        <v>216</v>
      </c>
      <c r="H141" s="554"/>
      <c r="I141" s="609"/>
      <c r="J141" s="558">
        <f>'Sch 3 - NON-GEMT Expense'!$F$60</f>
        <v>0</v>
      </c>
      <c r="K141" s="558">
        <f t="shared" si="5"/>
        <v>0</v>
      </c>
      <c r="L141" s="558">
        <f>'ADJ Sch 3 - NON-GEMT Expense'!$F$60</f>
        <v>0</v>
      </c>
      <c r="M141" s="608"/>
    </row>
    <row r="142" spans="1:13" hidden="1" x14ac:dyDescent="0.25">
      <c r="A142" s="608"/>
      <c r="B142" s="554" t="s">
        <v>215</v>
      </c>
      <c r="C142" s="555">
        <f>'ADJ Sch 3 - NON-GEMT Expense'!A61</f>
        <v>36</v>
      </c>
      <c r="D142" s="554"/>
      <c r="E142" s="559" t="str">
        <f>'ADJ Sch 3 - NON-GEMT Expense'!B61</f>
        <v>Supplies</v>
      </c>
      <c r="F142" s="555">
        <v>1</v>
      </c>
      <c r="G142" s="554" t="s">
        <v>216</v>
      </c>
      <c r="H142" s="554"/>
      <c r="I142" s="609"/>
      <c r="J142" s="558">
        <f>'Sch 3 - NON-GEMT Expense'!$F$61</f>
        <v>0</v>
      </c>
      <c r="K142" s="558">
        <f t="shared" si="5"/>
        <v>0</v>
      </c>
      <c r="L142" s="558">
        <f>'ADJ Sch 3 - NON-GEMT Expense'!$F$61</f>
        <v>0</v>
      </c>
      <c r="M142" s="608"/>
    </row>
    <row r="143" spans="1:13" hidden="1" x14ac:dyDescent="0.25">
      <c r="A143" s="608"/>
      <c r="B143" s="554" t="s">
        <v>215</v>
      </c>
      <c r="C143" s="555">
        <f>'ADJ Sch 3 - NON-GEMT Expense'!A62</f>
        <v>37</v>
      </c>
      <c r="D143" s="554"/>
      <c r="E143" s="559" t="str">
        <f>'ADJ Sch 3 - NON-GEMT Expense'!B62</f>
        <v>Bad Debt</v>
      </c>
      <c r="F143" s="555">
        <v>1</v>
      </c>
      <c r="G143" s="554" t="s">
        <v>216</v>
      </c>
      <c r="H143" s="554"/>
      <c r="I143" s="609"/>
      <c r="J143" s="558">
        <f>'Sch 3 - NON-GEMT Expense'!$F$62</f>
        <v>0</v>
      </c>
      <c r="K143" s="558">
        <f t="shared" si="5"/>
        <v>0</v>
      </c>
      <c r="L143" s="558">
        <f>'ADJ Sch 3 - NON-GEMT Expense'!$F$62</f>
        <v>0</v>
      </c>
      <c r="M143" s="608"/>
    </row>
    <row r="144" spans="1:13" hidden="1" x14ac:dyDescent="0.25">
      <c r="A144" s="608"/>
      <c r="B144" s="554" t="s">
        <v>215</v>
      </c>
      <c r="C144" s="555">
        <f>'ADJ Sch 3 - NON-GEMT Expense'!A63</f>
        <v>38</v>
      </c>
      <c r="D144" s="554"/>
      <c r="E144" s="559" t="str">
        <f>'ADJ Sch 3 - NON-GEMT Expense'!B63</f>
        <v>Plant Operations and Maintenance</v>
      </c>
      <c r="F144" s="555">
        <v>1</v>
      </c>
      <c r="G144" s="554" t="s">
        <v>216</v>
      </c>
      <c r="H144" s="554"/>
      <c r="I144" s="609"/>
      <c r="J144" s="558">
        <f>'Sch 3 - NON-GEMT Expense'!$F$63</f>
        <v>0</v>
      </c>
      <c r="K144" s="558">
        <f t="shared" si="5"/>
        <v>0</v>
      </c>
      <c r="L144" s="558">
        <f>'ADJ Sch 3 - NON-GEMT Expense'!$F$63</f>
        <v>0</v>
      </c>
      <c r="M144" s="608"/>
    </row>
    <row r="145" spans="1:13" hidden="1" x14ac:dyDescent="0.25">
      <c r="A145" s="608"/>
      <c r="B145" s="554" t="s">
        <v>215</v>
      </c>
      <c r="C145" s="555">
        <f>'ADJ Sch 3 - NON-GEMT Expense'!A64</f>
        <v>39</v>
      </c>
      <c r="D145" s="554"/>
      <c r="E145" s="559" t="str">
        <f>'ADJ Sch 3 - NON-GEMT Expense'!B64</f>
        <v>Housekeeping</v>
      </c>
      <c r="F145" s="555">
        <v>1</v>
      </c>
      <c r="G145" s="554" t="s">
        <v>216</v>
      </c>
      <c r="H145" s="554"/>
      <c r="I145" s="609"/>
      <c r="J145" s="558">
        <f>'Sch 3 - NON-GEMT Expense'!$F$64</f>
        <v>0</v>
      </c>
      <c r="K145" s="558">
        <f t="shared" si="5"/>
        <v>0</v>
      </c>
      <c r="L145" s="558">
        <f>'ADJ Sch 3 - NON-GEMT Expense'!$F$64</f>
        <v>0</v>
      </c>
      <c r="M145" s="608"/>
    </row>
    <row r="146" spans="1:13" hidden="1" x14ac:dyDescent="0.25">
      <c r="A146" s="608"/>
      <c r="B146" s="554" t="s">
        <v>215</v>
      </c>
      <c r="C146" s="555">
        <f>'ADJ Sch 3 - NON-GEMT Expense'!A65</f>
        <v>40</v>
      </c>
      <c r="D146" s="554"/>
      <c r="E146" s="559" t="str">
        <f>'ADJ Sch 3 - NON-GEMT Expense'!B65</f>
        <v>Utilities</v>
      </c>
      <c r="F146" s="555">
        <v>1</v>
      </c>
      <c r="G146" s="554" t="s">
        <v>216</v>
      </c>
      <c r="H146" s="554"/>
      <c r="I146" s="609"/>
      <c r="J146" s="558">
        <f>'Sch 3 - NON-GEMT Expense'!$F$65</f>
        <v>0</v>
      </c>
      <c r="K146" s="558">
        <f t="shared" si="5"/>
        <v>0</v>
      </c>
      <c r="L146" s="558">
        <f>'ADJ Sch 3 - NON-GEMT Expense'!$F$65</f>
        <v>0</v>
      </c>
      <c r="M146" s="608"/>
    </row>
    <row r="147" spans="1:13" hidden="1" x14ac:dyDescent="0.25">
      <c r="A147" s="608"/>
      <c r="B147" s="554" t="s">
        <v>215</v>
      </c>
      <c r="C147" s="555">
        <f>'ADJ Sch 3 - NON-GEMT Expense'!A66</f>
        <v>41</v>
      </c>
      <c r="D147" s="554"/>
      <c r="E147" s="559" t="str">
        <f>'ADJ Sch 3 - NON-GEMT Expense'!B66</f>
        <v>Medical Supplies</v>
      </c>
      <c r="F147" s="555">
        <v>1</v>
      </c>
      <c r="G147" s="554" t="s">
        <v>216</v>
      </c>
      <c r="H147" s="554"/>
      <c r="I147" s="609"/>
      <c r="J147" s="558">
        <f>'Sch 3 - NON-GEMT Expense'!$F$66</f>
        <v>0</v>
      </c>
      <c r="K147" s="558">
        <f t="shared" si="5"/>
        <v>0</v>
      </c>
      <c r="L147" s="558">
        <f>'ADJ Sch 3 - NON-GEMT Expense'!$F$66</f>
        <v>0</v>
      </c>
      <c r="M147" s="608"/>
    </row>
    <row r="148" spans="1:13" hidden="1" x14ac:dyDescent="0.25">
      <c r="A148" s="608"/>
      <c r="B148" s="554" t="s">
        <v>215</v>
      </c>
      <c r="C148" s="555">
        <f>'ADJ Sch 3 - NON-GEMT Expense'!A67</f>
        <v>42</v>
      </c>
      <c r="D148" s="554"/>
      <c r="E148" s="559" t="str">
        <f>'ADJ Sch 3 - NON-GEMT Expense'!B67</f>
        <v>Minor Medical Equipment</v>
      </c>
      <c r="F148" s="555">
        <v>1</v>
      </c>
      <c r="G148" s="554" t="s">
        <v>216</v>
      </c>
      <c r="H148" s="554"/>
      <c r="I148" s="609"/>
      <c r="J148" s="558">
        <f>'Sch 3 - NON-GEMT Expense'!$F$67</f>
        <v>0</v>
      </c>
      <c r="K148" s="558">
        <f t="shared" si="5"/>
        <v>0</v>
      </c>
      <c r="L148" s="558">
        <f>'ADJ Sch 3 - NON-GEMT Expense'!$F$67</f>
        <v>0</v>
      </c>
      <c r="M148" s="608"/>
    </row>
    <row r="149" spans="1:13" hidden="1" x14ac:dyDescent="0.25">
      <c r="A149" s="608"/>
      <c r="B149" s="554" t="s">
        <v>215</v>
      </c>
      <c r="C149" s="555">
        <f>'ADJ Sch 3 - NON-GEMT Expense'!A68</f>
        <v>43</v>
      </c>
      <c r="D149" s="554"/>
      <c r="E149" s="559" t="str">
        <f>'ADJ Sch 3 - NON-GEMT Expense'!B68</f>
        <v>Minor Equipment</v>
      </c>
      <c r="F149" s="555">
        <v>1</v>
      </c>
      <c r="G149" s="554" t="s">
        <v>216</v>
      </c>
      <c r="H149" s="554"/>
      <c r="I149" s="609"/>
      <c r="J149" s="558">
        <f>'Sch 3 - NON-GEMT Expense'!$F$68</f>
        <v>0</v>
      </c>
      <c r="K149" s="558">
        <f t="shared" si="5"/>
        <v>0</v>
      </c>
      <c r="L149" s="558">
        <f>'ADJ Sch 3 - NON-GEMT Expense'!$F$68</f>
        <v>0</v>
      </c>
      <c r="M149" s="608"/>
    </row>
    <row r="150" spans="1:13" hidden="1" x14ac:dyDescent="0.25">
      <c r="A150" s="608"/>
      <c r="B150" s="554" t="s">
        <v>215</v>
      </c>
      <c r="C150" s="555">
        <f>'ADJ Sch 3 - NON-GEMT Expense'!A69</f>
        <v>44</v>
      </c>
      <c r="D150" s="554"/>
      <c r="E150" s="559" t="str">
        <f>'ADJ Sch 3 - NON-GEMT Expense'!B69</f>
        <v>Fines and Penalties</v>
      </c>
      <c r="F150" s="555">
        <v>1</v>
      </c>
      <c r="G150" s="554" t="s">
        <v>216</v>
      </c>
      <c r="H150" s="554"/>
      <c r="I150" s="609"/>
      <c r="J150" s="558">
        <f>'Sch 3 - NON-GEMT Expense'!$F$69</f>
        <v>0</v>
      </c>
      <c r="K150" s="558">
        <f t="shared" si="5"/>
        <v>0</v>
      </c>
      <c r="L150" s="558">
        <f>'ADJ Sch 3 - NON-GEMT Expense'!$F$69</f>
        <v>0</v>
      </c>
      <c r="M150" s="608"/>
    </row>
    <row r="151" spans="1:13" hidden="1" x14ac:dyDescent="0.25">
      <c r="A151" s="608"/>
      <c r="B151" s="554" t="s">
        <v>215</v>
      </c>
      <c r="C151" s="555">
        <f>'ADJ Sch 3 - NON-GEMT Expense'!A70</f>
        <v>45</v>
      </c>
      <c r="D151" s="554"/>
      <c r="E151" s="559" t="str">
        <f>'ADJ Sch 3 - NON-GEMT Expense'!B70</f>
        <v>Fleet Maintenance</v>
      </c>
      <c r="F151" s="555">
        <v>1</v>
      </c>
      <c r="G151" s="554" t="s">
        <v>216</v>
      </c>
      <c r="H151" s="554"/>
      <c r="I151" s="609"/>
      <c r="J151" s="558">
        <f>'Sch 3 - NON-GEMT Expense'!$F$70</f>
        <v>0</v>
      </c>
      <c r="K151" s="558">
        <f t="shared" si="5"/>
        <v>0</v>
      </c>
      <c r="L151" s="558">
        <f>'ADJ Sch 3 - NON-GEMT Expense'!$F$70</f>
        <v>0</v>
      </c>
      <c r="M151" s="608"/>
    </row>
    <row r="152" spans="1:13" hidden="1" x14ac:dyDescent="0.25">
      <c r="A152" s="608"/>
      <c r="B152" s="554" t="s">
        <v>215</v>
      </c>
      <c r="C152" s="555">
        <f>'ADJ Sch 3 - NON-GEMT Expense'!A71</f>
        <v>46</v>
      </c>
      <c r="D152" s="554"/>
      <c r="E152" s="559" t="str">
        <f>'ADJ Sch 3 - NON-GEMT Expense'!B71</f>
        <v xml:space="preserve">Communications </v>
      </c>
      <c r="F152" s="555">
        <v>1</v>
      </c>
      <c r="G152" s="554" t="s">
        <v>216</v>
      </c>
      <c r="H152" s="554"/>
      <c r="I152" s="609"/>
      <c r="J152" s="558">
        <f>'Sch 3 - NON-GEMT Expense'!$F$71</f>
        <v>0</v>
      </c>
      <c r="K152" s="558">
        <f t="shared" si="5"/>
        <v>0</v>
      </c>
      <c r="L152" s="558">
        <f>'ADJ Sch 3 - NON-GEMT Expense'!$F$71</f>
        <v>0</v>
      </c>
      <c r="M152" s="608"/>
    </row>
    <row r="153" spans="1:13" hidden="1" x14ac:dyDescent="0.25">
      <c r="A153" s="608"/>
      <c r="B153" s="554" t="s">
        <v>215</v>
      </c>
      <c r="C153" s="555">
        <f>'ADJ Sch 3 - NON-GEMT Expense'!A72</f>
        <v>47</v>
      </c>
      <c r="D153" s="554"/>
      <c r="E153" s="559" t="str">
        <f>'ADJ Sch 3 - NON-GEMT Expense'!B72</f>
        <v xml:space="preserve">Recruit Academy </v>
      </c>
      <c r="F153" s="555">
        <v>1</v>
      </c>
      <c r="G153" s="554" t="s">
        <v>216</v>
      </c>
      <c r="H153" s="554"/>
      <c r="I153" s="609"/>
      <c r="J153" s="558">
        <f>'Sch 3 - NON-GEMT Expense'!$F$72</f>
        <v>0</v>
      </c>
      <c r="K153" s="558">
        <f t="shared" si="5"/>
        <v>0</v>
      </c>
      <c r="L153" s="558">
        <f>'ADJ Sch 3 - NON-GEMT Expense'!$F$72</f>
        <v>0</v>
      </c>
      <c r="M153" s="608"/>
    </row>
    <row r="154" spans="1:13" hidden="1" x14ac:dyDescent="0.25">
      <c r="A154" s="608"/>
      <c r="B154" s="554" t="s">
        <v>215</v>
      </c>
      <c r="C154" s="555">
        <f>'ADJ Sch 3 - NON-GEMT Expense'!A73</f>
        <v>48</v>
      </c>
      <c r="D154" s="554"/>
      <c r="E154" s="559" t="str">
        <f>'ADJ Sch 3 - NON-GEMT Expense'!B73</f>
        <v xml:space="preserve">Dispatch Service </v>
      </c>
      <c r="F154" s="555">
        <v>1</v>
      </c>
      <c r="G154" s="554" t="s">
        <v>216</v>
      </c>
      <c r="H154" s="554"/>
      <c r="I154" s="609"/>
      <c r="J154" s="558">
        <f>'Sch 3 - NON-GEMT Expense'!$F$73</f>
        <v>0</v>
      </c>
      <c r="K154" s="558">
        <f t="shared" si="5"/>
        <v>0</v>
      </c>
      <c r="L154" s="558">
        <f>'ADJ Sch 3 - NON-GEMT Expense'!$F$73</f>
        <v>0</v>
      </c>
      <c r="M154" s="608"/>
    </row>
    <row r="155" spans="1:13" hidden="1" x14ac:dyDescent="0.25">
      <c r="A155" s="608"/>
      <c r="B155" s="554" t="s">
        <v>215</v>
      </c>
      <c r="C155" s="555">
        <f>'ADJ Sch 3 - NON-GEMT Expense'!A74</f>
        <v>49</v>
      </c>
      <c r="D155" s="554"/>
      <c r="E155" s="559" t="str">
        <f>'ADJ Sch 3 - NON-GEMT Expense'!B74</f>
        <v xml:space="preserve">Logistics </v>
      </c>
      <c r="F155" s="555">
        <v>1</v>
      </c>
      <c r="G155" s="554" t="s">
        <v>216</v>
      </c>
      <c r="H155" s="554"/>
      <c r="I155" s="609"/>
      <c r="J155" s="558">
        <f>'Sch 3 - NON-GEMT Expense'!$F$74</f>
        <v>0</v>
      </c>
      <c r="K155" s="558">
        <f t="shared" si="5"/>
        <v>0</v>
      </c>
      <c r="L155" s="558">
        <f>'ADJ Sch 3 - NON-GEMT Expense'!$F$74</f>
        <v>0</v>
      </c>
      <c r="M155" s="608"/>
    </row>
    <row r="156" spans="1:13" hidden="1" x14ac:dyDescent="0.25">
      <c r="A156" s="608"/>
      <c r="B156" s="554" t="s">
        <v>215</v>
      </c>
      <c r="C156" s="555">
        <f>'ADJ Sch 3 - NON-GEMT Expense'!A75</f>
        <v>50</v>
      </c>
      <c r="D156" s="554"/>
      <c r="E156" s="559" t="str">
        <f>'ADJ Sch 3 - NON-GEMT Expense'!B75</f>
        <v>Postage</v>
      </c>
      <c r="F156" s="555">
        <v>1</v>
      </c>
      <c r="G156" s="554" t="s">
        <v>216</v>
      </c>
      <c r="H156" s="554"/>
      <c r="I156" s="609"/>
      <c r="J156" s="558">
        <f>'Sch 3 - NON-GEMT Expense'!$F$75</f>
        <v>0</v>
      </c>
      <c r="K156" s="558">
        <f t="shared" si="5"/>
        <v>0</v>
      </c>
      <c r="L156" s="558">
        <f>'ADJ Sch 3 - NON-GEMT Expense'!$F$75</f>
        <v>0</v>
      </c>
      <c r="M156" s="608"/>
    </row>
    <row r="157" spans="1:13" hidden="1" x14ac:dyDescent="0.25">
      <c r="A157" s="608"/>
      <c r="B157" s="554" t="s">
        <v>215</v>
      </c>
      <c r="C157" s="555">
        <f>'ADJ Sch 3 - NON-GEMT Expense'!A76</f>
        <v>51</v>
      </c>
      <c r="D157" s="554"/>
      <c r="E157" s="559" t="str">
        <f>'ADJ Sch 3 - NON-GEMT Expense'!B76</f>
        <v>Dues and Subscriptions</v>
      </c>
      <c r="F157" s="555">
        <v>1</v>
      </c>
      <c r="G157" s="554" t="s">
        <v>216</v>
      </c>
      <c r="H157" s="554"/>
      <c r="I157" s="609"/>
      <c r="J157" s="558">
        <f>'Sch 3 - NON-GEMT Expense'!$F$76</f>
        <v>0</v>
      </c>
      <c r="K157" s="558">
        <f t="shared" si="5"/>
        <v>0</v>
      </c>
      <c r="L157" s="558">
        <f>'ADJ Sch 3 - NON-GEMT Expense'!$F$76</f>
        <v>0</v>
      </c>
      <c r="M157" s="608"/>
    </row>
    <row r="158" spans="1:13" hidden="1" x14ac:dyDescent="0.25">
      <c r="A158" s="608"/>
      <c r="B158" s="554" t="s">
        <v>215</v>
      </c>
      <c r="C158" s="555">
        <f>'ADJ Sch 3 - NON-GEMT Expense'!A77</f>
        <v>52</v>
      </c>
      <c r="D158" s="554"/>
      <c r="E158" s="559" t="str">
        <f>'ADJ Sch 3 - NON-GEMT Expense'!B77</f>
        <v>Other - Capital Related Costs</v>
      </c>
      <c r="F158" s="555">
        <v>1</v>
      </c>
      <c r="G158" s="554" t="s">
        <v>216</v>
      </c>
      <c r="H158" s="554"/>
      <c r="I158" s="609"/>
      <c r="J158" s="558">
        <f>'Sch 3 - NON-GEMT Expense'!$F$77</f>
        <v>0</v>
      </c>
      <c r="K158" s="558">
        <f t="shared" si="5"/>
        <v>0</v>
      </c>
      <c r="L158" s="558">
        <f>'ADJ Sch 3 - NON-GEMT Expense'!$F$77</f>
        <v>0</v>
      </c>
      <c r="M158" s="608"/>
    </row>
    <row r="159" spans="1:13" hidden="1" x14ac:dyDescent="0.25">
      <c r="A159" s="608"/>
      <c r="B159" s="554" t="s">
        <v>215</v>
      </c>
      <c r="C159" s="555">
        <f>'ADJ Sch 3 - NON-GEMT Expense'!A78</f>
        <v>53</v>
      </c>
      <c r="D159" s="554"/>
      <c r="E159" s="559" t="str">
        <f>'ADJ Sch 3 - NON-GEMT Expense'!B78</f>
        <v>Contracted Services - Ambulance</v>
      </c>
      <c r="F159" s="555">
        <v>1</v>
      </c>
      <c r="G159" s="554" t="s">
        <v>216</v>
      </c>
      <c r="H159" s="554"/>
      <c r="I159" s="609"/>
      <c r="J159" s="558">
        <f>'Sch 3 - NON-GEMT Expense'!$F$78</f>
        <v>0</v>
      </c>
      <c r="K159" s="558">
        <f t="shared" si="5"/>
        <v>0</v>
      </c>
      <c r="L159" s="558">
        <f>'ADJ Sch 3 - NON-GEMT Expense'!$F$78</f>
        <v>0</v>
      </c>
      <c r="M159" s="608"/>
    </row>
    <row r="160" spans="1:13" hidden="1" x14ac:dyDescent="0.25">
      <c r="A160" s="608"/>
      <c r="B160" s="554" t="s">
        <v>215</v>
      </c>
      <c r="C160" s="555">
        <f>'ADJ Sch 3 - NON-GEMT Expense'!A79</f>
        <v>54</v>
      </c>
      <c r="D160" s="554"/>
      <c r="E160" s="559" t="str">
        <f>'ADJ Sch 3 - NON-GEMT Expense'!B79</f>
        <v>Contracted Services - Ambulance Billing</v>
      </c>
      <c r="F160" s="555">
        <v>1</v>
      </c>
      <c r="G160" s="554" t="s">
        <v>216</v>
      </c>
      <c r="H160" s="554"/>
      <c r="I160" s="609"/>
      <c r="J160" s="558">
        <f>'Sch 3 - NON-GEMT Expense'!$F$79</f>
        <v>0</v>
      </c>
      <c r="K160" s="558">
        <f t="shared" si="5"/>
        <v>0</v>
      </c>
      <c r="L160" s="558">
        <f>'ADJ Sch 3 - NON-GEMT Expense'!$F$79</f>
        <v>0</v>
      </c>
      <c r="M160" s="608"/>
    </row>
    <row r="161" spans="1:13" hidden="1" x14ac:dyDescent="0.25">
      <c r="A161" s="608"/>
      <c r="B161" s="554" t="s">
        <v>215</v>
      </c>
      <c r="C161" s="555">
        <f>'ADJ Sch 3 - NON-GEMT Expense'!A80</f>
        <v>55</v>
      </c>
      <c r="D161" s="554"/>
      <c r="E161" s="559" t="str">
        <f>'ADJ Sch 3 - NON-GEMT Expense'!B80</f>
        <v>Other - (Specify)</v>
      </c>
      <c r="F161" s="555">
        <v>1</v>
      </c>
      <c r="G161" s="554" t="s">
        <v>216</v>
      </c>
      <c r="H161" s="554"/>
      <c r="I161" s="609"/>
      <c r="J161" s="558">
        <f>'Sch 3 - NON-GEMT Expense'!$F$80</f>
        <v>0</v>
      </c>
      <c r="K161" s="558">
        <f t="shared" si="5"/>
        <v>0</v>
      </c>
      <c r="L161" s="558">
        <f>'ADJ Sch 3 - NON-GEMT Expense'!$F$80</f>
        <v>0</v>
      </c>
      <c r="M161" s="608"/>
    </row>
    <row r="162" spans="1:13" hidden="1" x14ac:dyDescent="0.25">
      <c r="A162" s="608"/>
      <c r="B162" s="554" t="s">
        <v>215</v>
      </c>
      <c r="C162" s="555">
        <f>'ADJ Sch 3 - NON-GEMT Expense'!A81</f>
        <v>56</v>
      </c>
      <c r="D162" s="554"/>
      <c r="E162" s="559" t="str">
        <f>'ADJ Sch 3 - NON-GEMT Expense'!B81</f>
        <v>Other - (Specify)</v>
      </c>
      <c r="F162" s="555">
        <v>1</v>
      </c>
      <c r="G162" s="554" t="s">
        <v>216</v>
      </c>
      <c r="H162" s="554"/>
      <c r="I162" s="609"/>
      <c r="J162" s="558">
        <f>'Sch 3 - NON-GEMT Expense'!$F$81</f>
        <v>0</v>
      </c>
      <c r="K162" s="558">
        <f t="shared" si="5"/>
        <v>0</v>
      </c>
      <c r="L162" s="558">
        <f>'ADJ Sch 3 - NON-GEMT Expense'!$F$81</f>
        <v>0</v>
      </c>
      <c r="M162" s="608"/>
    </row>
    <row r="163" spans="1:13" hidden="1" x14ac:dyDescent="0.25">
      <c r="A163" s="608"/>
      <c r="B163" s="554" t="s">
        <v>215</v>
      </c>
      <c r="C163" s="555">
        <f>'ADJ Sch 3 - NON-GEMT Expense'!A82</f>
        <v>57</v>
      </c>
      <c r="D163" s="554"/>
      <c r="E163" s="559" t="str">
        <f>'ADJ Sch 3 - NON-GEMT Expense'!B82</f>
        <v>Other - (Specify)</v>
      </c>
      <c r="F163" s="555">
        <v>1</v>
      </c>
      <c r="G163" s="554" t="s">
        <v>216</v>
      </c>
      <c r="H163" s="554"/>
      <c r="I163" s="609"/>
      <c r="J163" s="558">
        <f>'Sch 3 - NON-GEMT Expense'!$F$82</f>
        <v>0</v>
      </c>
      <c r="K163" s="558">
        <f t="shared" si="5"/>
        <v>0</v>
      </c>
      <c r="L163" s="558">
        <f>'ADJ Sch 3 - NON-GEMT Expense'!$F$82</f>
        <v>0</v>
      </c>
      <c r="M163" s="608"/>
    </row>
    <row r="164" spans="1:13" hidden="1" x14ac:dyDescent="0.25">
      <c r="A164" s="608"/>
      <c r="B164" s="554" t="s">
        <v>217</v>
      </c>
      <c r="C164" s="555">
        <f>'ADJ Sch 4 - CRSB'!A11</f>
        <v>1</v>
      </c>
      <c r="D164" s="554"/>
      <c r="E164" s="559" t="str">
        <f>'ADJ Sch 4 - CRSB'!B11</f>
        <v>Depreciation - Buildings and Improvements</v>
      </c>
      <c r="F164" s="555">
        <v>1</v>
      </c>
      <c r="G164" s="554" t="s">
        <v>72</v>
      </c>
      <c r="H164" s="554"/>
      <c r="I164" s="609"/>
      <c r="J164" s="558">
        <f>'Sch 4 - CRSB'!$F$11</f>
        <v>0</v>
      </c>
      <c r="K164" s="558">
        <f>L164-J164</f>
        <v>0</v>
      </c>
      <c r="L164" s="558">
        <f>'ADJ Sch 4 - CRSB'!$F$11</f>
        <v>0</v>
      </c>
      <c r="M164" s="608"/>
    </row>
    <row r="165" spans="1:13" hidden="1" x14ac:dyDescent="0.25">
      <c r="A165" s="608"/>
      <c r="B165" s="554" t="s">
        <v>217</v>
      </c>
      <c r="C165" s="555">
        <f>'ADJ Sch 4 - CRSB'!A12</f>
        <v>2</v>
      </c>
      <c r="D165" s="554"/>
      <c r="E165" s="559" t="str">
        <f>'ADJ Sch 4 - CRSB'!B12</f>
        <v>Depreciation - Leasehold Improvements</v>
      </c>
      <c r="F165" s="555">
        <v>1</v>
      </c>
      <c r="G165" s="554" t="s">
        <v>72</v>
      </c>
      <c r="H165" s="554"/>
      <c r="I165" s="609"/>
      <c r="J165" s="558">
        <f>'Sch 4 - CRSB'!$F$12</f>
        <v>0</v>
      </c>
      <c r="K165" s="558">
        <f>L165-J165</f>
        <v>0</v>
      </c>
      <c r="L165" s="558">
        <f>'ADJ Sch 4 - CRSB'!$F$12</f>
        <v>0</v>
      </c>
      <c r="M165" s="608"/>
    </row>
    <row r="166" spans="1:13" hidden="1" x14ac:dyDescent="0.25">
      <c r="A166" s="608"/>
      <c r="B166" s="554" t="s">
        <v>217</v>
      </c>
      <c r="C166" s="555">
        <f>'ADJ Sch 4 - CRSB'!A13</f>
        <v>3</v>
      </c>
      <c r="D166" s="554"/>
      <c r="E166" s="559" t="str">
        <f>'ADJ Sch 4 - CRSB'!B13</f>
        <v xml:space="preserve">Depreciation - Equipment </v>
      </c>
      <c r="F166" s="555">
        <v>1</v>
      </c>
      <c r="G166" s="554" t="s">
        <v>72</v>
      </c>
      <c r="H166" s="554"/>
      <c r="I166" s="609"/>
      <c r="J166" s="558">
        <f>'Sch 4 - CRSB'!$F$13</f>
        <v>0</v>
      </c>
      <c r="K166" s="558">
        <f t="shared" ref="K166:K197" si="6">L166-J166</f>
        <v>0</v>
      </c>
      <c r="L166" s="558">
        <f>'ADJ Sch 4 - CRSB'!$F$13</f>
        <v>0</v>
      </c>
      <c r="M166" s="608"/>
    </row>
    <row r="167" spans="1:13" hidden="1" x14ac:dyDescent="0.25">
      <c r="A167" s="608"/>
      <c r="B167" s="554" t="s">
        <v>217</v>
      </c>
      <c r="C167" s="555">
        <f>'ADJ Sch 4 - CRSB'!A14</f>
        <v>4</v>
      </c>
      <c r="D167" s="554"/>
      <c r="E167" s="559" t="str">
        <f>'ADJ Sch 4 - CRSB'!B14</f>
        <v>Depreciation and Amortization - Other</v>
      </c>
      <c r="F167" s="555">
        <v>1</v>
      </c>
      <c r="G167" s="554" t="s">
        <v>72</v>
      </c>
      <c r="H167" s="554"/>
      <c r="I167" s="609"/>
      <c r="J167" s="558">
        <f>'Sch 4 - CRSB'!$F$14</f>
        <v>0</v>
      </c>
      <c r="K167" s="558">
        <f t="shared" si="6"/>
        <v>0</v>
      </c>
      <c r="L167" s="558">
        <f>'ADJ Sch 4 - CRSB'!$F$14</f>
        <v>0</v>
      </c>
      <c r="M167" s="608"/>
    </row>
    <row r="168" spans="1:13" hidden="1" x14ac:dyDescent="0.25">
      <c r="A168" s="608"/>
      <c r="B168" s="554" t="s">
        <v>217</v>
      </c>
      <c r="C168" s="555">
        <f>'ADJ Sch 4 - CRSB'!A15</f>
        <v>5</v>
      </c>
      <c r="D168" s="554"/>
      <c r="E168" s="559" t="str">
        <f>'ADJ Sch 4 - CRSB'!B15</f>
        <v>Leases and Rentals</v>
      </c>
      <c r="F168" s="555">
        <v>1</v>
      </c>
      <c r="G168" s="554" t="s">
        <v>72</v>
      </c>
      <c r="H168" s="554"/>
      <c r="I168" s="609"/>
      <c r="J168" s="558">
        <f>'Sch 4 - CRSB'!$F$15</f>
        <v>0</v>
      </c>
      <c r="K168" s="558">
        <f t="shared" si="6"/>
        <v>0</v>
      </c>
      <c r="L168" s="558">
        <f>'ADJ Sch 4 - CRSB'!$F$15</f>
        <v>0</v>
      </c>
      <c r="M168" s="608"/>
    </row>
    <row r="169" spans="1:13" hidden="1" x14ac:dyDescent="0.25">
      <c r="A169" s="608"/>
      <c r="B169" s="554" t="s">
        <v>217</v>
      </c>
      <c r="C169" s="555">
        <f>'ADJ Sch 4 - CRSB'!A16</f>
        <v>6</v>
      </c>
      <c r="D169" s="554"/>
      <c r="E169" s="559" t="str">
        <f>'ADJ Sch 4 - CRSB'!B16</f>
        <v>Property Taxes</v>
      </c>
      <c r="F169" s="555">
        <v>1</v>
      </c>
      <c r="G169" s="554" t="s">
        <v>72</v>
      </c>
      <c r="H169" s="554"/>
      <c r="I169" s="609"/>
      <c r="J169" s="558">
        <f>'Sch 4 - CRSB'!$F$16</f>
        <v>0</v>
      </c>
      <c r="K169" s="558">
        <f t="shared" si="6"/>
        <v>0</v>
      </c>
      <c r="L169" s="558">
        <f>'ADJ Sch 4 - CRSB'!$F$16</f>
        <v>0</v>
      </c>
      <c r="M169" s="608"/>
    </row>
    <row r="170" spans="1:13" hidden="1" x14ac:dyDescent="0.25">
      <c r="A170" s="608"/>
      <c r="B170" s="554" t="s">
        <v>217</v>
      </c>
      <c r="C170" s="555">
        <f>'ADJ Sch 4 - CRSB'!A17</f>
        <v>7</v>
      </c>
      <c r="D170" s="554"/>
      <c r="E170" s="559" t="str">
        <f>'ADJ Sch 4 - CRSB'!B17</f>
        <v>Property Insurance</v>
      </c>
      <c r="F170" s="555">
        <v>1</v>
      </c>
      <c r="G170" s="554" t="s">
        <v>72</v>
      </c>
      <c r="H170" s="554"/>
      <c r="I170" s="609"/>
      <c r="J170" s="558">
        <f>'Sch 4 - CRSB'!$F$17</f>
        <v>0</v>
      </c>
      <c r="K170" s="558">
        <f t="shared" si="6"/>
        <v>0</v>
      </c>
      <c r="L170" s="558">
        <f>'ADJ Sch 4 - CRSB'!$F$17</f>
        <v>0</v>
      </c>
      <c r="M170" s="608"/>
    </row>
    <row r="171" spans="1:13" hidden="1" x14ac:dyDescent="0.25">
      <c r="A171" s="608"/>
      <c r="B171" s="554" t="s">
        <v>217</v>
      </c>
      <c r="C171" s="555">
        <f>'ADJ Sch 4 - CRSB'!A18</f>
        <v>8</v>
      </c>
      <c r="D171" s="554"/>
      <c r="E171" s="559" t="str">
        <f>'ADJ Sch 4 - CRSB'!B18</f>
        <v>Interest - Property, Plant, and Equipment</v>
      </c>
      <c r="F171" s="555">
        <v>1</v>
      </c>
      <c r="G171" s="554" t="s">
        <v>72</v>
      </c>
      <c r="H171" s="554"/>
      <c r="I171" s="609"/>
      <c r="J171" s="558">
        <f>'Sch 4 - CRSB'!$F$18</f>
        <v>0</v>
      </c>
      <c r="K171" s="558">
        <f t="shared" si="6"/>
        <v>0</v>
      </c>
      <c r="L171" s="558">
        <f>'ADJ Sch 4 - CRSB'!$F$18</f>
        <v>0</v>
      </c>
      <c r="M171" s="608"/>
    </row>
    <row r="172" spans="1:13" hidden="1" x14ac:dyDescent="0.25">
      <c r="A172" s="608"/>
      <c r="B172" s="554" t="s">
        <v>217</v>
      </c>
      <c r="C172" s="555">
        <f>'ADJ Sch 4 - CRSB'!A19</f>
        <v>9</v>
      </c>
      <c r="D172" s="554"/>
      <c r="E172" s="559" t="str">
        <f>'ADJ Sch 4 - CRSB'!B19</f>
        <v>Other - (Specify)</v>
      </c>
      <c r="F172" s="555">
        <v>1</v>
      </c>
      <c r="G172" s="554" t="s">
        <v>72</v>
      </c>
      <c r="H172" s="554"/>
      <c r="I172" s="609"/>
      <c r="J172" s="558">
        <f>'Sch 4 - CRSB'!$F$19</f>
        <v>0</v>
      </c>
      <c r="K172" s="558">
        <f t="shared" si="6"/>
        <v>0</v>
      </c>
      <c r="L172" s="558">
        <f>'ADJ Sch 4 - CRSB'!$F$19</f>
        <v>0</v>
      </c>
      <c r="M172" s="608"/>
    </row>
    <row r="173" spans="1:13" hidden="1" x14ac:dyDescent="0.25">
      <c r="A173" s="608"/>
      <c r="B173" s="554" t="s">
        <v>217</v>
      </c>
      <c r="C173" s="555">
        <f>'ADJ Sch 4 - CRSB'!A20</f>
        <v>10</v>
      </c>
      <c r="D173" s="554"/>
      <c r="E173" s="559" t="str">
        <f>'ADJ Sch 4 - CRSB'!B20</f>
        <v>Other - (Specify)</v>
      </c>
      <c r="F173" s="555">
        <v>1</v>
      </c>
      <c r="G173" s="554" t="s">
        <v>72</v>
      </c>
      <c r="H173" s="554"/>
      <c r="I173" s="609"/>
      <c r="J173" s="558">
        <f>'Sch 4 - CRSB'!$F$20</f>
        <v>0</v>
      </c>
      <c r="K173" s="558">
        <f t="shared" si="6"/>
        <v>0</v>
      </c>
      <c r="L173" s="558">
        <f>'ADJ Sch 4 - CRSB'!$F$20</f>
        <v>0</v>
      </c>
      <c r="M173" s="608"/>
    </row>
    <row r="174" spans="1:13" hidden="1" x14ac:dyDescent="0.25">
      <c r="A174" s="608"/>
      <c r="B174" s="554" t="s">
        <v>217</v>
      </c>
      <c r="C174" s="555" t="s">
        <v>212</v>
      </c>
      <c r="D174" s="554"/>
      <c r="E174" s="559" t="e">
        <f>'ADJ Sch 4 - CRSB'!#REF!</f>
        <v>#REF!</v>
      </c>
      <c r="F174" s="555">
        <v>1</v>
      </c>
      <c r="G174" s="554" t="s">
        <v>218</v>
      </c>
      <c r="H174" s="554"/>
      <c r="I174" s="609"/>
      <c r="J174" s="558">
        <f>'Sch 4 - CRSB'!$E$27</f>
        <v>0</v>
      </c>
      <c r="K174" s="558">
        <f t="shared" si="6"/>
        <v>0</v>
      </c>
      <c r="L174" s="558">
        <f>'ADJ Sch 4 - CRSB'!$E$27</f>
        <v>0</v>
      </c>
      <c r="M174" s="608"/>
    </row>
    <row r="175" spans="1:13" hidden="1" x14ac:dyDescent="0.25">
      <c r="A175" s="608"/>
      <c r="B175" s="554" t="s">
        <v>217</v>
      </c>
      <c r="C175" s="555" t="s">
        <v>212</v>
      </c>
      <c r="D175" s="554"/>
      <c r="E175" s="559" t="e">
        <f>'ADJ Sch 4 - CRSB'!#REF!</f>
        <v>#REF!</v>
      </c>
      <c r="F175" s="555">
        <v>1</v>
      </c>
      <c r="G175" s="554" t="s">
        <v>218</v>
      </c>
      <c r="H175" s="554"/>
      <c r="I175" s="609"/>
      <c r="J175" s="558">
        <f>'Sch 4 - CRSB'!$E$28</f>
        <v>0</v>
      </c>
      <c r="K175" s="558">
        <f t="shared" si="6"/>
        <v>0</v>
      </c>
      <c r="L175" s="558">
        <f>'ADJ Sch 4 - CRSB'!$E$28</f>
        <v>0</v>
      </c>
      <c r="M175" s="608"/>
    </row>
    <row r="176" spans="1:13" ht="37.5" hidden="1" x14ac:dyDescent="0.25">
      <c r="A176" s="608"/>
      <c r="B176" s="554" t="s">
        <v>217</v>
      </c>
      <c r="C176" s="555" t="s">
        <v>212</v>
      </c>
      <c r="D176" s="554"/>
      <c r="E176" s="559" t="e">
        <f>'ADJ Sch 4 - CRSB'!#REF!</f>
        <v>#REF!</v>
      </c>
      <c r="F176" s="555">
        <v>2</v>
      </c>
      <c r="G176" s="554" t="s">
        <v>75</v>
      </c>
      <c r="H176" s="554"/>
      <c r="I176" s="609" t="s">
        <v>6326</v>
      </c>
      <c r="J176" s="560">
        <f>'Sch 4 - CRSB'!$F$27</f>
        <v>0</v>
      </c>
      <c r="K176" s="560">
        <f t="shared" si="6"/>
        <v>0</v>
      </c>
      <c r="L176" s="560">
        <f>'ADJ Sch 4 - CRSB'!$F$27</f>
        <v>0</v>
      </c>
      <c r="M176" s="608"/>
    </row>
    <row r="177" spans="1:13" ht="37.5" hidden="1" x14ac:dyDescent="0.25">
      <c r="A177" s="608"/>
      <c r="B177" s="554" t="s">
        <v>217</v>
      </c>
      <c r="C177" s="555" t="s">
        <v>212</v>
      </c>
      <c r="D177" s="554"/>
      <c r="E177" s="559" t="e">
        <f>'ADJ Sch 4 - CRSB'!#REF!</f>
        <v>#REF!</v>
      </c>
      <c r="F177" s="555">
        <v>2</v>
      </c>
      <c r="G177" s="554" t="s">
        <v>75</v>
      </c>
      <c r="H177" s="554"/>
      <c r="I177" s="609" t="s">
        <v>6326</v>
      </c>
      <c r="J177" s="560">
        <f>'Sch 4 - CRSB'!$F$28</f>
        <v>0</v>
      </c>
      <c r="K177" s="560">
        <f t="shared" si="6"/>
        <v>0</v>
      </c>
      <c r="L177" s="560">
        <f>'ADJ Sch 4 - CRSB'!$F$28</f>
        <v>0</v>
      </c>
      <c r="M177" s="608"/>
    </row>
    <row r="178" spans="1:13" hidden="1" x14ac:dyDescent="0.25">
      <c r="A178" s="608"/>
      <c r="B178" s="554" t="s">
        <v>217</v>
      </c>
      <c r="C178" s="555">
        <f>'ADJ Sch 4 - CRSB'!A38</f>
        <v>11</v>
      </c>
      <c r="D178" s="554"/>
      <c r="E178" s="559" t="str">
        <f>'ADJ Sch 4 - CRSB'!B38</f>
        <v>Administrative Chief</v>
      </c>
      <c r="F178" s="555">
        <v>1</v>
      </c>
      <c r="G178" s="554" t="s">
        <v>72</v>
      </c>
      <c r="H178" s="554"/>
      <c r="I178" s="609"/>
      <c r="J178" s="558">
        <f>'Sch 4 - CRSB'!$F$38</f>
        <v>0</v>
      </c>
      <c r="K178" s="558">
        <f t="shared" si="6"/>
        <v>0</v>
      </c>
      <c r="L178" s="558">
        <f>'ADJ Sch 4 - CRSB'!$F$38</f>
        <v>0</v>
      </c>
      <c r="M178" s="608"/>
    </row>
    <row r="179" spans="1:13" hidden="1" x14ac:dyDescent="0.25">
      <c r="A179" s="608"/>
      <c r="B179" s="554" t="s">
        <v>217</v>
      </c>
      <c r="C179" s="555">
        <f>'ADJ Sch 4 - CRSB'!A39</f>
        <v>12</v>
      </c>
      <c r="D179" s="554"/>
      <c r="E179" s="559" t="str">
        <f>'ADJ Sch 4 - CRSB'!B39</f>
        <v>Chief</v>
      </c>
      <c r="F179" s="555">
        <v>1</v>
      </c>
      <c r="G179" s="554" t="s">
        <v>72</v>
      </c>
      <c r="H179" s="554"/>
      <c r="I179" s="609"/>
      <c r="J179" s="558">
        <f>'Sch 4 - CRSB'!$F$39</f>
        <v>0</v>
      </c>
      <c r="K179" s="558">
        <f t="shared" si="6"/>
        <v>0</v>
      </c>
      <c r="L179" s="558">
        <f>'ADJ Sch 4 - CRSB'!$F$39</f>
        <v>0</v>
      </c>
      <c r="M179" s="608"/>
    </row>
    <row r="180" spans="1:13" hidden="1" x14ac:dyDescent="0.25">
      <c r="A180" s="608"/>
      <c r="B180" s="554" t="s">
        <v>217</v>
      </c>
      <c r="C180" s="555">
        <f>'ADJ Sch 4 - CRSB'!A40</f>
        <v>13</v>
      </c>
      <c r="D180" s="554"/>
      <c r="E180" s="559" t="str">
        <f>'ADJ Sch 4 - CRSB'!B40</f>
        <v>Non-GEMT Salaries</v>
      </c>
      <c r="F180" s="555">
        <v>1</v>
      </c>
      <c r="G180" s="554" t="s">
        <v>72</v>
      </c>
      <c r="H180" s="554"/>
      <c r="I180" s="609"/>
      <c r="J180" s="558">
        <f>'Sch 4 - CRSB'!$F$40</f>
        <v>0</v>
      </c>
      <c r="K180" s="558">
        <f t="shared" si="6"/>
        <v>0</v>
      </c>
      <c r="L180" s="558">
        <f>'ADJ Sch 4 - CRSB'!$F$40</f>
        <v>0</v>
      </c>
      <c r="M180" s="608"/>
    </row>
    <row r="181" spans="1:13" hidden="1" x14ac:dyDescent="0.25">
      <c r="A181" s="608"/>
      <c r="B181" s="554" t="s">
        <v>217</v>
      </c>
      <c r="C181" s="555">
        <f>'ADJ Sch 4 - CRSB'!A41</f>
        <v>14</v>
      </c>
      <c r="D181" s="554"/>
      <c r="E181" s="559" t="str">
        <f>'ADJ Sch 4 - CRSB'!B41</f>
        <v>GEMT Salaries</v>
      </c>
      <c r="F181" s="555">
        <v>1</v>
      </c>
      <c r="G181" s="554" t="s">
        <v>72</v>
      </c>
      <c r="H181" s="554"/>
      <c r="I181" s="609"/>
      <c r="J181" s="558">
        <f>'Sch 4 - CRSB'!$F$41</f>
        <v>0</v>
      </c>
      <c r="K181" s="558">
        <f t="shared" si="6"/>
        <v>0</v>
      </c>
      <c r="L181" s="558">
        <f>'ADJ Sch 4 - CRSB'!$F$41</f>
        <v>0</v>
      </c>
      <c r="M181" s="608"/>
    </row>
    <row r="182" spans="1:13" hidden="1" x14ac:dyDescent="0.25">
      <c r="A182" s="608"/>
      <c r="B182" s="554" t="s">
        <v>217</v>
      </c>
      <c r="C182" s="555">
        <f>'ADJ Sch 4 - CRSB'!A42</f>
        <v>15</v>
      </c>
      <c r="D182" s="554"/>
      <c r="E182" s="559" t="str">
        <f>'ADJ Sch 4 - CRSB'!B42</f>
        <v>Other - (Specify)</v>
      </c>
      <c r="F182" s="555">
        <v>1</v>
      </c>
      <c r="G182" s="554" t="s">
        <v>72</v>
      </c>
      <c r="H182" s="554"/>
      <c r="I182" s="609"/>
      <c r="J182" s="558">
        <f>'Sch 4 - CRSB'!$F$42</f>
        <v>0</v>
      </c>
      <c r="K182" s="558">
        <f t="shared" si="6"/>
        <v>0</v>
      </c>
      <c r="L182" s="558">
        <f>'ADJ Sch 4 - CRSB'!$F$42</f>
        <v>0</v>
      </c>
      <c r="M182" s="608"/>
    </row>
    <row r="183" spans="1:13" hidden="1" x14ac:dyDescent="0.25">
      <c r="A183" s="608"/>
      <c r="B183" s="554" t="s">
        <v>217</v>
      </c>
      <c r="C183" s="555">
        <f>'ADJ Sch 4 - CRSB'!A43</f>
        <v>16</v>
      </c>
      <c r="D183" s="554"/>
      <c r="E183" s="559" t="str">
        <f>'ADJ Sch 4 - CRSB'!B43</f>
        <v>Other - (Specify)</v>
      </c>
      <c r="F183" s="555">
        <v>1</v>
      </c>
      <c r="G183" s="554" t="s">
        <v>72</v>
      </c>
      <c r="H183" s="554"/>
      <c r="I183" s="609"/>
      <c r="J183" s="558">
        <f>'Sch 4 - CRSB'!$F$43</f>
        <v>0</v>
      </c>
      <c r="K183" s="558">
        <f t="shared" si="6"/>
        <v>0</v>
      </c>
      <c r="L183" s="558">
        <f>'ADJ Sch 4 - CRSB'!$F$43</f>
        <v>0</v>
      </c>
      <c r="M183" s="608"/>
    </row>
    <row r="184" spans="1:13" hidden="1" x14ac:dyDescent="0.25">
      <c r="A184" s="608"/>
      <c r="B184" s="554" t="s">
        <v>217</v>
      </c>
      <c r="C184" s="555">
        <f>'ADJ Sch 4 - CRSB'!A44</f>
        <v>17</v>
      </c>
      <c r="D184" s="554"/>
      <c r="E184" s="559" t="str">
        <f>'ADJ Sch 4 - CRSB'!B44</f>
        <v>Other - (Specify)</v>
      </c>
      <c r="F184" s="555">
        <v>1</v>
      </c>
      <c r="G184" s="554" t="s">
        <v>72</v>
      </c>
      <c r="H184" s="554"/>
      <c r="I184" s="609"/>
      <c r="J184" s="558">
        <f>'Sch 4 - CRSB'!$F$44</f>
        <v>0</v>
      </c>
      <c r="K184" s="558">
        <f t="shared" si="6"/>
        <v>0</v>
      </c>
      <c r="L184" s="558">
        <f>'ADJ Sch 4 - CRSB'!$F$44</f>
        <v>0</v>
      </c>
      <c r="M184" s="608"/>
    </row>
    <row r="185" spans="1:13" hidden="1" x14ac:dyDescent="0.25">
      <c r="A185" s="608"/>
      <c r="B185" s="554" t="s">
        <v>217</v>
      </c>
      <c r="C185" s="555">
        <f>'ADJ Sch 4 - CRSB'!A45</f>
        <v>18</v>
      </c>
      <c r="D185" s="554"/>
      <c r="E185" s="559" t="str">
        <f>'ADJ Sch 4 - CRSB'!B45</f>
        <v>Other - (Specify)</v>
      </c>
      <c r="F185" s="555">
        <v>1</v>
      </c>
      <c r="G185" s="554" t="s">
        <v>72</v>
      </c>
      <c r="H185" s="554"/>
      <c r="I185" s="609"/>
      <c r="J185" s="558">
        <f>'Sch 4 - CRSB'!$F$45</f>
        <v>0</v>
      </c>
      <c r="K185" s="558">
        <f t="shared" si="6"/>
        <v>0</v>
      </c>
      <c r="L185" s="558">
        <f>'ADJ Sch 4 - CRSB'!$F$45</f>
        <v>0</v>
      </c>
      <c r="M185" s="608"/>
    </row>
    <row r="186" spans="1:13" hidden="1" x14ac:dyDescent="0.25">
      <c r="A186" s="608"/>
      <c r="B186" s="554" t="s">
        <v>217</v>
      </c>
      <c r="C186" s="555">
        <f>'ADJ Sch 4 - CRSB'!A50</f>
        <v>19</v>
      </c>
      <c r="D186" s="554"/>
      <c r="E186" s="559" t="str">
        <f>'ADJ Sch 4 - CRSB'!B50</f>
        <v>Administrative Chief</v>
      </c>
      <c r="F186" s="555">
        <v>1</v>
      </c>
      <c r="G186" s="554" t="s">
        <v>72</v>
      </c>
      <c r="H186" s="554"/>
      <c r="I186" s="609"/>
      <c r="J186" s="558">
        <f>'Sch 4 - CRSB'!$F$50</f>
        <v>0</v>
      </c>
      <c r="K186" s="558">
        <f t="shared" si="6"/>
        <v>0</v>
      </c>
      <c r="L186" s="558">
        <f>'ADJ Sch 4 - CRSB'!$F$50</f>
        <v>0</v>
      </c>
      <c r="M186" s="608"/>
    </row>
    <row r="187" spans="1:13" hidden="1" x14ac:dyDescent="0.25">
      <c r="A187" s="608"/>
      <c r="B187" s="554" t="s">
        <v>217</v>
      </c>
      <c r="C187" s="555">
        <f>'ADJ Sch 4 - CRSB'!A51</f>
        <v>20</v>
      </c>
      <c r="D187" s="554"/>
      <c r="E187" s="559" t="str">
        <f>'ADJ Sch 4 - CRSB'!B51</f>
        <v>Chief</v>
      </c>
      <c r="F187" s="555">
        <v>1</v>
      </c>
      <c r="G187" s="554" t="s">
        <v>72</v>
      </c>
      <c r="H187" s="554"/>
      <c r="I187" s="609"/>
      <c r="J187" s="558">
        <f>'Sch 4 - CRSB'!$F$51</f>
        <v>0</v>
      </c>
      <c r="K187" s="558">
        <f t="shared" si="6"/>
        <v>0</v>
      </c>
      <c r="L187" s="558">
        <f>'ADJ Sch 4 - CRSB'!$F$51</f>
        <v>0</v>
      </c>
      <c r="M187" s="608"/>
    </row>
    <row r="188" spans="1:13" hidden="1" x14ac:dyDescent="0.25">
      <c r="A188" s="608"/>
      <c r="B188" s="554" t="s">
        <v>217</v>
      </c>
      <c r="C188" s="555">
        <f>'ADJ Sch 4 - CRSB'!A52</f>
        <v>21</v>
      </c>
      <c r="D188" s="554"/>
      <c r="E188" s="559" t="str">
        <f>'ADJ Sch 4 - CRSB'!B52</f>
        <v>Non-GEMT Salaries</v>
      </c>
      <c r="F188" s="555">
        <v>1</v>
      </c>
      <c r="G188" s="554" t="s">
        <v>72</v>
      </c>
      <c r="H188" s="554"/>
      <c r="I188" s="609"/>
      <c r="J188" s="558">
        <f>'Sch 4 - CRSB'!$F$52</f>
        <v>0</v>
      </c>
      <c r="K188" s="558">
        <f t="shared" si="6"/>
        <v>0</v>
      </c>
      <c r="L188" s="558">
        <f>'ADJ Sch 4 - CRSB'!$F$52</f>
        <v>0</v>
      </c>
      <c r="M188" s="608"/>
    </row>
    <row r="189" spans="1:13" hidden="1" x14ac:dyDescent="0.25">
      <c r="A189" s="608"/>
      <c r="B189" s="554" t="s">
        <v>217</v>
      </c>
      <c r="C189" s="555">
        <f>'ADJ Sch 4 - CRSB'!A53</f>
        <v>22</v>
      </c>
      <c r="D189" s="554"/>
      <c r="E189" s="559" t="str">
        <f>'ADJ Sch 4 - CRSB'!B53</f>
        <v>GEMT Salaries</v>
      </c>
      <c r="F189" s="555">
        <v>1</v>
      </c>
      <c r="G189" s="554" t="s">
        <v>72</v>
      </c>
      <c r="H189" s="554"/>
      <c r="I189" s="609"/>
      <c r="J189" s="558">
        <f>'Sch 4 - CRSB'!$F$53</f>
        <v>0</v>
      </c>
      <c r="K189" s="558">
        <f t="shared" si="6"/>
        <v>0</v>
      </c>
      <c r="L189" s="558">
        <f>'ADJ Sch 4 - CRSB'!$F$53</f>
        <v>0</v>
      </c>
      <c r="M189" s="608"/>
    </row>
    <row r="190" spans="1:13" hidden="1" x14ac:dyDescent="0.25">
      <c r="A190" s="608"/>
      <c r="B190" s="554" t="s">
        <v>217</v>
      </c>
      <c r="C190" s="555">
        <f>'ADJ Sch 4 - CRSB'!A54</f>
        <v>23</v>
      </c>
      <c r="D190" s="554"/>
      <c r="E190" s="559" t="str">
        <f>'ADJ Sch 4 - CRSB'!B54</f>
        <v>Other - (Specify)</v>
      </c>
      <c r="F190" s="555">
        <v>1</v>
      </c>
      <c r="G190" s="554" t="s">
        <v>72</v>
      </c>
      <c r="H190" s="554"/>
      <c r="I190" s="609"/>
      <c r="J190" s="558">
        <f>'Sch 4 - CRSB'!$F$54</f>
        <v>0</v>
      </c>
      <c r="K190" s="558">
        <f t="shared" si="6"/>
        <v>0</v>
      </c>
      <c r="L190" s="558">
        <f>'ADJ Sch 4 - CRSB'!$F$54</f>
        <v>0</v>
      </c>
      <c r="M190" s="608"/>
    </row>
    <row r="191" spans="1:13" hidden="1" x14ac:dyDescent="0.25">
      <c r="A191" s="608"/>
      <c r="B191" s="554" t="s">
        <v>217</v>
      </c>
      <c r="C191" s="555">
        <f>'ADJ Sch 4 - CRSB'!A55</f>
        <v>24</v>
      </c>
      <c r="D191" s="554"/>
      <c r="E191" s="559" t="str">
        <f>'ADJ Sch 4 - CRSB'!B55</f>
        <v>Other - (Specify)</v>
      </c>
      <c r="F191" s="555">
        <v>1</v>
      </c>
      <c r="G191" s="554" t="s">
        <v>72</v>
      </c>
      <c r="H191" s="554"/>
      <c r="I191" s="609"/>
      <c r="J191" s="558">
        <f>'Sch 4 - CRSB'!$F$55</f>
        <v>0</v>
      </c>
      <c r="K191" s="558">
        <f t="shared" si="6"/>
        <v>0</v>
      </c>
      <c r="L191" s="558">
        <f>'ADJ Sch 4 - CRSB'!$F$55</f>
        <v>0</v>
      </c>
      <c r="M191" s="608"/>
    </row>
    <row r="192" spans="1:13" hidden="1" x14ac:dyDescent="0.25">
      <c r="A192" s="608"/>
      <c r="B192" s="554" t="s">
        <v>217</v>
      </c>
      <c r="C192" s="555">
        <f>'ADJ Sch 4 - CRSB'!A56</f>
        <v>25</v>
      </c>
      <c r="D192" s="554"/>
      <c r="E192" s="559" t="str">
        <f>'ADJ Sch 4 - CRSB'!B56</f>
        <v>Other - (Specify)</v>
      </c>
      <c r="F192" s="555">
        <v>1</v>
      </c>
      <c r="G192" s="554" t="s">
        <v>72</v>
      </c>
      <c r="H192" s="554"/>
      <c r="I192" s="609"/>
      <c r="J192" s="558">
        <f>'Sch 4 - CRSB'!$F$56</f>
        <v>0</v>
      </c>
      <c r="K192" s="558">
        <f t="shared" si="6"/>
        <v>0</v>
      </c>
      <c r="L192" s="558">
        <f>'ADJ Sch 4 - CRSB'!$F$56</f>
        <v>0</v>
      </c>
      <c r="M192" s="608"/>
    </row>
    <row r="193" spans="1:13" hidden="1" x14ac:dyDescent="0.25">
      <c r="A193" s="608"/>
      <c r="B193" s="554" t="s">
        <v>217</v>
      </c>
      <c r="C193" s="555">
        <f>'ADJ Sch 4 - CRSB'!A57</f>
        <v>26</v>
      </c>
      <c r="D193" s="554"/>
      <c r="E193" s="559" t="str">
        <f>'ADJ Sch 4 - CRSB'!B57</f>
        <v>Other - (Specify)</v>
      </c>
      <c r="F193" s="555">
        <v>1</v>
      </c>
      <c r="G193" s="554" t="s">
        <v>72</v>
      </c>
      <c r="H193" s="554"/>
      <c r="I193" s="609"/>
      <c r="J193" s="558">
        <f>'Sch 4 - CRSB'!$F$57</f>
        <v>0</v>
      </c>
      <c r="K193" s="558">
        <f t="shared" si="6"/>
        <v>0</v>
      </c>
      <c r="L193" s="558">
        <f>'ADJ Sch 4 - CRSB'!$F$57</f>
        <v>0</v>
      </c>
      <c r="M193" s="608"/>
    </row>
    <row r="194" spans="1:13" hidden="1" x14ac:dyDescent="0.25">
      <c r="A194" s="608"/>
      <c r="B194" s="554" t="s">
        <v>217</v>
      </c>
      <c r="C194" s="555" t="s">
        <v>212</v>
      </c>
      <c r="D194" s="554"/>
      <c r="E194" s="559" t="e">
        <f>'ADJ Sch 4 - CRSB'!#REF!</f>
        <v>#REF!</v>
      </c>
      <c r="F194" s="555">
        <v>1</v>
      </c>
      <c r="G194" s="554" t="s">
        <v>219</v>
      </c>
      <c r="H194" s="554"/>
      <c r="I194" s="609"/>
      <c r="J194" s="558">
        <f>'Sch 4 - CRSB'!$E$65</f>
        <v>0</v>
      </c>
      <c r="K194" s="558">
        <f t="shared" si="6"/>
        <v>0</v>
      </c>
      <c r="L194" s="558">
        <f>'ADJ Sch 4 - CRSB'!$E$65</f>
        <v>0</v>
      </c>
      <c r="M194" s="608"/>
    </row>
    <row r="195" spans="1:13" hidden="1" x14ac:dyDescent="0.25">
      <c r="A195" s="608"/>
      <c r="B195" s="554" t="s">
        <v>217</v>
      </c>
      <c r="C195" s="555" t="s">
        <v>212</v>
      </c>
      <c r="D195" s="554"/>
      <c r="E195" s="559" t="e">
        <f>'ADJ Sch 4 - CRSB'!#REF!</f>
        <v>#REF!</v>
      </c>
      <c r="F195" s="555">
        <v>1</v>
      </c>
      <c r="G195" s="554" t="s">
        <v>219</v>
      </c>
      <c r="H195" s="554"/>
      <c r="I195" s="609"/>
      <c r="J195" s="558">
        <f>'Sch 4 - CRSB'!$E$66</f>
        <v>0</v>
      </c>
      <c r="K195" s="558">
        <f t="shared" si="6"/>
        <v>0</v>
      </c>
      <c r="L195" s="558">
        <f>'ADJ Sch 4 - CRSB'!$E$66</f>
        <v>0</v>
      </c>
      <c r="M195" s="608"/>
    </row>
    <row r="196" spans="1:13" ht="37.5" hidden="1" x14ac:dyDescent="0.25">
      <c r="A196" s="608"/>
      <c r="B196" s="554" t="s">
        <v>217</v>
      </c>
      <c r="C196" s="555" t="s">
        <v>212</v>
      </c>
      <c r="D196" s="554"/>
      <c r="E196" s="559" t="e">
        <f>'ADJ Sch 4 - CRSB'!#REF!</f>
        <v>#REF!</v>
      </c>
      <c r="F196" s="555">
        <v>2</v>
      </c>
      <c r="G196" s="554" t="s">
        <v>75</v>
      </c>
      <c r="H196" s="554"/>
      <c r="I196" s="609" t="s">
        <v>6326</v>
      </c>
      <c r="J196" s="560">
        <f>'Sch 4 - CRSB'!$F$65</f>
        <v>0</v>
      </c>
      <c r="K196" s="560">
        <f t="shared" si="6"/>
        <v>0</v>
      </c>
      <c r="L196" s="560">
        <f>'ADJ Sch 4 - CRSB'!$F$65</f>
        <v>0</v>
      </c>
      <c r="M196" s="608"/>
    </row>
    <row r="197" spans="1:13" ht="37.5" hidden="1" x14ac:dyDescent="0.25">
      <c r="A197" s="608"/>
      <c r="B197" s="554" t="s">
        <v>217</v>
      </c>
      <c r="C197" s="555" t="s">
        <v>212</v>
      </c>
      <c r="D197" s="554"/>
      <c r="E197" s="559" t="e">
        <f>'ADJ Sch 4 - CRSB'!#REF!</f>
        <v>#REF!</v>
      </c>
      <c r="F197" s="555">
        <v>2</v>
      </c>
      <c r="G197" s="554" t="s">
        <v>75</v>
      </c>
      <c r="H197" s="554"/>
      <c r="I197" s="609" t="s">
        <v>6326</v>
      </c>
      <c r="J197" s="560">
        <f>'Sch 4 - CRSB'!$F$66</f>
        <v>0</v>
      </c>
      <c r="K197" s="560">
        <f t="shared" si="6"/>
        <v>0</v>
      </c>
      <c r="L197" s="560">
        <f>'ADJ Sch 4 - CRSB'!$F$66</f>
        <v>0</v>
      </c>
      <c r="M197" s="608"/>
    </row>
    <row r="198" spans="1:13" hidden="1" x14ac:dyDescent="0.25">
      <c r="A198" s="608"/>
      <c r="B198" s="554" t="s">
        <v>220</v>
      </c>
      <c r="C198" s="555">
        <f>'ADJ Sch 5 - A&amp;G'!A11</f>
        <v>27</v>
      </c>
      <c r="D198" s="554"/>
      <c r="E198" s="559" t="str">
        <f>'ADJ Sch 5 - A&amp;G'!B11</f>
        <v>Administrative</v>
      </c>
      <c r="F198" s="555">
        <v>1</v>
      </c>
      <c r="G198" s="554" t="s">
        <v>72</v>
      </c>
      <c r="H198" s="554"/>
      <c r="I198" s="609"/>
      <c r="J198" s="558">
        <f>'Sch 5 - A&amp;G'!$F$11</f>
        <v>0</v>
      </c>
      <c r="K198" s="558">
        <f t="shared" ref="K198:K230" si="7">L198-J198</f>
        <v>0</v>
      </c>
      <c r="L198" s="558">
        <f>'ADJ Sch 5 - A&amp;G'!$F$11</f>
        <v>0</v>
      </c>
      <c r="M198" s="608"/>
    </row>
    <row r="199" spans="1:13" hidden="1" x14ac:dyDescent="0.25">
      <c r="A199" s="608"/>
      <c r="B199" s="554" t="s">
        <v>220</v>
      </c>
      <c r="C199" s="555">
        <f>'ADJ Sch 5 - A&amp;G'!A12</f>
        <v>28</v>
      </c>
      <c r="D199" s="554"/>
      <c r="E199" s="559" t="str">
        <f>'ADJ Sch 5 - A&amp;G'!B12</f>
        <v>Legal</v>
      </c>
      <c r="F199" s="555">
        <v>1</v>
      </c>
      <c r="G199" s="554" t="s">
        <v>72</v>
      </c>
      <c r="H199" s="554"/>
      <c r="I199" s="609"/>
      <c r="J199" s="558">
        <f>'Sch 5 - A&amp;G'!$F$12</f>
        <v>0</v>
      </c>
      <c r="K199" s="558">
        <f t="shared" si="7"/>
        <v>0</v>
      </c>
      <c r="L199" s="558">
        <f>'ADJ Sch 5 - A&amp;G'!$F$12</f>
        <v>0</v>
      </c>
      <c r="M199" s="608"/>
    </row>
    <row r="200" spans="1:13" hidden="1" x14ac:dyDescent="0.25">
      <c r="A200" s="608"/>
      <c r="B200" s="554" t="s">
        <v>220</v>
      </c>
      <c r="C200" s="555">
        <f>'ADJ Sch 5 - A&amp;G'!A13</f>
        <v>29</v>
      </c>
      <c r="D200" s="554"/>
      <c r="E200" s="559" t="str">
        <f>'ADJ Sch 5 - A&amp;G'!B13</f>
        <v>Accounting</v>
      </c>
      <c r="F200" s="555">
        <v>1</v>
      </c>
      <c r="G200" s="554" t="s">
        <v>72</v>
      </c>
      <c r="H200" s="554"/>
      <c r="I200" s="609"/>
      <c r="J200" s="558">
        <f>'Sch 5 - A&amp;G'!$F$13</f>
        <v>0</v>
      </c>
      <c r="K200" s="558">
        <f t="shared" si="7"/>
        <v>0</v>
      </c>
      <c r="L200" s="558">
        <f>'ADJ Sch 5 - A&amp;G'!$F$13</f>
        <v>0</v>
      </c>
      <c r="M200" s="608"/>
    </row>
    <row r="201" spans="1:13" hidden="1" x14ac:dyDescent="0.25">
      <c r="A201" s="608"/>
      <c r="B201" s="554" t="s">
        <v>220</v>
      </c>
      <c r="C201" s="555">
        <f>'ADJ Sch 5 - A&amp;G'!A14</f>
        <v>30</v>
      </c>
      <c r="D201" s="554"/>
      <c r="E201" s="559" t="str">
        <f>'ADJ Sch 5 - A&amp;G'!B14</f>
        <v xml:space="preserve">Advertising </v>
      </c>
      <c r="F201" s="555">
        <v>1</v>
      </c>
      <c r="G201" s="554" t="s">
        <v>72</v>
      </c>
      <c r="H201" s="554"/>
      <c r="I201" s="609"/>
      <c r="J201" s="558">
        <f>'Sch 5 - A&amp;G'!$F$14</f>
        <v>0</v>
      </c>
      <c r="K201" s="558">
        <f t="shared" si="7"/>
        <v>0</v>
      </c>
      <c r="L201" s="558">
        <f>'ADJ Sch 5 - A&amp;G'!$F$14</f>
        <v>0</v>
      </c>
      <c r="M201" s="608"/>
    </row>
    <row r="202" spans="1:13" hidden="1" x14ac:dyDescent="0.25">
      <c r="A202" s="608"/>
      <c r="B202" s="554" t="s">
        <v>220</v>
      </c>
      <c r="C202" s="555">
        <f>'ADJ Sch 5 - A&amp;G'!A15</f>
        <v>31</v>
      </c>
      <c r="D202" s="554"/>
      <c r="E202" s="559" t="str">
        <f>'ADJ Sch 5 - A&amp;G'!B15</f>
        <v>Consulting Expenses</v>
      </c>
      <c r="F202" s="555">
        <v>1</v>
      </c>
      <c r="G202" s="554" t="s">
        <v>72</v>
      </c>
      <c r="H202" s="554"/>
      <c r="I202" s="609"/>
      <c r="J202" s="558">
        <f>'Sch 5 - A&amp;G'!$F$15</f>
        <v>0</v>
      </c>
      <c r="K202" s="558">
        <f t="shared" si="7"/>
        <v>0</v>
      </c>
      <c r="L202" s="558">
        <f>'ADJ Sch 5 - A&amp;G'!$F$15</f>
        <v>0</v>
      </c>
      <c r="M202" s="608"/>
    </row>
    <row r="203" spans="1:13" hidden="1" x14ac:dyDescent="0.25">
      <c r="A203" s="608"/>
      <c r="B203" s="554" t="s">
        <v>220</v>
      </c>
      <c r="C203" s="555">
        <f>'ADJ Sch 5 - A&amp;G'!A16</f>
        <v>32</v>
      </c>
      <c r="D203" s="554"/>
      <c r="E203" s="559" t="str">
        <f>'ADJ Sch 5 - A&amp;G'!B16</f>
        <v>Contracted Labor</v>
      </c>
      <c r="F203" s="555">
        <v>1</v>
      </c>
      <c r="G203" s="554" t="s">
        <v>72</v>
      </c>
      <c r="H203" s="554"/>
      <c r="I203" s="609"/>
      <c r="J203" s="558">
        <f>'Sch 5 - A&amp;G'!$F$16</f>
        <v>0</v>
      </c>
      <c r="K203" s="558">
        <f t="shared" si="7"/>
        <v>0</v>
      </c>
      <c r="L203" s="558">
        <f>'ADJ Sch 5 - A&amp;G'!$F$16</f>
        <v>0</v>
      </c>
      <c r="M203" s="608"/>
    </row>
    <row r="204" spans="1:13" hidden="1" x14ac:dyDescent="0.25">
      <c r="A204" s="608"/>
      <c r="B204" s="554" t="s">
        <v>220</v>
      </c>
      <c r="C204" s="555">
        <f>'ADJ Sch 5 - A&amp;G'!A17</f>
        <v>33</v>
      </c>
      <c r="D204" s="554"/>
      <c r="E204" s="559" t="str">
        <f>'ADJ Sch 5 - A&amp;G'!B17</f>
        <v>Interest - Other</v>
      </c>
      <c r="F204" s="555">
        <v>1</v>
      </c>
      <c r="G204" s="554" t="s">
        <v>72</v>
      </c>
      <c r="H204" s="554"/>
      <c r="I204" s="609"/>
      <c r="J204" s="558">
        <f>'Sch 5 - A&amp;G'!$F$17</f>
        <v>0</v>
      </c>
      <c r="K204" s="558">
        <f t="shared" si="7"/>
        <v>0</v>
      </c>
      <c r="L204" s="558">
        <f>'ADJ Sch 5 - A&amp;G'!$F$17</f>
        <v>0</v>
      </c>
      <c r="M204" s="608"/>
    </row>
    <row r="205" spans="1:13" hidden="1" x14ac:dyDescent="0.25">
      <c r="A205" s="608"/>
      <c r="B205" s="554" t="s">
        <v>220</v>
      </c>
      <c r="C205" s="555">
        <f>'ADJ Sch 5 - A&amp;G'!A18</f>
        <v>34</v>
      </c>
      <c r="D205" s="554"/>
      <c r="E205" s="559" t="str">
        <f>'ADJ Sch 5 - A&amp;G'!B18</f>
        <v>Training</v>
      </c>
      <c r="F205" s="555">
        <v>1</v>
      </c>
      <c r="G205" s="554" t="s">
        <v>72</v>
      </c>
      <c r="H205" s="554"/>
      <c r="I205" s="609"/>
      <c r="J205" s="558">
        <f>'Sch 5 - A&amp;G'!$F$18</f>
        <v>0</v>
      </c>
      <c r="K205" s="558">
        <f t="shared" si="7"/>
        <v>0</v>
      </c>
      <c r="L205" s="558">
        <f>'ADJ Sch 5 - A&amp;G'!$F$18</f>
        <v>0</v>
      </c>
      <c r="M205" s="608"/>
    </row>
    <row r="206" spans="1:13" hidden="1" x14ac:dyDescent="0.25">
      <c r="A206" s="608"/>
      <c r="B206" s="554" t="s">
        <v>220</v>
      </c>
      <c r="C206" s="555">
        <f>'ADJ Sch 5 - A&amp;G'!A19</f>
        <v>35</v>
      </c>
      <c r="D206" s="554"/>
      <c r="E206" s="559" t="str">
        <f>'ADJ Sch 5 - A&amp;G'!B19</f>
        <v>General Insurance</v>
      </c>
      <c r="F206" s="555">
        <v>1</v>
      </c>
      <c r="G206" s="554" t="s">
        <v>72</v>
      </c>
      <c r="H206" s="554"/>
      <c r="I206" s="609"/>
      <c r="J206" s="558">
        <f>'Sch 5 - A&amp;G'!$F$19</f>
        <v>0</v>
      </c>
      <c r="K206" s="558">
        <f t="shared" si="7"/>
        <v>0</v>
      </c>
      <c r="L206" s="558">
        <f>'ADJ Sch 5 - A&amp;G'!$F$19</f>
        <v>0</v>
      </c>
      <c r="M206" s="608"/>
    </row>
    <row r="207" spans="1:13" hidden="1" x14ac:dyDescent="0.25">
      <c r="A207" s="608"/>
      <c r="B207" s="554" t="s">
        <v>220</v>
      </c>
      <c r="C207" s="555">
        <f>'ADJ Sch 5 - A&amp;G'!A20</f>
        <v>36</v>
      </c>
      <c r="D207" s="554"/>
      <c r="E207" s="559" t="str">
        <f>'ADJ Sch 5 - A&amp;G'!B20</f>
        <v>Supplies</v>
      </c>
      <c r="F207" s="555">
        <v>1</v>
      </c>
      <c r="G207" s="554" t="s">
        <v>72</v>
      </c>
      <c r="H207" s="554"/>
      <c r="I207" s="609"/>
      <c r="J207" s="558">
        <f>'Sch 5 - A&amp;G'!$F$20</f>
        <v>0</v>
      </c>
      <c r="K207" s="558">
        <f t="shared" si="7"/>
        <v>0</v>
      </c>
      <c r="L207" s="558">
        <f>'ADJ Sch 5 - A&amp;G'!$F$20</f>
        <v>0</v>
      </c>
      <c r="M207" s="608"/>
    </row>
    <row r="208" spans="1:13" hidden="1" x14ac:dyDescent="0.25">
      <c r="A208" s="608"/>
      <c r="B208" s="554" t="s">
        <v>220</v>
      </c>
      <c r="C208" s="555">
        <f>'ADJ Sch 5 - A&amp;G'!A21</f>
        <v>37</v>
      </c>
      <c r="D208" s="554"/>
      <c r="E208" s="559" t="str">
        <f>'ADJ Sch 5 - A&amp;G'!B21</f>
        <v>Bad Debt</v>
      </c>
      <c r="F208" s="555">
        <v>1</v>
      </c>
      <c r="G208" s="554" t="s">
        <v>72</v>
      </c>
      <c r="H208" s="554"/>
      <c r="I208" s="609"/>
      <c r="J208" s="558">
        <f>'Sch 5 - A&amp;G'!$F$21</f>
        <v>0</v>
      </c>
      <c r="K208" s="558">
        <f t="shared" si="7"/>
        <v>0</v>
      </c>
      <c r="L208" s="558">
        <f>'ADJ Sch 5 - A&amp;G'!$F$21</f>
        <v>0</v>
      </c>
      <c r="M208" s="608"/>
    </row>
    <row r="209" spans="1:13" hidden="1" x14ac:dyDescent="0.25">
      <c r="A209" s="608"/>
      <c r="B209" s="554" t="s">
        <v>220</v>
      </c>
      <c r="C209" s="555">
        <f>'ADJ Sch 5 - A&amp;G'!A22</f>
        <v>38</v>
      </c>
      <c r="D209" s="554"/>
      <c r="E209" s="559" t="str">
        <f>'ADJ Sch 5 - A&amp;G'!B22</f>
        <v>Plant Operations and Maintenance</v>
      </c>
      <c r="F209" s="555">
        <v>1</v>
      </c>
      <c r="G209" s="554" t="s">
        <v>72</v>
      </c>
      <c r="H209" s="554"/>
      <c r="I209" s="609"/>
      <c r="J209" s="558">
        <f>'Sch 5 - A&amp;G'!$F$22</f>
        <v>0</v>
      </c>
      <c r="K209" s="558">
        <f t="shared" si="7"/>
        <v>0</v>
      </c>
      <c r="L209" s="558">
        <f>'ADJ Sch 5 - A&amp;G'!$F$22</f>
        <v>0</v>
      </c>
      <c r="M209" s="608"/>
    </row>
    <row r="210" spans="1:13" hidden="1" x14ac:dyDescent="0.25">
      <c r="A210" s="608"/>
      <c r="B210" s="554" t="s">
        <v>220</v>
      </c>
      <c r="C210" s="555">
        <f>'ADJ Sch 5 - A&amp;G'!A23</f>
        <v>39</v>
      </c>
      <c r="D210" s="554"/>
      <c r="E210" s="559" t="str">
        <f>'ADJ Sch 5 - A&amp;G'!B23</f>
        <v>Housekeeping</v>
      </c>
      <c r="F210" s="555">
        <v>1</v>
      </c>
      <c r="G210" s="554" t="s">
        <v>72</v>
      </c>
      <c r="H210" s="554"/>
      <c r="I210" s="609"/>
      <c r="J210" s="558">
        <f>'Sch 5 - A&amp;G'!$F$23</f>
        <v>0</v>
      </c>
      <c r="K210" s="558">
        <f t="shared" si="7"/>
        <v>0</v>
      </c>
      <c r="L210" s="558">
        <f>'ADJ Sch 5 - A&amp;G'!$F$23</f>
        <v>0</v>
      </c>
      <c r="M210" s="608"/>
    </row>
    <row r="211" spans="1:13" hidden="1" x14ac:dyDescent="0.25">
      <c r="A211" s="608"/>
      <c r="B211" s="554" t="s">
        <v>220</v>
      </c>
      <c r="C211" s="555">
        <f>'ADJ Sch 5 - A&amp;G'!A24</f>
        <v>40</v>
      </c>
      <c r="D211" s="554"/>
      <c r="E211" s="559" t="str">
        <f>'ADJ Sch 5 - A&amp;G'!B24</f>
        <v>Utilities</v>
      </c>
      <c r="F211" s="555">
        <v>1</v>
      </c>
      <c r="G211" s="554" t="s">
        <v>72</v>
      </c>
      <c r="H211" s="554"/>
      <c r="I211" s="609"/>
      <c r="J211" s="558">
        <f>'Sch 5 - A&amp;G'!$F$24</f>
        <v>0</v>
      </c>
      <c r="K211" s="558">
        <f t="shared" si="7"/>
        <v>0</v>
      </c>
      <c r="L211" s="558">
        <f>'ADJ Sch 5 - A&amp;G'!$F$24</f>
        <v>0</v>
      </c>
      <c r="M211" s="608"/>
    </row>
    <row r="212" spans="1:13" hidden="1" x14ac:dyDescent="0.25">
      <c r="A212" s="608"/>
      <c r="B212" s="554" t="s">
        <v>220</v>
      </c>
      <c r="C212" s="555">
        <f>'ADJ Sch 5 - A&amp;G'!A25</f>
        <v>41</v>
      </c>
      <c r="D212" s="554"/>
      <c r="E212" s="559" t="str">
        <f>'ADJ Sch 5 - A&amp;G'!B25</f>
        <v>Medical Supplies</v>
      </c>
      <c r="F212" s="555">
        <v>1</v>
      </c>
      <c r="G212" s="554" t="s">
        <v>72</v>
      </c>
      <c r="H212" s="554"/>
      <c r="I212" s="609"/>
      <c r="J212" s="558">
        <f>'Sch 5 - A&amp;G'!$F$25</f>
        <v>0</v>
      </c>
      <c r="K212" s="558">
        <f t="shared" si="7"/>
        <v>0</v>
      </c>
      <c r="L212" s="558">
        <f>'ADJ Sch 5 - A&amp;G'!$F$25</f>
        <v>0</v>
      </c>
      <c r="M212" s="608"/>
    </row>
    <row r="213" spans="1:13" hidden="1" x14ac:dyDescent="0.25">
      <c r="A213" s="608"/>
      <c r="B213" s="554" t="s">
        <v>220</v>
      </c>
      <c r="C213" s="555">
        <f>'ADJ Sch 5 - A&amp;G'!A26</f>
        <v>42</v>
      </c>
      <c r="D213" s="554"/>
      <c r="E213" s="559" t="str">
        <f>'ADJ Sch 5 - A&amp;G'!B26</f>
        <v>Minor Medical Equipment</v>
      </c>
      <c r="F213" s="555">
        <v>1</v>
      </c>
      <c r="G213" s="554" t="s">
        <v>72</v>
      </c>
      <c r="H213" s="554"/>
      <c r="I213" s="609"/>
      <c r="J213" s="558">
        <f>'Sch 5 - A&amp;G'!$F$26</f>
        <v>0</v>
      </c>
      <c r="K213" s="558">
        <f t="shared" si="7"/>
        <v>0</v>
      </c>
      <c r="L213" s="558">
        <f>'ADJ Sch 5 - A&amp;G'!$F$26</f>
        <v>0</v>
      </c>
      <c r="M213" s="608"/>
    </row>
    <row r="214" spans="1:13" hidden="1" x14ac:dyDescent="0.25">
      <c r="A214" s="608"/>
      <c r="B214" s="554" t="s">
        <v>220</v>
      </c>
      <c r="C214" s="555">
        <f>'ADJ Sch 5 - A&amp;G'!A27</f>
        <v>43</v>
      </c>
      <c r="D214" s="554"/>
      <c r="E214" s="559" t="str">
        <f>'ADJ Sch 5 - A&amp;G'!B27</f>
        <v>Minor Equipment</v>
      </c>
      <c r="F214" s="555">
        <v>1</v>
      </c>
      <c r="G214" s="554" t="s">
        <v>72</v>
      </c>
      <c r="H214" s="554"/>
      <c r="I214" s="609"/>
      <c r="J214" s="558">
        <f>'Sch 5 - A&amp;G'!$F$27</f>
        <v>0</v>
      </c>
      <c r="K214" s="558">
        <f t="shared" si="7"/>
        <v>0</v>
      </c>
      <c r="L214" s="558">
        <f>'ADJ Sch 5 - A&amp;G'!$F$27</f>
        <v>0</v>
      </c>
      <c r="M214" s="608"/>
    </row>
    <row r="215" spans="1:13" hidden="1" x14ac:dyDescent="0.25">
      <c r="A215" s="608"/>
      <c r="B215" s="554" t="s">
        <v>220</v>
      </c>
      <c r="C215" s="555">
        <f>'ADJ Sch 5 - A&amp;G'!A28</f>
        <v>44</v>
      </c>
      <c r="D215" s="554"/>
      <c r="E215" s="559" t="str">
        <f>'ADJ Sch 5 - A&amp;G'!B28</f>
        <v>Fines and Penalties</v>
      </c>
      <c r="F215" s="555">
        <v>1</v>
      </c>
      <c r="G215" s="554" t="s">
        <v>72</v>
      </c>
      <c r="H215" s="554"/>
      <c r="I215" s="609"/>
      <c r="J215" s="558">
        <f>'Sch 5 - A&amp;G'!$F$28</f>
        <v>0</v>
      </c>
      <c r="K215" s="558">
        <f t="shared" si="7"/>
        <v>0</v>
      </c>
      <c r="L215" s="558">
        <f>'ADJ Sch 5 - A&amp;G'!$F$28</f>
        <v>0</v>
      </c>
      <c r="M215" s="608"/>
    </row>
    <row r="216" spans="1:13" hidden="1" x14ac:dyDescent="0.25">
      <c r="A216" s="608"/>
      <c r="B216" s="554" t="s">
        <v>220</v>
      </c>
      <c r="C216" s="555">
        <f>'ADJ Sch 5 - A&amp;G'!A29</f>
        <v>45</v>
      </c>
      <c r="D216" s="554"/>
      <c r="E216" s="559" t="str">
        <f>'ADJ Sch 5 - A&amp;G'!B29</f>
        <v>Fleet Maintenance</v>
      </c>
      <c r="F216" s="555">
        <v>1</v>
      </c>
      <c r="G216" s="554" t="s">
        <v>72</v>
      </c>
      <c r="H216" s="554"/>
      <c r="I216" s="609"/>
      <c r="J216" s="558">
        <f>'Sch 5 - A&amp;G'!$F$29</f>
        <v>0</v>
      </c>
      <c r="K216" s="558">
        <f t="shared" si="7"/>
        <v>0</v>
      </c>
      <c r="L216" s="558">
        <f>'ADJ Sch 5 - A&amp;G'!$F$29</f>
        <v>0</v>
      </c>
      <c r="M216" s="608"/>
    </row>
    <row r="217" spans="1:13" hidden="1" x14ac:dyDescent="0.25">
      <c r="A217" s="608"/>
      <c r="B217" s="554" t="s">
        <v>220</v>
      </c>
      <c r="C217" s="555">
        <f>'ADJ Sch 5 - A&amp;G'!A30</f>
        <v>46</v>
      </c>
      <c r="D217" s="554"/>
      <c r="E217" s="559" t="str">
        <f>'ADJ Sch 5 - A&amp;G'!B30</f>
        <v xml:space="preserve">Communications </v>
      </c>
      <c r="F217" s="555">
        <v>1</v>
      </c>
      <c r="G217" s="554" t="s">
        <v>72</v>
      </c>
      <c r="H217" s="554"/>
      <c r="I217" s="609"/>
      <c r="J217" s="558">
        <f>'Sch 5 - A&amp;G'!$F$30</f>
        <v>0</v>
      </c>
      <c r="K217" s="558">
        <f t="shared" si="7"/>
        <v>0</v>
      </c>
      <c r="L217" s="558">
        <f>'ADJ Sch 5 - A&amp;G'!$F$30</f>
        <v>0</v>
      </c>
      <c r="M217" s="608"/>
    </row>
    <row r="218" spans="1:13" hidden="1" x14ac:dyDescent="0.25">
      <c r="A218" s="608"/>
      <c r="B218" s="554" t="s">
        <v>220</v>
      </c>
      <c r="C218" s="555">
        <f>'ADJ Sch 5 - A&amp;G'!A31</f>
        <v>47</v>
      </c>
      <c r="D218" s="554"/>
      <c r="E218" s="559" t="str">
        <f>'ADJ Sch 5 - A&amp;G'!B31</f>
        <v xml:space="preserve">Recruit Academy </v>
      </c>
      <c r="F218" s="555">
        <v>1</v>
      </c>
      <c r="G218" s="554" t="s">
        <v>72</v>
      </c>
      <c r="H218" s="554"/>
      <c r="I218" s="609"/>
      <c r="J218" s="558">
        <f>'Sch 5 - A&amp;G'!$F$31</f>
        <v>0</v>
      </c>
      <c r="K218" s="558">
        <f t="shared" si="7"/>
        <v>0</v>
      </c>
      <c r="L218" s="558">
        <f>'ADJ Sch 5 - A&amp;G'!$F$31</f>
        <v>0</v>
      </c>
      <c r="M218" s="608"/>
    </row>
    <row r="219" spans="1:13" hidden="1" x14ac:dyDescent="0.25">
      <c r="A219" s="608"/>
      <c r="B219" s="554" t="s">
        <v>220</v>
      </c>
      <c r="C219" s="555">
        <f>'ADJ Sch 5 - A&amp;G'!A32</f>
        <v>48</v>
      </c>
      <c r="D219" s="554"/>
      <c r="E219" s="559" t="str">
        <f>'ADJ Sch 5 - A&amp;G'!B32</f>
        <v xml:space="preserve">Dispatch Service </v>
      </c>
      <c r="F219" s="555">
        <v>1</v>
      </c>
      <c r="G219" s="554" t="s">
        <v>72</v>
      </c>
      <c r="H219" s="554"/>
      <c r="I219" s="609"/>
      <c r="J219" s="558">
        <f>'Sch 5 - A&amp;G'!$F$32</f>
        <v>0</v>
      </c>
      <c r="K219" s="558">
        <f t="shared" si="7"/>
        <v>0</v>
      </c>
      <c r="L219" s="558">
        <f>'ADJ Sch 5 - A&amp;G'!$F$32</f>
        <v>0</v>
      </c>
      <c r="M219" s="608"/>
    </row>
    <row r="220" spans="1:13" hidden="1" x14ac:dyDescent="0.25">
      <c r="A220" s="608"/>
      <c r="B220" s="554" t="s">
        <v>220</v>
      </c>
      <c r="C220" s="555">
        <f>'ADJ Sch 5 - A&amp;G'!A33</f>
        <v>49</v>
      </c>
      <c r="D220" s="554"/>
      <c r="E220" s="559" t="str">
        <f>'ADJ Sch 5 - A&amp;G'!B33</f>
        <v xml:space="preserve">Logistics </v>
      </c>
      <c r="F220" s="555">
        <v>1</v>
      </c>
      <c r="G220" s="554" t="s">
        <v>72</v>
      </c>
      <c r="H220" s="554"/>
      <c r="I220" s="609"/>
      <c r="J220" s="558">
        <f>'Sch 5 - A&amp;G'!$F$33</f>
        <v>0</v>
      </c>
      <c r="K220" s="558">
        <f t="shared" si="7"/>
        <v>0</v>
      </c>
      <c r="L220" s="558">
        <f>'ADJ Sch 5 - A&amp;G'!$F$33</f>
        <v>0</v>
      </c>
      <c r="M220" s="608"/>
    </row>
    <row r="221" spans="1:13" hidden="1" x14ac:dyDescent="0.25">
      <c r="A221" s="608"/>
      <c r="B221" s="554" t="s">
        <v>220</v>
      </c>
      <c r="C221" s="555">
        <f>'ADJ Sch 5 - A&amp;G'!A34</f>
        <v>50</v>
      </c>
      <c r="D221" s="554"/>
      <c r="E221" s="559" t="str">
        <f>'ADJ Sch 5 - A&amp;G'!B34</f>
        <v>Postage</v>
      </c>
      <c r="F221" s="555">
        <v>1</v>
      </c>
      <c r="G221" s="554" t="s">
        <v>72</v>
      </c>
      <c r="H221" s="554"/>
      <c r="I221" s="609"/>
      <c r="J221" s="558">
        <f>'Sch 5 - A&amp;G'!$F$34</f>
        <v>0</v>
      </c>
      <c r="K221" s="558">
        <f t="shared" si="7"/>
        <v>0</v>
      </c>
      <c r="L221" s="558">
        <f>'ADJ Sch 5 - A&amp;G'!$F$34</f>
        <v>0</v>
      </c>
      <c r="M221" s="608"/>
    </row>
    <row r="222" spans="1:13" hidden="1" x14ac:dyDescent="0.25">
      <c r="A222" s="608"/>
      <c r="B222" s="554" t="s">
        <v>220</v>
      </c>
      <c r="C222" s="555">
        <f>'ADJ Sch 5 - A&amp;G'!A35</f>
        <v>51</v>
      </c>
      <c r="D222" s="554"/>
      <c r="E222" s="559" t="str">
        <f>'ADJ Sch 5 - A&amp;G'!B35</f>
        <v>Dues and Subscriptions</v>
      </c>
      <c r="F222" s="555">
        <v>1</v>
      </c>
      <c r="G222" s="554" t="s">
        <v>72</v>
      </c>
      <c r="H222" s="554"/>
      <c r="I222" s="609"/>
      <c r="J222" s="558">
        <f>'Sch 5 - A&amp;G'!$F$35</f>
        <v>0</v>
      </c>
      <c r="K222" s="558">
        <f t="shared" si="7"/>
        <v>0</v>
      </c>
      <c r="L222" s="558">
        <f>'ADJ Sch 5 - A&amp;G'!$F$35</f>
        <v>0</v>
      </c>
      <c r="M222" s="608"/>
    </row>
    <row r="223" spans="1:13" hidden="1" x14ac:dyDescent="0.25">
      <c r="A223" s="608"/>
      <c r="B223" s="554" t="s">
        <v>220</v>
      </c>
      <c r="C223" s="555">
        <f>'ADJ Sch 5 - A&amp;G'!A36</f>
        <v>52</v>
      </c>
      <c r="D223" s="554"/>
      <c r="E223" s="559" t="str">
        <f>'ADJ Sch 5 - A&amp;G'!B36</f>
        <v>Other - Capital Related Costs</v>
      </c>
      <c r="F223" s="555">
        <v>1</v>
      </c>
      <c r="G223" s="554" t="s">
        <v>72</v>
      </c>
      <c r="H223" s="554"/>
      <c r="I223" s="609"/>
      <c r="J223" s="558">
        <f>'Sch 5 - A&amp;G'!$F$36</f>
        <v>0</v>
      </c>
      <c r="K223" s="558">
        <f t="shared" si="7"/>
        <v>0</v>
      </c>
      <c r="L223" s="558">
        <f>'ADJ Sch 5 - A&amp;G'!$F$36</f>
        <v>0</v>
      </c>
      <c r="M223" s="608"/>
    </row>
    <row r="224" spans="1:13" hidden="1" x14ac:dyDescent="0.25">
      <c r="A224" s="608"/>
      <c r="B224" s="554" t="s">
        <v>220</v>
      </c>
      <c r="C224" s="555">
        <f>'ADJ Sch 5 - A&amp;G'!A37</f>
        <v>53</v>
      </c>
      <c r="D224" s="554"/>
      <c r="E224" s="559" t="str">
        <f>'ADJ Sch 5 - A&amp;G'!B37</f>
        <v>Contracted Services - Ambulance</v>
      </c>
      <c r="F224" s="555">
        <v>1</v>
      </c>
      <c r="G224" s="554" t="s">
        <v>72</v>
      </c>
      <c r="H224" s="554"/>
      <c r="I224" s="609"/>
      <c r="J224" s="558">
        <f>'Sch 5 - A&amp;G'!$F$37</f>
        <v>0</v>
      </c>
      <c r="K224" s="558">
        <f t="shared" si="7"/>
        <v>0</v>
      </c>
      <c r="L224" s="558">
        <f>'ADJ Sch 5 - A&amp;G'!$F$37</f>
        <v>0</v>
      </c>
      <c r="M224" s="608"/>
    </row>
    <row r="225" spans="1:13" hidden="1" x14ac:dyDescent="0.25">
      <c r="A225" s="608"/>
      <c r="B225" s="554" t="s">
        <v>220</v>
      </c>
      <c r="C225" s="555">
        <f>'ADJ Sch 5 - A&amp;G'!A38</f>
        <v>54</v>
      </c>
      <c r="D225" s="554"/>
      <c r="E225" s="559" t="str">
        <f>'ADJ Sch 5 - A&amp;G'!B38</f>
        <v>Contracted Services - Ambulance Billing</v>
      </c>
      <c r="F225" s="555">
        <v>1</v>
      </c>
      <c r="G225" s="554" t="s">
        <v>72</v>
      </c>
      <c r="H225" s="554"/>
      <c r="I225" s="609"/>
      <c r="J225" s="558">
        <f>'Sch 5 - A&amp;G'!$F$38</f>
        <v>0</v>
      </c>
      <c r="K225" s="558">
        <f t="shared" si="7"/>
        <v>0</v>
      </c>
      <c r="L225" s="558">
        <f>'ADJ Sch 5 - A&amp;G'!$F$38</f>
        <v>0</v>
      </c>
      <c r="M225" s="608"/>
    </row>
    <row r="226" spans="1:13" hidden="1" x14ac:dyDescent="0.25">
      <c r="A226" s="608"/>
      <c r="B226" s="554" t="s">
        <v>220</v>
      </c>
      <c r="C226" s="555">
        <f>'ADJ Sch 5 - A&amp;G'!A39</f>
        <v>55</v>
      </c>
      <c r="D226" s="554"/>
      <c r="E226" s="559" t="str">
        <f>'ADJ Sch 5 - A&amp;G'!B39</f>
        <v>Other - (Specify)</v>
      </c>
      <c r="F226" s="555">
        <v>1</v>
      </c>
      <c r="G226" s="554" t="s">
        <v>72</v>
      </c>
      <c r="H226" s="554"/>
      <c r="I226" s="609"/>
      <c r="J226" s="558">
        <f>'Sch 5 - A&amp;G'!$F$39</f>
        <v>0</v>
      </c>
      <c r="K226" s="558">
        <f t="shared" si="7"/>
        <v>0</v>
      </c>
      <c r="L226" s="558">
        <f>'ADJ Sch 5 - A&amp;G'!$F$39</f>
        <v>0</v>
      </c>
      <c r="M226" s="608"/>
    </row>
    <row r="227" spans="1:13" hidden="1" x14ac:dyDescent="0.25">
      <c r="A227" s="608"/>
      <c r="B227" s="554" t="s">
        <v>220</v>
      </c>
      <c r="C227" s="555">
        <f>'ADJ Sch 5 - A&amp;G'!A40</f>
        <v>56</v>
      </c>
      <c r="D227" s="554"/>
      <c r="E227" s="559" t="str">
        <f>'ADJ Sch 5 - A&amp;G'!B40</f>
        <v>Other - (Specify)</v>
      </c>
      <c r="F227" s="555">
        <v>1</v>
      </c>
      <c r="G227" s="554" t="s">
        <v>72</v>
      </c>
      <c r="H227" s="554"/>
      <c r="I227" s="609"/>
      <c r="J227" s="558">
        <f>'Sch 5 - A&amp;G'!$F$40</f>
        <v>0</v>
      </c>
      <c r="K227" s="558">
        <f t="shared" si="7"/>
        <v>0</v>
      </c>
      <c r="L227" s="558">
        <f>'ADJ Sch 5 - A&amp;G'!$F$40</f>
        <v>0</v>
      </c>
      <c r="M227" s="608"/>
    </row>
    <row r="228" spans="1:13" hidden="1" x14ac:dyDescent="0.25">
      <c r="A228" s="608"/>
      <c r="B228" s="554" t="s">
        <v>220</v>
      </c>
      <c r="C228" s="555">
        <f>'ADJ Sch 5 - A&amp;G'!A41</f>
        <v>57</v>
      </c>
      <c r="D228" s="554"/>
      <c r="E228" s="559" t="str">
        <f>'ADJ Sch 5 - A&amp;G'!B41</f>
        <v>Other - (Specify)</v>
      </c>
      <c r="F228" s="555">
        <v>1</v>
      </c>
      <c r="G228" s="554" t="s">
        <v>72</v>
      </c>
      <c r="H228" s="554"/>
      <c r="I228" s="609"/>
      <c r="J228" s="558">
        <f>'Sch 5 - A&amp;G'!$F$41</f>
        <v>0</v>
      </c>
      <c r="K228" s="558">
        <f t="shared" si="7"/>
        <v>0</v>
      </c>
      <c r="L228" s="558">
        <f>'ADJ Sch 5 - A&amp;G'!$F$41</f>
        <v>0</v>
      </c>
      <c r="M228" s="608"/>
    </row>
    <row r="229" spans="1:13" ht="37.5" hidden="1" x14ac:dyDescent="0.25">
      <c r="A229" s="608"/>
      <c r="B229" s="554" t="s">
        <v>220</v>
      </c>
      <c r="C229" s="555" t="s">
        <v>212</v>
      </c>
      <c r="D229" s="554"/>
      <c r="E229" s="559" t="str">
        <f>'ADJ Sch 5 - A&amp;G'!B51</f>
        <v>Accumulated Cost of Ambulance Services (from Sch 2, Col  5)</v>
      </c>
      <c r="F229" s="555">
        <v>2</v>
      </c>
      <c r="G229" s="554" t="s">
        <v>75</v>
      </c>
      <c r="H229" s="554"/>
      <c r="I229" s="609" t="s">
        <v>6325</v>
      </c>
      <c r="J229" s="560">
        <f>'Sch 5 - A&amp;G'!$G$51</f>
        <v>0</v>
      </c>
      <c r="K229" s="560">
        <f t="shared" si="7"/>
        <v>0</v>
      </c>
      <c r="L229" s="560">
        <f>'ADJ Sch 5 - A&amp;G'!$G$51</f>
        <v>0</v>
      </c>
      <c r="M229" s="608"/>
    </row>
    <row r="230" spans="1:13" ht="37.5" hidden="1" x14ac:dyDescent="0.25">
      <c r="A230" s="608"/>
      <c r="B230" s="554" t="s">
        <v>220</v>
      </c>
      <c r="C230" s="555" t="s">
        <v>212</v>
      </c>
      <c r="D230" s="554"/>
      <c r="E230" s="559" t="str">
        <f>'ADJ Sch 5 - A&amp;G'!B52</f>
        <v>Accumulated Cost of Fire Services (from Sch 3, Col  5)</v>
      </c>
      <c r="F230" s="555">
        <v>2</v>
      </c>
      <c r="G230" s="554" t="s">
        <v>75</v>
      </c>
      <c r="H230" s="554"/>
      <c r="I230" s="609" t="s">
        <v>6325</v>
      </c>
      <c r="J230" s="560">
        <f>'Sch 5 - A&amp;G'!$G$52</f>
        <v>0</v>
      </c>
      <c r="K230" s="560">
        <f t="shared" si="7"/>
        <v>0</v>
      </c>
      <c r="L230" s="560">
        <f>'ADJ Sch 5 - A&amp;G'!$G$52</f>
        <v>0</v>
      </c>
      <c r="M230" s="608"/>
    </row>
    <row r="231" spans="1:13" hidden="1" x14ac:dyDescent="0.25">
      <c r="A231" s="608"/>
      <c r="B231" s="554" t="s">
        <v>221</v>
      </c>
      <c r="C231" s="555">
        <v>1</v>
      </c>
      <c r="D231" s="554"/>
      <c r="E231" s="559">
        <f>'ADJ Sch 6 - Reclassifications'!B11</f>
        <v>0</v>
      </c>
      <c r="F231" s="555">
        <v>1</v>
      </c>
      <c r="G231" s="554" t="s">
        <v>47</v>
      </c>
      <c r="H231" s="554"/>
      <c r="I231" s="609"/>
      <c r="J231" s="556">
        <f>'Sch 6 - Reclassifications'!$D$11</f>
        <v>0</v>
      </c>
      <c r="K231" s="556">
        <f t="shared" ref="K231:K294" si="8">IF(J231=L231,0,L231)</f>
        <v>0</v>
      </c>
      <c r="L231" s="556">
        <f>'ADJ Sch 6 - Reclassifications'!$D$11</f>
        <v>0</v>
      </c>
      <c r="M231" s="608"/>
    </row>
    <row r="232" spans="1:13" hidden="1" x14ac:dyDescent="0.25">
      <c r="A232" s="608"/>
      <c r="B232" s="554" t="s">
        <v>221</v>
      </c>
      <c r="C232" s="555">
        <v>2</v>
      </c>
      <c r="D232" s="554"/>
      <c r="E232" s="559">
        <f>'ADJ Sch 6 - Reclassifications'!B12</f>
        <v>0</v>
      </c>
      <c r="F232" s="555">
        <v>1</v>
      </c>
      <c r="G232" s="554" t="s">
        <v>47</v>
      </c>
      <c r="H232" s="554"/>
      <c r="I232" s="609"/>
      <c r="J232" s="556">
        <f>'Sch 6 - Reclassifications'!$D$12</f>
        <v>0</v>
      </c>
      <c r="K232" s="556">
        <f t="shared" si="8"/>
        <v>0</v>
      </c>
      <c r="L232" s="556">
        <f>'ADJ Sch 6 - Reclassifications'!$D$12</f>
        <v>0</v>
      </c>
      <c r="M232" s="608"/>
    </row>
    <row r="233" spans="1:13" hidden="1" x14ac:dyDescent="0.25">
      <c r="A233" s="608"/>
      <c r="B233" s="554" t="s">
        <v>221</v>
      </c>
      <c r="C233" s="555">
        <v>3</v>
      </c>
      <c r="D233" s="554"/>
      <c r="E233" s="559">
        <f>'ADJ Sch 6 - Reclassifications'!B13</f>
        <v>0</v>
      </c>
      <c r="F233" s="555">
        <v>1</v>
      </c>
      <c r="G233" s="554" t="s">
        <v>47</v>
      </c>
      <c r="H233" s="554"/>
      <c r="I233" s="609"/>
      <c r="J233" s="556">
        <f>'Sch 6 - Reclassifications'!$D$13</f>
        <v>0</v>
      </c>
      <c r="K233" s="556">
        <f t="shared" si="8"/>
        <v>0</v>
      </c>
      <c r="L233" s="556">
        <f>'ADJ Sch 6 - Reclassifications'!$D$13</f>
        <v>0</v>
      </c>
      <c r="M233" s="608"/>
    </row>
    <row r="234" spans="1:13" hidden="1" x14ac:dyDescent="0.25">
      <c r="A234" s="608"/>
      <c r="B234" s="554" t="s">
        <v>221</v>
      </c>
      <c r="C234" s="555">
        <v>4</v>
      </c>
      <c r="D234" s="554"/>
      <c r="E234" s="559">
        <f>'ADJ Sch 6 - Reclassifications'!B14</f>
        <v>0</v>
      </c>
      <c r="F234" s="555">
        <v>1</v>
      </c>
      <c r="G234" s="554" t="s">
        <v>47</v>
      </c>
      <c r="H234" s="554"/>
      <c r="I234" s="609"/>
      <c r="J234" s="556">
        <f>'Sch 6 - Reclassifications'!$D$14</f>
        <v>0</v>
      </c>
      <c r="K234" s="556">
        <f t="shared" si="8"/>
        <v>0</v>
      </c>
      <c r="L234" s="556">
        <f>'ADJ Sch 6 - Reclassifications'!$D$14</f>
        <v>0</v>
      </c>
      <c r="M234" s="608"/>
    </row>
    <row r="235" spans="1:13" hidden="1" x14ac:dyDescent="0.25">
      <c r="A235" s="608"/>
      <c r="B235" s="554" t="s">
        <v>221</v>
      </c>
      <c r="C235" s="555">
        <v>5</v>
      </c>
      <c r="D235" s="554"/>
      <c r="E235" s="559">
        <f>'ADJ Sch 6 - Reclassifications'!B15</f>
        <v>0</v>
      </c>
      <c r="F235" s="555">
        <v>1</v>
      </c>
      <c r="G235" s="554" t="s">
        <v>47</v>
      </c>
      <c r="H235" s="554"/>
      <c r="I235" s="609"/>
      <c r="J235" s="556">
        <f>'Sch 6 - Reclassifications'!$D$15</f>
        <v>0</v>
      </c>
      <c r="K235" s="556">
        <f t="shared" si="8"/>
        <v>0</v>
      </c>
      <c r="L235" s="556">
        <f>'ADJ Sch 6 - Reclassifications'!$D$15</f>
        <v>0</v>
      </c>
      <c r="M235" s="608"/>
    </row>
    <row r="236" spans="1:13" hidden="1" x14ac:dyDescent="0.25">
      <c r="A236" s="608"/>
      <c r="B236" s="554" t="s">
        <v>221</v>
      </c>
      <c r="C236" s="555">
        <v>6</v>
      </c>
      <c r="D236" s="554"/>
      <c r="E236" s="559">
        <f>'ADJ Sch 6 - Reclassifications'!B16</f>
        <v>0</v>
      </c>
      <c r="F236" s="555">
        <v>1</v>
      </c>
      <c r="G236" s="554" t="s">
        <v>47</v>
      </c>
      <c r="H236" s="554"/>
      <c r="I236" s="609"/>
      <c r="J236" s="556">
        <f>'Sch 6 - Reclassifications'!$D$16</f>
        <v>0</v>
      </c>
      <c r="K236" s="556">
        <f t="shared" si="8"/>
        <v>0</v>
      </c>
      <c r="L236" s="556">
        <f>'ADJ Sch 6 - Reclassifications'!$D$16</f>
        <v>0</v>
      </c>
      <c r="M236" s="608"/>
    </row>
    <row r="237" spans="1:13" hidden="1" x14ac:dyDescent="0.25">
      <c r="A237" s="608"/>
      <c r="B237" s="554" t="s">
        <v>221</v>
      </c>
      <c r="C237" s="555">
        <v>7</v>
      </c>
      <c r="D237" s="554"/>
      <c r="E237" s="559">
        <f>'ADJ Sch 6 - Reclassifications'!B17</f>
        <v>0</v>
      </c>
      <c r="F237" s="555">
        <v>1</v>
      </c>
      <c r="G237" s="554" t="s">
        <v>47</v>
      </c>
      <c r="H237" s="554"/>
      <c r="I237" s="609"/>
      <c r="J237" s="556">
        <f>'Sch 6 - Reclassifications'!$D$17</f>
        <v>0</v>
      </c>
      <c r="K237" s="556">
        <f t="shared" si="8"/>
        <v>0</v>
      </c>
      <c r="L237" s="556">
        <f>'ADJ Sch 6 - Reclassifications'!$D$17</f>
        <v>0</v>
      </c>
      <c r="M237" s="608"/>
    </row>
    <row r="238" spans="1:13" hidden="1" x14ac:dyDescent="0.25">
      <c r="A238" s="608"/>
      <c r="B238" s="554" t="s">
        <v>221</v>
      </c>
      <c r="C238" s="555">
        <v>8</v>
      </c>
      <c r="D238" s="554"/>
      <c r="E238" s="559">
        <f>'ADJ Sch 6 - Reclassifications'!B18</f>
        <v>0</v>
      </c>
      <c r="F238" s="555">
        <v>1</v>
      </c>
      <c r="G238" s="554" t="s">
        <v>47</v>
      </c>
      <c r="H238" s="554"/>
      <c r="I238" s="609"/>
      <c r="J238" s="556">
        <f>'Sch 6 - Reclassifications'!$D$18</f>
        <v>0</v>
      </c>
      <c r="K238" s="556">
        <f t="shared" si="8"/>
        <v>0</v>
      </c>
      <c r="L238" s="556">
        <f>'ADJ Sch 6 - Reclassifications'!$D$18</f>
        <v>0</v>
      </c>
      <c r="M238" s="608"/>
    </row>
    <row r="239" spans="1:13" hidden="1" x14ac:dyDescent="0.25">
      <c r="A239" s="608"/>
      <c r="B239" s="554" t="s">
        <v>221</v>
      </c>
      <c r="C239" s="555">
        <v>9</v>
      </c>
      <c r="D239" s="554"/>
      <c r="E239" s="559">
        <f>'ADJ Sch 6 - Reclassifications'!B19</f>
        <v>0</v>
      </c>
      <c r="F239" s="555">
        <v>1</v>
      </c>
      <c r="G239" s="554" t="s">
        <v>47</v>
      </c>
      <c r="H239" s="554"/>
      <c r="I239" s="609"/>
      <c r="J239" s="556">
        <f>'Sch 6 - Reclassifications'!$D$19</f>
        <v>0</v>
      </c>
      <c r="K239" s="556">
        <f t="shared" si="8"/>
        <v>0</v>
      </c>
      <c r="L239" s="556">
        <f>'ADJ Sch 6 - Reclassifications'!$D$19</f>
        <v>0</v>
      </c>
      <c r="M239" s="608"/>
    </row>
    <row r="240" spans="1:13" hidden="1" x14ac:dyDescent="0.25">
      <c r="A240" s="608"/>
      <c r="B240" s="554" t="s">
        <v>221</v>
      </c>
      <c r="C240" s="555">
        <v>10</v>
      </c>
      <c r="D240" s="554"/>
      <c r="E240" s="559">
        <f>'ADJ Sch 6 - Reclassifications'!B20</f>
        <v>0</v>
      </c>
      <c r="F240" s="555">
        <v>1</v>
      </c>
      <c r="G240" s="554" t="s">
        <v>47</v>
      </c>
      <c r="H240" s="554"/>
      <c r="I240" s="609"/>
      <c r="J240" s="556">
        <f>'Sch 6 - Reclassifications'!$D$20</f>
        <v>0</v>
      </c>
      <c r="K240" s="556">
        <f t="shared" si="8"/>
        <v>0</v>
      </c>
      <c r="L240" s="556">
        <f>'ADJ Sch 6 - Reclassifications'!$D$20</f>
        <v>0</v>
      </c>
      <c r="M240" s="608"/>
    </row>
    <row r="241" spans="1:13" hidden="1" x14ac:dyDescent="0.25">
      <c r="A241" s="608"/>
      <c r="B241" s="554" t="s">
        <v>221</v>
      </c>
      <c r="C241" s="555">
        <v>11</v>
      </c>
      <c r="D241" s="554"/>
      <c r="E241" s="559">
        <f>'ADJ Sch 6 - Reclassifications'!B21</f>
        <v>0</v>
      </c>
      <c r="F241" s="555">
        <v>1</v>
      </c>
      <c r="G241" s="554" t="s">
        <v>47</v>
      </c>
      <c r="H241" s="554"/>
      <c r="I241" s="609"/>
      <c r="J241" s="556">
        <f>'Sch 6 - Reclassifications'!$D$21</f>
        <v>0</v>
      </c>
      <c r="K241" s="556">
        <f t="shared" si="8"/>
        <v>0</v>
      </c>
      <c r="L241" s="556">
        <f>'ADJ Sch 6 - Reclassifications'!$D$21</f>
        <v>0</v>
      </c>
      <c r="M241" s="608"/>
    </row>
    <row r="242" spans="1:13" hidden="1" x14ac:dyDescent="0.25">
      <c r="A242" s="608"/>
      <c r="B242" s="554" t="s">
        <v>221</v>
      </c>
      <c r="C242" s="555">
        <v>12</v>
      </c>
      <c r="D242" s="554"/>
      <c r="E242" s="559">
        <f>'ADJ Sch 6 - Reclassifications'!B22</f>
        <v>0</v>
      </c>
      <c r="F242" s="555">
        <v>1</v>
      </c>
      <c r="G242" s="554" t="s">
        <v>47</v>
      </c>
      <c r="H242" s="554"/>
      <c r="I242" s="609"/>
      <c r="J242" s="556">
        <f>'Sch 6 - Reclassifications'!$D$22</f>
        <v>0</v>
      </c>
      <c r="K242" s="556">
        <f t="shared" si="8"/>
        <v>0</v>
      </c>
      <c r="L242" s="556">
        <f>'ADJ Sch 6 - Reclassifications'!$D$22</f>
        <v>0</v>
      </c>
      <c r="M242" s="608"/>
    </row>
    <row r="243" spans="1:13" hidden="1" x14ac:dyDescent="0.25">
      <c r="A243" s="608"/>
      <c r="B243" s="554" t="s">
        <v>221</v>
      </c>
      <c r="C243" s="555">
        <v>13</v>
      </c>
      <c r="D243" s="554"/>
      <c r="E243" s="559">
        <f>'ADJ Sch 6 - Reclassifications'!B23</f>
        <v>0</v>
      </c>
      <c r="F243" s="555">
        <v>1</v>
      </c>
      <c r="G243" s="554" t="s">
        <v>47</v>
      </c>
      <c r="H243" s="554"/>
      <c r="I243" s="609"/>
      <c r="J243" s="556">
        <f>'Sch 6 - Reclassifications'!$D$23</f>
        <v>0</v>
      </c>
      <c r="K243" s="556">
        <f t="shared" si="8"/>
        <v>0</v>
      </c>
      <c r="L243" s="556">
        <f>'ADJ Sch 6 - Reclassifications'!$D$23</f>
        <v>0</v>
      </c>
      <c r="M243" s="608"/>
    </row>
    <row r="244" spans="1:13" hidden="1" x14ac:dyDescent="0.25">
      <c r="A244" s="608"/>
      <c r="B244" s="554" t="s">
        <v>221</v>
      </c>
      <c r="C244" s="555">
        <v>14</v>
      </c>
      <c r="D244" s="554"/>
      <c r="E244" s="559">
        <f>'ADJ Sch 6 - Reclassifications'!B24</f>
        <v>0</v>
      </c>
      <c r="F244" s="555">
        <v>1</v>
      </c>
      <c r="G244" s="554" t="s">
        <v>47</v>
      </c>
      <c r="H244" s="554"/>
      <c r="I244" s="609"/>
      <c r="J244" s="556">
        <f>'Sch 6 - Reclassifications'!$D$24</f>
        <v>0</v>
      </c>
      <c r="K244" s="556">
        <f t="shared" si="8"/>
        <v>0</v>
      </c>
      <c r="L244" s="556">
        <f>'ADJ Sch 6 - Reclassifications'!$D$24</f>
        <v>0</v>
      </c>
      <c r="M244" s="608"/>
    </row>
    <row r="245" spans="1:13" hidden="1" x14ac:dyDescent="0.25">
      <c r="A245" s="608"/>
      <c r="B245" s="554" t="s">
        <v>221</v>
      </c>
      <c r="C245" s="555">
        <v>15</v>
      </c>
      <c r="D245" s="554"/>
      <c r="E245" s="559">
        <f>'ADJ Sch 6 - Reclassifications'!B25</f>
        <v>0</v>
      </c>
      <c r="F245" s="555">
        <v>1</v>
      </c>
      <c r="G245" s="554" t="s">
        <v>47</v>
      </c>
      <c r="H245" s="554"/>
      <c r="I245" s="609"/>
      <c r="J245" s="556">
        <f>'Sch 6 - Reclassifications'!$D$25</f>
        <v>0</v>
      </c>
      <c r="K245" s="556">
        <f t="shared" si="8"/>
        <v>0</v>
      </c>
      <c r="L245" s="556">
        <f>'ADJ Sch 6 - Reclassifications'!$D$25</f>
        <v>0</v>
      </c>
      <c r="M245" s="608"/>
    </row>
    <row r="246" spans="1:13" hidden="1" x14ac:dyDescent="0.25">
      <c r="A246" s="608"/>
      <c r="B246" s="554" t="s">
        <v>221</v>
      </c>
      <c r="C246" s="555">
        <v>16</v>
      </c>
      <c r="D246" s="554"/>
      <c r="E246" s="559">
        <f>'ADJ Sch 6 - Reclassifications'!B26</f>
        <v>0</v>
      </c>
      <c r="F246" s="555">
        <v>1</v>
      </c>
      <c r="G246" s="554" t="s">
        <v>47</v>
      </c>
      <c r="H246" s="554"/>
      <c r="I246" s="609"/>
      <c r="J246" s="556">
        <f>'Sch 6 - Reclassifications'!$D$26</f>
        <v>0</v>
      </c>
      <c r="K246" s="556">
        <f t="shared" si="8"/>
        <v>0</v>
      </c>
      <c r="L246" s="556">
        <f>'ADJ Sch 6 - Reclassifications'!$D$26</f>
        <v>0</v>
      </c>
      <c r="M246" s="608"/>
    </row>
    <row r="247" spans="1:13" hidden="1" x14ac:dyDescent="0.25">
      <c r="A247" s="608"/>
      <c r="B247" s="554" t="s">
        <v>221</v>
      </c>
      <c r="C247" s="555">
        <v>17</v>
      </c>
      <c r="D247" s="554"/>
      <c r="E247" s="559">
        <f>'ADJ Sch 6 - Reclassifications'!B27</f>
        <v>0</v>
      </c>
      <c r="F247" s="555">
        <v>1</v>
      </c>
      <c r="G247" s="554" t="s">
        <v>47</v>
      </c>
      <c r="H247" s="554"/>
      <c r="I247" s="609"/>
      <c r="J247" s="556">
        <f>'Sch 6 - Reclassifications'!$D$27</f>
        <v>0</v>
      </c>
      <c r="K247" s="556">
        <f t="shared" si="8"/>
        <v>0</v>
      </c>
      <c r="L247" s="556">
        <f>'ADJ Sch 6 - Reclassifications'!$D$27</f>
        <v>0</v>
      </c>
      <c r="M247" s="608"/>
    </row>
    <row r="248" spans="1:13" hidden="1" x14ac:dyDescent="0.25">
      <c r="A248" s="608"/>
      <c r="B248" s="554" t="s">
        <v>221</v>
      </c>
      <c r="C248" s="555">
        <v>18</v>
      </c>
      <c r="D248" s="554"/>
      <c r="E248" s="559">
        <f>'ADJ Sch 6 - Reclassifications'!B28</f>
        <v>0</v>
      </c>
      <c r="F248" s="555">
        <v>1</v>
      </c>
      <c r="G248" s="554" t="s">
        <v>47</v>
      </c>
      <c r="H248" s="554"/>
      <c r="I248" s="609"/>
      <c r="J248" s="556">
        <f>'Sch 6 - Reclassifications'!$D$28</f>
        <v>0</v>
      </c>
      <c r="K248" s="556">
        <f t="shared" si="8"/>
        <v>0</v>
      </c>
      <c r="L248" s="556">
        <f>'ADJ Sch 6 - Reclassifications'!$D$28</f>
        <v>0</v>
      </c>
      <c r="M248" s="608"/>
    </row>
    <row r="249" spans="1:13" hidden="1" x14ac:dyDescent="0.25">
      <c r="A249" s="608"/>
      <c r="B249" s="554" t="s">
        <v>221</v>
      </c>
      <c r="C249" s="555">
        <v>19</v>
      </c>
      <c r="D249" s="554"/>
      <c r="E249" s="559">
        <f>'ADJ Sch 6 - Reclassifications'!B29</f>
        <v>0</v>
      </c>
      <c r="F249" s="555">
        <v>1</v>
      </c>
      <c r="G249" s="554" t="s">
        <v>47</v>
      </c>
      <c r="H249" s="554"/>
      <c r="I249" s="609"/>
      <c r="J249" s="556">
        <f>'Sch 6 - Reclassifications'!$D$29</f>
        <v>0</v>
      </c>
      <c r="K249" s="556">
        <f t="shared" si="8"/>
        <v>0</v>
      </c>
      <c r="L249" s="556">
        <f>'ADJ Sch 6 - Reclassifications'!$D$29</f>
        <v>0</v>
      </c>
      <c r="M249" s="608"/>
    </row>
    <row r="250" spans="1:13" hidden="1" x14ac:dyDescent="0.25">
      <c r="A250" s="608"/>
      <c r="B250" s="554" t="s">
        <v>221</v>
      </c>
      <c r="C250" s="555">
        <v>20</v>
      </c>
      <c r="D250" s="554"/>
      <c r="E250" s="559">
        <f>'ADJ Sch 6 - Reclassifications'!B30</f>
        <v>0</v>
      </c>
      <c r="F250" s="555">
        <v>1</v>
      </c>
      <c r="G250" s="554" t="s">
        <v>47</v>
      </c>
      <c r="H250" s="554"/>
      <c r="I250" s="609"/>
      <c r="J250" s="556">
        <f>'Sch 6 - Reclassifications'!$D$30</f>
        <v>0</v>
      </c>
      <c r="K250" s="556">
        <f t="shared" si="8"/>
        <v>0</v>
      </c>
      <c r="L250" s="556">
        <f>'ADJ Sch 6 - Reclassifications'!$D$30</f>
        <v>0</v>
      </c>
      <c r="M250" s="608"/>
    </row>
    <row r="251" spans="1:13" hidden="1" x14ac:dyDescent="0.25">
      <c r="A251" s="608"/>
      <c r="B251" s="554" t="s">
        <v>221</v>
      </c>
      <c r="C251" s="555">
        <v>21</v>
      </c>
      <c r="D251" s="554"/>
      <c r="E251" s="559">
        <f>'ADJ Sch 6 - Reclassifications'!B31</f>
        <v>0</v>
      </c>
      <c r="F251" s="555">
        <v>1</v>
      </c>
      <c r="G251" s="554" t="s">
        <v>47</v>
      </c>
      <c r="H251" s="554"/>
      <c r="I251" s="609"/>
      <c r="J251" s="556">
        <f>'Sch 6 - Reclassifications'!$D$31</f>
        <v>0</v>
      </c>
      <c r="K251" s="556">
        <f t="shared" si="8"/>
        <v>0</v>
      </c>
      <c r="L251" s="556">
        <f>'ADJ Sch 6 - Reclassifications'!$D$31</f>
        <v>0</v>
      </c>
      <c r="M251" s="608"/>
    </row>
    <row r="252" spans="1:13" hidden="1" x14ac:dyDescent="0.25">
      <c r="A252" s="608"/>
      <c r="B252" s="554" t="s">
        <v>221</v>
      </c>
      <c r="C252" s="555">
        <v>22</v>
      </c>
      <c r="D252" s="554"/>
      <c r="E252" s="559">
        <f>'ADJ Sch 6 - Reclassifications'!B32</f>
        <v>0</v>
      </c>
      <c r="F252" s="555">
        <v>1</v>
      </c>
      <c r="G252" s="554" t="s">
        <v>47</v>
      </c>
      <c r="H252" s="554"/>
      <c r="I252" s="609"/>
      <c r="J252" s="556">
        <f>'Sch 6 - Reclassifications'!$D$32</f>
        <v>0</v>
      </c>
      <c r="K252" s="556">
        <f t="shared" si="8"/>
        <v>0</v>
      </c>
      <c r="L252" s="556">
        <f>'ADJ Sch 6 - Reclassifications'!$D$32</f>
        <v>0</v>
      </c>
      <c r="M252" s="608"/>
    </row>
    <row r="253" spans="1:13" hidden="1" x14ac:dyDescent="0.25">
      <c r="A253" s="608"/>
      <c r="B253" s="554" t="s">
        <v>221</v>
      </c>
      <c r="C253" s="555">
        <v>23</v>
      </c>
      <c r="D253" s="554"/>
      <c r="E253" s="559">
        <f>'ADJ Sch 6 - Reclassifications'!B33</f>
        <v>0</v>
      </c>
      <c r="F253" s="555">
        <v>1</v>
      </c>
      <c r="G253" s="554" t="s">
        <v>47</v>
      </c>
      <c r="H253" s="554"/>
      <c r="I253" s="609"/>
      <c r="J253" s="556">
        <f>'Sch 6 - Reclassifications'!$D$33</f>
        <v>0</v>
      </c>
      <c r="K253" s="556">
        <f t="shared" si="8"/>
        <v>0</v>
      </c>
      <c r="L253" s="556">
        <f>'ADJ Sch 6 - Reclassifications'!$D$33</f>
        <v>0</v>
      </c>
      <c r="M253" s="608"/>
    </row>
    <row r="254" spans="1:13" hidden="1" x14ac:dyDescent="0.25">
      <c r="A254" s="608"/>
      <c r="B254" s="554" t="s">
        <v>221</v>
      </c>
      <c r="C254" s="555">
        <v>24</v>
      </c>
      <c r="D254" s="554"/>
      <c r="E254" s="559">
        <f>'ADJ Sch 6 - Reclassifications'!B34</f>
        <v>0</v>
      </c>
      <c r="F254" s="555">
        <v>1</v>
      </c>
      <c r="G254" s="554" t="s">
        <v>47</v>
      </c>
      <c r="H254" s="554"/>
      <c r="I254" s="609"/>
      <c r="J254" s="556">
        <f>'Sch 6 - Reclassifications'!$D$34</f>
        <v>0</v>
      </c>
      <c r="K254" s="556">
        <f t="shared" si="8"/>
        <v>0</v>
      </c>
      <c r="L254" s="556">
        <f>'ADJ Sch 6 - Reclassifications'!$D$34</f>
        <v>0</v>
      </c>
      <c r="M254" s="608"/>
    </row>
    <row r="255" spans="1:13" hidden="1" x14ac:dyDescent="0.25">
      <c r="A255" s="608"/>
      <c r="B255" s="554" t="s">
        <v>221</v>
      </c>
      <c r="C255" s="555">
        <v>25</v>
      </c>
      <c r="D255" s="554"/>
      <c r="E255" s="559">
        <f>'ADJ Sch 6 - Reclassifications'!B35</f>
        <v>0</v>
      </c>
      <c r="F255" s="555">
        <v>1</v>
      </c>
      <c r="G255" s="554" t="s">
        <v>47</v>
      </c>
      <c r="H255" s="554"/>
      <c r="I255" s="609"/>
      <c r="J255" s="556">
        <f>'Sch 6 - Reclassifications'!$D$35</f>
        <v>0</v>
      </c>
      <c r="K255" s="556">
        <f t="shared" si="8"/>
        <v>0</v>
      </c>
      <c r="L255" s="556">
        <f>'ADJ Sch 6 - Reclassifications'!$D$35</f>
        <v>0</v>
      </c>
      <c r="M255" s="608"/>
    </row>
    <row r="256" spans="1:13" hidden="1" x14ac:dyDescent="0.25">
      <c r="A256" s="608"/>
      <c r="B256" s="554" t="s">
        <v>221</v>
      </c>
      <c r="C256" s="555">
        <v>26</v>
      </c>
      <c r="D256" s="554"/>
      <c r="E256" s="559">
        <f>'ADJ Sch 6 - Reclassifications'!B36</f>
        <v>0</v>
      </c>
      <c r="F256" s="555">
        <v>1</v>
      </c>
      <c r="G256" s="554" t="s">
        <v>47</v>
      </c>
      <c r="H256" s="554"/>
      <c r="I256" s="609"/>
      <c r="J256" s="556">
        <f>'Sch 6 - Reclassifications'!$D$36</f>
        <v>0</v>
      </c>
      <c r="K256" s="556">
        <f t="shared" si="8"/>
        <v>0</v>
      </c>
      <c r="L256" s="556">
        <f>'ADJ Sch 6 - Reclassifications'!$D$36</f>
        <v>0</v>
      </c>
      <c r="M256" s="608"/>
    </row>
    <row r="257" spans="1:13" hidden="1" x14ac:dyDescent="0.25">
      <c r="A257" s="608"/>
      <c r="B257" s="554" t="s">
        <v>221</v>
      </c>
      <c r="C257" s="555">
        <v>27</v>
      </c>
      <c r="D257" s="554"/>
      <c r="E257" s="559">
        <f>'ADJ Sch 6 - Reclassifications'!B37</f>
        <v>0</v>
      </c>
      <c r="F257" s="555">
        <v>1</v>
      </c>
      <c r="G257" s="554" t="s">
        <v>47</v>
      </c>
      <c r="H257" s="554"/>
      <c r="I257" s="609"/>
      <c r="J257" s="556">
        <f>'Sch 6 - Reclassifications'!$D$37</f>
        <v>0</v>
      </c>
      <c r="K257" s="556">
        <f t="shared" si="8"/>
        <v>0</v>
      </c>
      <c r="L257" s="556">
        <f>'ADJ Sch 6 - Reclassifications'!$D$37</f>
        <v>0</v>
      </c>
      <c r="M257" s="608"/>
    </row>
    <row r="258" spans="1:13" hidden="1" x14ac:dyDescent="0.25">
      <c r="A258" s="608"/>
      <c r="B258" s="554" t="s">
        <v>221</v>
      </c>
      <c r="C258" s="555">
        <v>28</v>
      </c>
      <c r="D258" s="554"/>
      <c r="E258" s="559">
        <f>'ADJ Sch 6 - Reclassifications'!B38</f>
        <v>0</v>
      </c>
      <c r="F258" s="555">
        <v>1</v>
      </c>
      <c r="G258" s="554" t="s">
        <v>47</v>
      </c>
      <c r="H258" s="554"/>
      <c r="I258" s="609"/>
      <c r="J258" s="556">
        <f>'Sch 6 - Reclassifications'!$D$38</f>
        <v>0</v>
      </c>
      <c r="K258" s="556">
        <f t="shared" si="8"/>
        <v>0</v>
      </c>
      <c r="L258" s="556">
        <f>'ADJ Sch 6 - Reclassifications'!$D$38</f>
        <v>0</v>
      </c>
      <c r="M258" s="608"/>
    </row>
    <row r="259" spans="1:13" hidden="1" x14ac:dyDescent="0.25">
      <c r="A259" s="608"/>
      <c r="B259" s="554" t="s">
        <v>221</v>
      </c>
      <c r="C259" s="555">
        <v>29</v>
      </c>
      <c r="D259" s="554"/>
      <c r="E259" s="559">
        <f>'ADJ Sch 6 - Reclassifications'!B39</f>
        <v>0</v>
      </c>
      <c r="F259" s="555">
        <v>1</v>
      </c>
      <c r="G259" s="554" t="s">
        <v>47</v>
      </c>
      <c r="H259" s="554"/>
      <c r="I259" s="609"/>
      <c r="J259" s="556">
        <f>'Sch 6 - Reclassifications'!$D$39</f>
        <v>0</v>
      </c>
      <c r="K259" s="556">
        <f t="shared" si="8"/>
        <v>0</v>
      </c>
      <c r="L259" s="556">
        <f>'ADJ Sch 6 - Reclassifications'!$D$39</f>
        <v>0</v>
      </c>
      <c r="M259" s="608"/>
    </row>
    <row r="260" spans="1:13" hidden="1" x14ac:dyDescent="0.25">
      <c r="A260" s="608"/>
      <c r="B260" s="554" t="s">
        <v>221</v>
      </c>
      <c r="C260" s="555">
        <v>30</v>
      </c>
      <c r="D260" s="554"/>
      <c r="E260" s="559">
        <f>'ADJ Sch 6 - Reclassifications'!B40</f>
        <v>0</v>
      </c>
      <c r="F260" s="555">
        <v>1</v>
      </c>
      <c r="G260" s="554" t="s">
        <v>47</v>
      </c>
      <c r="H260" s="554"/>
      <c r="I260" s="609"/>
      <c r="J260" s="556">
        <f>'Sch 6 - Reclassifications'!$D$40</f>
        <v>0</v>
      </c>
      <c r="K260" s="556">
        <f t="shared" si="8"/>
        <v>0</v>
      </c>
      <c r="L260" s="556">
        <f>'ADJ Sch 6 - Reclassifications'!$D$40</f>
        <v>0</v>
      </c>
      <c r="M260" s="608"/>
    </row>
    <row r="261" spans="1:13" hidden="1" x14ac:dyDescent="0.25">
      <c r="A261" s="608"/>
      <c r="B261" s="554" t="s">
        <v>221</v>
      </c>
      <c r="C261" s="555">
        <v>31</v>
      </c>
      <c r="D261" s="554"/>
      <c r="E261" s="559">
        <f>'ADJ Sch 6 - Reclassifications'!B41</f>
        <v>0</v>
      </c>
      <c r="F261" s="555">
        <v>1</v>
      </c>
      <c r="G261" s="554" t="s">
        <v>47</v>
      </c>
      <c r="H261" s="554"/>
      <c r="I261" s="609"/>
      <c r="J261" s="556">
        <f>'Sch 6 - Reclassifications'!$D$41</f>
        <v>0</v>
      </c>
      <c r="K261" s="556">
        <f t="shared" si="8"/>
        <v>0</v>
      </c>
      <c r="L261" s="556">
        <f>'ADJ Sch 6 - Reclassifications'!$D$41</f>
        <v>0</v>
      </c>
      <c r="M261" s="608"/>
    </row>
    <row r="262" spans="1:13" hidden="1" x14ac:dyDescent="0.25">
      <c r="A262" s="608"/>
      <c r="B262" s="554" t="s">
        <v>221</v>
      </c>
      <c r="C262" s="555">
        <v>32</v>
      </c>
      <c r="D262" s="554"/>
      <c r="E262" s="559">
        <f>'ADJ Sch 6 - Reclassifications'!B42</f>
        <v>0</v>
      </c>
      <c r="F262" s="555">
        <v>1</v>
      </c>
      <c r="G262" s="554" t="s">
        <v>47</v>
      </c>
      <c r="H262" s="554"/>
      <c r="I262" s="609"/>
      <c r="J262" s="556">
        <f>'Sch 6 - Reclassifications'!$D$42</f>
        <v>0</v>
      </c>
      <c r="K262" s="556">
        <f t="shared" si="8"/>
        <v>0</v>
      </c>
      <c r="L262" s="556">
        <f>'ADJ Sch 6 - Reclassifications'!$D$42</f>
        <v>0</v>
      </c>
      <c r="M262" s="608"/>
    </row>
    <row r="263" spans="1:13" hidden="1" x14ac:dyDescent="0.25">
      <c r="A263" s="608"/>
      <c r="B263" s="554" t="s">
        <v>221</v>
      </c>
      <c r="C263" s="555">
        <v>33</v>
      </c>
      <c r="D263" s="554"/>
      <c r="E263" s="559">
        <f>'ADJ Sch 6 - Reclassifications'!B43</f>
        <v>0</v>
      </c>
      <c r="F263" s="555">
        <v>1</v>
      </c>
      <c r="G263" s="554" t="s">
        <v>47</v>
      </c>
      <c r="H263" s="554"/>
      <c r="I263" s="609"/>
      <c r="J263" s="556">
        <f>'Sch 6 - Reclassifications'!$D$43</f>
        <v>0</v>
      </c>
      <c r="K263" s="556">
        <f t="shared" si="8"/>
        <v>0</v>
      </c>
      <c r="L263" s="556">
        <f>'ADJ Sch 6 - Reclassifications'!$D$43</f>
        <v>0</v>
      </c>
      <c r="M263" s="608"/>
    </row>
    <row r="264" spans="1:13" hidden="1" x14ac:dyDescent="0.25">
      <c r="A264" s="608"/>
      <c r="B264" s="554" t="s">
        <v>221</v>
      </c>
      <c r="C264" s="555">
        <v>34</v>
      </c>
      <c r="D264" s="554"/>
      <c r="E264" s="559">
        <f>'ADJ Sch 6 - Reclassifications'!B44</f>
        <v>0</v>
      </c>
      <c r="F264" s="555">
        <v>1</v>
      </c>
      <c r="G264" s="554" t="s">
        <v>47</v>
      </c>
      <c r="H264" s="554"/>
      <c r="I264" s="609"/>
      <c r="J264" s="556">
        <f>'Sch 6 - Reclassifications'!$D$44</f>
        <v>0</v>
      </c>
      <c r="K264" s="556">
        <f t="shared" si="8"/>
        <v>0</v>
      </c>
      <c r="L264" s="556">
        <f>'ADJ Sch 6 - Reclassifications'!$D$44</f>
        <v>0</v>
      </c>
      <c r="M264" s="608"/>
    </row>
    <row r="265" spans="1:13" hidden="1" x14ac:dyDescent="0.25">
      <c r="A265" s="608"/>
      <c r="B265" s="554" t="s">
        <v>221</v>
      </c>
      <c r="C265" s="555">
        <v>35</v>
      </c>
      <c r="D265" s="554"/>
      <c r="E265" s="559">
        <f>'ADJ Sch 6 - Reclassifications'!B45</f>
        <v>0</v>
      </c>
      <c r="F265" s="555">
        <v>1</v>
      </c>
      <c r="G265" s="554" t="s">
        <v>47</v>
      </c>
      <c r="H265" s="554"/>
      <c r="I265" s="609"/>
      <c r="J265" s="556">
        <f>'Sch 6 - Reclassifications'!$D$45</f>
        <v>0</v>
      </c>
      <c r="K265" s="556">
        <f t="shared" si="8"/>
        <v>0</v>
      </c>
      <c r="L265" s="556">
        <f>'ADJ Sch 6 - Reclassifications'!$D$45</f>
        <v>0</v>
      </c>
      <c r="M265" s="608"/>
    </row>
    <row r="266" spans="1:13" hidden="1" x14ac:dyDescent="0.25">
      <c r="A266" s="608"/>
      <c r="B266" s="554" t="s">
        <v>221</v>
      </c>
      <c r="C266" s="555">
        <v>36</v>
      </c>
      <c r="D266" s="554"/>
      <c r="E266" s="559">
        <f>'ADJ Sch 6 - Reclassifications'!B46</f>
        <v>0</v>
      </c>
      <c r="F266" s="555">
        <v>1</v>
      </c>
      <c r="G266" s="554" t="s">
        <v>47</v>
      </c>
      <c r="H266" s="554"/>
      <c r="I266" s="609"/>
      <c r="J266" s="556">
        <f>'Sch 6 - Reclassifications'!$D$46</f>
        <v>0</v>
      </c>
      <c r="K266" s="556">
        <f t="shared" si="8"/>
        <v>0</v>
      </c>
      <c r="L266" s="556">
        <f>'ADJ Sch 6 - Reclassifications'!$D$46</f>
        <v>0</v>
      </c>
      <c r="M266" s="608"/>
    </row>
    <row r="267" spans="1:13" hidden="1" x14ac:dyDescent="0.25">
      <c r="A267" s="608"/>
      <c r="B267" s="554" t="s">
        <v>221</v>
      </c>
      <c r="C267" s="555">
        <v>37</v>
      </c>
      <c r="D267" s="554"/>
      <c r="E267" s="559">
        <f>'ADJ Sch 6 - Reclassifications'!B47</f>
        <v>0</v>
      </c>
      <c r="F267" s="555">
        <v>1</v>
      </c>
      <c r="G267" s="554" t="s">
        <v>47</v>
      </c>
      <c r="H267" s="554"/>
      <c r="I267" s="609"/>
      <c r="J267" s="556">
        <f>'Sch 6 - Reclassifications'!$D$47</f>
        <v>0</v>
      </c>
      <c r="K267" s="556">
        <f t="shared" si="8"/>
        <v>0</v>
      </c>
      <c r="L267" s="556">
        <f>'ADJ Sch 6 - Reclassifications'!$D$47</f>
        <v>0</v>
      </c>
      <c r="M267" s="608"/>
    </row>
    <row r="268" spans="1:13" hidden="1" x14ac:dyDescent="0.25">
      <c r="A268" s="608"/>
      <c r="B268" s="554" t="s">
        <v>221</v>
      </c>
      <c r="C268" s="555">
        <v>38</v>
      </c>
      <c r="D268" s="554"/>
      <c r="E268" s="559">
        <f>'ADJ Sch 6 - Reclassifications'!B48</f>
        <v>0</v>
      </c>
      <c r="F268" s="555">
        <v>1</v>
      </c>
      <c r="G268" s="554" t="s">
        <v>47</v>
      </c>
      <c r="H268" s="554"/>
      <c r="I268" s="609"/>
      <c r="J268" s="556">
        <f>'Sch 6 - Reclassifications'!$D$48</f>
        <v>0</v>
      </c>
      <c r="K268" s="556">
        <f t="shared" si="8"/>
        <v>0</v>
      </c>
      <c r="L268" s="556">
        <f>'ADJ Sch 6 - Reclassifications'!$D$48</f>
        <v>0</v>
      </c>
      <c r="M268" s="608"/>
    </row>
    <row r="269" spans="1:13" hidden="1" x14ac:dyDescent="0.25">
      <c r="A269" s="608"/>
      <c r="B269" s="554" t="s">
        <v>221</v>
      </c>
      <c r="C269" s="555">
        <v>39</v>
      </c>
      <c r="D269" s="554"/>
      <c r="E269" s="559">
        <f>'ADJ Sch 6 - Reclassifications'!B49</f>
        <v>0</v>
      </c>
      <c r="F269" s="555">
        <v>1</v>
      </c>
      <c r="G269" s="554" t="s">
        <v>47</v>
      </c>
      <c r="H269" s="554"/>
      <c r="I269" s="609"/>
      <c r="J269" s="556">
        <f>'Sch 6 - Reclassifications'!$D$49</f>
        <v>0</v>
      </c>
      <c r="K269" s="556">
        <f t="shared" si="8"/>
        <v>0</v>
      </c>
      <c r="L269" s="556">
        <f>'ADJ Sch 6 - Reclassifications'!$D$49</f>
        <v>0</v>
      </c>
      <c r="M269" s="608"/>
    </row>
    <row r="270" spans="1:13" hidden="1" x14ac:dyDescent="0.25">
      <c r="A270" s="608"/>
      <c r="B270" s="554" t="s">
        <v>221</v>
      </c>
      <c r="C270" s="555">
        <v>40</v>
      </c>
      <c r="D270" s="554"/>
      <c r="E270" s="559">
        <f>'ADJ Sch 6 - Reclassifications'!B50</f>
        <v>0</v>
      </c>
      <c r="F270" s="555">
        <v>1</v>
      </c>
      <c r="G270" s="554" t="s">
        <v>47</v>
      </c>
      <c r="H270" s="554"/>
      <c r="I270" s="609"/>
      <c r="J270" s="556">
        <f>'Sch 6 - Reclassifications'!$D$50</f>
        <v>0</v>
      </c>
      <c r="K270" s="556">
        <f t="shared" si="8"/>
        <v>0</v>
      </c>
      <c r="L270" s="556">
        <f>'ADJ Sch 6 - Reclassifications'!$D$50</f>
        <v>0</v>
      </c>
      <c r="M270" s="608"/>
    </row>
    <row r="271" spans="1:13" hidden="1" x14ac:dyDescent="0.25">
      <c r="A271" s="608"/>
      <c r="B271" s="554" t="s">
        <v>221</v>
      </c>
      <c r="C271" s="555">
        <v>41</v>
      </c>
      <c r="D271" s="554"/>
      <c r="E271" s="559">
        <f>'ADJ Sch 6 - Reclassifications'!B51</f>
        <v>0</v>
      </c>
      <c r="F271" s="555">
        <v>1</v>
      </c>
      <c r="G271" s="554" t="s">
        <v>47</v>
      </c>
      <c r="H271" s="554"/>
      <c r="I271" s="609"/>
      <c r="J271" s="556">
        <f>'Sch 6 - Reclassifications'!$D$51</f>
        <v>0</v>
      </c>
      <c r="K271" s="556">
        <f t="shared" si="8"/>
        <v>0</v>
      </c>
      <c r="L271" s="556">
        <f>'ADJ Sch 6 - Reclassifications'!$D$51</f>
        <v>0</v>
      </c>
      <c r="M271" s="608"/>
    </row>
    <row r="272" spans="1:13" hidden="1" x14ac:dyDescent="0.25">
      <c r="A272" s="608"/>
      <c r="B272" s="554" t="s">
        <v>221</v>
      </c>
      <c r="C272" s="555">
        <v>42</v>
      </c>
      <c r="D272" s="554"/>
      <c r="E272" s="559">
        <f>'ADJ Sch 6 - Reclassifications'!B52</f>
        <v>0</v>
      </c>
      <c r="F272" s="555">
        <v>1</v>
      </c>
      <c r="G272" s="554" t="s">
        <v>47</v>
      </c>
      <c r="H272" s="554"/>
      <c r="I272" s="609"/>
      <c r="J272" s="556">
        <f>'Sch 6 - Reclassifications'!$D$52</f>
        <v>0</v>
      </c>
      <c r="K272" s="556">
        <f t="shared" si="8"/>
        <v>0</v>
      </c>
      <c r="L272" s="556">
        <f>'ADJ Sch 6 - Reclassifications'!$D$52</f>
        <v>0</v>
      </c>
      <c r="M272" s="608"/>
    </row>
    <row r="273" spans="1:13" hidden="1" x14ac:dyDescent="0.25">
      <c r="A273" s="608"/>
      <c r="B273" s="554" t="s">
        <v>221</v>
      </c>
      <c r="C273" s="555">
        <v>43</v>
      </c>
      <c r="D273" s="554"/>
      <c r="E273" s="559">
        <f>'ADJ Sch 6 - Reclassifications'!B53</f>
        <v>0</v>
      </c>
      <c r="F273" s="555">
        <v>1</v>
      </c>
      <c r="G273" s="554" t="s">
        <v>47</v>
      </c>
      <c r="H273" s="554"/>
      <c r="I273" s="609"/>
      <c r="J273" s="556">
        <f>'Sch 6 - Reclassifications'!$D$53</f>
        <v>0</v>
      </c>
      <c r="K273" s="556">
        <f t="shared" si="8"/>
        <v>0</v>
      </c>
      <c r="L273" s="556">
        <f>'ADJ Sch 6 - Reclassifications'!$D$53</f>
        <v>0</v>
      </c>
      <c r="M273" s="608"/>
    </row>
    <row r="274" spans="1:13" hidden="1" x14ac:dyDescent="0.25">
      <c r="A274" s="608"/>
      <c r="B274" s="554" t="s">
        <v>221</v>
      </c>
      <c r="C274" s="555">
        <v>44</v>
      </c>
      <c r="D274" s="554"/>
      <c r="E274" s="559">
        <f>'ADJ Sch 6 - Reclassifications'!B54</f>
        <v>0</v>
      </c>
      <c r="F274" s="555">
        <v>1</v>
      </c>
      <c r="G274" s="554" t="s">
        <v>47</v>
      </c>
      <c r="H274" s="554"/>
      <c r="I274" s="609"/>
      <c r="J274" s="556">
        <f>'Sch 6 - Reclassifications'!$D$54</f>
        <v>0</v>
      </c>
      <c r="K274" s="556">
        <f t="shared" si="8"/>
        <v>0</v>
      </c>
      <c r="L274" s="556">
        <f>'ADJ Sch 6 - Reclassifications'!$D$54</f>
        <v>0</v>
      </c>
      <c r="M274" s="608"/>
    </row>
    <row r="275" spans="1:13" hidden="1" x14ac:dyDescent="0.25">
      <c r="A275" s="608"/>
      <c r="B275" s="554" t="s">
        <v>221</v>
      </c>
      <c r="C275" s="555">
        <v>45</v>
      </c>
      <c r="D275" s="554"/>
      <c r="E275" s="559">
        <f>'ADJ Sch 6 - Reclassifications'!B55</f>
        <v>0</v>
      </c>
      <c r="F275" s="555">
        <v>1</v>
      </c>
      <c r="G275" s="554" t="s">
        <v>47</v>
      </c>
      <c r="H275" s="554"/>
      <c r="I275" s="609"/>
      <c r="J275" s="556">
        <f>'Sch 6 - Reclassifications'!$D$55</f>
        <v>0</v>
      </c>
      <c r="K275" s="556">
        <f t="shared" si="8"/>
        <v>0</v>
      </c>
      <c r="L275" s="556">
        <f>'ADJ Sch 6 - Reclassifications'!$D$55</f>
        <v>0</v>
      </c>
      <c r="M275" s="608"/>
    </row>
    <row r="276" spans="1:13" hidden="1" x14ac:dyDescent="0.25">
      <c r="A276" s="608"/>
      <c r="B276" s="554" t="s">
        <v>221</v>
      </c>
      <c r="C276" s="555">
        <v>46</v>
      </c>
      <c r="D276" s="554"/>
      <c r="E276" s="559">
        <f>'ADJ Sch 6 - Reclassifications'!B56</f>
        <v>0</v>
      </c>
      <c r="F276" s="555">
        <v>1</v>
      </c>
      <c r="G276" s="554" t="s">
        <v>47</v>
      </c>
      <c r="H276" s="554"/>
      <c r="I276" s="609"/>
      <c r="J276" s="556">
        <f>'Sch 6 - Reclassifications'!$D$56</f>
        <v>0</v>
      </c>
      <c r="K276" s="556">
        <f t="shared" si="8"/>
        <v>0</v>
      </c>
      <c r="L276" s="556">
        <f>'ADJ Sch 6 - Reclassifications'!$D$56</f>
        <v>0</v>
      </c>
      <c r="M276" s="608"/>
    </row>
    <row r="277" spans="1:13" hidden="1" x14ac:dyDescent="0.25">
      <c r="A277" s="608"/>
      <c r="B277" s="554" t="s">
        <v>221</v>
      </c>
      <c r="C277" s="555">
        <v>47</v>
      </c>
      <c r="D277" s="554"/>
      <c r="E277" s="559">
        <f>'ADJ Sch 6 - Reclassifications'!B57</f>
        <v>0</v>
      </c>
      <c r="F277" s="555">
        <v>1</v>
      </c>
      <c r="G277" s="554" t="s">
        <v>47</v>
      </c>
      <c r="H277" s="554"/>
      <c r="I277" s="609"/>
      <c r="J277" s="556">
        <f>'Sch 6 - Reclassifications'!$D$57</f>
        <v>0</v>
      </c>
      <c r="K277" s="556">
        <f t="shared" si="8"/>
        <v>0</v>
      </c>
      <c r="L277" s="556">
        <f>'ADJ Sch 6 - Reclassifications'!$D$57</f>
        <v>0</v>
      </c>
      <c r="M277" s="608"/>
    </row>
    <row r="278" spans="1:13" hidden="1" x14ac:dyDescent="0.25">
      <c r="A278" s="608"/>
      <c r="B278" s="554" t="s">
        <v>221</v>
      </c>
      <c r="C278" s="555">
        <v>48</v>
      </c>
      <c r="D278" s="554"/>
      <c r="E278" s="559">
        <f>'ADJ Sch 6 - Reclassifications'!B58</f>
        <v>0</v>
      </c>
      <c r="F278" s="555">
        <v>1</v>
      </c>
      <c r="G278" s="554" t="s">
        <v>47</v>
      </c>
      <c r="H278" s="554"/>
      <c r="I278" s="609"/>
      <c r="J278" s="556">
        <f>'Sch 6 - Reclassifications'!$D$58</f>
        <v>0</v>
      </c>
      <c r="K278" s="556">
        <f t="shared" si="8"/>
        <v>0</v>
      </c>
      <c r="L278" s="556">
        <f>'ADJ Sch 6 - Reclassifications'!$D$58</f>
        <v>0</v>
      </c>
      <c r="M278" s="608"/>
    </row>
    <row r="279" spans="1:13" hidden="1" x14ac:dyDescent="0.25">
      <c r="A279" s="608"/>
      <c r="B279" s="554" t="s">
        <v>221</v>
      </c>
      <c r="C279" s="555">
        <v>49</v>
      </c>
      <c r="D279" s="554"/>
      <c r="E279" s="559">
        <f>'ADJ Sch 6 - Reclassifications'!B59</f>
        <v>0</v>
      </c>
      <c r="F279" s="555">
        <v>1</v>
      </c>
      <c r="G279" s="554" t="s">
        <v>47</v>
      </c>
      <c r="H279" s="554"/>
      <c r="I279" s="609"/>
      <c r="J279" s="556">
        <f>'Sch 6 - Reclassifications'!$D$59</f>
        <v>0</v>
      </c>
      <c r="K279" s="556">
        <f t="shared" si="8"/>
        <v>0</v>
      </c>
      <c r="L279" s="556">
        <f>'ADJ Sch 6 - Reclassifications'!$D$59</f>
        <v>0</v>
      </c>
      <c r="M279" s="608"/>
    </row>
    <row r="280" spans="1:13" hidden="1" x14ac:dyDescent="0.25">
      <c r="A280" s="608"/>
      <c r="B280" s="554" t="s">
        <v>221</v>
      </c>
      <c r="C280" s="555">
        <v>50</v>
      </c>
      <c r="D280" s="554"/>
      <c r="E280" s="559">
        <f>'ADJ Sch 6 - Reclassifications'!B60</f>
        <v>0</v>
      </c>
      <c r="F280" s="555">
        <v>1</v>
      </c>
      <c r="G280" s="554" t="s">
        <v>47</v>
      </c>
      <c r="H280" s="554"/>
      <c r="I280" s="609"/>
      <c r="J280" s="556">
        <f>'Sch 6 - Reclassifications'!$D$60</f>
        <v>0</v>
      </c>
      <c r="K280" s="556">
        <f t="shared" si="8"/>
        <v>0</v>
      </c>
      <c r="L280" s="556">
        <f>'ADJ Sch 6 - Reclassifications'!$D$60</f>
        <v>0</v>
      </c>
      <c r="M280" s="608"/>
    </row>
    <row r="281" spans="1:13" hidden="1" x14ac:dyDescent="0.25">
      <c r="A281" s="608"/>
      <c r="B281" s="554" t="s">
        <v>221</v>
      </c>
      <c r="C281" s="555">
        <v>51</v>
      </c>
      <c r="D281" s="554"/>
      <c r="E281" s="559">
        <f>'ADJ Sch 6 - Reclassifications'!B61</f>
        <v>0</v>
      </c>
      <c r="F281" s="555">
        <v>1</v>
      </c>
      <c r="G281" s="554" t="s">
        <v>47</v>
      </c>
      <c r="H281" s="554"/>
      <c r="I281" s="609"/>
      <c r="J281" s="556">
        <f>'Sch 6 - Reclassifications'!$D$61</f>
        <v>0</v>
      </c>
      <c r="K281" s="556">
        <f t="shared" si="8"/>
        <v>0</v>
      </c>
      <c r="L281" s="556">
        <f>'ADJ Sch 6 - Reclassifications'!$D$61</f>
        <v>0</v>
      </c>
      <c r="M281" s="608"/>
    </row>
    <row r="282" spans="1:13" hidden="1" x14ac:dyDescent="0.25">
      <c r="A282" s="608"/>
      <c r="B282" s="554" t="s">
        <v>221</v>
      </c>
      <c r="C282" s="555">
        <v>52</v>
      </c>
      <c r="D282" s="554"/>
      <c r="E282" s="559">
        <f>'ADJ Sch 6 - Reclassifications'!B62</f>
        <v>0</v>
      </c>
      <c r="F282" s="555">
        <v>1</v>
      </c>
      <c r="G282" s="554" t="s">
        <v>47</v>
      </c>
      <c r="H282" s="554"/>
      <c r="I282" s="609"/>
      <c r="J282" s="556">
        <f>'Sch 6 - Reclassifications'!$D$62</f>
        <v>0</v>
      </c>
      <c r="K282" s="556">
        <f t="shared" si="8"/>
        <v>0</v>
      </c>
      <c r="L282" s="556">
        <f>'ADJ Sch 6 - Reclassifications'!$D$62</f>
        <v>0</v>
      </c>
      <c r="M282" s="608"/>
    </row>
    <row r="283" spans="1:13" hidden="1" x14ac:dyDescent="0.25">
      <c r="A283" s="608"/>
      <c r="B283" s="554" t="s">
        <v>221</v>
      </c>
      <c r="C283" s="555">
        <v>53</v>
      </c>
      <c r="D283" s="554"/>
      <c r="E283" s="559">
        <f>'ADJ Sch 6 - Reclassifications'!B63</f>
        <v>0</v>
      </c>
      <c r="F283" s="555">
        <v>1</v>
      </c>
      <c r="G283" s="554" t="s">
        <v>47</v>
      </c>
      <c r="H283" s="554"/>
      <c r="I283" s="609"/>
      <c r="J283" s="556">
        <f>'Sch 6 - Reclassifications'!$D$63</f>
        <v>0</v>
      </c>
      <c r="K283" s="556">
        <f t="shared" si="8"/>
        <v>0</v>
      </c>
      <c r="L283" s="556">
        <f>'ADJ Sch 6 - Reclassifications'!$D$63</f>
        <v>0</v>
      </c>
      <c r="M283" s="608"/>
    </row>
    <row r="284" spans="1:13" hidden="1" x14ac:dyDescent="0.25">
      <c r="A284" s="608"/>
      <c r="B284" s="554" t="s">
        <v>221</v>
      </c>
      <c r="C284" s="555">
        <v>54</v>
      </c>
      <c r="D284" s="554"/>
      <c r="E284" s="559">
        <f>'ADJ Sch 6 - Reclassifications'!B64</f>
        <v>0</v>
      </c>
      <c r="F284" s="555">
        <v>1</v>
      </c>
      <c r="G284" s="554" t="s">
        <v>47</v>
      </c>
      <c r="H284" s="554"/>
      <c r="I284" s="609"/>
      <c r="J284" s="556">
        <f>'Sch 6 - Reclassifications'!$D$64</f>
        <v>0</v>
      </c>
      <c r="K284" s="556">
        <f t="shared" si="8"/>
        <v>0</v>
      </c>
      <c r="L284" s="556">
        <f>'ADJ Sch 6 - Reclassifications'!$D$64</f>
        <v>0</v>
      </c>
      <c r="M284" s="608"/>
    </row>
    <row r="285" spans="1:13" hidden="1" x14ac:dyDescent="0.25">
      <c r="A285" s="608"/>
      <c r="B285" s="554" t="s">
        <v>221</v>
      </c>
      <c r="C285" s="555">
        <v>55</v>
      </c>
      <c r="D285" s="554"/>
      <c r="E285" s="559">
        <f>'ADJ Sch 6 - Reclassifications'!B65</f>
        <v>0</v>
      </c>
      <c r="F285" s="555">
        <v>1</v>
      </c>
      <c r="G285" s="554" t="s">
        <v>47</v>
      </c>
      <c r="H285" s="554"/>
      <c r="I285" s="609"/>
      <c r="J285" s="556">
        <f>'Sch 6 - Reclassifications'!$D$65</f>
        <v>0</v>
      </c>
      <c r="K285" s="556">
        <f t="shared" si="8"/>
        <v>0</v>
      </c>
      <c r="L285" s="556">
        <f>'ADJ Sch 6 - Reclassifications'!$D$65</f>
        <v>0</v>
      </c>
      <c r="M285" s="608"/>
    </row>
    <row r="286" spans="1:13" hidden="1" x14ac:dyDescent="0.25">
      <c r="A286" s="608"/>
      <c r="B286" s="554" t="s">
        <v>221</v>
      </c>
      <c r="C286" s="555">
        <v>56</v>
      </c>
      <c r="D286" s="554"/>
      <c r="E286" s="559">
        <f>'ADJ Sch 6 - Reclassifications'!B66</f>
        <v>0</v>
      </c>
      <c r="F286" s="555">
        <v>1</v>
      </c>
      <c r="G286" s="554" t="s">
        <v>47</v>
      </c>
      <c r="H286" s="554"/>
      <c r="I286" s="609"/>
      <c r="J286" s="556">
        <f>'Sch 6 - Reclassifications'!$D$66</f>
        <v>0</v>
      </c>
      <c r="K286" s="556">
        <f t="shared" si="8"/>
        <v>0</v>
      </c>
      <c r="L286" s="556">
        <f>'ADJ Sch 6 - Reclassifications'!$D$66</f>
        <v>0</v>
      </c>
      <c r="M286" s="608"/>
    </row>
    <row r="287" spans="1:13" hidden="1" x14ac:dyDescent="0.25">
      <c r="A287" s="608"/>
      <c r="B287" s="554" t="s">
        <v>221</v>
      </c>
      <c r="C287" s="555">
        <v>57</v>
      </c>
      <c r="D287" s="554"/>
      <c r="E287" s="559">
        <f>'ADJ Sch 6 - Reclassifications'!B67</f>
        <v>0</v>
      </c>
      <c r="F287" s="555">
        <v>1</v>
      </c>
      <c r="G287" s="554" t="s">
        <v>47</v>
      </c>
      <c r="H287" s="554"/>
      <c r="I287" s="609"/>
      <c r="J287" s="556">
        <f>'Sch 6 - Reclassifications'!$D$67</f>
        <v>0</v>
      </c>
      <c r="K287" s="556">
        <f t="shared" si="8"/>
        <v>0</v>
      </c>
      <c r="L287" s="556">
        <f>'ADJ Sch 6 - Reclassifications'!$D$67</f>
        <v>0</v>
      </c>
      <c r="M287" s="608"/>
    </row>
    <row r="288" spans="1:13" hidden="1" x14ac:dyDescent="0.25">
      <c r="A288" s="608"/>
      <c r="B288" s="554" t="s">
        <v>221</v>
      </c>
      <c r="C288" s="555">
        <v>58</v>
      </c>
      <c r="D288" s="554"/>
      <c r="E288" s="559">
        <f>'ADJ Sch 6 - Reclassifications'!B68</f>
        <v>0</v>
      </c>
      <c r="F288" s="555">
        <v>1</v>
      </c>
      <c r="G288" s="554" t="s">
        <v>47</v>
      </c>
      <c r="H288" s="554"/>
      <c r="I288" s="609"/>
      <c r="J288" s="556">
        <f>'Sch 6 - Reclassifications'!$D$68</f>
        <v>0</v>
      </c>
      <c r="K288" s="556">
        <f t="shared" si="8"/>
        <v>0</v>
      </c>
      <c r="L288" s="556">
        <f>'ADJ Sch 6 - Reclassifications'!$D$68</f>
        <v>0</v>
      </c>
      <c r="M288" s="608"/>
    </row>
    <row r="289" spans="1:13" hidden="1" x14ac:dyDescent="0.25">
      <c r="A289" s="608"/>
      <c r="B289" s="554" t="s">
        <v>221</v>
      </c>
      <c r="C289" s="555">
        <v>59</v>
      </c>
      <c r="D289" s="554"/>
      <c r="E289" s="559">
        <f>'ADJ Sch 6 - Reclassifications'!B69</f>
        <v>0</v>
      </c>
      <c r="F289" s="555">
        <v>1</v>
      </c>
      <c r="G289" s="554" t="s">
        <v>47</v>
      </c>
      <c r="H289" s="554"/>
      <c r="I289" s="609"/>
      <c r="J289" s="556">
        <f>'Sch 6 - Reclassifications'!$D$69</f>
        <v>0</v>
      </c>
      <c r="K289" s="556">
        <f t="shared" si="8"/>
        <v>0</v>
      </c>
      <c r="L289" s="556">
        <f>'ADJ Sch 6 - Reclassifications'!$D$69</f>
        <v>0</v>
      </c>
      <c r="M289" s="608"/>
    </row>
    <row r="290" spans="1:13" hidden="1" x14ac:dyDescent="0.25">
      <c r="A290" s="608"/>
      <c r="B290" s="554" t="s">
        <v>221</v>
      </c>
      <c r="C290" s="555">
        <v>60</v>
      </c>
      <c r="D290" s="554"/>
      <c r="E290" s="559">
        <f>'ADJ Sch 6 - Reclassifications'!B70</f>
        <v>0</v>
      </c>
      <c r="F290" s="555">
        <v>1</v>
      </c>
      <c r="G290" s="554" t="s">
        <v>47</v>
      </c>
      <c r="H290" s="554"/>
      <c r="I290" s="609"/>
      <c r="J290" s="556">
        <f>'Sch 6 - Reclassifications'!$D$70</f>
        <v>0</v>
      </c>
      <c r="K290" s="556">
        <f t="shared" si="8"/>
        <v>0</v>
      </c>
      <c r="L290" s="556">
        <f>'ADJ Sch 6 - Reclassifications'!$D$70</f>
        <v>0</v>
      </c>
      <c r="M290" s="608"/>
    </row>
    <row r="291" spans="1:13" hidden="1" x14ac:dyDescent="0.25">
      <c r="A291" s="608"/>
      <c r="B291" s="554" t="s">
        <v>221</v>
      </c>
      <c r="C291" s="555">
        <v>1</v>
      </c>
      <c r="D291" s="554"/>
      <c r="E291" s="559">
        <f>'ADJ Sch 6 - Reclassifications'!B11</f>
        <v>0</v>
      </c>
      <c r="F291" s="555">
        <v>2</v>
      </c>
      <c r="G291" s="554" t="s">
        <v>50</v>
      </c>
      <c r="H291" s="554"/>
      <c r="I291" s="609"/>
      <c r="J291" s="563">
        <f>'Sch 6 - Reclassifications'!$E$11</f>
        <v>0</v>
      </c>
      <c r="K291" s="563">
        <f t="shared" si="8"/>
        <v>0</v>
      </c>
      <c r="L291" s="563">
        <f>'ADJ Sch 6 - Reclassifications'!$E$11</f>
        <v>0</v>
      </c>
      <c r="M291" s="608"/>
    </row>
    <row r="292" spans="1:13" hidden="1" x14ac:dyDescent="0.25">
      <c r="A292" s="608"/>
      <c r="B292" s="554" t="s">
        <v>221</v>
      </c>
      <c r="C292" s="555">
        <v>2</v>
      </c>
      <c r="D292" s="554"/>
      <c r="E292" s="559">
        <f>'ADJ Sch 6 - Reclassifications'!B12</f>
        <v>0</v>
      </c>
      <c r="F292" s="555">
        <v>2</v>
      </c>
      <c r="G292" s="554" t="s">
        <v>50</v>
      </c>
      <c r="H292" s="554"/>
      <c r="I292" s="609"/>
      <c r="J292" s="563">
        <f>'Sch 6 - Reclassifications'!$E$12</f>
        <v>0</v>
      </c>
      <c r="K292" s="563">
        <f t="shared" si="8"/>
        <v>0</v>
      </c>
      <c r="L292" s="563">
        <f>'ADJ Sch 6 - Reclassifications'!$E$12</f>
        <v>0</v>
      </c>
      <c r="M292" s="608"/>
    </row>
    <row r="293" spans="1:13" hidden="1" x14ac:dyDescent="0.25">
      <c r="A293" s="608"/>
      <c r="B293" s="554" t="s">
        <v>221</v>
      </c>
      <c r="C293" s="555">
        <v>3</v>
      </c>
      <c r="D293" s="554"/>
      <c r="E293" s="559">
        <f>'ADJ Sch 6 - Reclassifications'!B13</f>
        <v>0</v>
      </c>
      <c r="F293" s="555">
        <v>2</v>
      </c>
      <c r="G293" s="554" t="s">
        <v>50</v>
      </c>
      <c r="H293" s="554"/>
      <c r="I293" s="609"/>
      <c r="J293" s="563">
        <f>'Sch 6 - Reclassifications'!$E$13</f>
        <v>0</v>
      </c>
      <c r="K293" s="563">
        <f t="shared" si="8"/>
        <v>0</v>
      </c>
      <c r="L293" s="563">
        <f>'ADJ Sch 6 - Reclassifications'!$E$13</f>
        <v>0</v>
      </c>
      <c r="M293" s="608"/>
    </row>
    <row r="294" spans="1:13" hidden="1" x14ac:dyDescent="0.25">
      <c r="A294" s="608"/>
      <c r="B294" s="554" t="s">
        <v>221</v>
      </c>
      <c r="C294" s="555">
        <v>4</v>
      </c>
      <c r="D294" s="554"/>
      <c r="E294" s="559">
        <f>'ADJ Sch 6 - Reclassifications'!B14</f>
        <v>0</v>
      </c>
      <c r="F294" s="555">
        <v>2</v>
      </c>
      <c r="G294" s="554" t="s">
        <v>50</v>
      </c>
      <c r="H294" s="554"/>
      <c r="I294" s="609"/>
      <c r="J294" s="563">
        <f>'Sch 6 - Reclassifications'!$E$14</f>
        <v>0</v>
      </c>
      <c r="K294" s="563">
        <f t="shared" si="8"/>
        <v>0</v>
      </c>
      <c r="L294" s="563">
        <f>'ADJ Sch 6 - Reclassifications'!$E$14</f>
        <v>0</v>
      </c>
      <c r="M294" s="608"/>
    </row>
    <row r="295" spans="1:13" hidden="1" x14ac:dyDescent="0.25">
      <c r="A295" s="608"/>
      <c r="B295" s="554" t="s">
        <v>221</v>
      </c>
      <c r="C295" s="555">
        <v>5</v>
      </c>
      <c r="D295" s="554"/>
      <c r="E295" s="559">
        <f>'ADJ Sch 6 - Reclassifications'!B15</f>
        <v>0</v>
      </c>
      <c r="F295" s="555">
        <v>2</v>
      </c>
      <c r="G295" s="554" t="s">
        <v>50</v>
      </c>
      <c r="H295" s="554"/>
      <c r="I295" s="609"/>
      <c r="J295" s="563">
        <f>'Sch 6 - Reclassifications'!$E$15</f>
        <v>0</v>
      </c>
      <c r="K295" s="563">
        <f t="shared" ref="K295:K358" si="9">IF(J295=L295,0,L295)</f>
        <v>0</v>
      </c>
      <c r="L295" s="563">
        <f>'ADJ Sch 6 - Reclassifications'!$E$15</f>
        <v>0</v>
      </c>
      <c r="M295" s="608"/>
    </row>
    <row r="296" spans="1:13" hidden="1" x14ac:dyDescent="0.25">
      <c r="A296" s="608"/>
      <c r="B296" s="554" t="s">
        <v>221</v>
      </c>
      <c r="C296" s="555">
        <v>6</v>
      </c>
      <c r="D296" s="554"/>
      <c r="E296" s="559">
        <f>'ADJ Sch 6 - Reclassifications'!B16</f>
        <v>0</v>
      </c>
      <c r="F296" s="555">
        <v>2</v>
      </c>
      <c r="G296" s="554" t="s">
        <v>50</v>
      </c>
      <c r="H296" s="554"/>
      <c r="I296" s="609"/>
      <c r="J296" s="563">
        <f>'Sch 6 - Reclassifications'!$E$16</f>
        <v>0</v>
      </c>
      <c r="K296" s="563">
        <f t="shared" si="9"/>
        <v>0</v>
      </c>
      <c r="L296" s="563">
        <f>'ADJ Sch 6 - Reclassifications'!$E$16</f>
        <v>0</v>
      </c>
      <c r="M296" s="608"/>
    </row>
    <row r="297" spans="1:13" hidden="1" x14ac:dyDescent="0.25">
      <c r="A297" s="608"/>
      <c r="B297" s="554" t="s">
        <v>221</v>
      </c>
      <c r="C297" s="555">
        <v>7</v>
      </c>
      <c r="D297" s="554"/>
      <c r="E297" s="559">
        <f>'ADJ Sch 6 - Reclassifications'!B17</f>
        <v>0</v>
      </c>
      <c r="F297" s="555">
        <v>2</v>
      </c>
      <c r="G297" s="554" t="s">
        <v>50</v>
      </c>
      <c r="H297" s="554"/>
      <c r="I297" s="609"/>
      <c r="J297" s="563">
        <f>'Sch 6 - Reclassifications'!$E$17</f>
        <v>0</v>
      </c>
      <c r="K297" s="563">
        <f t="shared" si="9"/>
        <v>0</v>
      </c>
      <c r="L297" s="563">
        <f>'ADJ Sch 6 - Reclassifications'!$E$17</f>
        <v>0</v>
      </c>
      <c r="M297" s="608"/>
    </row>
    <row r="298" spans="1:13" hidden="1" x14ac:dyDescent="0.25">
      <c r="A298" s="608"/>
      <c r="B298" s="554" t="s">
        <v>221</v>
      </c>
      <c r="C298" s="555">
        <v>8</v>
      </c>
      <c r="D298" s="554"/>
      <c r="E298" s="559">
        <f>'ADJ Sch 6 - Reclassifications'!B18</f>
        <v>0</v>
      </c>
      <c r="F298" s="555">
        <v>2</v>
      </c>
      <c r="G298" s="554" t="s">
        <v>50</v>
      </c>
      <c r="H298" s="554"/>
      <c r="I298" s="609"/>
      <c r="J298" s="563">
        <f>'Sch 6 - Reclassifications'!$E$18</f>
        <v>0</v>
      </c>
      <c r="K298" s="563">
        <f t="shared" si="9"/>
        <v>0</v>
      </c>
      <c r="L298" s="563">
        <f>'ADJ Sch 6 - Reclassifications'!$E$18</f>
        <v>0</v>
      </c>
      <c r="M298" s="608"/>
    </row>
    <row r="299" spans="1:13" hidden="1" x14ac:dyDescent="0.25">
      <c r="A299" s="608"/>
      <c r="B299" s="554" t="s">
        <v>221</v>
      </c>
      <c r="C299" s="555">
        <v>9</v>
      </c>
      <c r="D299" s="554"/>
      <c r="E299" s="559">
        <f>'ADJ Sch 6 - Reclassifications'!B19</f>
        <v>0</v>
      </c>
      <c r="F299" s="555">
        <v>2</v>
      </c>
      <c r="G299" s="554" t="s">
        <v>50</v>
      </c>
      <c r="H299" s="554"/>
      <c r="I299" s="609"/>
      <c r="J299" s="563">
        <f>'Sch 6 - Reclassifications'!$E$19</f>
        <v>0</v>
      </c>
      <c r="K299" s="563">
        <f t="shared" si="9"/>
        <v>0</v>
      </c>
      <c r="L299" s="563">
        <f>'ADJ Sch 6 - Reclassifications'!$E$19</f>
        <v>0</v>
      </c>
      <c r="M299" s="608"/>
    </row>
    <row r="300" spans="1:13" hidden="1" x14ac:dyDescent="0.25">
      <c r="A300" s="608"/>
      <c r="B300" s="554" t="s">
        <v>221</v>
      </c>
      <c r="C300" s="555">
        <v>10</v>
      </c>
      <c r="D300" s="554"/>
      <c r="E300" s="559">
        <f>'ADJ Sch 6 - Reclassifications'!B20</f>
        <v>0</v>
      </c>
      <c r="F300" s="555">
        <v>2</v>
      </c>
      <c r="G300" s="554" t="s">
        <v>50</v>
      </c>
      <c r="H300" s="554"/>
      <c r="I300" s="609"/>
      <c r="J300" s="563">
        <f>'Sch 6 - Reclassifications'!$E$20</f>
        <v>0</v>
      </c>
      <c r="K300" s="563">
        <f t="shared" si="9"/>
        <v>0</v>
      </c>
      <c r="L300" s="563">
        <f>'ADJ Sch 6 - Reclassifications'!$E$20</f>
        <v>0</v>
      </c>
      <c r="M300" s="608"/>
    </row>
    <row r="301" spans="1:13" hidden="1" x14ac:dyDescent="0.25">
      <c r="A301" s="608"/>
      <c r="B301" s="554" t="s">
        <v>221</v>
      </c>
      <c r="C301" s="555">
        <v>11</v>
      </c>
      <c r="D301" s="554"/>
      <c r="E301" s="559">
        <f>'ADJ Sch 6 - Reclassifications'!B21</f>
        <v>0</v>
      </c>
      <c r="F301" s="555">
        <v>2</v>
      </c>
      <c r="G301" s="554" t="s">
        <v>50</v>
      </c>
      <c r="H301" s="554"/>
      <c r="I301" s="609"/>
      <c r="J301" s="563">
        <f>'Sch 6 - Reclassifications'!$E$21</f>
        <v>0</v>
      </c>
      <c r="K301" s="563">
        <f t="shared" si="9"/>
        <v>0</v>
      </c>
      <c r="L301" s="563">
        <f>'ADJ Sch 6 - Reclassifications'!$E$21</f>
        <v>0</v>
      </c>
      <c r="M301" s="608"/>
    </row>
    <row r="302" spans="1:13" hidden="1" x14ac:dyDescent="0.25">
      <c r="A302" s="608"/>
      <c r="B302" s="554" t="s">
        <v>221</v>
      </c>
      <c r="C302" s="555">
        <v>12</v>
      </c>
      <c r="D302" s="554"/>
      <c r="E302" s="559">
        <f>'ADJ Sch 6 - Reclassifications'!B22</f>
        <v>0</v>
      </c>
      <c r="F302" s="555">
        <v>2</v>
      </c>
      <c r="G302" s="554" t="s">
        <v>50</v>
      </c>
      <c r="H302" s="554"/>
      <c r="I302" s="609"/>
      <c r="J302" s="563">
        <f>'Sch 6 - Reclassifications'!$E$22</f>
        <v>0</v>
      </c>
      <c r="K302" s="563">
        <f t="shared" si="9"/>
        <v>0</v>
      </c>
      <c r="L302" s="563">
        <f>'ADJ Sch 6 - Reclassifications'!$E$22</f>
        <v>0</v>
      </c>
      <c r="M302" s="608"/>
    </row>
    <row r="303" spans="1:13" hidden="1" x14ac:dyDescent="0.25">
      <c r="A303" s="608"/>
      <c r="B303" s="554" t="s">
        <v>221</v>
      </c>
      <c r="C303" s="555">
        <v>13</v>
      </c>
      <c r="D303" s="554"/>
      <c r="E303" s="559">
        <f>'ADJ Sch 6 - Reclassifications'!B23</f>
        <v>0</v>
      </c>
      <c r="F303" s="555">
        <v>2</v>
      </c>
      <c r="G303" s="554" t="s">
        <v>50</v>
      </c>
      <c r="H303" s="554"/>
      <c r="I303" s="609"/>
      <c r="J303" s="563">
        <f>'Sch 6 - Reclassifications'!$E$23</f>
        <v>0</v>
      </c>
      <c r="K303" s="563">
        <f t="shared" si="9"/>
        <v>0</v>
      </c>
      <c r="L303" s="563">
        <f>'ADJ Sch 6 - Reclassifications'!$E$23</f>
        <v>0</v>
      </c>
      <c r="M303" s="608"/>
    </row>
    <row r="304" spans="1:13" hidden="1" x14ac:dyDescent="0.25">
      <c r="A304" s="608"/>
      <c r="B304" s="554" t="s">
        <v>221</v>
      </c>
      <c r="C304" s="555">
        <v>14</v>
      </c>
      <c r="D304" s="554"/>
      <c r="E304" s="559">
        <f>'ADJ Sch 6 - Reclassifications'!B24</f>
        <v>0</v>
      </c>
      <c r="F304" s="555">
        <v>2</v>
      </c>
      <c r="G304" s="554" t="s">
        <v>50</v>
      </c>
      <c r="H304" s="554"/>
      <c r="I304" s="609"/>
      <c r="J304" s="563">
        <f>'Sch 6 - Reclassifications'!$E$24</f>
        <v>0</v>
      </c>
      <c r="K304" s="563">
        <f t="shared" si="9"/>
        <v>0</v>
      </c>
      <c r="L304" s="563">
        <f>'ADJ Sch 6 - Reclassifications'!$E$24</f>
        <v>0</v>
      </c>
      <c r="M304" s="608"/>
    </row>
    <row r="305" spans="1:13" hidden="1" x14ac:dyDescent="0.25">
      <c r="A305" s="608"/>
      <c r="B305" s="554" t="s">
        <v>221</v>
      </c>
      <c r="C305" s="555">
        <v>15</v>
      </c>
      <c r="D305" s="554"/>
      <c r="E305" s="559">
        <f>'ADJ Sch 6 - Reclassifications'!B25</f>
        <v>0</v>
      </c>
      <c r="F305" s="555">
        <v>2</v>
      </c>
      <c r="G305" s="554" t="s">
        <v>50</v>
      </c>
      <c r="H305" s="554"/>
      <c r="I305" s="609"/>
      <c r="J305" s="563">
        <f>'Sch 6 - Reclassifications'!$E$25</f>
        <v>0</v>
      </c>
      <c r="K305" s="563">
        <f t="shared" si="9"/>
        <v>0</v>
      </c>
      <c r="L305" s="563">
        <f>'ADJ Sch 6 - Reclassifications'!$E$25</f>
        <v>0</v>
      </c>
      <c r="M305" s="608"/>
    </row>
    <row r="306" spans="1:13" hidden="1" x14ac:dyDescent="0.25">
      <c r="A306" s="608"/>
      <c r="B306" s="554" t="s">
        <v>221</v>
      </c>
      <c r="C306" s="555">
        <v>16</v>
      </c>
      <c r="D306" s="554"/>
      <c r="E306" s="559">
        <f>'ADJ Sch 6 - Reclassifications'!B26</f>
        <v>0</v>
      </c>
      <c r="F306" s="555">
        <v>2</v>
      </c>
      <c r="G306" s="554" t="s">
        <v>50</v>
      </c>
      <c r="H306" s="554"/>
      <c r="I306" s="609"/>
      <c r="J306" s="563">
        <f>'Sch 6 - Reclassifications'!$E$26</f>
        <v>0</v>
      </c>
      <c r="K306" s="563">
        <f t="shared" si="9"/>
        <v>0</v>
      </c>
      <c r="L306" s="563">
        <f>'ADJ Sch 6 - Reclassifications'!$E$26</f>
        <v>0</v>
      </c>
      <c r="M306" s="608"/>
    </row>
    <row r="307" spans="1:13" hidden="1" x14ac:dyDescent="0.25">
      <c r="A307" s="608"/>
      <c r="B307" s="554" t="s">
        <v>221</v>
      </c>
      <c r="C307" s="555">
        <v>17</v>
      </c>
      <c r="D307" s="554"/>
      <c r="E307" s="559">
        <f>'ADJ Sch 6 - Reclassifications'!B27</f>
        <v>0</v>
      </c>
      <c r="F307" s="555">
        <v>2</v>
      </c>
      <c r="G307" s="554" t="s">
        <v>50</v>
      </c>
      <c r="H307" s="554"/>
      <c r="I307" s="609"/>
      <c r="J307" s="563">
        <f>'Sch 6 - Reclassifications'!$E$27</f>
        <v>0</v>
      </c>
      <c r="K307" s="563">
        <f t="shared" si="9"/>
        <v>0</v>
      </c>
      <c r="L307" s="563">
        <f>'ADJ Sch 6 - Reclassifications'!$E$27</f>
        <v>0</v>
      </c>
      <c r="M307" s="608"/>
    </row>
    <row r="308" spans="1:13" hidden="1" x14ac:dyDescent="0.25">
      <c r="A308" s="608"/>
      <c r="B308" s="554" t="s">
        <v>221</v>
      </c>
      <c r="C308" s="555">
        <v>18</v>
      </c>
      <c r="D308" s="554"/>
      <c r="E308" s="559">
        <f>'ADJ Sch 6 - Reclassifications'!B28</f>
        <v>0</v>
      </c>
      <c r="F308" s="555">
        <v>2</v>
      </c>
      <c r="G308" s="554" t="s">
        <v>50</v>
      </c>
      <c r="H308" s="554"/>
      <c r="I308" s="609"/>
      <c r="J308" s="563">
        <f>'Sch 6 - Reclassifications'!$E$28</f>
        <v>0</v>
      </c>
      <c r="K308" s="563">
        <f t="shared" si="9"/>
        <v>0</v>
      </c>
      <c r="L308" s="563">
        <f>'ADJ Sch 6 - Reclassifications'!$E$28</f>
        <v>0</v>
      </c>
      <c r="M308" s="608"/>
    </row>
    <row r="309" spans="1:13" hidden="1" x14ac:dyDescent="0.25">
      <c r="A309" s="608"/>
      <c r="B309" s="554" t="s">
        <v>221</v>
      </c>
      <c r="C309" s="555">
        <v>19</v>
      </c>
      <c r="D309" s="554"/>
      <c r="E309" s="559">
        <f>'ADJ Sch 6 - Reclassifications'!B29</f>
        <v>0</v>
      </c>
      <c r="F309" s="555">
        <v>2</v>
      </c>
      <c r="G309" s="554" t="s">
        <v>50</v>
      </c>
      <c r="H309" s="554"/>
      <c r="I309" s="609"/>
      <c r="J309" s="563">
        <f>'Sch 6 - Reclassifications'!$E$29</f>
        <v>0</v>
      </c>
      <c r="K309" s="563">
        <f t="shared" si="9"/>
        <v>0</v>
      </c>
      <c r="L309" s="563">
        <f>'ADJ Sch 6 - Reclassifications'!$E$29</f>
        <v>0</v>
      </c>
      <c r="M309" s="608"/>
    </row>
    <row r="310" spans="1:13" hidden="1" x14ac:dyDescent="0.25">
      <c r="A310" s="608"/>
      <c r="B310" s="554" t="s">
        <v>221</v>
      </c>
      <c r="C310" s="555">
        <v>20</v>
      </c>
      <c r="D310" s="554"/>
      <c r="E310" s="559">
        <f>'ADJ Sch 6 - Reclassifications'!B30</f>
        <v>0</v>
      </c>
      <c r="F310" s="555">
        <v>2</v>
      </c>
      <c r="G310" s="554" t="s">
        <v>50</v>
      </c>
      <c r="H310" s="554"/>
      <c r="I310" s="609"/>
      <c r="J310" s="563">
        <f>'Sch 6 - Reclassifications'!$E$30</f>
        <v>0</v>
      </c>
      <c r="K310" s="563">
        <f t="shared" si="9"/>
        <v>0</v>
      </c>
      <c r="L310" s="563">
        <f>'ADJ Sch 6 - Reclassifications'!$E$30</f>
        <v>0</v>
      </c>
      <c r="M310" s="608"/>
    </row>
    <row r="311" spans="1:13" hidden="1" x14ac:dyDescent="0.25">
      <c r="A311" s="608"/>
      <c r="B311" s="554" t="s">
        <v>221</v>
      </c>
      <c r="C311" s="555">
        <v>21</v>
      </c>
      <c r="D311" s="554"/>
      <c r="E311" s="559">
        <f>'ADJ Sch 6 - Reclassifications'!B31</f>
        <v>0</v>
      </c>
      <c r="F311" s="555">
        <v>2</v>
      </c>
      <c r="G311" s="554" t="s">
        <v>50</v>
      </c>
      <c r="H311" s="554"/>
      <c r="I311" s="609"/>
      <c r="J311" s="563">
        <f>'Sch 6 - Reclassifications'!$E$31</f>
        <v>0</v>
      </c>
      <c r="K311" s="563">
        <f t="shared" si="9"/>
        <v>0</v>
      </c>
      <c r="L311" s="563">
        <f>'ADJ Sch 6 - Reclassifications'!$E$31</f>
        <v>0</v>
      </c>
      <c r="M311" s="608"/>
    </row>
    <row r="312" spans="1:13" hidden="1" x14ac:dyDescent="0.25">
      <c r="A312" s="608"/>
      <c r="B312" s="554" t="s">
        <v>221</v>
      </c>
      <c r="C312" s="555">
        <v>22</v>
      </c>
      <c r="D312" s="554"/>
      <c r="E312" s="559">
        <f>'ADJ Sch 6 - Reclassifications'!B32</f>
        <v>0</v>
      </c>
      <c r="F312" s="555">
        <v>2</v>
      </c>
      <c r="G312" s="554" t="s">
        <v>50</v>
      </c>
      <c r="H312" s="554"/>
      <c r="I312" s="609"/>
      <c r="J312" s="563">
        <f>'Sch 6 - Reclassifications'!$E$32</f>
        <v>0</v>
      </c>
      <c r="K312" s="563">
        <f t="shared" si="9"/>
        <v>0</v>
      </c>
      <c r="L312" s="563">
        <f>'ADJ Sch 6 - Reclassifications'!$E$32</f>
        <v>0</v>
      </c>
      <c r="M312" s="608"/>
    </row>
    <row r="313" spans="1:13" hidden="1" x14ac:dyDescent="0.25">
      <c r="A313" s="608"/>
      <c r="B313" s="554" t="s">
        <v>221</v>
      </c>
      <c r="C313" s="555">
        <v>23</v>
      </c>
      <c r="D313" s="554"/>
      <c r="E313" s="559">
        <f>'ADJ Sch 6 - Reclassifications'!B33</f>
        <v>0</v>
      </c>
      <c r="F313" s="555">
        <v>2</v>
      </c>
      <c r="G313" s="554" t="s">
        <v>50</v>
      </c>
      <c r="H313" s="554"/>
      <c r="I313" s="609"/>
      <c r="J313" s="563">
        <f>'Sch 6 - Reclassifications'!$E$33</f>
        <v>0</v>
      </c>
      <c r="K313" s="563">
        <f t="shared" si="9"/>
        <v>0</v>
      </c>
      <c r="L313" s="563">
        <f>'ADJ Sch 6 - Reclassifications'!$E$33</f>
        <v>0</v>
      </c>
      <c r="M313" s="608"/>
    </row>
    <row r="314" spans="1:13" hidden="1" x14ac:dyDescent="0.25">
      <c r="A314" s="608"/>
      <c r="B314" s="554" t="s">
        <v>221</v>
      </c>
      <c r="C314" s="555">
        <v>24</v>
      </c>
      <c r="D314" s="554"/>
      <c r="E314" s="559">
        <f>'ADJ Sch 6 - Reclassifications'!B34</f>
        <v>0</v>
      </c>
      <c r="F314" s="555">
        <v>2</v>
      </c>
      <c r="G314" s="554" t="s">
        <v>50</v>
      </c>
      <c r="H314" s="554"/>
      <c r="I314" s="609"/>
      <c r="J314" s="563">
        <f>'Sch 6 - Reclassifications'!$E$34</f>
        <v>0</v>
      </c>
      <c r="K314" s="563">
        <f t="shared" si="9"/>
        <v>0</v>
      </c>
      <c r="L314" s="563">
        <f>'ADJ Sch 6 - Reclassifications'!$E$34</f>
        <v>0</v>
      </c>
      <c r="M314" s="608"/>
    </row>
    <row r="315" spans="1:13" hidden="1" x14ac:dyDescent="0.25">
      <c r="A315" s="608"/>
      <c r="B315" s="554" t="s">
        <v>221</v>
      </c>
      <c r="C315" s="555">
        <v>25</v>
      </c>
      <c r="D315" s="554"/>
      <c r="E315" s="559">
        <f>'ADJ Sch 6 - Reclassifications'!B35</f>
        <v>0</v>
      </c>
      <c r="F315" s="555">
        <v>2</v>
      </c>
      <c r="G315" s="554" t="s">
        <v>50</v>
      </c>
      <c r="H315" s="554"/>
      <c r="I315" s="609"/>
      <c r="J315" s="563">
        <f>'Sch 6 - Reclassifications'!$E$35</f>
        <v>0</v>
      </c>
      <c r="K315" s="563">
        <f t="shared" si="9"/>
        <v>0</v>
      </c>
      <c r="L315" s="563">
        <f>'ADJ Sch 6 - Reclassifications'!$E$35</f>
        <v>0</v>
      </c>
      <c r="M315" s="608"/>
    </row>
    <row r="316" spans="1:13" hidden="1" x14ac:dyDescent="0.25">
      <c r="A316" s="608"/>
      <c r="B316" s="554" t="s">
        <v>221</v>
      </c>
      <c r="C316" s="555">
        <v>26</v>
      </c>
      <c r="D316" s="554"/>
      <c r="E316" s="559">
        <f>'ADJ Sch 6 - Reclassifications'!B36</f>
        <v>0</v>
      </c>
      <c r="F316" s="555">
        <v>2</v>
      </c>
      <c r="G316" s="554" t="s">
        <v>50</v>
      </c>
      <c r="H316" s="554"/>
      <c r="I316" s="609"/>
      <c r="J316" s="563">
        <f>'Sch 6 - Reclassifications'!$E$36</f>
        <v>0</v>
      </c>
      <c r="K316" s="563">
        <f t="shared" si="9"/>
        <v>0</v>
      </c>
      <c r="L316" s="563">
        <f>'ADJ Sch 6 - Reclassifications'!$E$36</f>
        <v>0</v>
      </c>
      <c r="M316" s="608"/>
    </row>
    <row r="317" spans="1:13" hidden="1" x14ac:dyDescent="0.25">
      <c r="A317" s="608"/>
      <c r="B317" s="554" t="s">
        <v>221</v>
      </c>
      <c r="C317" s="555">
        <v>27</v>
      </c>
      <c r="D317" s="554"/>
      <c r="E317" s="559">
        <f>'ADJ Sch 6 - Reclassifications'!B37</f>
        <v>0</v>
      </c>
      <c r="F317" s="555">
        <v>2</v>
      </c>
      <c r="G317" s="554" t="s">
        <v>50</v>
      </c>
      <c r="H317" s="554"/>
      <c r="I317" s="609"/>
      <c r="J317" s="563">
        <f>'Sch 6 - Reclassifications'!$E$37</f>
        <v>0</v>
      </c>
      <c r="K317" s="563">
        <f t="shared" si="9"/>
        <v>0</v>
      </c>
      <c r="L317" s="563">
        <f>'ADJ Sch 6 - Reclassifications'!$E$37</f>
        <v>0</v>
      </c>
      <c r="M317" s="608"/>
    </row>
    <row r="318" spans="1:13" hidden="1" x14ac:dyDescent="0.25">
      <c r="A318" s="608"/>
      <c r="B318" s="554" t="s">
        <v>221</v>
      </c>
      <c r="C318" s="555">
        <v>28</v>
      </c>
      <c r="D318" s="554"/>
      <c r="E318" s="559">
        <f>'ADJ Sch 6 - Reclassifications'!B38</f>
        <v>0</v>
      </c>
      <c r="F318" s="555">
        <v>2</v>
      </c>
      <c r="G318" s="554" t="s">
        <v>50</v>
      </c>
      <c r="H318" s="554"/>
      <c r="I318" s="609"/>
      <c r="J318" s="563">
        <f>'Sch 6 - Reclassifications'!$E$38</f>
        <v>0</v>
      </c>
      <c r="K318" s="563">
        <f t="shared" si="9"/>
        <v>0</v>
      </c>
      <c r="L318" s="563">
        <f>'ADJ Sch 6 - Reclassifications'!$E$38</f>
        <v>0</v>
      </c>
      <c r="M318" s="608"/>
    </row>
    <row r="319" spans="1:13" hidden="1" x14ac:dyDescent="0.25">
      <c r="A319" s="608"/>
      <c r="B319" s="554" t="s">
        <v>221</v>
      </c>
      <c r="C319" s="555">
        <v>29</v>
      </c>
      <c r="D319" s="554"/>
      <c r="E319" s="559">
        <f>'ADJ Sch 6 - Reclassifications'!B39</f>
        <v>0</v>
      </c>
      <c r="F319" s="555">
        <v>2</v>
      </c>
      <c r="G319" s="554" t="s">
        <v>50</v>
      </c>
      <c r="H319" s="554"/>
      <c r="I319" s="609"/>
      <c r="J319" s="563">
        <f>'Sch 6 - Reclassifications'!$E$39</f>
        <v>0</v>
      </c>
      <c r="K319" s="563">
        <f t="shared" si="9"/>
        <v>0</v>
      </c>
      <c r="L319" s="563">
        <f>'ADJ Sch 6 - Reclassifications'!$E$39</f>
        <v>0</v>
      </c>
      <c r="M319" s="608"/>
    </row>
    <row r="320" spans="1:13" hidden="1" x14ac:dyDescent="0.25">
      <c r="A320" s="608"/>
      <c r="B320" s="554" t="s">
        <v>221</v>
      </c>
      <c r="C320" s="555">
        <v>30</v>
      </c>
      <c r="D320" s="554"/>
      <c r="E320" s="559">
        <f>'ADJ Sch 6 - Reclassifications'!B40</f>
        <v>0</v>
      </c>
      <c r="F320" s="555">
        <v>2</v>
      </c>
      <c r="G320" s="554" t="s">
        <v>50</v>
      </c>
      <c r="H320" s="554"/>
      <c r="I320" s="609"/>
      <c r="J320" s="563">
        <f>'Sch 6 - Reclassifications'!$E$40</f>
        <v>0</v>
      </c>
      <c r="K320" s="563">
        <f t="shared" si="9"/>
        <v>0</v>
      </c>
      <c r="L320" s="563">
        <f>'ADJ Sch 6 - Reclassifications'!$E$40</f>
        <v>0</v>
      </c>
      <c r="M320" s="608"/>
    </row>
    <row r="321" spans="1:13" hidden="1" x14ac:dyDescent="0.25">
      <c r="A321" s="608"/>
      <c r="B321" s="554" t="s">
        <v>221</v>
      </c>
      <c r="C321" s="555">
        <v>31</v>
      </c>
      <c r="D321" s="554"/>
      <c r="E321" s="559">
        <f>'ADJ Sch 6 - Reclassifications'!B41</f>
        <v>0</v>
      </c>
      <c r="F321" s="555">
        <v>2</v>
      </c>
      <c r="G321" s="554" t="s">
        <v>50</v>
      </c>
      <c r="H321" s="554"/>
      <c r="I321" s="609"/>
      <c r="J321" s="563">
        <f>'Sch 6 - Reclassifications'!$E$41</f>
        <v>0</v>
      </c>
      <c r="K321" s="563">
        <f t="shared" si="9"/>
        <v>0</v>
      </c>
      <c r="L321" s="563">
        <f>'ADJ Sch 6 - Reclassifications'!$E$41</f>
        <v>0</v>
      </c>
      <c r="M321" s="608"/>
    </row>
    <row r="322" spans="1:13" hidden="1" x14ac:dyDescent="0.25">
      <c r="A322" s="608"/>
      <c r="B322" s="554" t="s">
        <v>221</v>
      </c>
      <c r="C322" s="555">
        <v>32</v>
      </c>
      <c r="D322" s="554"/>
      <c r="E322" s="559">
        <f>'ADJ Sch 6 - Reclassifications'!B42</f>
        <v>0</v>
      </c>
      <c r="F322" s="555">
        <v>2</v>
      </c>
      <c r="G322" s="554" t="s">
        <v>50</v>
      </c>
      <c r="H322" s="554"/>
      <c r="I322" s="609"/>
      <c r="J322" s="563">
        <f>'Sch 6 - Reclassifications'!$E$42</f>
        <v>0</v>
      </c>
      <c r="K322" s="563">
        <f t="shared" si="9"/>
        <v>0</v>
      </c>
      <c r="L322" s="563">
        <f>'ADJ Sch 6 - Reclassifications'!$E$42</f>
        <v>0</v>
      </c>
      <c r="M322" s="608"/>
    </row>
    <row r="323" spans="1:13" hidden="1" x14ac:dyDescent="0.25">
      <c r="A323" s="608"/>
      <c r="B323" s="554" t="s">
        <v>221</v>
      </c>
      <c r="C323" s="555">
        <v>33</v>
      </c>
      <c r="D323" s="554"/>
      <c r="E323" s="559">
        <f>'ADJ Sch 6 - Reclassifications'!B43</f>
        <v>0</v>
      </c>
      <c r="F323" s="555">
        <v>2</v>
      </c>
      <c r="G323" s="554" t="s">
        <v>50</v>
      </c>
      <c r="H323" s="554"/>
      <c r="I323" s="609"/>
      <c r="J323" s="563">
        <f>'Sch 6 - Reclassifications'!$E$43</f>
        <v>0</v>
      </c>
      <c r="K323" s="563">
        <f t="shared" si="9"/>
        <v>0</v>
      </c>
      <c r="L323" s="563">
        <f>'ADJ Sch 6 - Reclassifications'!$E$43</f>
        <v>0</v>
      </c>
      <c r="M323" s="608"/>
    </row>
    <row r="324" spans="1:13" hidden="1" x14ac:dyDescent="0.25">
      <c r="A324" s="608"/>
      <c r="B324" s="554" t="s">
        <v>221</v>
      </c>
      <c r="C324" s="555">
        <v>34</v>
      </c>
      <c r="D324" s="554"/>
      <c r="E324" s="559">
        <f>'ADJ Sch 6 - Reclassifications'!B44</f>
        <v>0</v>
      </c>
      <c r="F324" s="555">
        <v>2</v>
      </c>
      <c r="G324" s="554" t="s">
        <v>50</v>
      </c>
      <c r="H324" s="554"/>
      <c r="I324" s="609"/>
      <c r="J324" s="563">
        <f>'Sch 6 - Reclassifications'!$E$44</f>
        <v>0</v>
      </c>
      <c r="K324" s="563">
        <f t="shared" si="9"/>
        <v>0</v>
      </c>
      <c r="L324" s="563">
        <f>'ADJ Sch 6 - Reclassifications'!$E$44</f>
        <v>0</v>
      </c>
      <c r="M324" s="608"/>
    </row>
    <row r="325" spans="1:13" hidden="1" x14ac:dyDescent="0.25">
      <c r="A325" s="608"/>
      <c r="B325" s="554" t="s">
        <v>221</v>
      </c>
      <c r="C325" s="555">
        <v>35</v>
      </c>
      <c r="D325" s="554"/>
      <c r="E325" s="559">
        <f>'ADJ Sch 6 - Reclassifications'!B45</f>
        <v>0</v>
      </c>
      <c r="F325" s="555">
        <v>2</v>
      </c>
      <c r="G325" s="554" t="s">
        <v>50</v>
      </c>
      <c r="H325" s="554"/>
      <c r="I325" s="609"/>
      <c r="J325" s="563">
        <f>'Sch 6 - Reclassifications'!$E$45</f>
        <v>0</v>
      </c>
      <c r="K325" s="563">
        <f t="shared" si="9"/>
        <v>0</v>
      </c>
      <c r="L325" s="563">
        <f>'ADJ Sch 6 - Reclassifications'!$E$45</f>
        <v>0</v>
      </c>
      <c r="M325" s="608"/>
    </row>
    <row r="326" spans="1:13" hidden="1" x14ac:dyDescent="0.25">
      <c r="A326" s="608"/>
      <c r="B326" s="554" t="s">
        <v>221</v>
      </c>
      <c r="C326" s="555">
        <v>36</v>
      </c>
      <c r="D326" s="554"/>
      <c r="E326" s="559">
        <f>'ADJ Sch 6 - Reclassifications'!B46</f>
        <v>0</v>
      </c>
      <c r="F326" s="555">
        <v>2</v>
      </c>
      <c r="G326" s="554" t="s">
        <v>50</v>
      </c>
      <c r="H326" s="554"/>
      <c r="I326" s="609"/>
      <c r="J326" s="563">
        <f>'Sch 6 - Reclassifications'!$E$46</f>
        <v>0</v>
      </c>
      <c r="K326" s="563">
        <f t="shared" si="9"/>
        <v>0</v>
      </c>
      <c r="L326" s="563">
        <f>'ADJ Sch 6 - Reclassifications'!$E$46</f>
        <v>0</v>
      </c>
      <c r="M326" s="608"/>
    </row>
    <row r="327" spans="1:13" hidden="1" x14ac:dyDescent="0.25">
      <c r="A327" s="608"/>
      <c r="B327" s="554" t="s">
        <v>221</v>
      </c>
      <c r="C327" s="555">
        <v>37</v>
      </c>
      <c r="D327" s="554"/>
      <c r="E327" s="559">
        <f>'ADJ Sch 6 - Reclassifications'!B47</f>
        <v>0</v>
      </c>
      <c r="F327" s="555">
        <v>2</v>
      </c>
      <c r="G327" s="554" t="s">
        <v>50</v>
      </c>
      <c r="H327" s="554"/>
      <c r="I327" s="609"/>
      <c r="J327" s="563">
        <f>'Sch 6 - Reclassifications'!$E$47</f>
        <v>0</v>
      </c>
      <c r="K327" s="563">
        <f t="shared" si="9"/>
        <v>0</v>
      </c>
      <c r="L327" s="563">
        <f>'ADJ Sch 6 - Reclassifications'!$E$47</f>
        <v>0</v>
      </c>
      <c r="M327" s="608"/>
    </row>
    <row r="328" spans="1:13" hidden="1" x14ac:dyDescent="0.25">
      <c r="A328" s="608"/>
      <c r="B328" s="554" t="s">
        <v>221</v>
      </c>
      <c r="C328" s="555">
        <v>38</v>
      </c>
      <c r="D328" s="554"/>
      <c r="E328" s="559">
        <f>'ADJ Sch 6 - Reclassifications'!B48</f>
        <v>0</v>
      </c>
      <c r="F328" s="555">
        <v>2</v>
      </c>
      <c r="G328" s="554" t="s">
        <v>50</v>
      </c>
      <c r="H328" s="554"/>
      <c r="I328" s="609"/>
      <c r="J328" s="563">
        <f>'Sch 6 - Reclassifications'!$E$48</f>
        <v>0</v>
      </c>
      <c r="K328" s="563">
        <f t="shared" si="9"/>
        <v>0</v>
      </c>
      <c r="L328" s="563">
        <f>'ADJ Sch 6 - Reclassifications'!$E$48</f>
        <v>0</v>
      </c>
      <c r="M328" s="608"/>
    </row>
    <row r="329" spans="1:13" hidden="1" x14ac:dyDescent="0.25">
      <c r="A329" s="608"/>
      <c r="B329" s="554" t="s">
        <v>221</v>
      </c>
      <c r="C329" s="555">
        <v>39</v>
      </c>
      <c r="D329" s="554"/>
      <c r="E329" s="559">
        <f>'ADJ Sch 6 - Reclassifications'!B49</f>
        <v>0</v>
      </c>
      <c r="F329" s="555">
        <v>2</v>
      </c>
      <c r="G329" s="554" t="s">
        <v>50</v>
      </c>
      <c r="H329" s="554"/>
      <c r="I329" s="609"/>
      <c r="J329" s="563">
        <f>'Sch 6 - Reclassifications'!$E$49</f>
        <v>0</v>
      </c>
      <c r="K329" s="563">
        <f t="shared" si="9"/>
        <v>0</v>
      </c>
      <c r="L329" s="563">
        <f>'ADJ Sch 6 - Reclassifications'!$E$49</f>
        <v>0</v>
      </c>
      <c r="M329" s="608"/>
    </row>
    <row r="330" spans="1:13" hidden="1" x14ac:dyDescent="0.25">
      <c r="A330" s="608"/>
      <c r="B330" s="554" t="s">
        <v>221</v>
      </c>
      <c r="C330" s="555">
        <v>40</v>
      </c>
      <c r="D330" s="554"/>
      <c r="E330" s="559">
        <f>'ADJ Sch 6 - Reclassifications'!B50</f>
        <v>0</v>
      </c>
      <c r="F330" s="555">
        <v>2</v>
      </c>
      <c r="G330" s="554" t="s">
        <v>50</v>
      </c>
      <c r="H330" s="554"/>
      <c r="I330" s="609"/>
      <c r="J330" s="563">
        <f>'Sch 6 - Reclassifications'!$E$50</f>
        <v>0</v>
      </c>
      <c r="K330" s="563">
        <f t="shared" si="9"/>
        <v>0</v>
      </c>
      <c r="L330" s="563">
        <f>'ADJ Sch 6 - Reclassifications'!$E$50</f>
        <v>0</v>
      </c>
      <c r="M330" s="608"/>
    </row>
    <row r="331" spans="1:13" hidden="1" x14ac:dyDescent="0.25">
      <c r="A331" s="608"/>
      <c r="B331" s="554" t="s">
        <v>221</v>
      </c>
      <c r="C331" s="555">
        <v>41</v>
      </c>
      <c r="D331" s="554"/>
      <c r="E331" s="559">
        <f>'ADJ Sch 6 - Reclassifications'!B51</f>
        <v>0</v>
      </c>
      <c r="F331" s="555">
        <v>2</v>
      </c>
      <c r="G331" s="554" t="s">
        <v>50</v>
      </c>
      <c r="H331" s="554"/>
      <c r="I331" s="609"/>
      <c r="J331" s="563">
        <f>'Sch 6 - Reclassifications'!$E$51</f>
        <v>0</v>
      </c>
      <c r="K331" s="563">
        <f t="shared" si="9"/>
        <v>0</v>
      </c>
      <c r="L331" s="563">
        <f>'ADJ Sch 6 - Reclassifications'!$E$51</f>
        <v>0</v>
      </c>
      <c r="M331" s="608"/>
    </row>
    <row r="332" spans="1:13" hidden="1" x14ac:dyDescent="0.25">
      <c r="A332" s="608"/>
      <c r="B332" s="554" t="s">
        <v>221</v>
      </c>
      <c r="C332" s="555">
        <v>42</v>
      </c>
      <c r="D332" s="554"/>
      <c r="E332" s="559">
        <f>'ADJ Sch 6 - Reclassifications'!B52</f>
        <v>0</v>
      </c>
      <c r="F332" s="555">
        <v>2</v>
      </c>
      <c r="G332" s="554" t="s">
        <v>50</v>
      </c>
      <c r="H332" s="554"/>
      <c r="I332" s="609"/>
      <c r="J332" s="563">
        <f>'Sch 6 - Reclassifications'!$E$52</f>
        <v>0</v>
      </c>
      <c r="K332" s="563">
        <f t="shared" si="9"/>
        <v>0</v>
      </c>
      <c r="L332" s="563">
        <f>'ADJ Sch 6 - Reclassifications'!$E$52</f>
        <v>0</v>
      </c>
      <c r="M332" s="608"/>
    </row>
    <row r="333" spans="1:13" hidden="1" x14ac:dyDescent="0.25">
      <c r="A333" s="608"/>
      <c r="B333" s="554" t="s">
        <v>221</v>
      </c>
      <c r="C333" s="555">
        <v>43</v>
      </c>
      <c r="D333" s="554"/>
      <c r="E333" s="559">
        <f>'ADJ Sch 6 - Reclassifications'!B53</f>
        <v>0</v>
      </c>
      <c r="F333" s="555">
        <v>2</v>
      </c>
      <c r="G333" s="554" t="s">
        <v>50</v>
      </c>
      <c r="H333" s="554"/>
      <c r="I333" s="609"/>
      <c r="J333" s="563">
        <f>'Sch 6 - Reclassifications'!$E$53</f>
        <v>0</v>
      </c>
      <c r="K333" s="563">
        <f t="shared" si="9"/>
        <v>0</v>
      </c>
      <c r="L333" s="563">
        <f>'ADJ Sch 6 - Reclassifications'!$E$53</f>
        <v>0</v>
      </c>
      <c r="M333" s="608"/>
    </row>
    <row r="334" spans="1:13" hidden="1" x14ac:dyDescent="0.25">
      <c r="A334" s="608"/>
      <c r="B334" s="554" t="s">
        <v>221</v>
      </c>
      <c r="C334" s="555">
        <v>44</v>
      </c>
      <c r="D334" s="554"/>
      <c r="E334" s="559">
        <f>'ADJ Sch 6 - Reclassifications'!B54</f>
        <v>0</v>
      </c>
      <c r="F334" s="555">
        <v>2</v>
      </c>
      <c r="G334" s="554" t="s">
        <v>50</v>
      </c>
      <c r="H334" s="554"/>
      <c r="I334" s="609"/>
      <c r="J334" s="563">
        <f>'Sch 6 - Reclassifications'!$E$54</f>
        <v>0</v>
      </c>
      <c r="K334" s="563">
        <f t="shared" si="9"/>
        <v>0</v>
      </c>
      <c r="L334" s="563">
        <f>'ADJ Sch 6 - Reclassifications'!$E$54</f>
        <v>0</v>
      </c>
      <c r="M334" s="608"/>
    </row>
    <row r="335" spans="1:13" hidden="1" x14ac:dyDescent="0.25">
      <c r="A335" s="608"/>
      <c r="B335" s="554" t="s">
        <v>221</v>
      </c>
      <c r="C335" s="555">
        <v>45</v>
      </c>
      <c r="D335" s="554"/>
      <c r="E335" s="559">
        <f>'ADJ Sch 6 - Reclassifications'!B55</f>
        <v>0</v>
      </c>
      <c r="F335" s="555">
        <v>2</v>
      </c>
      <c r="G335" s="554" t="s">
        <v>50</v>
      </c>
      <c r="H335" s="554"/>
      <c r="I335" s="609"/>
      <c r="J335" s="563">
        <f>'Sch 6 - Reclassifications'!$E$55</f>
        <v>0</v>
      </c>
      <c r="K335" s="563">
        <f t="shared" si="9"/>
        <v>0</v>
      </c>
      <c r="L335" s="563">
        <f>'ADJ Sch 6 - Reclassifications'!$E$55</f>
        <v>0</v>
      </c>
      <c r="M335" s="608"/>
    </row>
    <row r="336" spans="1:13" hidden="1" x14ac:dyDescent="0.25">
      <c r="A336" s="608"/>
      <c r="B336" s="554" t="s">
        <v>221</v>
      </c>
      <c r="C336" s="555">
        <v>46</v>
      </c>
      <c r="D336" s="554"/>
      <c r="E336" s="559">
        <f>'ADJ Sch 6 - Reclassifications'!B56</f>
        <v>0</v>
      </c>
      <c r="F336" s="555">
        <v>2</v>
      </c>
      <c r="G336" s="554" t="s">
        <v>50</v>
      </c>
      <c r="H336" s="554"/>
      <c r="I336" s="609"/>
      <c r="J336" s="563">
        <f>'Sch 6 - Reclassifications'!$E$56</f>
        <v>0</v>
      </c>
      <c r="K336" s="563">
        <f t="shared" si="9"/>
        <v>0</v>
      </c>
      <c r="L336" s="563">
        <f>'ADJ Sch 6 - Reclassifications'!$E$56</f>
        <v>0</v>
      </c>
      <c r="M336" s="608"/>
    </row>
    <row r="337" spans="1:13" hidden="1" x14ac:dyDescent="0.25">
      <c r="A337" s="608"/>
      <c r="B337" s="554" t="s">
        <v>221</v>
      </c>
      <c r="C337" s="555">
        <v>47</v>
      </c>
      <c r="D337" s="554"/>
      <c r="E337" s="559">
        <f>'ADJ Sch 6 - Reclassifications'!B57</f>
        <v>0</v>
      </c>
      <c r="F337" s="555">
        <v>2</v>
      </c>
      <c r="G337" s="554" t="s">
        <v>50</v>
      </c>
      <c r="H337" s="554"/>
      <c r="I337" s="609"/>
      <c r="J337" s="563">
        <f>'Sch 6 - Reclassifications'!$E$57</f>
        <v>0</v>
      </c>
      <c r="K337" s="563">
        <f t="shared" si="9"/>
        <v>0</v>
      </c>
      <c r="L337" s="563">
        <f>'ADJ Sch 6 - Reclassifications'!$E$57</f>
        <v>0</v>
      </c>
      <c r="M337" s="608"/>
    </row>
    <row r="338" spans="1:13" hidden="1" x14ac:dyDescent="0.25">
      <c r="A338" s="608"/>
      <c r="B338" s="554" t="s">
        <v>221</v>
      </c>
      <c r="C338" s="555">
        <v>48</v>
      </c>
      <c r="D338" s="554"/>
      <c r="E338" s="559">
        <f>'ADJ Sch 6 - Reclassifications'!B58</f>
        <v>0</v>
      </c>
      <c r="F338" s="555">
        <v>2</v>
      </c>
      <c r="G338" s="554" t="s">
        <v>50</v>
      </c>
      <c r="H338" s="554"/>
      <c r="I338" s="609"/>
      <c r="J338" s="563">
        <f>'Sch 6 - Reclassifications'!$E$58</f>
        <v>0</v>
      </c>
      <c r="K338" s="563">
        <f t="shared" si="9"/>
        <v>0</v>
      </c>
      <c r="L338" s="563">
        <f>'ADJ Sch 6 - Reclassifications'!$E$58</f>
        <v>0</v>
      </c>
      <c r="M338" s="608"/>
    </row>
    <row r="339" spans="1:13" hidden="1" x14ac:dyDescent="0.25">
      <c r="A339" s="608"/>
      <c r="B339" s="554" t="s">
        <v>221</v>
      </c>
      <c r="C339" s="555">
        <v>49</v>
      </c>
      <c r="D339" s="554"/>
      <c r="E339" s="559">
        <f>'ADJ Sch 6 - Reclassifications'!B59</f>
        <v>0</v>
      </c>
      <c r="F339" s="555">
        <v>2</v>
      </c>
      <c r="G339" s="554" t="s">
        <v>50</v>
      </c>
      <c r="H339" s="554"/>
      <c r="I339" s="609"/>
      <c r="J339" s="563">
        <f>'Sch 6 - Reclassifications'!$E$59</f>
        <v>0</v>
      </c>
      <c r="K339" s="563">
        <f t="shared" si="9"/>
        <v>0</v>
      </c>
      <c r="L339" s="563">
        <f>'ADJ Sch 6 - Reclassifications'!$E$59</f>
        <v>0</v>
      </c>
      <c r="M339" s="608"/>
    </row>
    <row r="340" spans="1:13" hidden="1" x14ac:dyDescent="0.25">
      <c r="A340" s="608"/>
      <c r="B340" s="554" t="s">
        <v>221</v>
      </c>
      <c r="C340" s="555">
        <v>50</v>
      </c>
      <c r="D340" s="554"/>
      <c r="E340" s="559">
        <f>'ADJ Sch 6 - Reclassifications'!B60</f>
        <v>0</v>
      </c>
      <c r="F340" s="555">
        <v>2</v>
      </c>
      <c r="G340" s="554" t="s">
        <v>50</v>
      </c>
      <c r="H340" s="554"/>
      <c r="I340" s="609"/>
      <c r="J340" s="563">
        <f>'Sch 6 - Reclassifications'!$E$60</f>
        <v>0</v>
      </c>
      <c r="K340" s="563">
        <f t="shared" si="9"/>
        <v>0</v>
      </c>
      <c r="L340" s="563">
        <f>'ADJ Sch 6 - Reclassifications'!$E$60</f>
        <v>0</v>
      </c>
      <c r="M340" s="608"/>
    </row>
    <row r="341" spans="1:13" hidden="1" x14ac:dyDescent="0.25">
      <c r="A341" s="608"/>
      <c r="B341" s="554" t="s">
        <v>221</v>
      </c>
      <c r="C341" s="555">
        <v>51</v>
      </c>
      <c r="D341" s="554"/>
      <c r="E341" s="559">
        <f>'ADJ Sch 6 - Reclassifications'!B61</f>
        <v>0</v>
      </c>
      <c r="F341" s="555">
        <v>2</v>
      </c>
      <c r="G341" s="554" t="s">
        <v>50</v>
      </c>
      <c r="H341" s="554"/>
      <c r="I341" s="609"/>
      <c r="J341" s="563">
        <f>'Sch 6 - Reclassifications'!$E$61</f>
        <v>0</v>
      </c>
      <c r="K341" s="563">
        <f t="shared" si="9"/>
        <v>0</v>
      </c>
      <c r="L341" s="563">
        <f>'ADJ Sch 6 - Reclassifications'!$E$61</f>
        <v>0</v>
      </c>
      <c r="M341" s="608"/>
    </row>
    <row r="342" spans="1:13" hidden="1" x14ac:dyDescent="0.25">
      <c r="A342" s="608"/>
      <c r="B342" s="554" t="s">
        <v>221</v>
      </c>
      <c r="C342" s="555">
        <v>52</v>
      </c>
      <c r="D342" s="554"/>
      <c r="E342" s="559">
        <f>'ADJ Sch 6 - Reclassifications'!B62</f>
        <v>0</v>
      </c>
      <c r="F342" s="555">
        <v>2</v>
      </c>
      <c r="G342" s="554" t="s">
        <v>50</v>
      </c>
      <c r="H342" s="554"/>
      <c r="I342" s="609"/>
      <c r="J342" s="563">
        <f>'Sch 6 - Reclassifications'!$E$62</f>
        <v>0</v>
      </c>
      <c r="K342" s="563">
        <f t="shared" si="9"/>
        <v>0</v>
      </c>
      <c r="L342" s="563">
        <f>'ADJ Sch 6 - Reclassifications'!$E$62</f>
        <v>0</v>
      </c>
      <c r="M342" s="608"/>
    </row>
    <row r="343" spans="1:13" hidden="1" x14ac:dyDescent="0.25">
      <c r="A343" s="608"/>
      <c r="B343" s="554" t="s">
        <v>221</v>
      </c>
      <c r="C343" s="555">
        <v>53</v>
      </c>
      <c r="D343" s="554"/>
      <c r="E343" s="559">
        <f>'ADJ Sch 6 - Reclassifications'!B63</f>
        <v>0</v>
      </c>
      <c r="F343" s="555">
        <v>2</v>
      </c>
      <c r="G343" s="554" t="s">
        <v>50</v>
      </c>
      <c r="H343" s="554"/>
      <c r="I343" s="609"/>
      <c r="J343" s="563">
        <f>'Sch 6 - Reclassifications'!$E$63</f>
        <v>0</v>
      </c>
      <c r="K343" s="563">
        <f t="shared" si="9"/>
        <v>0</v>
      </c>
      <c r="L343" s="563">
        <f>'ADJ Sch 6 - Reclassifications'!$E$63</f>
        <v>0</v>
      </c>
      <c r="M343" s="608"/>
    </row>
    <row r="344" spans="1:13" hidden="1" x14ac:dyDescent="0.25">
      <c r="A344" s="608"/>
      <c r="B344" s="554" t="s">
        <v>221</v>
      </c>
      <c r="C344" s="555">
        <v>54</v>
      </c>
      <c r="D344" s="554"/>
      <c r="E344" s="559">
        <f>'ADJ Sch 6 - Reclassifications'!B64</f>
        <v>0</v>
      </c>
      <c r="F344" s="555">
        <v>2</v>
      </c>
      <c r="G344" s="554" t="s">
        <v>50</v>
      </c>
      <c r="H344" s="554"/>
      <c r="I344" s="609"/>
      <c r="J344" s="563">
        <f>'Sch 6 - Reclassifications'!$E$64</f>
        <v>0</v>
      </c>
      <c r="K344" s="563">
        <f t="shared" si="9"/>
        <v>0</v>
      </c>
      <c r="L344" s="563">
        <f>'ADJ Sch 6 - Reclassifications'!$E$64</f>
        <v>0</v>
      </c>
      <c r="M344" s="608"/>
    </row>
    <row r="345" spans="1:13" hidden="1" x14ac:dyDescent="0.25">
      <c r="A345" s="608"/>
      <c r="B345" s="554" t="s">
        <v>221</v>
      </c>
      <c r="C345" s="555">
        <v>55</v>
      </c>
      <c r="D345" s="554"/>
      <c r="E345" s="559">
        <f>'ADJ Sch 6 - Reclassifications'!B65</f>
        <v>0</v>
      </c>
      <c r="F345" s="555">
        <v>2</v>
      </c>
      <c r="G345" s="554" t="s">
        <v>50</v>
      </c>
      <c r="H345" s="554"/>
      <c r="I345" s="609"/>
      <c r="J345" s="563">
        <f>'Sch 6 - Reclassifications'!$E$65</f>
        <v>0</v>
      </c>
      <c r="K345" s="563">
        <f t="shared" si="9"/>
        <v>0</v>
      </c>
      <c r="L345" s="563">
        <f>'ADJ Sch 6 - Reclassifications'!$E$65</f>
        <v>0</v>
      </c>
      <c r="M345" s="608"/>
    </row>
    <row r="346" spans="1:13" hidden="1" x14ac:dyDescent="0.25">
      <c r="A346" s="608"/>
      <c r="B346" s="554" t="s">
        <v>221</v>
      </c>
      <c r="C346" s="555">
        <v>56</v>
      </c>
      <c r="D346" s="554"/>
      <c r="E346" s="559">
        <f>'ADJ Sch 6 - Reclassifications'!B66</f>
        <v>0</v>
      </c>
      <c r="F346" s="555">
        <v>2</v>
      </c>
      <c r="G346" s="554" t="s">
        <v>50</v>
      </c>
      <c r="H346" s="554"/>
      <c r="I346" s="609"/>
      <c r="J346" s="563">
        <f>'Sch 6 - Reclassifications'!$E$66</f>
        <v>0</v>
      </c>
      <c r="K346" s="563">
        <f t="shared" si="9"/>
        <v>0</v>
      </c>
      <c r="L346" s="563">
        <f>'ADJ Sch 6 - Reclassifications'!$E$66</f>
        <v>0</v>
      </c>
      <c r="M346" s="608"/>
    </row>
    <row r="347" spans="1:13" hidden="1" x14ac:dyDescent="0.25">
      <c r="A347" s="608"/>
      <c r="B347" s="554" t="s">
        <v>221</v>
      </c>
      <c r="C347" s="555">
        <v>57</v>
      </c>
      <c r="D347" s="554"/>
      <c r="E347" s="559">
        <f>'ADJ Sch 6 - Reclassifications'!B67</f>
        <v>0</v>
      </c>
      <c r="F347" s="555">
        <v>2</v>
      </c>
      <c r="G347" s="554" t="s">
        <v>50</v>
      </c>
      <c r="H347" s="554"/>
      <c r="I347" s="609"/>
      <c r="J347" s="563">
        <f>'Sch 6 - Reclassifications'!$E$67</f>
        <v>0</v>
      </c>
      <c r="K347" s="563">
        <f t="shared" si="9"/>
        <v>0</v>
      </c>
      <c r="L347" s="563">
        <f>'ADJ Sch 6 - Reclassifications'!$E$67</f>
        <v>0</v>
      </c>
      <c r="M347" s="608"/>
    </row>
    <row r="348" spans="1:13" hidden="1" x14ac:dyDescent="0.25">
      <c r="A348" s="608"/>
      <c r="B348" s="554" t="s">
        <v>221</v>
      </c>
      <c r="C348" s="555">
        <v>58</v>
      </c>
      <c r="D348" s="554"/>
      <c r="E348" s="559">
        <f>'ADJ Sch 6 - Reclassifications'!B68</f>
        <v>0</v>
      </c>
      <c r="F348" s="555">
        <v>2</v>
      </c>
      <c r="G348" s="554" t="s">
        <v>50</v>
      </c>
      <c r="H348" s="554"/>
      <c r="I348" s="609"/>
      <c r="J348" s="563">
        <f>'Sch 6 - Reclassifications'!$E$68</f>
        <v>0</v>
      </c>
      <c r="K348" s="563">
        <f t="shared" si="9"/>
        <v>0</v>
      </c>
      <c r="L348" s="563">
        <f>'ADJ Sch 6 - Reclassifications'!$E$68</f>
        <v>0</v>
      </c>
      <c r="M348" s="608"/>
    </row>
    <row r="349" spans="1:13" hidden="1" x14ac:dyDescent="0.25">
      <c r="A349" s="608"/>
      <c r="B349" s="554" t="s">
        <v>221</v>
      </c>
      <c r="C349" s="555">
        <v>59</v>
      </c>
      <c r="D349" s="554"/>
      <c r="E349" s="559">
        <f>'ADJ Sch 6 - Reclassifications'!B69</f>
        <v>0</v>
      </c>
      <c r="F349" s="555">
        <v>2</v>
      </c>
      <c r="G349" s="554" t="s">
        <v>50</v>
      </c>
      <c r="H349" s="554"/>
      <c r="I349" s="609"/>
      <c r="J349" s="563">
        <f>'Sch 6 - Reclassifications'!$E$69</f>
        <v>0</v>
      </c>
      <c r="K349" s="563">
        <f t="shared" si="9"/>
        <v>0</v>
      </c>
      <c r="L349" s="563">
        <f>'ADJ Sch 6 - Reclassifications'!$E$69</f>
        <v>0</v>
      </c>
      <c r="M349" s="608"/>
    </row>
    <row r="350" spans="1:13" hidden="1" x14ac:dyDescent="0.25">
      <c r="A350" s="608"/>
      <c r="B350" s="554" t="s">
        <v>221</v>
      </c>
      <c r="C350" s="555">
        <v>60</v>
      </c>
      <c r="D350" s="554"/>
      <c r="E350" s="559">
        <f>'ADJ Sch 6 - Reclassifications'!B70</f>
        <v>0</v>
      </c>
      <c r="F350" s="555">
        <v>2</v>
      </c>
      <c r="G350" s="554" t="s">
        <v>50</v>
      </c>
      <c r="H350" s="554"/>
      <c r="I350" s="609"/>
      <c r="J350" s="563">
        <f>'Sch 6 - Reclassifications'!$E$70</f>
        <v>0</v>
      </c>
      <c r="K350" s="563">
        <f t="shared" si="9"/>
        <v>0</v>
      </c>
      <c r="L350" s="563">
        <f>'ADJ Sch 6 - Reclassifications'!$E$70</f>
        <v>0</v>
      </c>
      <c r="M350" s="608"/>
    </row>
    <row r="351" spans="1:13" hidden="1" x14ac:dyDescent="0.25">
      <c r="A351" s="608"/>
      <c r="B351" s="554" t="s">
        <v>221</v>
      </c>
      <c r="C351" s="555">
        <v>1</v>
      </c>
      <c r="D351" s="554"/>
      <c r="E351" s="559">
        <f>'ADJ Sch 6 - Reclassifications'!B11</f>
        <v>0</v>
      </c>
      <c r="F351" s="555">
        <v>3</v>
      </c>
      <c r="G351" s="554" t="s">
        <v>51</v>
      </c>
      <c r="H351" s="554"/>
      <c r="I351" s="609"/>
      <c r="J351" s="563">
        <f>'Sch 6 - Reclassifications'!$F$11</f>
        <v>0</v>
      </c>
      <c r="K351" s="563">
        <f t="shared" si="9"/>
        <v>0</v>
      </c>
      <c r="L351" s="563">
        <f>'ADJ Sch 6 - Reclassifications'!$F$11</f>
        <v>0</v>
      </c>
      <c r="M351" s="608"/>
    </row>
    <row r="352" spans="1:13" hidden="1" x14ac:dyDescent="0.25">
      <c r="A352" s="608"/>
      <c r="B352" s="554" t="s">
        <v>221</v>
      </c>
      <c r="C352" s="555">
        <v>2</v>
      </c>
      <c r="D352" s="554"/>
      <c r="E352" s="559">
        <f>'ADJ Sch 6 - Reclassifications'!B12</f>
        <v>0</v>
      </c>
      <c r="F352" s="555">
        <v>3</v>
      </c>
      <c r="G352" s="554" t="s">
        <v>51</v>
      </c>
      <c r="H352" s="554"/>
      <c r="I352" s="609"/>
      <c r="J352" s="563">
        <f>'Sch 6 - Reclassifications'!$F$12</f>
        <v>0</v>
      </c>
      <c r="K352" s="563">
        <f t="shared" si="9"/>
        <v>0</v>
      </c>
      <c r="L352" s="563">
        <f>'ADJ Sch 6 - Reclassifications'!$F$12</f>
        <v>0</v>
      </c>
      <c r="M352" s="608"/>
    </row>
    <row r="353" spans="1:13" hidden="1" x14ac:dyDescent="0.25">
      <c r="A353" s="608"/>
      <c r="B353" s="554" t="s">
        <v>221</v>
      </c>
      <c r="C353" s="555">
        <v>3</v>
      </c>
      <c r="D353" s="554"/>
      <c r="E353" s="559">
        <f>'ADJ Sch 6 - Reclassifications'!B13</f>
        <v>0</v>
      </c>
      <c r="F353" s="555">
        <v>3</v>
      </c>
      <c r="G353" s="554" t="s">
        <v>51</v>
      </c>
      <c r="H353" s="554"/>
      <c r="I353" s="609"/>
      <c r="J353" s="563">
        <f>'Sch 6 - Reclassifications'!$F$13</f>
        <v>0</v>
      </c>
      <c r="K353" s="563">
        <f t="shared" si="9"/>
        <v>0</v>
      </c>
      <c r="L353" s="563">
        <f>'ADJ Sch 6 - Reclassifications'!$F$13</f>
        <v>0</v>
      </c>
      <c r="M353" s="608"/>
    </row>
    <row r="354" spans="1:13" hidden="1" x14ac:dyDescent="0.25">
      <c r="A354" s="608"/>
      <c r="B354" s="554" t="s">
        <v>221</v>
      </c>
      <c r="C354" s="555">
        <v>4</v>
      </c>
      <c r="D354" s="554"/>
      <c r="E354" s="559">
        <f>'ADJ Sch 6 - Reclassifications'!B14</f>
        <v>0</v>
      </c>
      <c r="F354" s="555">
        <v>3</v>
      </c>
      <c r="G354" s="554" t="s">
        <v>51</v>
      </c>
      <c r="H354" s="554"/>
      <c r="I354" s="609"/>
      <c r="J354" s="563">
        <f>'Sch 6 - Reclassifications'!$F$14</f>
        <v>0</v>
      </c>
      <c r="K354" s="563">
        <f t="shared" si="9"/>
        <v>0</v>
      </c>
      <c r="L354" s="563">
        <f>'ADJ Sch 6 - Reclassifications'!$F$14</f>
        <v>0</v>
      </c>
      <c r="M354" s="608"/>
    </row>
    <row r="355" spans="1:13" hidden="1" x14ac:dyDescent="0.25">
      <c r="A355" s="608"/>
      <c r="B355" s="554" t="s">
        <v>221</v>
      </c>
      <c r="C355" s="555">
        <v>5</v>
      </c>
      <c r="D355" s="554"/>
      <c r="E355" s="559">
        <f>'ADJ Sch 6 - Reclassifications'!B15</f>
        <v>0</v>
      </c>
      <c r="F355" s="555">
        <v>3</v>
      </c>
      <c r="G355" s="554" t="s">
        <v>51</v>
      </c>
      <c r="H355" s="554"/>
      <c r="I355" s="609"/>
      <c r="J355" s="563">
        <f>'Sch 6 - Reclassifications'!$F$15</f>
        <v>0</v>
      </c>
      <c r="K355" s="563">
        <f t="shared" si="9"/>
        <v>0</v>
      </c>
      <c r="L355" s="563">
        <f>'ADJ Sch 6 - Reclassifications'!$F$15</f>
        <v>0</v>
      </c>
      <c r="M355" s="608"/>
    </row>
    <row r="356" spans="1:13" hidden="1" x14ac:dyDescent="0.25">
      <c r="A356" s="608"/>
      <c r="B356" s="554" t="s">
        <v>221</v>
      </c>
      <c r="C356" s="555">
        <v>6</v>
      </c>
      <c r="D356" s="554"/>
      <c r="E356" s="559">
        <f>'ADJ Sch 6 - Reclassifications'!B16</f>
        <v>0</v>
      </c>
      <c r="F356" s="555">
        <v>3</v>
      </c>
      <c r="G356" s="554" t="s">
        <v>51</v>
      </c>
      <c r="H356" s="554"/>
      <c r="I356" s="609"/>
      <c r="J356" s="563">
        <f>'Sch 6 - Reclassifications'!$F$16</f>
        <v>0</v>
      </c>
      <c r="K356" s="563">
        <f t="shared" si="9"/>
        <v>0</v>
      </c>
      <c r="L356" s="563">
        <f>'ADJ Sch 6 - Reclassifications'!$F$16</f>
        <v>0</v>
      </c>
      <c r="M356" s="608"/>
    </row>
    <row r="357" spans="1:13" hidden="1" x14ac:dyDescent="0.25">
      <c r="A357" s="608"/>
      <c r="B357" s="554" t="s">
        <v>221</v>
      </c>
      <c r="C357" s="555">
        <v>7</v>
      </c>
      <c r="D357" s="554"/>
      <c r="E357" s="559">
        <f>'ADJ Sch 6 - Reclassifications'!B17</f>
        <v>0</v>
      </c>
      <c r="F357" s="555">
        <v>3</v>
      </c>
      <c r="G357" s="554" t="s">
        <v>51</v>
      </c>
      <c r="H357" s="554"/>
      <c r="I357" s="609"/>
      <c r="J357" s="563">
        <f>'Sch 6 - Reclassifications'!$F$17</f>
        <v>0</v>
      </c>
      <c r="K357" s="563">
        <f t="shared" si="9"/>
        <v>0</v>
      </c>
      <c r="L357" s="563">
        <f>'ADJ Sch 6 - Reclassifications'!$F$17</f>
        <v>0</v>
      </c>
      <c r="M357" s="608"/>
    </row>
    <row r="358" spans="1:13" hidden="1" x14ac:dyDescent="0.25">
      <c r="A358" s="608"/>
      <c r="B358" s="554" t="s">
        <v>221</v>
      </c>
      <c r="C358" s="555">
        <v>8</v>
      </c>
      <c r="D358" s="554"/>
      <c r="E358" s="559">
        <f>'ADJ Sch 6 - Reclassifications'!B18</f>
        <v>0</v>
      </c>
      <c r="F358" s="555">
        <v>3</v>
      </c>
      <c r="G358" s="554" t="s">
        <v>51</v>
      </c>
      <c r="H358" s="554"/>
      <c r="I358" s="609"/>
      <c r="J358" s="563">
        <f>'Sch 6 - Reclassifications'!$F$18</f>
        <v>0</v>
      </c>
      <c r="K358" s="563">
        <f t="shared" si="9"/>
        <v>0</v>
      </c>
      <c r="L358" s="563">
        <f>'ADJ Sch 6 - Reclassifications'!$F$18</f>
        <v>0</v>
      </c>
      <c r="M358" s="608"/>
    </row>
    <row r="359" spans="1:13" hidden="1" x14ac:dyDescent="0.25">
      <c r="A359" s="608"/>
      <c r="B359" s="554" t="s">
        <v>221</v>
      </c>
      <c r="C359" s="555">
        <v>9</v>
      </c>
      <c r="D359" s="554"/>
      <c r="E359" s="559">
        <f>'ADJ Sch 6 - Reclassifications'!B19</f>
        <v>0</v>
      </c>
      <c r="F359" s="555">
        <v>3</v>
      </c>
      <c r="G359" s="554" t="s">
        <v>51</v>
      </c>
      <c r="H359" s="554"/>
      <c r="I359" s="609"/>
      <c r="J359" s="563">
        <f>'Sch 6 - Reclassifications'!$F$19</f>
        <v>0</v>
      </c>
      <c r="K359" s="563">
        <f t="shared" ref="K359:K422" si="10">IF(J359=L359,0,L359)</f>
        <v>0</v>
      </c>
      <c r="L359" s="563">
        <f>'ADJ Sch 6 - Reclassifications'!$F$19</f>
        <v>0</v>
      </c>
      <c r="M359" s="608"/>
    </row>
    <row r="360" spans="1:13" hidden="1" x14ac:dyDescent="0.25">
      <c r="A360" s="608"/>
      <c r="B360" s="554" t="s">
        <v>221</v>
      </c>
      <c r="C360" s="555">
        <v>10</v>
      </c>
      <c r="D360" s="554"/>
      <c r="E360" s="559">
        <f>'ADJ Sch 6 - Reclassifications'!B20</f>
        <v>0</v>
      </c>
      <c r="F360" s="555">
        <v>3</v>
      </c>
      <c r="G360" s="554" t="s">
        <v>51</v>
      </c>
      <c r="H360" s="554"/>
      <c r="I360" s="609"/>
      <c r="J360" s="563">
        <f>'Sch 6 - Reclassifications'!$F$20</f>
        <v>0</v>
      </c>
      <c r="K360" s="563">
        <f t="shared" si="10"/>
        <v>0</v>
      </c>
      <c r="L360" s="563">
        <f>'ADJ Sch 6 - Reclassifications'!$F$20</f>
        <v>0</v>
      </c>
      <c r="M360" s="608"/>
    </row>
    <row r="361" spans="1:13" hidden="1" x14ac:dyDescent="0.25">
      <c r="A361" s="608"/>
      <c r="B361" s="554" t="s">
        <v>221</v>
      </c>
      <c r="C361" s="555">
        <v>11</v>
      </c>
      <c r="D361" s="554"/>
      <c r="E361" s="559">
        <f>'ADJ Sch 6 - Reclassifications'!B21</f>
        <v>0</v>
      </c>
      <c r="F361" s="555">
        <v>3</v>
      </c>
      <c r="G361" s="554" t="s">
        <v>51</v>
      </c>
      <c r="H361" s="554"/>
      <c r="I361" s="609"/>
      <c r="J361" s="563">
        <f>'Sch 6 - Reclassifications'!$F$21</f>
        <v>0</v>
      </c>
      <c r="K361" s="563">
        <f t="shared" si="10"/>
        <v>0</v>
      </c>
      <c r="L361" s="563">
        <f>'ADJ Sch 6 - Reclassifications'!$F$21</f>
        <v>0</v>
      </c>
      <c r="M361" s="608"/>
    </row>
    <row r="362" spans="1:13" hidden="1" x14ac:dyDescent="0.25">
      <c r="A362" s="608"/>
      <c r="B362" s="554" t="s">
        <v>221</v>
      </c>
      <c r="C362" s="555">
        <v>12</v>
      </c>
      <c r="D362" s="554"/>
      <c r="E362" s="559">
        <f>'ADJ Sch 6 - Reclassifications'!B22</f>
        <v>0</v>
      </c>
      <c r="F362" s="555">
        <v>3</v>
      </c>
      <c r="G362" s="554" t="s">
        <v>51</v>
      </c>
      <c r="H362" s="554"/>
      <c r="I362" s="609"/>
      <c r="J362" s="563">
        <f>'Sch 6 - Reclassifications'!$F$22</f>
        <v>0</v>
      </c>
      <c r="K362" s="563">
        <f t="shared" si="10"/>
        <v>0</v>
      </c>
      <c r="L362" s="563">
        <f>'ADJ Sch 6 - Reclassifications'!$F$22</f>
        <v>0</v>
      </c>
      <c r="M362" s="608"/>
    </row>
    <row r="363" spans="1:13" hidden="1" x14ac:dyDescent="0.25">
      <c r="A363" s="608"/>
      <c r="B363" s="554" t="s">
        <v>221</v>
      </c>
      <c r="C363" s="555">
        <v>13</v>
      </c>
      <c r="D363" s="554"/>
      <c r="E363" s="559">
        <f>'ADJ Sch 6 - Reclassifications'!B23</f>
        <v>0</v>
      </c>
      <c r="F363" s="555">
        <v>3</v>
      </c>
      <c r="G363" s="554" t="s">
        <v>51</v>
      </c>
      <c r="H363" s="554"/>
      <c r="I363" s="609"/>
      <c r="J363" s="563">
        <f>'Sch 6 - Reclassifications'!$F$23</f>
        <v>0</v>
      </c>
      <c r="K363" s="563">
        <f t="shared" si="10"/>
        <v>0</v>
      </c>
      <c r="L363" s="563">
        <f>'ADJ Sch 6 - Reclassifications'!$F$23</f>
        <v>0</v>
      </c>
      <c r="M363" s="608"/>
    </row>
    <row r="364" spans="1:13" hidden="1" x14ac:dyDescent="0.25">
      <c r="A364" s="608"/>
      <c r="B364" s="554" t="s">
        <v>221</v>
      </c>
      <c r="C364" s="555">
        <v>14</v>
      </c>
      <c r="D364" s="554"/>
      <c r="E364" s="559">
        <f>'ADJ Sch 6 - Reclassifications'!B24</f>
        <v>0</v>
      </c>
      <c r="F364" s="555">
        <v>3</v>
      </c>
      <c r="G364" s="554" t="s">
        <v>51</v>
      </c>
      <c r="H364" s="554"/>
      <c r="I364" s="609"/>
      <c r="J364" s="563">
        <f>'Sch 6 - Reclassifications'!$F$24</f>
        <v>0</v>
      </c>
      <c r="K364" s="563">
        <f t="shared" si="10"/>
        <v>0</v>
      </c>
      <c r="L364" s="563">
        <f>'ADJ Sch 6 - Reclassifications'!$F$24</f>
        <v>0</v>
      </c>
      <c r="M364" s="608"/>
    </row>
    <row r="365" spans="1:13" hidden="1" x14ac:dyDescent="0.25">
      <c r="A365" s="608"/>
      <c r="B365" s="554" t="s">
        <v>221</v>
      </c>
      <c r="C365" s="555">
        <v>15</v>
      </c>
      <c r="D365" s="554"/>
      <c r="E365" s="559">
        <f>'ADJ Sch 6 - Reclassifications'!B25</f>
        <v>0</v>
      </c>
      <c r="F365" s="555">
        <v>3</v>
      </c>
      <c r="G365" s="554" t="s">
        <v>51</v>
      </c>
      <c r="H365" s="554"/>
      <c r="I365" s="609"/>
      <c r="J365" s="563">
        <f>'Sch 6 - Reclassifications'!$F$25</f>
        <v>0</v>
      </c>
      <c r="K365" s="563">
        <f t="shared" si="10"/>
        <v>0</v>
      </c>
      <c r="L365" s="563">
        <f>'ADJ Sch 6 - Reclassifications'!$F$25</f>
        <v>0</v>
      </c>
      <c r="M365" s="608"/>
    </row>
    <row r="366" spans="1:13" hidden="1" x14ac:dyDescent="0.25">
      <c r="A366" s="608"/>
      <c r="B366" s="554" t="s">
        <v>221</v>
      </c>
      <c r="C366" s="555">
        <v>16</v>
      </c>
      <c r="D366" s="554"/>
      <c r="E366" s="559">
        <f>'ADJ Sch 6 - Reclassifications'!B26</f>
        <v>0</v>
      </c>
      <c r="F366" s="555">
        <v>3</v>
      </c>
      <c r="G366" s="554" t="s">
        <v>51</v>
      </c>
      <c r="H366" s="554"/>
      <c r="I366" s="609"/>
      <c r="J366" s="563">
        <f>'Sch 6 - Reclassifications'!$F$26</f>
        <v>0</v>
      </c>
      <c r="K366" s="563">
        <f t="shared" si="10"/>
        <v>0</v>
      </c>
      <c r="L366" s="563">
        <f>'ADJ Sch 6 - Reclassifications'!$F$26</f>
        <v>0</v>
      </c>
      <c r="M366" s="608"/>
    </row>
    <row r="367" spans="1:13" hidden="1" x14ac:dyDescent="0.25">
      <c r="A367" s="608"/>
      <c r="B367" s="554" t="s">
        <v>221</v>
      </c>
      <c r="C367" s="555">
        <v>17</v>
      </c>
      <c r="D367" s="554"/>
      <c r="E367" s="559">
        <f>'ADJ Sch 6 - Reclassifications'!B27</f>
        <v>0</v>
      </c>
      <c r="F367" s="555">
        <v>3</v>
      </c>
      <c r="G367" s="554" t="s">
        <v>51</v>
      </c>
      <c r="H367" s="554"/>
      <c r="I367" s="609"/>
      <c r="J367" s="563">
        <f>'Sch 6 - Reclassifications'!$F$27</f>
        <v>0</v>
      </c>
      <c r="K367" s="563">
        <f t="shared" si="10"/>
        <v>0</v>
      </c>
      <c r="L367" s="563">
        <f>'ADJ Sch 6 - Reclassifications'!$F$27</f>
        <v>0</v>
      </c>
      <c r="M367" s="608"/>
    </row>
    <row r="368" spans="1:13" hidden="1" x14ac:dyDescent="0.25">
      <c r="A368" s="608"/>
      <c r="B368" s="554" t="s">
        <v>221</v>
      </c>
      <c r="C368" s="555">
        <v>18</v>
      </c>
      <c r="D368" s="554"/>
      <c r="E368" s="559">
        <f>'ADJ Sch 6 - Reclassifications'!B28</f>
        <v>0</v>
      </c>
      <c r="F368" s="555">
        <v>3</v>
      </c>
      <c r="G368" s="554" t="s">
        <v>51</v>
      </c>
      <c r="H368" s="554"/>
      <c r="I368" s="609"/>
      <c r="J368" s="563">
        <f>'Sch 6 - Reclassifications'!$F$28</f>
        <v>0</v>
      </c>
      <c r="K368" s="563">
        <f t="shared" si="10"/>
        <v>0</v>
      </c>
      <c r="L368" s="563">
        <f>'ADJ Sch 6 - Reclassifications'!$F$28</f>
        <v>0</v>
      </c>
      <c r="M368" s="608"/>
    </row>
    <row r="369" spans="1:13" hidden="1" x14ac:dyDescent="0.25">
      <c r="A369" s="608"/>
      <c r="B369" s="554" t="s">
        <v>221</v>
      </c>
      <c r="C369" s="555">
        <v>19</v>
      </c>
      <c r="D369" s="554"/>
      <c r="E369" s="559">
        <f>'ADJ Sch 6 - Reclassifications'!B29</f>
        <v>0</v>
      </c>
      <c r="F369" s="555">
        <v>3</v>
      </c>
      <c r="G369" s="554" t="s">
        <v>51</v>
      </c>
      <c r="H369" s="554"/>
      <c r="I369" s="609"/>
      <c r="J369" s="563">
        <f>'Sch 6 - Reclassifications'!$F$29</f>
        <v>0</v>
      </c>
      <c r="K369" s="563">
        <f t="shared" si="10"/>
        <v>0</v>
      </c>
      <c r="L369" s="563">
        <f>'ADJ Sch 6 - Reclassifications'!$F$29</f>
        <v>0</v>
      </c>
      <c r="M369" s="608"/>
    </row>
    <row r="370" spans="1:13" hidden="1" x14ac:dyDescent="0.25">
      <c r="A370" s="608"/>
      <c r="B370" s="554" t="s">
        <v>221</v>
      </c>
      <c r="C370" s="555">
        <v>20</v>
      </c>
      <c r="D370" s="554"/>
      <c r="E370" s="559">
        <f>'ADJ Sch 6 - Reclassifications'!B30</f>
        <v>0</v>
      </c>
      <c r="F370" s="555">
        <v>3</v>
      </c>
      <c r="G370" s="554" t="s">
        <v>51</v>
      </c>
      <c r="H370" s="554"/>
      <c r="I370" s="609"/>
      <c r="J370" s="563">
        <f>'Sch 6 - Reclassifications'!$F$30</f>
        <v>0</v>
      </c>
      <c r="K370" s="563">
        <f t="shared" si="10"/>
        <v>0</v>
      </c>
      <c r="L370" s="563">
        <f>'ADJ Sch 6 - Reclassifications'!$F$30</f>
        <v>0</v>
      </c>
      <c r="M370" s="608"/>
    </row>
    <row r="371" spans="1:13" hidden="1" x14ac:dyDescent="0.25">
      <c r="A371" s="608"/>
      <c r="B371" s="554" t="s">
        <v>221</v>
      </c>
      <c r="C371" s="555">
        <v>21</v>
      </c>
      <c r="D371" s="554"/>
      <c r="E371" s="559">
        <f>'ADJ Sch 6 - Reclassifications'!B31</f>
        <v>0</v>
      </c>
      <c r="F371" s="555">
        <v>3</v>
      </c>
      <c r="G371" s="554" t="s">
        <v>51</v>
      </c>
      <c r="H371" s="554"/>
      <c r="I371" s="609"/>
      <c r="J371" s="563">
        <f>'Sch 6 - Reclassifications'!$F$31</f>
        <v>0</v>
      </c>
      <c r="K371" s="563">
        <f t="shared" si="10"/>
        <v>0</v>
      </c>
      <c r="L371" s="563">
        <f>'ADJ Sch 6 - Reclassifications'!$F$31</f>
        <v>0</v>
      </c>
      <c r="M371" s="608"/>
    </row>
    <row r="372" spans="1:13" hidden="1" x14ac:dyDescent="0.25">
      <c r="A372" s="608"/>
      <c r="B372" s="554" t="s">
        <v>221</v>
      </c>
      <c r="C372" s="555">
        <v>22</v>
      </c>
      <c r="D372" s="554"/>
      <c r="E372" s="559">
        <f>'ADJ Sch 6 - Reclassifications'!B32</f>
        <v>0</v>
      </c>
      <c r="F372" s="555">
        <v>3</v>
      </c>
      <c r="G372" s="554" t="s">
        <v>51</v>
      </c>
      <c r="H372" s="554"/>
      <c r="I372" s="609"/>
      <c r="J372" s="563">
        <f>'Sch 6 - Reclassifications'!$F$32</f>
        <v>0</v>
      </c>
      <c r="K372" s="563">
        <f t="shared" si="10"/>
        <v>0</v>
      </c>
      <c r="L372" s="563">
        <f>'ADJ Sch 6 - Reclassifications'!$F$32</f>
        <v>0</v>
      </c>
      <c r="M372" s="608"/>
    </row>
    <row r="373" spans="1:13" hidden="1" x14ac:dyDescent="0.25">
      <c r="A373" s="608"/>
      <c r="B373" s="554" t="s">
        <v>221</v>
      </c>
      <c r="C373" s="555">
        <v>23</v>
      </c>
      <c r="D373" s="554"/>
      <c r="E373" s="559">
        <f>'ADJ Sch 6 - Reclassifications'!B33</f>
        <v>0</v>
      </c>
      <c r="F373" s="555">
        <v>3</v>
      </c>
      <c r="G373" s="554" t="s">
        <v>51</v>
      </c>
      <c r="H373" s="554"/>
      <c r="I373" s="609"/>
      <c r="J373" s="563">
        <f>'Sch 6 - Reclassifications'!$F$33</f>
        <v>0</v>
      </c>
      <c r="K373" s="563">
        <f t="shared" si="10"/>
        <v>0</v>
      </c>
      <c r="L373" s="563">
        <f>'ADJ Sch 6 - Reclassifications'!$F$33</f>
        <v>0</v>
      </c>
      <c r="M373" s="608"/>
    </row>
    <row r="374" spans="1:13" hidden="1" x14ac:dyDescent="0.25">
      <c r="A374" s="608"/>
      <c r="B374" s="554" t="s">
        <v>221</v>
      </c>
      <c r="C374" s="555">
        <v>24</v>
      </c>
      <c r="D374" s="554"/>
      <c r="E374" s="559">
        <f>'ADJ Sch 6 - Reclassifications'!B34</f>
        <v>0</v>
      </c>
      <c r="F374" s="555">
        <v>3</v>
      </c>
      <c r="G374" s="554" t="s">
        <v>51</v>
      </c>
      <c r="H374" s="554"/>
      <c r="I374" s="609"/>
      <c r="J374" s="563">
        <f>'Sch 6 - Reclassifications'!$F$34</f>
        <v>0</v>
      </c>
      <c r="K374" s="563">
        <f t="shared" si="10"/>
        <v>0</v>
      </c>
      <c r="L374" s="563">
        <f>'ADJ Sch 6 - Reclassifications'!$F$34</f>
        <v>0</v>
      </c>
      <c r="M374" s="608"/>
    </row>
    <row r="375" spans="1:13" hidden="1" x14ac:dyDescent="0.25">
      <c r="A375" s="608"/>
      <c r="B375" s="554" t="s">
        <v>221</v>
      </c>
      <c r="C375" s="555">
        <v>25</v>
      </c>
      <c r="D375" s="554"/>
      <c r="E375" s="559">
        <f>'ADJ Sch 6 - Reclassifications'!B35</f>
        <v>0</v>
      </c>
      <c r="F375" s="555">
        <v>3</v>
      </c>
      <c r="G375" s="554" t="s">
        <v>51</v>
      </c>
      <c r="H375" s="554"/>
      <c r="I375" s="609"/>
      <c r="J375" s="563">
        <f>'Sch 6 - Reclassifications'!$F$35</f>
        <v>0</v>
      </c>
      <c r="K375" s="563">
        <f t="shared" si="10"/>
        <v>0</v>
      </c>
      <c r="L375" s="563">
        <f>'ADJ Sch 6 - Reclassifications'!$F$35</f>
        <v>0</v>
      </c>
      <c r="M375" s="608"/>
    </row>
    <row r="376" spans="1:13" hidden="1" x14ac:dyDescent="0.25">
      <c r="A376" s="608"/>
      <c r="B376" s="554" t="s">
        <v>221</v>
      </c>
      <c r="C376" s="555">
        <v>26</v>
      </c>
      <c r="D376" s="554"/>
      <c r="E376" s="559">
        <f>'ADJ Sch 6 - Reclassifications'!B36</f>
        <v>0</v>
      </c>
      <c r="F376" s="555">
        <v>3</v>
      </c>
      <c r="G376" s="554" t="s">
        <v>51</v>
      </c>
      <c r="H376" s="554"/>
      <c r="I376" s="609"/>
      <c r="J376" s="563">
        <f>'Sch 6 - Reclassifications'!$F$36</f>
        <v>0</v>
      </c>
      <c r="K376" s="563">
        <f t="shared" si="10"/>
        <v>0</v>
      </c>
      <c r="L376" s="563">
        <f>'ADJ Sch 6 - Reclassifications'!$F$36</f>
        <v>0</v>
      </c>
      <c r="M376" s="608"/>
    </row>
    <row r="377" spans="1:13" hidden="1" x14ac:dyDescent="0.25">
      <c r="A377" s="608"/>
      <c r="B377" s="554" t="s">
        <v>221</v>
      </c>
      <c r="C377" s="555">
        <v>27</v>
      </c>
      <c r="D377" s="554"/>
      <c r="E377" s="559">
        <f>'ADJ Sch 6 - Reclassifications'!B37</f>
        <v>0</v>
      </c>
      <c r="F377" s="555">
        <v>3</v>
      </c>
      <c r="G377" s="554" t="s">
        <v>51</v>
      </c>
      <c r="H377" s="554"/>
      <c r="I377" s="609"/>
      <c r="J377" s="563">
        <f>'Sch 6 - Reclassifications'!$F$37</f>
        <v>0</v>
      </c>
      <c r="K377" s="563">
        <f t="shared" si="10"/>
        <v>0</v>
      </c>
      <c r="L377" s="563">
        <f>'ADJ Sch 6 - Reclassifications'!$F$37</f>
        <v>0</v>
      </c>
      <c r="M377" s="608"/>
    </row>
    <row r="378" spans="1:13" hidden="1" x14ac:dyDescent="0.25">
      <c r="A378" s="608"/>
      <c r="B378" s="554" t="s">
        <v>221</v>
      </c>
      <c r="C378" s="555">
        <v>28</v>
      </c>
      <c r="D378" s="554"/>
      <c r="E378" s="559">
        <f>'ADJ Sch 6 - Reclassifications'!B38</f>
        <v>0</v>
      </c>
      <c r="F378" s="555">
        <v>3</v>
      </c>
      <c r="G378" s="554" t="s">
        <v>51</v>
      </c>
      <c r="H378" s="554"/>
      <c r="I378" s="609"/>
      <c r="J378" s="563">
        <f>'Sch 6 - Reclassifications'!$F$38</f>
        <v>0</v>
      </c>
      <c r="K378" s="563">
        <f t="shared" si="10"/>
        <v>0</v>
      </c>
      <c r="L378" s="563">
        <f>'ADJ Sch 6 - Reclassifications'!$F$38</f>
        <v>0</v>
      </c>
      <c r="M378" s="608"/>
    </row>
    <row r="379" spans="1:13" hidden="1" x14ac:dyDescent="0.25">
      <c r="A379" s="608"/>
      <c r="B379" s="554" t="s">
        <v>221</v>
      </c>
      <c r="C379" s="555">
        <v>29</v>
      </c>
      <c r="D379" s="554"/>
      <c r="E379" s="559">
        <f>'ADJ Sch 6 - Reclassifications'!B39</f>
        <v>0</v>
      </c>
      <c r="F379" s="555">
        <v>3</v>
      </c>
      <c r="G379" s="554" t="s">
        <v>51</v>
      </c>
      <c r="H379" s="554"/>
      <c r="I379" s="609"/>
      <c r="J379" s="563">
        <f>'Sch 6 - Reclassifications'!$F$39</f>
        <v>0</v>
      </c>
      <c r="K379" s="563">
        <f t="shared" si="10"/>
        <v>0</v>
      </c>
      <c r="L379" s="563">
        <f>'ADJ Sch 6 - Reclassifications'!$F$39</f>
        <v>0</v>
      </c>
      <c r="M379" s="608"/>
    </row>
    <row r="380" spans="1:13" hidden="1" x14ac:dyDescent="0.25">
      <c r="A380" s="608"/>
      <c r="B380" s="554" t="s">
        <v>221</v>
      </c>
      <c r="C380" s="555">
        <v>30</v>
      </c>
      <c r="D380" s="554"/>
      <c r="E380" s="559">
        <f>'ADJ Sch 6 - Reclassifications'!B40</f>
        <v>0</v>
      </c>
      <c r="F380" s="555">
        <v>3</v>
      </c>
      <c r="G380" s="554" t="s">
        <v>51</v>
      </c>
      <c r="H380" s="554"/>
      <c r="I380" s="609"/>
      <c r="J380" s="563">
        <f>'Sch 6 - Reclassifications'!$F$40</f>
        <v>0</v>
      </c>
      <c r="K380" s="563">
        <f t="shared" si="10"/>
        <v>0</v>
      </c>
      <c r="L380" s="563">
        <f>'ADJ Sch 6 - Reclassifications'!$F$40</f>
        <v>0</v>
      </c>
      <c r="M380" s="608"/>
    </row>
    <row r="381" spans="1:13" hidden="1" x14ac:dyDescent="0.25">
      <c r="A381" s="608"/>
      <c r="B381" s="554" t="s">
        <v>221</v>
      </c>
      <c r="C381" s="555">
        <v>31</v>
      </c>
      <c r="D381" s="554"/>
      <c r="E381" s="559">
        <f>'ADJ Sch 6 - Reclassifications'!B41</f>
        <v>0</v>
      </c>
      <c r="F381" s="555">
        <v>3</v>
      </c>
      <c r="G381" s="554" t="s">
        <v>51</v>
      </c>
      <c r="H381" s="554"/>
      <c r="I381" s="609"/>
      <c r="J381" s="563">
        <f>'Sch 6 - Reclassifications'!$F$41</f>
        <v>0</v>
      </c>
      <c r="K381" s="563">
        <f t="shared" si="10"/>
        <v>0</v>
      </c>
      <c r="L381" s="563">
        <f>'ADJ Sch 6 - Reclassifications'!$F$41</f>
        <v>0</v>
      </c>
      <c r="M381" s="608"/>
    </row>
    <row r="382" spans="1:13" hidden="1" x14ac:dyDescent="0.25">
      <c r="A382" s="608"/>
      <c r="B382" s="554" t="s">
        <v>221</v>
      </c>
      <c r="C382" s="555">
        <v>32</v>
      </c>
      <c r="D382" s="554"/>
      <c r="E382" s="559">
        <f>'ADJ Sch 6 - Reclassifications'!B42</f>
        <v>0</v>
      </c>
      <c r="F382" s="555">
        <v>3</v>
      </c>
      <c r="G382" s="554" t="s">
        <v>51</v>
      </c>
      <c r="H382" s="554"/>
      <c r="I382" s="609"/>
      <c r="J382" s="563">
        <f>'Sch 6 - Reclassifications'!$F$42</f>
        <v>0</v>
      </c>
      <c r="K382" s="563">
        <f t="shared" si="10"/>
        <v>0</v>
      </c>
      <c r="L382" s="563">
        <f>'ADJ Sch 6 - Reclassifications'!$F$42</f>
        <v>0</v>
      </c>
      <c r="M382" s="608"/>
    </row>
    <row r="383" spans="1:13" hidden="1" x14ac:dyDescent="0.25">
      <c r="A383" s="608"/>
      <c r="B383" s="554" t="s">
        <v>221</v>
      </c>
      <c r="C383" s="555">
        <v>33</v>
      </c>
      <c r="D383" s="554"/>
      <c r="E383" s="559">
        <f>'ADJ Sch 6 - Reclassifications'!B43</f>
        <v>0</v>
      </c>
      <c r="F383" s="555">
        <v>3</v>
      </c>
      <c r="G383" s="554" t="s">
        <v>51</v>
      </c>
      <c r="H383" s="554"/>
      <c r="I383" s="609"/>
      <c r="J383" s="563">
        <f>'Sch 6 - Reclassifications'!$F$43</f>
        <v>0</v>
      </c>
      <c r="K383" s="563">
        <f t="shared" si="10"/>
        <v>0</v>
      </c>
      <c r="L383" s="563">
        <f>'ADJ Sch 6 - Reclassifications'!$F$43</f>
        <v>0</v>
      </c>
      <c r="M383" s="608"/>
    </row>
    <row r="384" spans="1:13" hidden="1" x14ac:dyDescent="0.25">
      <c r="A384" s="608"/>
      <c r="B384" s="554" t="s">
        <v>221</v>
      </c>
      <c r="C384" s="555">
        <v>34</v>
      </c>
      <c r="D384" s="554"/>
      <c r="E384" s="559">
        <f>'ADJ Sch 6 - Reclassifications'!B44</f>
        <v>0</v>
      </c>
      <c r="F384" s="555">
        <v>3</v>
      </c>
      <c r="G384" s="554" t="s">
        <v>51</v>
      </c>
      <c r="H384" s="554"/>
      <c r="I384" s="609"/>
      <c r="J384" s="563">
        <f>'Sch 6 - Reclassifications'!$F$44</f>
        <v>0</v>
      </c>
      <c r="K384" s="563">
        <f t="shared" si="10"/>
        <v>0</v>
      </c>
      <c r="L384" s="563">
        <f>'ADJ Sch 6 - Reclassifications'!$F$44</f>
        <v>0</v>
      </c>
      <c r="M384" s="608"/>
    </row>
    <row r="385" spans="1:13" hidden="1" x14ac:dyDescent="0.25">
      <c r="A385" s="608"/>
      <c r="B385" s="554" t="s">
        <v>221</v>
      </c>
      <c r="C385" s="555">
        <v>35</v>
      </c>
      <c r="D385" s="554"/>
      <c r="E385" s="559">
        <f>'ADJ Sch 6 - Reclassifications'!B45</f>
        <v>0</v>
      </c>
      <c r="F385" s="555">
        <v>3</v>
      </c>
      <c r="G385" s="554" t="s">
        <v>51</v>
      </c>
      <c r="H385" s="554"/>
      <c r="I385" s="609"/>
      <c r="J385" s="563">
        <f>'Sch 6 - Reclassifications'!$F$45</f>
        <v>0</v>
      </c>
      <c r="K385" s="563">
        <f t="shared" si="10"/>
        <v>0</v>
      </c>
      <c r="L385" s="563">
        <f>'ADJ Sch 6 - Reclassifications'!$F$45</f>
        <v>0</v>
      </c>
      <c r="M385" s="608"/>
    </row>
    <row r="386" spans="1:13" hidden="1" x14ac:dyDescent="0.25">
      <c r="A386" s="608"/>
      <c r="B386" s="554" t="s">
        <v>221</v>
      </c>
      <c r="C386" s="555">
        <v>36</v>
      </c>
      <c r="D386" s="554"/>
      <c r="E386" s="559">
        <f>'ADJ Sch 6 - Reclassifications'!B46</f>
        <v>0</v>
      </c>
      <c r="F386" s="555">
        <v>3</v>
      </c>
      <c r="G386" s="554" t="s">
        <v>51</v>
      </c>
      <c r="H386" s="554"/>
      <c r="I386" s="609"/>
      <c r="J386" s="563">
        <f>'Sch 6 - Reclassifications'!$F$46</f>
        <v>0</v>
      </c>
      <c r="K386" s="563">
        <f t="shared" si="10"/>
        <v>0</v>
      </c>
      <c r="L386" s="563">
        <f>'ADJ Sch 6 - Reclassifications'!$F$46</f>
        <v>0</v>
      </c>
      <c r="M386" s="608"/>
    </row>
    <row r="387" spans="1:13" hidden="1" x14ac:dyDescent="0.25">
      <c r="A387" s="608"/>
      <c r="B387" s="554" t="s">
        <v>221</v>
      </c>
      <c r="C387" s="555">
        <v>37</v>
      </c>
      <c r="D387" s="554"/>
      <c r="E387" s="559">
        <f>'ADJ Sch 6 - Reclassifications'!B47</f>
        <v>0</v>
      </c>
      <c r="F387" s="555">
        <v>3</v>
      </c>
      <c r="G387" s="554" t="s">
        <v>51</v>
      </c>
      <c r="H387" s="554"/>
      <c r="I387" s="609"/>
      <c r="J387" s="563">
        <f>'Sch 6 - Reclassifications'!$F$47</f>
        <v>0</v>
      </c>
      <c r="K387" s="563">
        <f t="shared" si="10"/>
        <v>0</v>
      </c>
      <c r="L387" s="563">
        <f>'ADJ Sch 6 - Reclassifications'!$F$47</f>
        <v>0</v>
      </c>
      <c r="M387" s="608"/>
    </row>
    <row r="388" spans="1:13" hidden="1" x14ac:dyDescent="0.25">
      <c r="A388" s="608"/>
      <c r="B388" s="554" t="s">
        <v>221</v>
      </c>
      <c r="C388" s="555">
        <v>38</v>
      </c>
      <c r="D388" s="554"/>
      <c r="E388" s="559">
        <f>'ADJ Sch 6 - Reclassifications'!B48</f>
        <v>0</v>
      </c>
      <c r="F388" s="555">
        <v>3</v>
      </c>
      <c r="G388" s="554" t="s">
        <v>51</v>
      </c>
      <c r="H388" s="554"/>
      <c r="I388" s="609"/>
      <c r="J388" s="563">
        <f>'Sch 6 - Reclassifications'!$F$48</f>
        <v>0</v>
      </c>
      <c r="K388" s="563">
        <f t="shared" si="10"/>
        <v>0</v>
      </c>
      <c r="L388" s="563">
        <f>'ADJ Sch 6 - Reclassifications'!$F$48</f>
        <v>0</v>
      </c>
      <c r="M388" s="608"/>
    </row>
    <row r="389" spans="1:13" hidden="1" x14ac:dyDescent="0.25">
      <c r="A389" s="608"/>
      <c r="B389" s="554" t="s">
        <v>221</v>
      </c>
      <c r="C389" s="555">
        <v>39</v>
      </c>
      <c r="D389" s="554"/>
      <c r="E389" s="559">
        <f>'ADJ Sch 6 - Reclassifications'!B49</f>
        <v>0</v>
      </c>
      <c r="F389" s="555">
        <v>3</v>
      </c>
      <c r="G389" s="554" t="s">
        <v>51</v>
      </c>
      <c r="H389" s="554"/>
      <c r="I389" s="609"/>
      <c r="J389" s="563">
        <f>'Sch 6 - Reclassifications'!$F$49</f>
        <v>0</v>
      </c>
      <c r="K389" s="563">
        <f t="shared" si="10"/>
        <v>0</v>
      </c>
      <c r="L389" s="563">
        <f>'ADJ Sch 6 - Reclassifications'!$F$49</f>
        <v>0</v>
      </c>
      <c r="M389" s="608"/>
    </row>
    <row r="390" spans="1:13" hidden="1" x14ac:dyDescent="0.25">
      <c r="A390" s="608"/>
      <c r="B390" s="554" t="s">
        <v>221</v>
      </c>
      <c r="C390" s="555">
        <v>40</v>
      </c>
      <c r="D390" s="554"/>
      <c r="E390" s="559">
        <f>'ADJ Sch 6 - Reclassifications'!B50</f>
        <v>0</v>
      </c>
      <c r="F390" s="555">
        <v>3</v>
      </c>
      <c r="G390" s="554" t="s">
        <v>51</v>
      </c>
      <c r="H390" s="554"/>
      <c r="I390" s="609"/>
      <c r="J390" s="563">
        <f>'Sch 6 - Reclassifications'!$F$50</f>
        <v>0</v>
      </c>
      <c r="K390" s="563">
        <f t="shared" si="10"/>
        <v>0</v>
      </c>
      <c r="L390" s="563">
        <f>'ADJ Sch 6 - Reclassifications'!$F$50</f>
        <v>0</v>
      </c>
      <c r="M390" s="608"/>
    </row>
    <row r="391" spans="1:13" hidden="1" x14ac:dyDescent="0.25">
      <c r="A391" s="608"/>
      <c r="B391" s="554" t="s">
        <v>221</v>
      </c>
      <c r="C391" s="555">
        <v>41</v>
      </c>
      <c r="D391" s="554"/>
      <c r="E391" s="559">
        <f>'ADJ Sch 6 - Reclassifications'!B51</f>
        <v>0</v>
      </c>
      <c r="F391" s="555">
        <v>3</v>
      </c>
      <c r="G391" s="554" t="s">
        <v>51</v>
      </c>
      <c r="H391" s="554"/>
      <c r="I391" s="609"/>
      <c r="J391" s="563">
        <f>'Sch 6 - Reclassifications'!$F$51</f>
        <v>0</v>
      </c>
      <c r="K391" s="563">
        <f t="shared" si="10"/>
        <v>0</v>
      </c>
      <c r="L391" s="563">
        <f>'ADJ Sch 6 - Reclassifications'!$F$51</f>
        <v>0</v>
      </c>
      <c r="M391" s="608"/>
    </row>
    <row r="392" spans="1:13" hidden="1" x14ac:dyDescent="0.25">
      <c r="A392" s="608"/>
      <c r="B392" s="554" t="s">
        <v>221</v>
      </c>
      <c r="C392" s="555">
        <v>42</v>
      </c>
      <c r="D392" s="554"/>
      <c r="E392" s="559">
        <f>'ADJ Sch 6 - Reclassifications'!B52</f>
        <v>0</v>
      </c>
      <c r="F392" s="555">
        <v>3</v>
      </c>
      <c r="G392" s="554" t="s">
        <v>51</v>
      </c>
      <c r="H392" s="554"/>
      <c r="I392" s="609"/>
      <c r="J392" s="563">
        <f>'Sch 6 - Reclassifications'!$F$52</f>
        <v>0</v>
      </c>
      <c r="K392" s="563">
        <f t="shared" si="10"/>
        <v>0</v>
      </c>
      <c r="L392" s="563">
        <f>'ADJ Sch 6 - Reclassifications'!$F$52</f>
        <v>0</v>
      </c>
      <c r="M392" s="608"/>
    </row>
    <row r="393" spans="1:13" hidden="1" x14ac:dyDescent="0.25">
      <c r="A393" s="608"/>
      <c r="B393" s="554" t="s">
        <v>221</v>
      </c>
      <c r="C393" s="555">
        <v>43</v>
      </c>
      <c r="D393" s="554"/>
      <c r="E393" s="559">
        <f>'ADJ Sch 6 - Reclassifications'!B53</f>
        <v>0</v>
      </c>
      <c r="F393" s="555">
        <v>3</v>
      </c>
      <c r="G393" s="554" t="s">
        <v>51</v>
      </c>
      <c r="H393" s="554"/>
      <c r="I393" s="609"/>
      <c r="J393" s="563">
        <f>'Sch 6 - Reclassifications'!$F$53</f>
        <v>0</v>
      </c>
      <c r="K393" s="563">
        <f t="shared" si="10"/>
        <v>0</v>
      </c>
      <c r="L393" s="563">
        <f>'ADJ Sch 6 - Reclassifications'!$F$53</f>
        <v>0</v>
      </c>
      <c r="M393" s="608"/>
    </row>
    <row r="394" spans="1:13" hidden="1" x14ac:dyDescent="0.25">
      <c r="A394" s="608"/>
      <c r="B394" s="554" t="s">
        <v>221</v>
      </c>
      <c r="C394" s="555">
        <v>44</v>
      </c>
      <c r="D394" s="554"/>
      <c r="E394" s="559">
        <f>'ADJ Sch 6 - Reclassifications'!B54</f>
        <v>0</v>
      </c>
      <c r="F394" s="555">
        <v>3</v>
      </c>
      <c r="G394" s="554" t="s">
        <v>51</v>
      </c>
      <c r="H394" s="554"/>
      <c r="I394" s="609"/>
      <c r="J394" s="563">
        <f>'Sch 6 - Reclassifications'!$F$54</f>
        <v>0</v>
      </c>
      <c r="K394" s="563">
        <f t="shared" si="10"/>
        <v>0</v>
      </c>
      <c r="L394" s="563">
        <f>'ADJ Sch 6 - Reclassifications'!$F$54</f>
        <v>0</v>
      </c>
      <c r="M394" s="608"/>
    </row>
    <row r="395" spans="1:13" hidden="1" x14ac:dyDescent="0.25">
      <c r="A395" s="608"/>
      <c r="B395" s="554" t="s">
        <v>221</v>
      </c>
      <c r="C395" s="555">
        <v>45</v>
      </c>
      <c r="D395" s="554"/>
      <c r="E395" s="559">
        <f>'ADJ Sch 6 - Reclassifications'!B55</f>
        <v>0</v>
      </c>
      <c r="F395" s="555">
        <v>3</v>
      </c>
      <c r="G395" s="554" t="s">
        <v>51</v>
      </c>
      <c r="H395" s="554"/>
      <c r="I395" s="609"/>
      <c r="J395" s="563">
        <f>'Sch 6 - Reclassifications'!$F$55</f>
        <v>0</v>
      </c>
      <c r="K395" s="563">
        <f t="shared" si="10"/>
        <v>0</v>
      </c>
      <c r="L395" s="563">
        <f>'ADJ Sch 6 - Reclassifications'!$F$55</f>
        <v>0</v>
      </c>
      <c r="M395" s="608"/>
    </row>
    <row r="396" spans="1:13" hidden="1" x14ac:dyDescent="0.25">
      <c r="A396" s="608"/>
      <c r="B396" s="554" t="s">
        <v>221</v>
      </c>
      <c r="C396" s="555">
        <v>46</v>
      </c>
      <c r="D396" s="554"/>
      <c r="E396" s="559">
        <f>'ADJ Sch 6 - Reclassifications'!B56</f>
        <v>0</v>
      </c>
      <c r="F396" s="555">
        <v>3</v>
      </c>
      <c r="G396" s="554" t="s">
        <v>51</v>
      </c>
      <c r="H396" s="554"/>
      <c r="I396" s="609"/>
      <c r="J396" s="563">
        <f>'Sch 6 - Reclassifications'!$F$56</f>
        <v>0</v>
      </c>
      <c r="K396" s="563">
        <f t="shared" si="10"/>
        <v>0</v>
      </c>
      <c r="L396" s="563">
        <f>'ADJ Sch 6 - Reclassifications'!$F$56</f>
        <v>0</v>
      </c>
      <c r="M396" s="608"/>
    </row>
    <row r="397" spans="1:13" hidden="1" x14ac:dyDescent="0.25">
      <c r="A397" s="608"/>
      <c r="B397" s="554" t="s">
        <v>221</v>
      </c>
      <c r="C397" s="555">
        <v>47</v>
      </c>
      <c r="D397" s="554"/>
      <c r="E397" s="559">
        <f>'ADJ Sch 6 - Reclassifications'!B57</f>
        <v>0</v>
      </c>
      <c r="F397" s="555">
        <v>3</v>
      </c>
      <c r="G397" s="554" t="s">
        <v>51</v>
      </c>
      <c r="H397" s="554"/>
      <c r="I397" s="609"/>
      <c r="J397" s="563">
        <f>'Sch 6 - Reclassifications'!$F$57</f>
        <v>0</v>
      </c>
      <c r="K397" s="563">
        <f t="shared" si="10"/>
        <v>0</v>
      </c>
      <c r="L397" s="563">
        <f>'ADJ Sch 6 - Reclassifications'!$F$57</f>
        <v>0</v>
      </c>
      <c r="M397" s="608"/>
    </row>
    <row r="398" spans="1:13" hidden="1" x14ac:dyDescent="0.25">
      <c r="A398" s="608"/>
      <c r="B398" s="554" t="s">
        <v>221</v>
      </c>
      <c r="C398" s="555">
        <v>48</v>
      </c>
      <c r="D398" s="554"/>
      <c r="E398" s="559">
        <f>'ADJ Sch 6 - Reclassifications'!B58</f>
        <v>0</v>
      </c>
      <c r="F398" s="555">
        <v>3</v>
      </c>
      <c r="G398" s="554" t="s">
        <v>51</v>
      </c>
      <c r="H398" s="554"/>
      <c r="I398" s="609"/>
      <c r="J398" s="563">
        <f>'Sch 6 - Reclassifications'!$F$58</f>
        <v>0</v>
      </c>
      <c r="K398" s="563">
        <f t="shared" si="10"/>
        <v>0</v>
      </c>
      <c r="L398" s="563">
        <f>'ADJ Sch 6 - Reclassifications'!$F$58</f>
        <v>0</v>
      </c>
      <c r="M398" s="608"/>
    </row>
    <row r="399" spans="1:13" hidden="1" x14ac:dyDescent="0.25">
      <c r="A399" s="608"/>
      <c r="B399" s="554" t="s">
        <v>221</v>
      </c>
      <c r="C399" s="555">
        <v>49</v>
      </c>
      <c r="D399" s="554"/>
      <c r="E399" s="559">
        <f>'ADJ Sch 6 - Reclassifications'!B59</f>
        <v>0</v>
      </c>
      <c r="F399" s="555">
        <v>3</v>
      </c>
      <c r="G399" s="554" t="s">
        <v>51</v>
      </c>
      <c r="H399" s="554"/>
      <c r="I399" s="609"/>
      <c r="J399" s="563">
        <f>'Sch 6 - Reclassifications'!$F$59</f>
        <v>0</v>
      </c>
      <c r="K399" s="563">
        <f t="shared" si="10"/>
        <v>0</v>
      </c>
      <c r="L399" s="563">
        <f>'ADJ Sch 6 - Reclassifications'!$F$59</f>
        <v>0</v>
      </c>
      <c r="M399" s="608"/>
    </row>
    <row r="400" spans="1:13" hidden="1" x14ac:dyDescent="0.25">
      <c r="A400" s="608"/>
      <c r="B400" s="554" t="s">
        <v>221</v>
      </c>
      <c r="C400" s="555">
        <v>50</v>
      </c>
      <c r="D400" s="554"/>
      <c r="E400" s="559">
        <f>'ADJ Sch 6 - Reclassifications'!B60</f>
        <v>0</v>
      </c>
      <c r="F400" s="555">
        <v>3</v>
      </c>
      <c r="G400" s="554" t="s">
        <v>51</v>
      </c>
      <c r="H400" s="554"/>
      <c r="I400" s="609"/>
      <c r="J400" s="563">
        <f>'Sch 6 - Reclassifications'!$F$60</f>
        <v>0</v>
      </c>
      <c r="K400" s="563">
        <f t="shared" si="10"/>
        <v>0</v>
      </c>
      <c r="L400" s="563">
        <f>'ADJ Sch 6 - Reclassifications'!$F$60</f>
        <v>0</v>
      </c>
      <c r="M400" s="608"/>
    </row>
    <row r="401" spans="1:13" hidden="1" x14ac:dyDescent="0.25">
      <c r="A401" s="608"/>
      <c r="B401" s="554" t="s">
        <v>221</v>
      </c>
      <c r="C401" s="555">
        <v>51</v>
      </c>
      <c r="D401" s="554"/>
      <c r="E401" s="559">
        <f>'ADJ Sch 6 - Reclassifications'!B61</f>
        <v>0</v>
      </c>
      <c r="F401" s="555">
        <v>3</v>
      </c>
      <c r="G401" s="554" t="s">
        <v>51</v>
      </c>
      <c r="H401" s="554"/>
      <c r="I401" s="609"/>
      <c r="J401" s="563">
        <f>'Sch 6 - Reclassifications'!$F$61</f>
        <v>0</v>
      </c>
      <c r="K401" s="563">
        <f t="shared" si="10"/>
        <v>0</v>
      </c>
      <c r="L401" s="563">
        <f>'ADJ Sch 6 - Reclassifications'!$F$61</f>
        <v>0</v>
      </c>
      <c r="M401" s="608"/>
    </row>
    <row r="402" spans="1:13" hidden="1" x14ac:dyDescent="0.25">
      <c r="A402" s="608"/>
      <c r="B402" s="554" t="s">
        <v>221</v>
      </c>
      <c r="C402" s="555">
        <v>52</v>
      </c>
      <c r="D402" s="554"/>
      <c r="E402" s="559">
        <f>'ADJ Sch 6 - Reclassifications'!B62</f>
        <v>0</v>
      </c>
      <c r="F402" s="555">
        <v>3</v>
      </c>
      <c r="G402" s="554" t="s">
        <v>51</v>
      </c>
      <c r="H402" s="554"/>
      <c r="I402" s="609"/>
      <c r="J402" s="563">
        <f>'Sch 6 - Reclassifications'!$F$62</f>
        <v>0</v>
      </c>
      <c r="K402" s="563">
        <f t="shared" si="10"/>
        <v>0</v>
      </c>
      <c r="L402" s="563">
        <f>'ADJ Sch 6 - Reclassifications'!$F$62</f>
        <v>0</v>
      </c>
      <c r="M402" s="608"/>
    </row>
    <row r="403" spans="1:13" hidden="1" x14ac:dyDescent="0.25">
      <c r="A403" s="608"/>
      <c r="B403" s="554" t="s">
        <v>221</v>
      </c>
      <c r="C403" s="555">
        <v>53</v>
      </c>
      <c r="D403" s="554"/>
      <c r="E403" s="559">
        <f>'ADJ Sch 6 - Reclassifications'!B63</f>
        <v>0</v>
      </c>
      <c r="F403" s="555">
        <v>3</v>
      </c>
      <c r="G403" s="554" t="s">
        <v>51</v>
      </c>
      <c r="H403" s="554"/>
      <c r="I403" s="609"/>
      <c r="J403" s="563">
        <f>'Sch 6 - Reclassifications'!$F$63</f>
        <v>0</v>
      </c>
      <c r="K403" s="563">
        <f t="shared" si="10"/>
        <v>0</v>
      </c>
      <c r="L403" s="563">
        <f>'ADJ Sch 6 - Reclassifications'!$F$63</f>
        <v>0</v>
      </c>
      <c r="M403" s="608"/>
    </row>
    <row r="404" spans="1:13" hidden="1" x14ac:dyDescent="0.25">
      <c r="A404" s="608"/>
      <c r="B404" s="554" t="s">
        <v>221</v>
      </c>
      <c r="C404" s="555">
        <v>54</v>
      </c>
      <c r="D404" s="554"/>
      <c r="E404" s="559">
        <f>'ADJ Sch 6 - Reclassifications'!B64</f>
        <v>0</v>
      </c>
      <c r="F404" s="555">
        <v>3</v>
      </c>
      <c r="G404" s="554" t="s">
        <v>51</v>
      </c>
      <c r="H404" s="554"/>
      <c r="I404" s="609"/>
      <c r="J404" s="563">
        <f>'Sch 6 - Reclassifications'!$F$64</f>
        <v>0</v>
      </c>
      <c r="K404" s="563">
        <f t="shared" si="10"/>
        <v>0</v>
      </c>
      <c r="L404" s="563">
        <f>'ADJ Sch 6 - Reclassifications'!$F$64</f>
        <v>0</v>
      </c>
      <c r="M404" s="608"/>
    </row>
    <row r="405" spans="1:13" hidden="1" x14ac:dyDescent="0.25">
      <c r="A405" s="608"/>
      <c r="B405" s="554" t="s">
        <v>221</v>
      </c>
      <c r="C405" s="555">
        <v>55</v>
      </c>
      <c r="D405" s="554"/>
      <c r="E405" s="559">
        <f>'ADJ Sch 6 - Reclassifications'!B65</f>
        <v>0</v>
      </c>
      <c r="F405" s="555">
        <v>3</v>
      </c>
      <c r="G405" s="554" t="s">
        <v>51</v>
      </c>
      <c r="H405" s="554"/>
      <c r="I405" s="609"/>
      <c r="J405" s="563">
        <f>'Sch 6 - Reclassifications'!$F$65</f>
        <v>0</v>
      </c>
      <c r="K405" s="563">
        <f t="shared" si="10"/>
        <v>0</v>
      </c>
      <c r="L405" s="563">
        <f>'ADJ Sch 6 - Reclassifications'!$F$65</f>
        <v>0</v>
      </c>
      <c r="M405" s="608"/>
    </row>
    <row r="406" spans="1:13" hidden="1" x14ac:dyDescent="0.25">
      <c r="A406" s="608"/>
      <c r="B406" s="554" t="s">
        <v>221</v>
      </c>
      <c r="C406" s="555">
        <v>56</v>
      </c>
      <c r="D406" s="554"/>
      <c r="E406" s="559">
        <f>'ADJ Sch 6 - Reclassifications'!B66</f>
        <v>0</v>
      </c>
      <c r="F406" s="555">
        <v>3</v>
      </c>
      <c r="G406" s="554" t="s">
        <v>51</v>
      </c>
      <c r="H406" s="554"/>
      <c r="I406" s="609"/>
      <c r="J406" s="563">
        <f>'Sch 6 - Reclassifications'!$F$66</f>
        <v>0</v>
      </c>
      <c r="K406" s="563">
        <f t="shared" si="10"/>
        <v>0</v>
      </c>
      <c r="L406" s="563">
        <f>'ADJ Sch 6 - Reclassifications'!$F$66</f>
        <v>0</v>
      </c>
      <c r="M406" s="608"/>
    </row>
    <row r="407" spans="1:13" hidden="1" x14ac:dyDescent="0.25">
      <c r="A407" s="608"/>
      <c r="B407" s="554" t="s">
        <v>221</v>
      </c>
      <c r="C407" s="555">
        <v>57</v>
      </c>
      <c r="D407" s="554"/>
      <c r="E407" s="559">
        <f>'ADJ Sch 6 - Reclassifications'!B67</f>
        <v>0</v>
      </c>
      <c r="F407" s="555">
        <v>3</v>
      </c>
      <c r="G407" s="554" t="s">
        <v>51</v>
      </c>
      <c r="H407" s="554"/>
      <c r="I407" s="609"/>
      <c r="J407" s="563">
        <f>'Sch 6 - Reclassifications'!$F$67</f>
        <v>0</v>
      </c>
      <c r="K407" s="563">
        <f t="shared" si="10"/>
        <v>0</v>
      </c>
      <c r="L407" s="563">
        <f>'ADJ Sch 6 - Reclassifications'!$F$67</f>
        <v>0</v>
      </c>
      <c r="M407" s="608"/>
    </row>
    <row r="408" spans="1:13" hidden="1" x14ac:dyDescent="0.25">
      <c r="A408" s="608"/>
      <c r="B408" s="554" t="s">
        <v>221</v>
      </c>
      <c r="C408" s="555">
        <v>58</v>
      </c>
      <c r="D408" s="554"/>
      <c r="E408" s="559">
        <f>'ADJ Sch 6 - Reclassifications'!B68</f>
        <v>0</v>
      </c>
      <c r="F408" s="555">
        <v>3</v>
      </c>
      <c r="G408" s="554" t="s">
        <v>51</v>
      </c>
      <c r="H408" s="554"/>
      <c r="I408" s="609"/>
      <c r="J408" s="563">
        <f>'Sch 6 - Reclassifications'!$F$68</f>
        <v>0</v>
      </c>
      <c r="K408" s="563">
        <f t="shared" si="10"/>
        <v>0</v>
      </c>
      <c r="L408" s="563">
        <f>'ADJ Sch 6 - Reclassifications'!$F$68</f>
        <v>0</v>
      </c>
      <c r="M408" s="608"/>
    </row>
    <row r="409" spans="1:13" hidden="1" x14ac:dyDescent="0.25">
      <c r="A409" s="608"/>
      <c r="B409" s="554" t="s">
        <v>221</v>
      </c>
      <c r="C409" s="555">
        <v>59</v>
      </c>
      <c r="D409" s="554"/>
      <c r="E409" s="559">
        <f>'ADJ Sch 6 - Reclassifications'!B69</f>
        <v>0</v>
      </c>
      <c r="F409" s="555">
        <v>3</v>
      </c>
      <c r="G409" s="554" t="s">
        <v>51</v>
      </c>
      <c r="H409" s="554"/>
      <c r="I409" s="609"/>
      <c r="J409" s="563">
        <f>'Sch 6 - Reclassifications'!$F$69</f>
        <v>0</v>
      </c>
      <c r="K409" s="563">
        <f t="shared" si="10"/>
        <v>0</v>
      </c>
      <c r="L409" s="563">
        <f>'ADJ Sch 6 - Reclassifications'!$F$69</f>
        <v>0</v>
      </c>
      <c r="M409" s="608"/>
    </row>
    <row r="410" spans="1:13" hidden="1" x14ac:dyDescent="0.25">
      <c r="A410" s="608"/>
      <c r="B410" s="554" t="s">
        <v>221</v>
      </c>
      <c r="C410" s="555">
        <v>60</v>
      </c>
      <c r="D410" s="554"/>
      <c r="E410" s="559">
        <f>'ADJ Sch 6 - Reclassifications'!B70</f>
        <v>0</v>
      </c>
      <c r="F410" s="555">
        <v>3</v>
      </c>
      <c r="G410" s="554" t="s">
        <v>51</v>
      </c>
      <c r="H410" s="554"/>
      <c r="I410" s="609"/>
      <c r="J410" s="563">
        <f>'Sch 6 - Reclassifications'!$F$70</f>
        <v>0</v>
      </c>
      <c r="K410" s="563">
        <f t="shared" si="10"/>
        <v>0</v>
      </c>
      <c r="L410" s="563">
        <f>'ADJ Sch 6 - Reclassifications'!$F$70</f>
        <v>0</v>
      </c>
      <c r="M410" s="608"/>
    </row>
    <row r="411" spans="1:13" hidden="1" x14ac:dyDescent="0.25">
      <c r="A411" s="608"/>
      <c r="B411" s="554" t="s">
        <v>221</v>
      </c>
      <c r="C411" s="555">
        <v>1</v>
      </c>
      <c r="D411" s="554"/>
      <c r="E411" s="559">
        <f>'ADJ Sch 6 - Reclassifications'!B11</f>
        <v>0</v>
      </c>
      <c r="F411" s="555">
        <v>4</v>
      </c>
      <c r="G411" s="554" t="s">
        <v>78</v>
      </c>
      <c r="H411" s="554"/>
      <c r="I411" s="609"/>
      <c r="J411" s="563">
        <f>'Sch 6 - Reclassifications'!$G$11</f>
        <v>0</v>
      </c>
      <c r="K411" s="563">
        <f t="shared" si="10"/>
        <v>0</v>
      </c>
      <c r="L411" s="563">
        <f>'ADJ Sch 6 - Reclassifications'!$G$11</f>
        <v>0</v>
      </c>
      <c r="M411" s="608"/>
    </row>
    <row r="412" spans="1:13" hidden="1" x14ac:dyDescent="0.25">
      <c r="A412" s="608"/>
      <c r="B412" s="554" t="s">
        <v>221</v>
      </c>
      <c r="C412" s="555">
        <v>2</v>
      </c>
      <c r="D412" s="554"/>
      <c r="E412" s="559">
        <f>'ADJ Sch 6 - Reclassifications'!B12</f>
        <v>0</v>
      </c>
      <c r="F412" s="555">
        <v>4</v>
      </c>
      <c r="G412" s="554" t="s">
        <v>78</v>
      </c>
      <c r="H412" s="554"/>
      <c r="I412" s="609"/>
      <c r="J412" s="563">
        <f>'Sch 6 - Reclassifications'!$G$12</f>
        <v>0</v>
      </c>
      <c r="K412" s="563">
        <f t="shared" si="10"/>
        <v>0</v>
      </c>
      <c r="L412" s="563">
        <f>'ADJ Sch 6 - Reclassifications'!$G$12</f>
        <v>0</v>
      </c>
      <c r="M412" s="608"/>
    </row>
    <row r="413" spans="1:13" hidden="1" x14ac:dyDescent="0.25">
      <c r="A413" s="608"/>
      <c r="B413" s="554" t="s">
        <v>221</v>
      </c>
      <c r="C413" s="555">
        <v>3</v>
      </c>
      <c r="D413" s="554"/>
      <c r="E413" s="559">
        <f>'ADJ Sch 6 - Reclassifications'!B13</f>
        <v>0</v>
      </c>
      <c r="F413" s="555">
        <v>4</v>
      </c>
      <c r="G413" s="554" t="s">
        <v>78</v>
      </c>
      <c r="H413" s="554"/>
      <c r="I413" s="609"/>
      <c r="J413" s="563">
        <f>'Sch 6 - Reclassifications'!$G$13</f>
        <v>0</v>
      </c>
      <c r="K413" s="563">
        <f t="shared" si="10"/>
        <v>0</v>
      </c>
      <c r="L413" s="563">
        <f>'ADJ Sch 6 - Reclassifications'!$G$13</f>
        <v>0</v>
      </c>
      <c r="M413" s="608"/>
    </row>
    <row r="414" spans="1:13" hidden="1" x14ac:dyDescent="0.25">
      <c r="A414" s="608"/>
      <c r="B414" s="554" t="s">
        <v>221</v>
      </c>
      <c r="C414" s="555">
        <v>4</v>
      </c>
      <c r="D414" s="554"/>
      <c r="E414" s="559">
        <f>'ADJ Sch 6 - Reclassifications'!B14</f>
        <v>0</v>
      </c>
      <c r="F414" s="555">
        <v>4</v>
      </c>
      <c r="G414" s="554" t="s">
        <v>78</v>
      </c>
      <c r="H414" s="554"/>
      <c r="I414" s="609"/>
      <c r="J414" s="563">
        <f>'Sch 6 - Reclassifications'!$G$14</f>
        <v>0</v>
      </c>
      <c r="K414" s="563">
        <f t="shared" si="10"/>
        <v>0</v>
      </c>
      <c r="L414" s="563">
        <f>'ADJ Sch 6 - Reclassifications'!$G$14</f>
        <v>0</v>
      </c>
      <c r="M414" s="608"/>
    </row>
    <row r="415" spans="1:13" hidden="1" x14ac:dyDescent="0.25">
      <c r="A415" s="608"/>
      <c r="B415" s="554" t="s">
        <v>221</v>
      </c>
      <c r="C415" s="555">
        <v>5</v>
      </c>
      <c r="D415" s="554"/>
      <c r="E415" s="559">
        <f>'ADJ Sch 6 - Reclassifications'!B15</f>
        <v>0</v>
      </c>
      <c r="F415" s="555">
        <v>4</v>
      </c>
      <c r="G415" s="554" t="s">
        <v>78</v>
      </c>
      <c r="H415" s="554"/>
      <c r="I415" s="609"/>
      <c r="J415" s="563">
        <f>'Sch 6 - Reclassifications'!$G$15</f>
        <v>0</v>
      </c>
      <c r="K415" s="563">
        <f t="shared" si="10"/>
        <v>0</v>
      </c>
      <c r="L415" s="563">
        <f>'ADJ Sch 6 - Reclassifications'!$G$15</f>
        <v>0</v>
      </c>
      <c r="M415" s="608"/>
    </row>
    <row r="416" spans="1:13" hidden="1" x14ac:dyDescent="0.25">
      <c r="A416" s="608"/>
      <c r="B416" s="554" t="s">
        <v>221</v>
      </c>
      <c r="C416" s="555">
        <v>6</v>
      </c>
      <c r="D416" s="554"/>
      <c r="E416" s="559">
        <f>'ADJ Sch 6 - Reclassifications'!B16</f>
        <v>0</v>
      </c>
      <c r="F416" s="555">
        <v>4</v>
      </c>
      <c r="G416" s="554" t="s">
        <v>78</v>
      </c>
      <c r="H416" s="554"/>
      <c r="I416" s="609"/>
      <c r="J416" s="563">
        <f>'Sch 6 - Reclassifications'!$G$16</f>
        <v>0</v>
      </c>
      <c r="K416" s="563">
        <f t="shared" si="10"/>
        <v>0</v>
      </c>
      <c r="L416" s="563">
        <f>'ADJ Sch 6 - Reclassifications'!$G$16</f>
        <v>0</v>
      </c>
      <c r="M416" s="608"/>
    </row>
    <row r="417" spans="1:13" hidden="1" x14ac:dyDescent="0.25">
      <c r="A417" s="608"/>
      <c r="B417" s="554" t="s">
        <v>221</v>
      </c>
      <c r="C417" s="555">
        <v>7</v>
      </c>
      <c r="D417" s="554"/>
      <c r="E417" s="559">
        <f>'ADJ Sch 6 - Reclassifications'!B17</f>
        <v>0</v>
      </c>
      <c r="F417" s="555">
        <v>4</v>
      </c>
      <c r="G417" s="554" t="s">
        <v>78</v>
      </c>
      <c r="H417" s="554"/>
      <c r="I417" s="609"/>
      <c r="J417" s="563">
        <f>'Sch 6 - Reclassifications'!$G$17</f>
        <v>0</v>
      </c>
      <c r="K417" s="563">
        <f t="shared" si="10"/>
        <v>0</v>
      </c>
      <c r="L417" s="563">
        <f>'ADJ Sch 6 - Reclassifications'!$G$17</f>
        <v>0</v>
      </c>
      <c r="M417" s="608"/>
    </row>
    <row r="418" spans="1:13" hidden="1" x14ac:dyDescent="0.25">
      <c r="A418" s="608"/>
      <c r="B418" s="554" t="s">
        <v>221</v>
      </c>
      <c r="C418" s="555">
        <v>8</v>
      </c>
      <c r="D418" s="554"/>
      <c r="E418" s="559">
        <f>'ADJ Sch 6 - Reclassifications'!B18</f>
        <v>0</v>
      </c>
      <c r="F418" s="555">
        <v>4</v>
      </c>
      <c r="G418" s="554" t="s">
        <v>78</v>
      </c>
      <c r="H418" s="554"/>
      <c r="I418" s="609"/>
      <c r="J418" s="563">
        <f>'Sch 6 - Reclassifications'!$G$18</f>
        <v>0</v>
      </c>
      <c r="K418" s="563">
        <f t="shared" si="10"/>
        <v>0</v>
      </c>
      <c r="L418" s="563">
        <f>'ADJ Sch 6 - Reclassifications'!$G$18</f>
        <v>0</v>
      </c>
      <c r="M418" s="608"/>
    </row>
    <row r="419" spans="1:13" hidden="1" x14ac:dyDescent="0.25">
      <c r="A419" s="608"/>
      <c r="B419" s="554" t="s">
        <v>221</v>
      </c>
      <c r="C419" s="555">
        <v>9</v>
      </c>
      <c r="D419" s="554"/>
      <c r="E419" s="559">
        <f>'ADJ Sch 6 - Reclassifications'!B19</f>
        <v>0</v>
      </c>
      <c r="F419" s="555">
        <v>4</v>
      </c>
      <c r="G419" s="554" t="s">
        <v>78</v>
      </c>
      <c r="H419" s="554"/>
      <c r="I419" s="609"/>
      <c r="J419" s="563">
        <f>'Sch 6 - Reclassifications'!$G$19</f>
        <v>0</v>
      </c>
      <c r="K419" s="563">
        <f t="shared" si="10"/>
        <v>0</v>
      </c>
      <c r="L419" s="563">
        <f>'ADJ Sch 6 - Reclassifications'!$G$19</f>
        <v>0</v>
      </c>
      <c r="M419" s="608"/>
    </row>
    <row r="420" spans="1:13" hidden="1" x14ac:dyDescent="0.25">
      <c r="A420" s="608"/>
      <c r="B420" s="554" t="s">
        <v>221</v>
      </c>
      <c r="C420" s="555">
        <v>10</v>
      </c>
      <c r="D420" s="554"/>
      <c r="E420" s="559">
        <f>'ADJ Sch 6 - Reclassifications'!B20</f>
        <v>0</v>
      </c>
      <c r="F420" s="555">
        <v>4</v>
      </c>
      <c r="G420" s="554" t="s">
        <v>78</v>
      </c>
      <c r="H420" s="554"/>
      <c r="I420" s="609"/>
      <c r="J420" s="563">
        <f>'Sch 6 - Reclassifications'!$G$20</f>
        <v>0</v>
      </c>
      <c r="K420" s="563">
        <f t="shared" si="10"/>
        <v>0</v>
      </c>
      <c r="L420" s="563">
        <f>'ADJ Sch 6 - Reclassifications'!$G$20</f>
        <v>0</v>
      </c>
      <c r="M420" s="608"/>
    </row>
    <row r="421" spans="1:13" hidden="1" x14ac:dyDescent="0.25">
      <c r="A421" s="608"/>
      <c r="B421" s="554" t="s">
        <v>221</v>
      </c>
      <c r="C421" s="555">
        <v>11</v>
      </c>
      <c r="D421" s="554"/>
      <c r="E421" s="559">
        <f>'ADJ Sch 6 - Reclassifications'!B21</f>
        <v>0</v>
      </c>
      <c r="F421" s="555">
        <v>4</v>
      </c>
      <c r="G421" s="554" t="s">
        <v>78</v>
      </c>
      <c r="H421" s="554"/>
      <c r="I421" s="609"/>
      <c r="J421" s="563">
        <f>'Sch 6 - Reclassifications'!$G$21</f>
        <v>0</v>
      </c>
      <c r="K421" s="563">
        <f t="shared" si="10"/>
        <v>0</v>
      </c>
      <c r="L421" s="563">
        <f>'ADJ Sch 6 - Reclassifications'!$G$21</f>
        <v>0</v>
      </c>
      <c r="M421" s="608"/>
    </row>
    <row r="422" spans="1:13" hidden="1" x14ac:dyDescent="0.25">
      <c r="A422" s="608"/>
      <c r="B422" s="554" t="s">
        <v>221</v>
      </c>
      <c r="C422" s="555">
        <v>12</v>
      </c>
      <c r="D422" s="554"/>
      <c r="E422" s="559">
        <f>'ADJ Sch 6 - Reclassifications'!B22</f>
        <v>0</v>
      </c>
      <c r="F422" s="555">
        <v>4</v>
      </c>
      <c r="G422" s="554" t="s">
        <v>78</v>
      </c>
      <c r="H422" s="554"/>
      <c r="I422" s="609"/>
      <c r="J422" s="563">
        <f>'Sch 6 - Reclassifications'!$G$22</f>
        <v>0</v>
      </c>
      <c r="K422" s="563">
        <f t="shared" si="10"/>
        <v>0</v>
      </c>
      <c r="L422" s="563">
        <f>'ADJ Sch 6 - Reclassifications'!$G$22</f>
        <v>0</v>
      </c>
      <c r="M422" s="608"/>
    </row>
    <row r="423" spans="1:13" hidden="1" x14ac:dyDescent="0.25">
      <c r="A423" s="608"/>
      <c r="B423" s="554" t="s">
        <v>221</v>
      </c>
      <c r="C423" s="555">
        <v>13</v>
      </c>
      <c r="D423" s="554"/>
      <c r="E423" s="559">
        <f>'ADJ Sch 6 - Reclassifications'!B23</f>
        <v>0</v>
      </c>
      <c r="F423" s="555">
        <v>4</v>
      </c>
      <c r="G423" s="554" t="s">
        <v>78</v>
      </c>
      <c r="H423" s="554"/>
      <c r="I423" s="609"/>
      <c r="J423" s="563">
        <f>'Sch 6 - Reclassifications'!$G$23</f>
        <v>0</v>
      </c>
      <c r="K423" s="563">
        <f t="shared" ref="K423:K470" si="11">IF(J423=L423,0,L423)</f>
        <v>0</v>
      </c>
      <c r="L423" s="563">
        <f>'ADJ Sch 6 - Reclassifications'!$G$23</f>
        <v>0</v>
      </c>
      <c r="M423" s="608"/>
    </row>
    <row r="424" spans="1:13" hidden="1" x14ac:dyDescent="0.25">
      <c r="A424" s="608"/>
      <c r="B424" s="554" t="s">
        <v>221</v>
      </c>
      <c r="C424" s="555">
        <v>14</v>
      </c>
      <c r="D424" s="554"/>
      <c r="E424" s="559">
        <f>'ADJ Sch 6 - Reclassifications'!B24</f>
        <v>0</v>
      </c>
      <c r="F424" s="555">
        <v>4</v>
      </c>
      <c r="G424" s="554" t="s">
        <v>78</v>
      </c>
      <c r="H424" s="554"/>
      <c r="I424" s="609"/>
      <c r="J424" s="563">
        <f>'Sch 6 - Reclassifications'!$G$24</f>
        <v>0</v>
      </c>
      <c r="K424" s="563">
        <f t="shared" si="11"/>
        <v>0</v>
      </c>
      <c r="L424" s="563">
        <f>'ADJ Sch 6 - Reclassifications'!$G$24</f>
        <v>0</v>
      </c>
      <c r="M424" s="608"/>
    </row>
    <row r="425" spans="1:13" hidden="1" x14ac:dyDescent="0.25">
      <c r="A425" s="608"/>
      <c r="B425" s="554" t="s">
        <v>221</v>
      </c>
      <c r="C425" s="555">
        <v>15</v>
      </c>
      <c r="D425" s="554"/>
      <c r="E425" s="559">
        <f>'ADJ Sch 6 - Reclassifications'!B25</f>
        <v>0</v>
      </c>
      <c r="F425" s="555">
        <v>4</v>
      </c>
      <c r="G425" s="554" t="s">
        <v>78</v>
      </c>
      <c r="H425" s="554"/>
      <c r="I425" s="609"/>
      <c r="J425" s="563">
        <f>'Sch 6 - Reclassifications'!$G$25</f>
        <v>0</v>
      </c>
      <c r="K425" s="563">
        <f t="shared" si="11"/>
        <v>0</v>
      </c>
      <c r="L425" s="563">
        <f>'ADJ Sch 6 - Reclassifications'!$G$25</f>
        <v>0</v>
      </c>
      <c r="M425" s="608"/>
    </row>
    <row r="426" spans="1:13" hidden="1" x14ac:dyDescent="0.25">
      <c r="A426" s="608"/>
      <c r="B426" s="554" t="s">
        <v>221</v>
      </c>
      <c r="C426" s="555">
        <v>16</v>
      </c>
      <c r="D426" s="554"/>
      <c r="E426" s="559">
        <f>'ADJ Sch 6 - Reclassifications'!B26</f>
        <v>0</v>
      </c>
      <c r="F426" s="555">
        <v>4</v>
      </c>
      <c r="G426" s="554" t="s">
        <v>78</v>
      </c>
      <c r="H426" s="554"/>
      <c r="I426" s="609"/>
      <c r="J426" s="563">
        <f>'Sch 6 - Reclassifications'!$G$26</f>
        <v>0</v>
      </c>
      <c r="K426" s="563">
        <f t="shared" si="11"/>
        <v>0</v>
      </c>
      <c r="L426" s="563">
        <f>'ADJ Sch 6 - Reclassifications'!$G$26</f>
        <v>0</v>
      </c>
      <c r="M426" s="608"/>
    </row>
    <row r="427" spans="1:13" hidden="1" x14ac:dyDescent="0.25">
      <c r="A427" s="608"/>
      <c r="B427" s="554" t="s">
        <v>221</v>
      </c>
      <c r="C427" s="555">
        <v>17</v>
      </c>
      <c r="D427" s="554"/>
      <c r="E427" s="559">
        <f>'ADJ Sch 6 - Reclassifications'!B27</f>
        <v>0</v>
      </c>
      <c r="F427" s="555">
        <v>4</v>
      </c>
      <c r="G427" s="554" t="s">
        <v>78</v>
      </c>
      <c r="H427" s="554"/>
      <c r="I427" s="609"/>
      <c r="J427" s="563">
        <f>'Sch 6 - Reclassifications'!$G$27</f>
        <v>0</v>
      </c>
      <c r="K427" s="563">
        <f t="shared" si="11"/>
        <v>0</v>
      </c>
      <c r="L427" s="563">
        <f>'ADJ Sch 6 - Reclassifications'!$G$27</f>
        <v>0</v>
      </c>
      <c r="M427" s="608"/>
    </row>
    <row r="428" spans="1:13" hidden="1" x14ac:dyDescent="0.25">
      <c r="A428" s="608"/>
      <c r="B428" s="554" t="s">
        <v>221</v>
      </c>
      <c r="C428" s="555">
        <v>18</v>
      </c>
      <c r="D428" s="554"/>
      <c r="E428" s="559">
        <f>'ADJ Sch 6 - Reclassifications'!B28</f>
        <v>0</v>
      </c>
      <c r="F428" s="555">
        <v>4</v>
      </c>
      <c r="G428" s="554" t="s">
        <v>78</v>
      </c>
      <c r="H428" s="554"/>
      <c r="I428" s="609"/>
      <c r="J428" s="563">
        <f>'Sch 6 - Reclassifications'!$G$28</f>
        <v>0</v>
      </c>
      <c r="K428" s="563">
        <f t="shared" si="11"/>
        <v>0</v>
      </c>
      <c r="L428" s="563">
        <f>'ADJ Sch 6 - Reclassifications'!$G$28</f>
        <v>0</v>
      </c>
      <c r="M428" s="608"/>
    </row>
    <row r="429" spans="1:13" hidden="1" x14ac:dyDescent="0.25">
      <c r="A429" s="608"/>
      <c r="B429" s="554" t="s">
        <v>221</v>
      </c>
      <c r="C429" s="555">
        <v>19</v>
      </c>
      <c r="D429" s="554"/>
      <c r="E429" s="559">
        <f>'ADJ Sch 6 - Reclassifications'!B29</f>
        <v>0</v>
      </c>
      <c r="F429" s="555">
        <v>4</v>
      </c>
      <c r="G429" s="554" t="s">
        <v>78</v>
      </c>
      <c r="H429" s="554"/>
      <c r="I429" s="609"/>
      <c r="J429" s="563">
        <f>'Sch 6 - Reclassifications'!$G$29</f>
        <v>0</v>
      </c>
      <c r="K429" s="563">
        <f t="shared" si="11"/>
        <v>0</v>
      </c>
      <c r="L429" s="563">
        <f>'ADJ Sch 6 - Reclassifications'!$G$29</f>
        <v>0</v>
      </c>
      <c r="M429" s="608"/>
    </row>
    <row r="430" spans="1:13" hidden="1" x14ac:dyDescent="0.25">
      <c r="A430" s="608"/>
      <c r="B430" s="554" t="s">
        <v>221</v>
      </c>
      <c r="C430" s="555">
        <v>20</v>
      </c>
      <c r="D430" s="554"/>
      <c r="E430" s="559">
        <f>'ADJ Sch 6 - Reclassifications'!B30</f>
        <v>0</v>
      </c>
      <c r="F430" s="555">
        <v>4</v>
      </c>
      <c r="G430" s="554" t="s">
        <v>78</v>
      </c>
      <c r="H430" s="554"/>
      <c r="I430" s="609"/>
      <c r="J430" s="563">
        <f>'Sch 6 - Reclassifications'!$G$30</f>
        <v>0</v>
      </c>
      <c r="K430" s="563">
        <f t="shared" si="11"/>
        <v>0</v>
      </c>
      <c r="L430" s="563">
        <f>'ADJ Sch 6 - Reclassifications'!$G$30</f>
        <v>0</v>
      </c>
      <c r="M430" s="608"/>
    </row>
    <row r="431" spans="1:13" hidden="1" x14ac:dyDescent="0.25">
      <c r="A431" s="608"/>
      <c r="B431" s="554" t="s">
        <v>221</v>
      </c>
      <c r="C431" s="555">
        <v>21</v>
      </c>
      <c r="D431" s="554"/>
      <c r="E431" s="559">
        <f>'ADJ Sch 6 - Reclassifications'!B31</f>
        <v>0</v>
      </c>
      <c r="F431" s="555">
        <v>4</v>
      </c>
      <c r="G431" s="554" t="s">
        <v>78</v>
      </c>
      <c r="H431" s="554"/>
      <c r="I431" s="609"/>
      <c r="J431" s="563">
        <f>'Sch 6 - Reclassifications'!$G$31</f>
        <v>0</v>
      </c>
      <c r="K431" s="563">
        <f t="shared" si="11"/>
        <v>0</v>
      </c>
      <c r="L431" s="563">
        <f>'ADJ Sch 6 - Reclassifications'!$G$31</f>
        <v>0</v>
      </c>
      <c r="M431" s="608"/>
    </row>
    <row r="432" spans="1:13" hidden="1" x14ac:dyDescent="0.25">
      <c r="A432" s="608"/>
      <c r="B432" s="554" t="s">
        <v>221</v>
      </c>
      <c r="C432" s="555">
        <v>22</v>
      </c>
      <c r="D432" s="554"/>
      <c r="E432" s="559">
        <f>'ADJ Sch 6 - Reclassifications'!B32</f>
        <v>0</v>
      </c>
      <c r="F432" s="555">
        <v>4</v>
      </c>
      <c r="G432" s="554" t="s">
        <v>78</v>
      </c>
      <c r="H432" s="554"/>
      <c r="I432" s="609"/>
      <c r="J432" s="563">
        <f>'Sch 6 - Reclassifications'!$G$32</f>
        <v>0</v>
      </c>
      <c r="K432" s="563">
        <f t="shared" si="11"/>
        <v>0</v>
      </c>
      <c r="L432" s="563">
        <f>'ADJ Sch 6 - Reclassifications'!$G$32</f>
        <v>0</v>
      </c>
      <c r="M432" s="608"/>
    </row>
    <row r="433" spans="1:13" hidden="1" x14ac:dyDescent="0.25">
      <c r="A433" s="608"/>
      <c r="B433" s="554" t="s">
        <v>221</v>
      </c>
      <c r="C433" s="555">
        <v>23</v>
      </c>
      <c r="D433" s="554"/>
      <c r="E433" s="559">
        <f>'ADJ Sch 6 - Reclassifications'!B33</f>
        <v>0</v>
      </c>
      <c r="F433" s="555">
        <v>4</v>
      </c>
      <c r="G433" s="554" t="s">
        <v>78</v>
      </c>
      <c r="H433" s="554"/>
      <c r="I433" s="609"/>
      <c r="J433" s="563">
        <f>'Sch 6 - Reclassifications'!$G$33</f>
        <v>0</v>
      </c>
      <c r="K433" s="563">
        <f t="shared" si="11"/>
        <v>0</v>
      </c>
      <c r="L433" s="563">
        <f>'ADJ Sch 6 - Reclassifications'!$G$33</f>
        <v>0</v>
      </c>
      <c r="M433" s="608"/>
    </row>
    <row r="434" spans="1:13" hidden="1" x14ac:dyDescent="0.25">
      <c r="A434" s="608"/>
      <c r="B434" s="554" t="s">
        <v>221</v>
      </c>
      <c r="C434" s="555">
        <v>24</v>
      </c>
      <c r="D434" s="554"/>
      <c r="E434" s="559">
        <f>'ADJ Sch 6 - Reclassifications'!B34</f>
        <v>0</v>
      </c>
      <c r="F434" s="555">
        <v>4</v>
      </c>
      <c r="G434" s="554" t="s">
        <v>78</v>
      </c>
      <c r="H434" s="554"/>
      <c r="I434" s="609"/>
      <c r="J434" s="563">
        <f>'Sch 6 - Reclassifications'!$G$34</f>
        <v>0</v>
      </c>
      <c r="K434" s="563">
        <f t="shared" si="11"/>
        <v>0</v>
      </c>
      <c r="L434" s="563">
        <f>'ADJ Sch 6 - Reclassifications'!$G$34</f>
        <v>0</v>
      </c>
      <c r="M434" s="608"/>
    </row>
    <row r="435" spans="1:13" hidden="1" x14ac:dyDescent="0.25">
      <c r="A435" s="608"/>
      <c r="B435" s="554" t="s">
        <v>221</v>
      </c>
      <c r="C435" s="555">
        <v>25</v>
      </c>
      <c r="D435" s="554"/>
      <c r="E435" s="559">
        <f>'ADJ Sch 6 - Reclassifications'!B35</f>
        <v>0</v>
      </c>
      <c r="F435" s="555">
        <v>4</v>
      </c>
      <c r="G435" s="554" t="s">
        <v>78</v>
      </c>
      <c r="H435" s="554"/>
      <c r="I435" s="609"/>
      <c r="J435" s="563">
        <f>'Sch 6 - Reclassifications'!$G$35</f>
        <v>0</v>
      </c>
      <c r="K435" s="563">
        <f t="shared" si="11"/>
        <v>0</v>
      </c>
      <c r="L435" s="563">
        <f>'ADJ Sch 6 - Reclassifications'!$G$35</f>
        <v>0</v>
      </c>
      <c r="M435" s="608"/>
    </row>
    <row r="436" spans="1:13" hidden="1" x14ac:dyDescent="0.25">
      <c r="A436" s="608"/>
      <c r="B436" s="554" t="s">
        <v>221</v>
      </c>
      <c r="C436" s="555">
        <v>26</v>
      </c>
      <c r="D436" s="554"/>
      <c r="E436" s="559">
        <f>'ADJ Sch 6 - Reclassifications'!B36</f>
        <v>0</v>
      </c>
      <c r="F436" s="555">
        <v>4</v>
      </c>
      <c r="G436" s="554" t="s">
        <v>78</v>
      </c>
      <c r="H436" s="554"/>
      <c r="I436" s="609"/>
      <c r="J436" s="563">
        <f>'Sch 6 - Reclassifications'!$G$36</f>
        <v>0</v>
      </c>
      <c r="K436" s="563">
        <f t="shared" si="11"/>
        <v>0</v>
      </c>
      <c r="L436" s="563">
        <f>'ADJ Sch 6 - Reclassifications'!$G$36</f>
        <v>0</v>
      </c>
      <c r="M436" s="608"/>
    </row>
    <row r="437" spans="1:13" hidden="1" x14ac:dyDescent="0.25">
      <c r="A437" s="608"/>
      <c r="B437" s="554" t="s">
        <v>221</v>
      </c>
      <c r="C437" s="555">
        <v>27</v>
      </c>
      <c r="D437" s="554"/>
      <c r="E437" s="559">
        <f>'ADJ Sch 6 - Reclassifications'!B37</f>
        <v>0</v>
      </c>
      <c r="F437" s="555">
        <v>4</v>
      </c>
      <c r="G437" s="554" t="s">
        <v>78</v>
      </c>
      <c r="H437" s="554"/>
      <c r="I437" s="609"/>
      <c r="J437" s="563">
        <f>'Sch 6 - Reclassifications'!$G$37</f>
        <v>0</v>
      </c>
      <c r="K437" s="563">
        <f t="shared" si="11"/>
        <v>0</v>
      </c>
      <c r="L437" s="563">
        <f>'ADJ Sch 6 - Reclassifications'!$G$37</f>
        <v>0</v>
      </c>
      <c r="M437" s="608"/>
    </row>
    <row r="438" spans="1:13" hidden="1" x14ac:dyDescent="0.25">
      <c r="A438" s="608"/>
      <c r="B438" s="554" t="s">
        <v>221</v>
      </c>
      <c r="C438" s="555">
        <v>28</v>
      </c>
      <c r="D438" s="554"/>
      <c r="E438" s="559">
        <f>'ADJ Sch 6 - Reclassifications'!B38</f>
        <v>0</v>
      </c>
      <c r="F438" s="555">
        <v>4</v>
      </c>
      <c r="G438" s="554" t="s">
        <v>78</v>
      </c>
      <c r="H438" s="554"/>
      <c r="I438" s="609"/>
      <c r="J438" s="563">
        <f>'Sch 6 - Reclassifications'!$G$38</f>
        <v>0</v>
      </c>
      <c r="K438" s="563">
        <f t="shared" si="11"/>
        <v>0</v>
      </c>
      <c r="L438" s="563">
        <f>'ADJ Sch 6 - Reclassifications'!$G$38</f>
        <v>0</v>
      </c>
      <c r="M438" s="608"/>
    </row>
    <row r="439" spans="1:13" hidden="1" x14ac:dyDescent="0.25">
      <c r="A439" s="608"/>
      <c r="B439" s="554" t="s">
        <v>221</v>
      </c>
      <c r="C439" s="555">
        <v>29</v>
      </c>
      <c r="D439" s="554"/>
      <c r="E439" s="559">
        <f>'ADJ Sch 6 - Reclassifications'!B39</f>
        <v>0</v>
      </c>
      <c r="F439" s="555">
        <v>4</v>
      </c>
      <c r="G439" s="554" t="s">
        <v>78</v>
      </c>
      <c r="H439" s="554"/>
      <c r="I439" s="609"/>
      <c r="J439" s="563">
        <f>'Sch 6 - Reclassifications'!$G$39</f>
        <v>0</v>
      </c>
      <c r="K439" s="563">
        <f t="shared" si="11"/>
        <v>0</v>
      </c>
      <c r="L439" s="563">
        <f>'ADJ Sch 6 - Reclassifications'!$G$39</f>
        <v>0</v>
      </c>
      <c r="M439" s="608"/>
    </row>
    <row r="440" spans="1:13" hidden="1" x14ac:dyDescent="0.25">
      <c r="A440" s="608"/>
      <c r="B440" s="554" t="s">
        <v>221</v>
      </c>
      <c r="C440" s="555">
        <v>30</v>
      </c>
      <c r="D440" s="554"/>
      <c r="E440" s="559">
        <f>'ADJ Sch 6 - Reclassifications'!B40</f>
        <v>0</v>
      </c>
      <c r="F440" s="555">
        <v>4</v>
      </c>
      <c r="G440" s="554" t="s">
        <v>78</v>
      </c>
      <c r="H440" s="554"/>
      <c r="I440" s="609"/>
      <c r="J440" s="563">
        <f>'Sch 6 - Reclassifications'!$G$40</f>
        <v>0</v>
      </c>
      <c r="K440" s="563">
        <f t="shared" si="11"/>
        <v>0</v>
      </c>
      <c r="L440" s="563">
        <f>'ADJ Sch 6 - Reclassifications'!$G$40</f>
        <v>0</v>
      </c>
      <c r="M440" s="608"/>
    </row>
    <row r="441" spans="1:13" hidden="1" x14ac:dyDescent="0.25">
      <c r="A441" s="608"/>
      <c r="B441" s="554" t="s">
        <v>221</v>
      </c>
      <c r="C441" s="555">
        <v>31</v>
      </c>
      <c r="D441" s="554"/>
      <c r="E441" s="559">
        <f>'ADJ Sch 6 - Reclassifications'!B41</f>
        <v>0</v>
      </c>
      <c r="F441" s="555">
        <v>4</v>
      </c>
      <c r="G441" s="554" t="s">
        <v>78</v>
      </c>
      <c r="H441" s="554"/>
      <c r="I441" s="609"/>
      <c r="J441" s="563">
        <f>'Sch 6 - Reclassifications'!$G$41</f>
        <v>0</v>
      </c>
      <c r="K441" s="563">
        <f t="shared" si="11"/>
        <v>0</v>
      </c>
      <c r="L441" s="563">
        <f>'ADJ Sch 6 - Reclassifications'!$G$41</f>
        <v>0</v>
      </c>
      <c r="M441" s="608"/>
    </row>
    <row r="442" spans="1:13" hidden="1" x14ac:dyDescent="0.25">
      <c r="A442" s="608"/>
      <c r="B442" s="554" t="s">
        <v>221</v>
      </c>
      <c r="C442" s="555">
        <v>32</v>
      </c>
      <c r="D442" s="554"/>
      <c r="E442" s="559">
        <f>'ADJ Sch 6 - Reclassifications'!B42</f>
        <v>0</v>
      </c>
      <c r="F442" s="555">
        <v>4</v>
      </c>
      <c r="G442" s="554" t="s">
        <v>78</v>
      </c>
      <c r="H442" s="554"/>
      <c r="I442" s="609"/>
      <c r="J442" s="563">
        <f>'Sch 6 - Reclassifications'!$G$42</f>
        <v>0</v>
      </c>
      <c r="K442" s="563">
        <f t="shared" si="11"/>
        <v>0</v>
      </c>
      <c r="L442" s="563">
        <f>'ADJ Sch 6 - Reclassifications'!$G$42</f>
        <v>0</v>
      </c>
      <c r="M442" s="608"/>
    </row>
    <row r="443" spans="1:13" hidden="1" x14ac:dyDescent="0.25">
      <c r="A443" s="608"/>
      <c r="B443" s="554" t="s">
        <v>221</v>
      </c>
      <c r="C443" s="555">
        <v>33</v>
      </c>
      <c r="D443" s="554"/>
      <c r="E443" s="559">
        <f>'ADJ Sch 6 - Reclassifications'!B43</f>
        <v>0</v>
      </c>
      <c r="F443" s="555">
        <v>4</v>
      </c>
      <c r="G443" s="554" t="s">
        <v>78</v>
      </c>
      <c r="H443" s="554"/>
      <c r="I443" s="609"/>
      <c r="J443" s="563">
        <f>'Sch 6 - Reclassifications'!$G$43</f>
        <v>0</v>
      </c>
      <c r="K443" s="563">
        <f t="shared" si="11"/>
        <v>0</v>
      </c>
      <c r="L443" s="563">
        <f>'ADJ Sch 6 - Reclassifications'!$G$43</f>
        <v>0</v>
      </c>
      <c r="M443" s="608"/>
    </row>
    <row r="444" spans="1:13" hidden="1" x14ac:dyDescent="0.25">
      <c r="A444" s="608"/>
      <c r="B444" s="554" t="s">
        <v>221</v>
      </c>
      <c r="C444" s="555">
        <v>34</v>
      </c>
      <c r="D444" s="554"/>
      <c r="E444" s="559">
        <f>'ADJ Sch 6 - Reclassifications'!B44</f>
        <v>0</v>
      </c>
      <c r="F444" s="555">
        <v>4</v>
      </c>
      <c r="G444" s="554" t="s">
        <v>78</v>
      </c>
      <c r="H444" s="554"/>
      <c r="I444" s="609"/>
      <c r="J444" s="563">
        <f>'Sch 6 - Reclassifications'!$G$44</f>
        <v>0</v>
      </c>
      <c r="K444" s="563">
        <f t="shared" si="11"/>
        <v>0</v>
      </c>
      <c r="L444" s="563">
        <f>'ADJ Sch 6 - Reclassifications'!$G$44</f>
        <v>0</v>
      </c>
      <c r="M444" s="608"/>
    </row>
    <row r="445" spans="1:13" hidden="1" x14ac:dyDescent="0.25">
      <c r="A445" s="608"/>
      <c r="B445" s="554" t="s">
        <v>221</v>
      </c>
      <c r="C445" s="555">
        <v>35</v>
      </c>
      <c r="D445" s="554"/>
      <c r="E445" s="559">
        <f>'ADJ Sch 6 - Reclassifications'!B45</f>
        <v>0</v>
      </c>
      <c r="F445" s="555">
        <v>4</v>
      </c>
      <c r="G445" s="554" t="s">
        <v>78</v>
      </c>
      <c r="H445" s="554"/>
      <c r="I445" s="609"/>
      <c r="J445" s="563">
        <f>'Sch 6 - Reclassifications'!$G$45</f>
        <v>0</v>
      </c>
      <c r="K445" s="563">
        <f t="shared" si="11"/>
        <v>0</v>
      </c>
      <c r="L445" s="563">
        <f>'ADJ Sch 6 - Reclassifications'!$G$45</f>
        <v>0</v>
      </c>
      <c r="M445" s="608"/>
    </row>
    <row r="446" spans="1:13" hidden="1" x14ac:dyDescent="0.25">
      <c r="A446" s="608"/>
      <c r="B446" s="554" t="s">
        <v>221</v>
      </c>
      <c r="C446" s="555">
        <v>36</v>
      </c>
      <c r="D446" s="554"/>
      <c r="E446" s="559">
        <f>'ADJ Sch 6 - Reclassifications'!B46</f>
        <v>0</v>
      </c>
      <c r="F446" s="555">
        <v>4</v>
      </c>
      <c r="G446" s="554" t="s">
        <v>78</v>
      </c>
      <c r="H446" s="554"/>
      <c r="I446" s="609"/>
      <c r="J446" s="563">
        <f>'Sch 6 - Reclassifications'!$G$46</f>
        <v>0</v>
      </c>
      <c r="K446" s="563">
        <f t="shared" si="11"/>
        <v>0</v>
      </c>
      <c r="L446" s="563">
        <f>'ADJ Sch 6 - Reclassifications'!$G$46</f>
        <v>0</v>
      </c>
      <c r="M446" s="608"/>
    </row>
    <row r="447" spans="1:13" hidden="1" x14ac:dyDescent="0.25">
      <c r="A447" s="608"/>
      <c r="B447" s="554" t="s">
        <v>221</v>
      </c>
      <c r="C447" s="555">
        <v>37</v>
      </c>
      <c r="D447" s="554"/>
      <c r="E447" s="559">
        <f>'ADJ Sch 6 - Reclassifications'!B47</f>
        <v>0</v>
      </c>
      <c r="F447" s="555">
        <v>4</v>
      </c>
      <c r="G447" s="554" t="s">
        <v>78</v>
      </c>
      <c r="H447" s="554"/>
      <c r="I447" s="609"/>
      <c r="J447" s="563">
        <f>'Sch 6 - Reclassifications'!$G$47</f>
        <v>0</v>
      </c>
      <c r="K447" s="563">
        <f t="shared" si="11"/>
        <v>0</v>
      </c>
      <c r="L447" s="563">
        <f>'ADJ Sch 6 - Reclassifications'!$G$47</f>
        <v>0</v>
      </c>
      <c r="M447" s="608"/>
    </row>
    <row r="448" spans="1:13" hidden="1" x14ac:dyDescent="0.25">
      <c r="A448" s="608"/>
      <c r="B448" s="554" t="s">
        <v>221</v>
      </c>
      <c r="C448" s="555">
        <v>38</v>
      </c>
      <c r="D448" s="554"/>
      <c r="E448" s="559">
        <f>'ADJ Sch 6 - Reclassifications'!B48</f>
        <v>0</v>
      </c>
      <c r="F448" s="555">
        <v>4</v>
      </c>
      <c r="G448" s="554" t="s">
        <v>78</v>
      </c>
      <c r="H448" s="554"/>
      <c r="I448" s="609"/>
      <c r="J448" s="563">
        <f>'Sch 6 - Reclassifications'!$G$48</f>
        <v>0</v>
      </c>
      <c r="K448" s="563">
        <f t="shared" si="11"/>
        <v>0</v>
      </c>
      <c r="L448" s="563">
        <f>'ADJ Sch 6 - Reclassifications'!$G$48</f>
        <v>0</v>
      </c>
      <c r="M448" s="608"/>
    </row>
    <row r="449" spans="1:13" hidden="1" x14ac:dyDescent="0.25">
      <c r="A449" s="608"/>
      <c r="B449" s="554" t="s">
        <v>221</v>
      </c>
      <c r="C449" s="555">
        <v>39</v>
      </c>
      <c r="D449" s="554"/>
      <c r="E449" s="559">
        <f>'ADJ Sch 6 - Reclassifications'!B49</f>
        <v>0</v>
      </c>
      <c r="F449" s="555">
        <v>4</v>
      </c>
      <c r="G449" s="554" t="s">
        <v>78</v>
      </c>
      <c r="H449" s="554"/>
      <c r="I449" s="609"/>
      <c r="J449" s="563">
        <f>'Sch 6 - Reclassifications'!$G$49</f>
        <v>0</v>
      </c>
      <c r="K449" s="563">
        <f t="shared" si="11"/>
        <v>0</v>
      </c>
      <c r="L449" s="563">
        <f>'ADJ Sch 6 - Reclassifications'!$G$49</f>
        <v>0</v>
      </c>
      <c r="M449" s="608"/>
    </row>
    <row r="450" spans="1:13" hidden="1" x14ac:dyDescent="0.25">
      <c r="A450" s="608"/>
      <c r="B450" s="554" t="s">
        <v>221</v>
      </c>
      <c r="C450" s="555">
        <v>40</v>
      </c>
      <c r="D450" s="554"/>
      <c r="E450" s="559">
        <f>'ADJ Sch 6 - Reclassifications'!B50</f>
        <v>0</v>
      </c>
      <c r="F450" s="555">
        <v>4</v>
      </c>
      <c r="G450" s="554" t="s">
        <v>78</v>
      </c>
      <c r="H450" s="554"/>
      <c r="I450" s="609"/>
      <c r="J450" s="563">
        <f>'Sch 6 - Reclassifications'!$G$50</f>
        <v>0</v>
      </c>
      <c r="K450" s="563">
        <f t="shared" si="11"/>
        <v>0</v>
      </c>
      <c r="L450" s="563">
        <f>'ADJ Sch 6 - Reclassifications'!$G$50</f>
        <v>0</v>
      </c>
      <c r="M450" s="608"/>
    </row>
    <row r="451" spans="1:13" hidden="1" x14ac:dyDescent="0.25">
      <c r="A451" s="608"/>
      <c r="B451" s="554" t="s">
        <v>221</v>
      </c>
      <c r="C451" s="555">
        <v>41</v>
      </c>
      <c r="D451" s="554"/>
      <c r="E451" s="559">
        <f>'ADJ Sch 6 - Reclassifications'!B51</f>
        <v>0</v>
      </c>
      <c r="F451" s="555">
        <v>4</v>
      </c>
      <c r="G451" s="554" t="s">
        <v>78</v>
      </c>
      <c r="H451" s="554"/>
      <c r="I451" s="609"/>
      <c r="J451" s="563">
        <f>'Sch 6 - Reclassifications'!$G$51</f>
        <v>0</v>
      </c>
      <c r="K451" s="563">
        <f t="shared" si="11"/>
        <v>0</v>
      </c>
      <c r="L451" s="563">
        <f>'ADJ Sch 6 - Reclassifications'!$G$51</f>
        <v>0</v>
      </c>
      <c r="M451" s="608"/>
    </row>
    <row r="452" spans="1:13" hidden="1" x14ac:dyDescent="0.25">
      <c r="A452" s="608"/>
      <c r="B452" s="554" t="s">
        <v>221</v>
      </c>
      <c r="C452" s="555">
        <v>42</v>
      </c>
      <c r="D452" s="554"/>
      <c r="E452" s="559">
        <f>'ADJ Sch 6 - Reclassifications'!B52</f>
        <v>0</v>
      </c>
      <c r="F452" s="555">
        <v>4</v>
      </c>
      <c r="G452" s="554" t="s">
        <v>78</v>
      </c>
      <c r="H452" s="554"/>
      <c r="I452" s="609"/>
      <c r="J452" s="563">
        <f>'Sch 6 - Reclassifications'!$G$52</f>
        <v>0</v>
      </c>
      <c r="K452" s="563">
        <f t="shared" si="11"/>
        <v>0</v>
      </c>
      <c r="L452" s="563">
        <f>'ADJ Sch 6 - Reclassifications'!$G$52</f>
        <v>0</v>
      </c>
      <c r="M452" s="608"/>
    </row>
    <row r="453" spans="1:13" hidden="1" x14ac:dyDescent="0.25">
      <c r="A453" s="608"/>
      <c r="B453" s="554" t="s">
        <v>221</v>
      </c>
      <c r="C453" s="555">
        <v>43</v>
      </c>
      <c r="D453" s="554"/>
      <c r="E453" s="559">
        <f>'ADJ Sch 6 - Reclassifications'!B53</f>
        <v>0</v>
      </c>
      <c r="F453" s="555">
        <v>4</v>
      </c>
      <c r="G453" s="554" t="s">
        <v>78</v>
      </c>
      <c r="H453" s="554"/>
      <c r="I453" s="609"/>
      <c r="J453" s="563">
        <f>'Sch 6 - Reclassifications'!$G$53</f>
        <v>0</v>
      </c>
      <c r="K453" s="563">
        <f t="shared" si="11"/>
        <v>0</v>
      </c>
      <c r="L453" s="563">
        <f>'ADJ Sch 6 - Reclassifications'!$G$53</f>
        <v>0</v>
      </c>
      <c r="M453" s="608"/>
    </row>
    <row r="454" spans="1:13" hidden="1" x14ac:dyDescent="0.25">
      <c r="A454" s="608"/>
      <c r="B454" s="554" t="s">
        <v>221</v>
      </c>
      <c r="C454" s="555">
        <v>44</v>
      </c>
      <c r="D454" s="554"/>
      <c r="E454" s="559">
        <f>'ADJ Sch 6 - Reclassifications'!B54</f>
        <v>0</v>
      </c>
      <c r="F454" s="555">
        <v>4</v>
      </c>
      <c r="G454" s="554" t="s">
        <v>78</v>
      </c>
      <c r="H454" s="554"/>
      <c r="I454" s="609"/>
      <c r="J454" s="563">
        <f>'Sch 6 - Reclassifications'!$G$54</f>
        <v>0</v>
      </c>
      <c r="K454" s="563">
        <f t="shared" si="11"/>
        <v>0</v>
      </c>
      <c r="L454" s="563">
        <f>'ADJ Sch 6 - Reclassifications'!$G$54</f>
        <v>0</v>
      </c>
      <c r="M454" s="608"/>
    </row>
    <row r="455" spans="1:13" hidden="1" x14ac:dyDescent="0.25">
      <c r="A455" s="608"/>
      <c r="B455" s="554" t="s">
        <v>221</v>
      </c>
      <c r="C455" s="555">
        <v>45</v>
      </c>
      <c r="D455" s="554"/>
      <c r="E455" s="559">
        <f>'ADJ Sch 6 - Reclassifications'!B55</f>
        <v>0</v>
      </c>
      <c r="F455" s="555">
        <v>4</v>
      </c>
      <c r="G455" s="554" t="s">
        <v>78</v>
      </c>
      <c r="H455" s="554"/>
      <c r="I455" s="609"/>
      <c r="J455" s="563">
        <f>'Sch 6 - Reclassifications'!$G$55</f>
        <v>0</v>
      </c>
      <c r="K455" s="563">
        <f t="shared" si="11"/>
        <v>0</v>
      </c>
      <c r="L455" s="563">
        <f>'ADJ Sch 6 - Reclassifications'!$G$55</f>
        <v>0</v>
      </c>
      <c r="M455" s="608"/>
    </row>
    <row r="456" spans="1:13" hidden="1" x14ac:dyDescent="0.25">
      <c r="A456" s="608"/>
      <c r="B456" s="554" t="s">
        <v>221</v>
      </c>
      <c r="C456" s="555">
        <v>46</v>
      </c>
      <c r="D456" s="554"/>
      <c r="E456" s="559">
        <f>'ADJ Sch 6 - Reclassifications'!B56</f>
        <v>0</v>
      </c>
      <c r="F456" s="555">
        <v>4</v>
      </c>
      <c r="G456" s="554" t="s">
        <v>78</v>
      </c>
      <c r="H456" s="554"/>
      <c r="I456" s="609"/>
      <c r="J456" s="563">
        <f>'Sch 6 - Reclassifications'!$G$56</f>
        <v>0</v>
      </c>
      <c r="K456" s="563">
        <f t="shared" si="11"/>
        <v>0</v>
      </c>
      <c r="L456" s="563">
        <f>'ADJ Sch 6 - Reclassifications'!$G$56</f>
        <v>0</v>
      </c>
      <c r="M456" s="608"/>
    </row>
    <row r="457" spans="1:13" hidden="1" x14ac:dyDescent="0.25">
      <c r="A457" s="608"/>
      <c r="B457" s="554" t="s">
        <v>221</v>
      </c>
      <c r="C457" s="555">
        <v>47</v>
      </c>
      <c r="D457" s="554"/>
      <c r="E457" s="559">
        <f>'ADJ Sch 6 - Reclassifications'!B57</f>
        <v>0</v>
      </c>
      <c r="F457" s="555">
        <v>4</v>
      </c>
      <c r="G457" s="554" t="s">
        <v>78</v>
      </c>
      <c r="H457" s="554"/>
      <c r="I457" s="609"/>
      <c r="J457" s="563">
        <f>'Sch 6 - Reclassifications'!$G$57</f>
        <v>0</v>
      </c>
      <c r="K457" s="563">
        <f t="shared" si="11"/>
        <v>0</v>
      </c>
      <c r="L457" s="563">
        <f>'ADJ Sch 6 - Reclassifications'!$G$57</f>
        <v>0</v>
      </c>
      <c r="M457" s="608"/>
    </row>
    <row r="458" spans="1:13" hidden="1" x14ac:dyDescent="0.25">
      <c r="A458" s="608"/>
      <c r="B458" s="554" t="s">
        <v>221</v>
      </c>
      <c r="C458" s="555">
        <v>48</v>
      </c>
      <c r="D458" s="554"/>
      <c r="E458" s="559">
        <f>'ADJ Sch 6 - Reclassifications'!B58</f>
        <v>0</v>
      </c>
      <c r="F458" s="555">
        <v>4</v>
      </c>
      <c r="G458" s="554" t="s">
        <v>78</v>
      </c>
      <c r="H458" s="554"/>
      <c r="I458" s="609"/>
      <c r="J458" s="563">
        <f>'Sch 6 - Reclassifications'!$G$58</f>
        <v>0</v>
      </c>
      <c r="K458" s="563">
        <f t="shared" si="11"/>
        <v>0</v>
      </c>
      <c r="L458" s="563">
        <f>'ADJ Sch 6 - Reclassifications'!$G$58</f>
        <v>0</v>
      </c>
      <c r="M458" s="608"/>
    </row>
    <row r="459" spans="1:13" hidden="1" x14ac:dyDescent="0.25">
      <c r="A459" s="608"/>
      <c r="B459" s="554" t="s">
        <v>221</v>
      </c>
      <c r="C459" s="555">
        <v>49</v>
      </c>
      <c r="D459" s="554"/>
      <c r="E459" s="559">
        <f>'ADJ Sch 6 - Reclassifications'!B59</f>
        <v>0</v>
      </c>
      <c r="F459" s="555">
        <v>4</v>
      </c>
      <c r="G459" s="554" t="s">
        <v>78</v>
      </c>
      <c r="H459" s="554"/>
      <c r="I459" s="609"/>
      <c r="J459" s="563">
        <f>'Sch 6 - Reclassifications'!$G$59</f>
        <v>0</v>
      </c>
      <c r="K459" s="563">
        <f t="shared" si="11"/>
        <v>0</v>
      </c>
      <c r="L459" s="563">
        <f>'ADJ Sch 6 - Reclassifications'!$G$59</f>
        <v>0</v>
      </c>
      <c r="M459" s="608"/>
    </row>
    <row r="460" spans="1:13" hidden="1" x14ac:dyDescent="0.25">
      <c r="A460" s="608"/>
      <c r="B460" s="554" t="s">
        <v>221</v>
      </c>
      <c r="C460" s="555">
        <v>50</v>
      </c>
      <c r="D460" s="554"/>
      <c r="E460" s="559">
        <f>'ADJ Sch 6 - Reclassifications'!B60</f>
        <v>0</v>
      </c>
      <c r="F460" s="555">
        <v>4</v>
      </c>
      <c r="G460" s="554" t="s">
        <v>78</v>
      </c>
      <c r="H460" s="554"/>
      <c r="I460" s="609"/>
      <c r="J460" s="563">
        <f>'Sch 6 - Reclassifications'!$G$60</f>
        <v>0</v>
      </c>
      <c r="K460" s="563">
        <f t="shared" si="11"/>
        <v>0</v>
      </c>
      <c r="L460" s="563">
        <f>'ADJ Sch 6 - Reclassifications'!$G$60</f>
        <v>0</v>
      </c>
      <c r="M460" s="608"/>
    </row>
    <row r="461" spans="1:13" hidden="1" x14ac:dyDescent="0.25">
      <c r="A461" s="608"/>
      <c r="B461" s="554" t="s">
        <v>221</v>
      </c>
      <c r="C461" s="555">
        <v>51</v>
      </c>
      <c r="D461" s="554"/>
      <c r="E461" s="559">
        <f>'ADJ Sch 6 - Reclassifications'!B61</f>
        <v>0</v>
      </c>
      <c r="F461" s="555">
        <v>4</v>
      </c>
      <c r="G461" s="554" t="s">
        <v>78</v>
      </c>
      <c r="H461" s="554"/>
      <c r="I461" s="609"/>
      <c r="J461" s="563">
        <f>'Sch 6 - Reclassifications'!$G$61</f>
        <v>0</v>
      </c>
      <c r="K461" s="563">
        <f t="shared" si="11"/>
        <v>0</v>
      </c>
      <c r="L461" s="563">
        <f>'ADJ Sch 6 - Reclassifications'!$G$61</f>
        <v>0</v>
      </c>
      <c r="M461" s="608"/>
    </row>
    <row r="462" spans="1:13" hidden="1" x14ac:dyDescent="0.25">
      <c r="A462" s="608"/>
      <c r="B462" s="554" t="s">
        <v>221</v>
      </c>
      <c r="C462" s="555">
        <v>52</v>
      </c>
      <c r="D462" s="554"/>
      <c r="E462" s="559">
        <f>'ADJ Sch 6 - Reclassifications'!B62</f>
        <v>0</v>
      </c>
      <c r="F462" s="555">
        <v>4</v>
      </c>
      <c r="G462" s="554" t="s">
        <v>78</v>
      </c>
      <c r="H462" s="554"/>
      <c r="I462" s="609"/>
      <c r="J462" s="563">
        <f>'Sch 6 - Reclassifications'!$G$62</f>
        <v>0</v>
      </c>
      <c r="K462" s="563">
        <f t="shared" si="11"/>
        <v>0</v>
      </c>
      <c r="L462" s="563">
        <f>'ADJ Sch 6 - Reclassifications'!$G$62</f>
        <v>0</v>
      </c>
      <c r="M462" s="608"/>
    </row>
    <row r="463" spans="1:13" hidden="1" x14ac:dyDescent="0.25">
      <c r="A463" s="608"/>
      <c r="B463" s="554" t="s">
        <v>221</v>
      </c>
      <c r="C463" s="555">
        <v>53</v>
      </c>
      <c r="D463" s="554"/>
      <c r="E463" s="559">
        <f>'ADJ Sch 6 - Reclassifications'!B63</f>
        <v>0</v>
      </c>
      <c r="F463" s="555">
        <v>4</v>
      </c>
      <c r="G463" s="554" t="s">
        <v>78</v>
      </c>
      <c r="H463" s="554"/>
      <c r="I463" s="609"/>
      <c r="J463" s="563">
        <f>'Sch 6 - Reclassifications'!$G$63</f>
        <v>0</v>
      </c>
      <c r="K463" s="563">
        <f t="shared" si="11"/>
        <v>0</v>
      </c>
      <c r="L463" s="563">
        <f>'ADJ Sch 6 - Reclassifications'!$G$63</f>
        <v>0</v>
      </c>
      <c r="M463" s="608"/>
    </row>
    <row r="464" spans="1:13" hidden="1" x14ac:dyDescent="0.25">
      <c r="A464" s="608"/>
      <c r="B464" s="554" t="s">
        <v>221</v>
      </c>
      <c r="C464" s="555">
        <v>54</v>
      </c>
      <c r="D464" s="554"/>
      <c r="E464" s="559">
        <f>'ADJ Sch 6 - Reclassifications'!B64</f>
        <v>0</v>
      </c>
      <c r="F464" s="555">
        <v>4</v>
      </c>
      <c r="G464" s="554" t="s">
        <v>78</v>
      </c>
      <c r="H464" s="554"/>
      <c r="I464" s="609"/>
      <c r="J464" s="563">
        <f>'Sch 6 - Reclassifications'!$G$64</f>
        <v>0</v>
      </c>
      <c r="K464" s="563">
        <f t="shared" si="11"/>
        <v>0</v>
      </c>
      <c r="L464" s="563">
        <f>'ADJ Sch 6 - Reclassifications'!$G$64</f>
        <v>0</v>
      </c>
      <c r="M464" s="608"/>
    </row>
    <row r="465" spans="1:13" hidden="1" x14ac:dyDescent="0.25">
      <c r="A465" s="608"/>
      <c r="B465" s="554" t="s">
        <v>221</v>
      </c>
      <c r="C465" s="555">
        <v>55</v>
      </c>
      <c r="D465" s="554"/>
      <c r="E465" s="559">
        <f>'ADJ Sch 6 - Reclassifications'!B65</f>
        <v>0</v>
      </c>
      <c r="F465" s="555">
        <v>4</v>
      </c>
      <c r="G465" s="554" t="s">
        <v>78</v>
      </c>
      <c r="H465" s="554"/>
      <c r="I465" s="609"/>
      <c r="J465" s="563">
        <f>'Sch 6 - Reclassifications'!$G$65</f>
        <v>0</v>
      </c>
      <c r="K465" s="563">
        <f t="shared" si="11"/>
        <v>0</v>
      </c>
      <c r="L465" s="563">
        <f>'ADJ Sch 6 - Reclassifications'!$G$65</f>
        <v>0</v>
      </c>
      <c r="M465" s="608"/>
    </row>
    <row r="466" spans="1:13" hidden="1" x14ac:dyDescent="0.25">
      <c r="A466" s="608"/>
      <c r="B466" s="554" t="s">
        <v>221</v>
      </c>
      <c r="C466" s="555">
        <v>56</v>
      </c>
      <c r="D466" s="554"/>
      <c r="E466" s="559">
        <f>'ADJ Sch 6 - Reclassifications'!B66</f>
        <v>0</v>
      </c>
      <c r="F466" s="555">
        <v>4</v>
      </c>
      <c r="G466" s="554" t="s">
        <v>78</v>
      </c>
      <c r="H466" s="554"/>
      <c r="I466" s="609"/>
      <c r="J466" s="563">
        <f>'Sch 6 - Reclassifications'!$G$66</f>
        <v>0</v>
      </c>
      <c r="K466" s="563">
        <f t="shared" si="11"/>
        <v>0</v>
      </c>
      <c r="L466" s="563">
        <f>'ADJ Sch 6 - Reclassifications'!$G$66</f>
        <v>0</v>
      </c>
      <c r="M466" s="608"/>
    </row>
    <row r="467" spans="1:13" hidden="1" x14ac:dyDescent="0.25">
      <c r="A467" s="608"/>
      <c r="B467" s="554" t="s">
        <v>221</v>
      </c>
      <c r="C467" s="555">
        <v>57</v>
      </c>
      <c r="D467" s="554"/>
      <c r="E467" s="559">
        <f>'ADJ Sch 6 - Reclassifications'!B67</f>
        <v>0</v>
      </c>
      <c r="F467" s="555">
        <v>4</v>
      </c>
      <c r="G467" s="554" t="s">
        <v>78</v>
      </c>
      <c r="H467" s="554"/>
      <c r="I467" s="609"/>
      <c r="J467" s="563">
        <f>'Sch 6 - Reclassifications'!$G$67</f>
        <v>0</v>
      </c>
      <c r="K467" s="563">
        <f t="shared" si="11"/>
        <v>0</v>
      </c>
      <c r="L467" s="563">
        <f>'ADJ Sch 6 - Reclassifications'!$G$67</f>
        <v>0</v>
      </c>
      <c r="M467" s="608"/>
    </row>
    <row r="468" spans="1:13" hidden="1" x14ac:dyDescent="0.25">
      <c r="A468" s="608"/>
      <c r="B468" s="554" t="s">
        <v>221</v>
      </c>
      <c r="C468" s="555">
        <v>58</v>
      </c>
      <c r="D468" s="554"/>
      <c r="E468" s="559">
        <f>'ADJ Sch 6 - Reclassifications'!B68</f>
        <v>0</v>
      </c>
      <c r="F468" s="555">
        <v>4</v>
      </c>
      <c r="G468" s="554" t="s">
        <v>78</v>
      </c>
      <c r="H468" s="554"/>
      <c r="I468" s="609"/>
      <c r="J468" s="563">
        <f>'Sch 6 - Reclassifications'!$G$68</f>
        <v>0</v>
      </c>
      <c r="K468" s="563">
        <f t="shared" si="11"/>
        <v>0</v>
      </c>
      <c r="L468" s="563">
        <f>'ADJ Sch 6 - Reclassifications'!$G$68</f>
        <v>0</v>
      </c>
      <c r="M468" s="608"/>
    </row>
    <row r="469" spans="1:13" hidden="1" x14ac:dyDescent="0.25">
      <c r="A469" s="608"/>
      <c r="B469" s="554" t="s">
        <v>221</v>
      </c>
      <c r="C469" s="555">
        <v>59</v>
      </c>
      <c r="D469" s="554"/>
      <c r="E469" s="559">
        <f>'ADJ Sch 6 - Reclassifications'!B69</f>
        <v>0</v>
      </c>
      <c r="F469" s="555">
        <v>4</v>
      </c>
      <c r="G469" s="554" t="s">
        <v>78</v>
      </c>
      <c r="H469" s="554"/>
      <c r="I469" s="609"/>
      <c r="J469" s="563">
        <f>'Sch 6 - Reclassifications'!$G$69</f>
        <v>0</v>
      </c>
      <c r="K469" s="563">
        <f t="shared" si="11"/>
        <v>0</v>
      </c>
      <c r="L469" s="563">
        <f>'ADJ Sch 6 - Reclassifications'!$G$69</f>
        <v>0</v>
      </c>
      <c r="M469" s="608"/>
    </row>
    <row r="470" spans="1:13" hidden="1" x14ac:dyDescent="0.25">
      <c r="A470" s="608"/>
      <c r="B470" s="554" t="s">
        <v>221</v>
      </c>
      <c r="C470" s="555">
        <v>60</v>
      </c>
      <c r="D470" s="554"/>
      <c r="E470" s="559">
        <f>'ADJ Sch 6 - Reclassifications'!B70</f>
        <v>0</v>
      </c>
      <c r="F470" s="555">
        <v>4</v>
      </c>
      <c r="G470" s="554" t="s">
        <v>78</v>
      </c>
      <c r="H470" s="554"/>
      <c r="I470" s="609"/>
      <c r="J470" s="563">
        <f>'Sch 6 - Reclassifications'!$G$70</f>
        <v>0</v>
      </c>
      <c r="K470" s="563">
        <f t="shared" si="11"/>
        <v>0</v>
      </c>
      <c r="L470" s="563">
        <f>'ADJ Sch 6 - Reclassifications'!$G$70</f>
        <v>0</v>
      </c>
      <c r="M470" s="608"/>
    </row>
    <row r="471" spans="1:13" hidden="1" x14ac:dyDescent="0.25">
      <c r="A471" s="608"/>
      <c r="B471" s="554" t="s">
        <v>221</v>
      </c>
      <c r="C471" s="555">
        <v>1</v>
      </c>
      <c r="D471" s="554"/>
      <c r="E471" s="559">
        <f>'ADJ Sch 6 - Reclassifications'!B11</f>
        <v>0</v>
      </c>
      <c r="F471" s="555">
        <v>5</v>
      </c>
      <c r="G471" s="554" t="s">
        <v>52</v>
      </c>
      <c r="H471" s="554"/>
      <c r="I471" s="609"/>
      <c r="J471" s="558">
        <f>'Sch 6 - Reclassifications'!$H$11</f>
        <v>0</v>
      </c>
      <c r="K471" s="558">
        <f t="shared" ref="K471:K502" si="12">L471-J471</f>
        <v>0</v>
      </c>
      <c r="L471" s="558">
        <f>'ADJ Sch 6 - Reclassifications'!$H$11</f>
        <v>0</v>
      </c>
      <c r="M471" s="608"/>
    </row>
    <row r="472" spans="1:13" hidden="1" x14ac:dyDescent="0.25">
      <c r="A472" s="608"/>
      <c r="B472" s="554" t="s">
        <v>221</v>
      </c>
      <c r="C472" s="555">
        <v>2</v>
      </c>
      <c r="D472" s="554"/>
      <c r="E472" s="559">
        <f>'ADJ Sch 6 - Reclassifications'!B12</f>
        <v>0</v>
      </c>
      <c r="F472" s="555">
        <v>5</v>
      </c>
      <c r="G472" s="554" t="s">
        <v>52</v>
      </c>
      <c r="H472" s="554"/>
      <c r="I472" s="609"/>
      <c r="J472" s="558">
        <f>'Sch 6 - Reclassifications'!$H$12</f>
        <v>0</v>
      </c>
      <c r="K472" s="558">
        <f t="shared" si="12"/>
        <v>0</v>
      </c>
      <c r="L472" s="558">
        <f>'ADJ Sch 6 - Reclassifications'!$H$12</f>
        <v>0</v>
      </c>
      <c r="M472" s="608"/>
    </row>
    <row r="473" spans="1:13" hidden="1" x14ac:dyDescent="0.25">
      <c r="A473" s="608"/>
      <c r="B473" s="554" t="s">
        <v>221</v>
      </c>
      <c r="C473" s="555">
        <v>3</v>
      </c>
      <c r="D473" s="554"/>
      <c r="E473" s="559">
        <f>'ADJ Sch 6 - Reclassifications'!B13</f>
        <v>0</v>
      </c>
      <c r="F473" s="555">
        <v>5</v>
      </c>
      <c r="G473" s="554" t="s">
        <v>52</v>
      </c>
      <c r="H473" s="554"/>
      <c r="I473" s="609"/>
      <c r="J473" s="558">
        <f>'Sch 6 - Reclassifications'!$H$13</f>
        <v>0</v>
      </c>
      <c r="K473" s="558">
        <f t="shared" si="12"/>
        <v>0</v>
      </c>
      <c r="L473" s="558">
        <f>'ADJ Sch 6 - Reclassifications'!$H$13</f>
        <v>0</v>
      </c>
      <c r="M473" s="608"/>
    </row>
    <row r="474" spans="1:13" hidden="1" x14ac:dyDescent="0.25">
      <c r="A474" s="608"/>
      <c r="B474" s="554" t="s">
        <v>221</v>
      </c>
      <c r="C474" s="555">
        <v>4</v>
      </c>
      <c r="D474" s="554"/>
      <c r="E474" s="559">
        <f>'ADJ Sch 6 - Reclassifications'!B14</f>
        <v>0</v>
      </c>
      <c r="F474" s="555">
        <v>5</v>
      </c>
      <c r="G474" s="554" t="s">
        <v>52</v>
      </c>
      <c r="H474" s="554"/>
      <c r="I474" s="609"/>
      <c r="J474" s="558">
        <f>'Sch 6 - Reclassifications'!$H$14</f>
        <v>0</v>
      </c>
      <c r="K474" s="558">
        <f t="shared" si="12"/>
        <v>0</v>
      </c>
      <c r="L474" s="558">
        <f>'ADJ Sch 6 - Reclassifications'!$H$14</f>
        <v>0</v>
      </c>
      <c r="M474" s="608"/>
    </row>
    <row r="475" spans="1:13" hidden="1" x14ac:dyDescent="0.25">
      <c r="A475" s="608"/>
      <c r="B475" s="554" t="s">
        <v>221</v>
      </c>
      <c r="C475" s="555">
        <v>5</v>
      </c>
      <c r="D475" s="554"/>
      <c r="E475" s="559">
        <f>'ADJ Sch 6 - Reclassifications'!B15</f>
        <v>0</v>
      </c>
      <c r="F475" s="555">
        <v>5</v>
      </c>
      <c r="G475" s="554" t="s">
        <v>52</v>
      </c>
      <c r="H475" s="554"/>
      <c r="I475" s="609"/>
      <c r="J475" s="558">
        <f>'Sch 6 - Reclassifications'!$H$15</f>
        <v>0</v>
      </c>
      <c r="K475" s="558">
        <f t="shared" si="12"/>
        <v>0</v>
      </c>
      <c r="L475" s="558">
        <f>'ADJ Sch 6 - Reclassifications'!$H$15</f>
        <v>0</v>
      </c>
      <c r="M475" s="608"/>
    </row>
    <row r="476" spans="1:13" hidden="1" x14ac:dyDescent="0.25">
      <c r="A476" s="608"/>
      <c r="B476" s="554" t="s">
        <v>221</v>
      </c>
      <c r="C476" s="555">
        <v>6</v>
      </c>
      <c r="D476" s="554"/>
      <c r="E476" s="559">
        <f>'ADJ Sch 6 - Reclassifications'!B16</f>
        <v>0</v>
      </c>
      <c r="F476" s="555">
        <v>5</v>
      </c>
      <c r="G476" s="554" t="s">
        <v>52</v>
      </c>
      <c r="H476" s="554"/>
      <c r="I476" s="609"/>
      <c r="J476" s="558">
        <f>'Sch 6 - Reclassifications'!$H$16</f>
        <v>0</v>
      </c>
      <c r="K476" s="558">
        <f t="shared" si="12"/>
        <v>0</v>
      </c>
      <c r="L476" s="558">
        <f>'ADJ Sch 6 - Reclassifications'!$H$16</f>
        <v>0</v>
      </c>
      <c r="M476" s="608"/>
    </row>
    <row r="477" spans="1:13" hidden="1" x14ac:dyDescent="0.25">
      <c r="A477" s="608"/>
      <c r="B477" s="554" t="s">
        <v>221</v>
      </c>
      <c r="C477" s="555">
        <v>7</v>
      </c>
      <c r="D477" s="554"/>
      <c r="E477" s="559">
        <f>'ADJ Sch 6 - Reclassifications'!B17</f>
        <v>0</v>
      </c>
      <c r="F477" s="555">
        <v>5</v>
      </c>
      <c r="G477" s="554" t="s">
        <v>52</v>
      </c>
      <c r="H477" s="554"/>
      <c r="I477" s="609"/>
      <c r="J477" s="558">
        <f>'Sch 6 - Reclassifications'!$H$17</f>
        <v>0</v>
      </c>
      <c r="K477" s="558">
        <f t="shared" si="12"/>
        <v>0</v>
      </c>
      <c r="L477" s="558">
        <f>'ADJ Sch 6 - Reclassifications'!$H$17</f>
        <v>0</v>
      </c>
      <c r="M477" s="608"/>
    </row>
    <row r="478" spans="1:13" hidden="1" x14ac:dyDescent="0.25">
      <c r="A478" s="608"/>
      <c r="B478" s="554" t="s">
        <v>221</v>
      </c>
      <c r="C478" s="555">
        <v>8</v>
      </c>
      <c r="D478" s="554"/>
      <c r="E478" s="559">
        <f>'ADJ Sch 6 - Reclassifications'!B18</f>
        <v>0</v>
      </c>
      <c r="F478" s="555">
        <v>5</v>
      </c>
      <c r="G478" s="554" t="s">
        <v>52</v>
      </c>
      <c r="H478" s="554"/>
      <c r="I478" s="609"/>
      <c r="J478" s="558">
        <f>'Sch 6 - Reclassifications'!$H$18</f>
        <v>0</v>
      </c>
      <c r="K478" s="558">
        <f t="shared" si="12"/>
        <v>0</v>
      </c>
      <c r="L478" s="558">
        <f>'ADJ Sch 6 - Reclassifications'!$H$18</f>
        <v>0</v>
      </c>
      <c r="M478" s="608"/>
    </row>
    <row r="479" spans="1:13" hidden="1" x14ac:dyDescent="0.25">
      <c r="A479" s="608"/>
      <c r="B479" s="554" t="s">
        <v>221</v>
      </c>
      <c r="C479" s="555">
        <v>9</v>
      </c>
      <c r="D479" s="554"/>
      <c r="E479" s="559">
        <f>'ADJ Sch 6 - Reclassifications'!B19</f>
        <v>0</v>
      </c>
      <c r="F479" s="555">
        <v>5</v>
      </c>
      <c r="G479" s="554" t="s">
        <v>52</v>
      </c>
      <c r="H479" s="554"/>
      <c r="I479" s="609"/>
      <c r="J479" s="558">
        <f>'Sch 6 - Reclassifications'!$H$19</f>
        <v>0</v>
      </c>
      <c r="K479" s="558">
        <f t="shared" si="12"/>
        <v>0</v>
      </c>
      <c r="L479" s="558">
        <f>'ADJ Sch 6 - Reclassifications'!$H$19</f>
        <v>0</v>
      </c>
      <c r="M479" s="608"/>
    </row>
    <row r="480" spans="1:13" hidden="1" x14ac:dyDescent="0.25">
      <c r="A480" s="608"/>
      <c r="B480" s="554" t="s">
        <v>221</v>
      </c>
      <c r="C480" s="555">
        <v>10</v>
      </c>
      <c r="D480" s="554"/>
      <c r="E480" s="559">
        <f>'ADJ Sch 6 - Reclassifications'!B20</f>
        <v>0</v>
      </c>
      <c r="F480" s="555">
        <v>5</v>
      </c>
      <c r="G480" s="554" t="s">
        <v>52</v>
      </c>
      <c r="H480" s="554"/>
      <c r="I480" s="609"/>
      <c r="J480" s="558">
        <f>'Sch 6 - Reclassifications'!$H$20</f>
        <v>0</v>
      </c>
      <c r="K480" s="558">
        <f t="shared" si="12"/>
        <v>0</v>
      </c>
      <c r="L480" s="558">
        <f>'ADJ Sch 6 - Reclassifications'!$H$20</f>
        <v>0</v>
      </c>
      <c r="M480" s="608"/>
    </row>
    <row r="481" spans="1:13" hidden="1" x14ac:dyDescent="0.25">
      <c r="A481" s="608"/>
      <c r="B481" s="554" t="s">
        <v>221</v>
      </c>
      <c r="C481" s="555">
        <v>11</v>
      </c>
      <c r="D481" s="554"/>
      <c r="E481" s="559">
        <f>'ADJ Sch 6 - Reclassifications'!B21</f>
        <v>0</v>
      </c>
      <c r="F481" s="555">
        <v>5</v>
      </c>
      <c r="G481" s="554" t="s">
        <v>52</v>
      </c>
      <c r="H481" s="554"/>
      <c r="I481" s="609"/>
      <c r="J481" s="558">
        <f>'Sch 6 - Reclassifications'!$H$21</f>
        <v>0</v>
      </c>
      <c r="K481" s="558">
        <f t="shared" si="12"/>
        <v>0</v>
      </c>
      <c r="L481" s="558">
        <f>'ADJ Sch 6 - Reclassifications'!$H$21</f>
        <v>0</v>
      </c>
      <c r="M481" s="608"/>
    </row>
    <row r="482" spans="1:13" hidden="1" x14ac:dyDescent="0.25">
      <c r="A482" s="608"/>
      <c r="B482" s="554" t="s">
        <v>221</v>
      </c>
      <c r="C482" s="555">
        <v>12</v>
      </c>
      <c r="D482" s="554"/>
      <c r="E482" s="559">
        <f>'ADJ Sch 6 - Reclassifications'!B22</f>
        <v>0</v>
      </c>
      <c r="F482" s="555">
        <v>5</v>
      </c>
      <c r="G482" s="554" t="s">
        <v>52</v>
      </c>
      <c r="H482" s="554"/>
      <c r="I482" s="609"/>
      <c r="J482" s="558">
        <f>'Sch 6 - Reclassifications'!$H$22</f>
        <v>0</v>
      </c>
      <c r="K482" s="558">
        <f t="shared" si="12"/>
        <v>0</v>
      </c>
      <c r="L482" s="558">
        <f>'ADJ Sch 6 - Reclassifications'!$H$22</f>
        <v>0</v>
      </c>
      <c r="M482" s="608"/>
    </row>
    <row r="483" spans="1:13" hidden="1" x14ac:dyDescent="0.25">
      <c r="A483" s="608"/>
      <c r="B483" s="554" t="s">
        <v>221</v>
      </c>
      <c r="C483" s="555">
        <v>13</v>
      </c>
      <c r="D483" s="554"/>
      <c r="E483" s="559">
        <f>'ADJ Sch 6 - Reclassifications'!B23</f>
        <v>0</v>
      </c>
      <c r="F483" s="555">
        <v>5</v>
      </c>
      <c r="G483" s="554" t="s">
        <v>52</v>
      </c>
      <c r="H483" s="554"/>
      <c r="I483" s="609"/>
      <c r="J483" s="558">
        <f>'Sch 6 - Reclassifications'!$H$23</f>
        <v>0</v>
      </c>
      <c r="K483" s="558">
        <f t="shared" si="12"/>
        <v>0</v>
      </c>
      <c r="L483" s="558">
        <f>'ADJ Sch 6 - Reclassifications'!$H$23</f>
        <v>0</v>
      </c>
      <c r="M483" s="608"/>
    </row>
    <row r="484" spans="1:13" hidden="1" x14ac:dyDescent="0.25">
      <c r="A484" s="608"/>
      <c r="B484" s="554" t="s">
        <v>221</v>
      </c>
      <c r="C484" s="555">
        <v>14</v>
      </c>
      <c r="D484" s="554"/>
      <c r="E484" s="559">
        <f>'ADJ Sch 6 - Reclassifications'!B24</f>
        <v>0</v>
      </c>
      <c r="F484" s="555">
        <v>5</v>
      </c>
      <c r="G484" s="554" t="s">
        <v>52</v>
      </c>
      <c r="H484" s="554"/>
      <c r="I484" s="609"/>
      <c r="J484" s="558">
        <f>'Sch 6 - Reclassifications'!$H$24</f>
        <v>0</v>
      </c>
      <c r="K484" s="558">
        <f t="shared" si="12"/>
        <v>0</v>
      </c>
      <c r="L484" s="558">
        <f>'ADJ Sch 6 - Reclassifications'!$H$24</f>
        <v>0</v>
      </c>
      <c r="M484" s="608"/>
    </row>
    <row r="485" spans="1:13" hidden="1" x14ac:dyDescent="0.25">
      <c r="A485" s="608"/>
      <c r="B485" s="554" t="s">
        <v>221</v>
      </c>
      <c r="C485" s="555">
        <v>15</v>
      </c>
      <c r="D485" s="554"/>
      <c r="E485" s="559">
        <f>'ADJ Sch 6 - Reclassifications'!B25</f>
        <v>0</v>
      </c>
      <c r="F485" s="555">
        <v>5</v>
      </c>
      <c r="G485" s="554" t="s">
        <v>52</v>
      </c>
      <c r="H485" s="554"/>
      <c r="I485" s="609"/>
      <c r="J485" s="558">
        <f>'Sch 6 - Reclassifications'!$H$25</f>
        <v>0</v>
      </c>
      <c r="K485" s="558">
        <f t="shared" si="12"/>
        <v>0</v>
      </c>
      <c r="L485" s="558">
        <f>'ADJ Sch 6 - Reclassifications'!$H$25</f>
        <v>0</v>
      </c>
      <c r="M485" s="608"/>
    </row>
    <row r="486" spans="1:13" hidden="1" x14ac:dyDescent="0.25">
      <c r="A486" s="608"/>
      <c r="B486" s="554" t="s">
        <v>221</v>
      </c>
      <c r="C486" s="555">
        <v>16</v>
      </c>
      <c r="D486" s="554"/>
      <c r="E486" s="559">
        <f>'ADJ Sch 6 - Reclassifications'!B26</f>
        <v>0</v>
      </c>
      <c r="F486" s="555">
        <v>5</v>
      </c>
      <c r="G486" s="554" t="s">
        <v>52</v>
      </c>
      <c r="H486" s="554"/>
      <c r="I486" s="609"/>
      <c r="J486" s="558">
        <f>'Sch 6 - Reclassifications'!$H$26</f>
        <v>0</v>
      </c>
      <c r="K486" s="558">
        <f t="shared" si="12"/>
        <v>0</v>
      </c>
      <c r="L486" s="558">
        <f>'ADJ Sch 6 - Reclassifications'!$H$26</f>
        <v>0</v>
      </c>
      <c r="M486" s="608"/>
    </row>
    <row r="487" spans="1:13" hidden="1" x14ac:dyDescent="0.25">
      <c r="A487" s="608"/>
      <c r="B487" s="554" t="s">
        <v>221</v>
      </c>
      <c r="C487" s="555">
        <v>17</v>
      </c>
      <c r="D487" s="554"/>
      <c r="E487" s="559">
        <f>'ADJ Sch 6 - Reclassifications'!B27</f>
        <v>0</v>
      </c>
      <c r="F487" s="555">
        <v>5</v>
      </c>
      <c r="G487" s="554" t="s">
        <v>52</v>
      </c>
      <c r="H487" s="554"/>
      <c r="I487" s="609"/>
      <c r="J487" s="558">
        <f>'Sch 6 - Reclassifications'!$H$27</f>
        <v>0</v>
      </c>
      <c r="K487" s="558">
        <f t="shared" si="12"/>
        <v>0</v>
      </c>
      <c r="L487" s="558">
        <f>'ADJ Sch 6 - Reclassifications'!$H$27</f>
        <v>0</v>
      </c>
      <c r="M487" s="608"/>
    </row>
    <row r="488" spans="1:13" hidden="1" x14ac:dyDescent="0.25">
      <c r="A488" s="608"/>
      <c r="B488" s="554" t="s">
        <v>221</v>
      </c>
      <c r="C488" s="555">
        <v>18</v>
      </c>
      <c r="D488" s="554"/>
      <c r="E488" s="559">
        <f>'ADJ Sch 6 - Reclassifications'!B28</f>
        <v>0</v>
      </c>
      <c r="F488" s="555">
        <v>5</v>
      </c>
      <c r="G488" s="554" t="s">
        <v>52</v>
      </c>
      <c r="H488" s="554"/>
      <c r="I488" s="609"/>
      <c r="J488" s="558">
        <f>'Sch 6 - Reclassifications'!$H$28</f>
        <v>0</v>
      </c>
      <c r="K488" s="558">
        <f t="shared" si="12"/>
        <v>0</v>
      </c>
      <c r="L488" s="558">
        <f>'ADJ Sch 6 - Reclassifications'!$H$28</f>
        <v>0</v>
      </c>
      <c r="M488" s="608"/>
    </row>
    <row r="489" spans="1:13" hidden="1" x14ac:dyDescent="0.25">
      <c r="A489" s="608"/>
      <c r="B489" s="554" t="s">
        <v>221</v>
      </c>
      <c r="C489" s="555">
        <v>19</v>
      </c>
      <c r="D489" s="554"/>
      <c r="E489" s="559">
        <f>'ADJ Sch 6 - Reclassifications'!B29</f>
        <v>0</v>
      </c>
      <c r="F489" s="555">
        <v>5</v>
      </c>
      <c r="G489" s="554" t="s">
        <v>52</v>
      </c>
      <c r="H489" s="554"/>
      <c r="I489" s="609"/>
      <c r="J489" s="558">
        <f>'Sch 6 - Reclassifications'!$H$29</f>
        <v>0</v>
      </c>
      <c r="K489" s="558">
        <f t="shared" si="12"/>
        <v>0</v>
      </c>
      <c r="L489" s="558">
        <f>'ADJ Sch 6 - Reclassifications'!$H$29</f>
        <v>0</v>
      </c>
      <c r="M489" s="608"/>
    </row>
    <row r="490" spans="1:13" hidden="1" x14ac:dyDescent="0.25">
      <c r="A490" s="608"/>
      <c r="B490" s="554" t="s">
        <v>221</v>
      </c>
      <c r="C490" s="555">
        <v>20</v>
      </c>
      <c r="D490" s="554"/>
      <c r="E490" s="559">
        <f>'ADJ Sch 6 - Reclassifications'!B30</f>
        <v>0</v>
      </c>
      <c r="F490" s="555">
        <v>5</v>
      </c>
      <c r="G490" s="554" t="s">
        <v>52</v>
      </c>
      <c r="H490" s="554"/>
      <c r="I490" s="609"/>
      <c r="J490" s="558">
        <f>'Sch 6 - Reclassifications'!$H$30</f>
        <v>0</v>
      </c>
      <c r="K490" s="558">
        <f t="shared" si="12"/>
        <v>0</v>
      </c>
      <c r="L490" s="558">
        <f>'ADJ Sch 6 - Reclassifications'!$H$30</f>
        <v>0</v>
      </c>
      <c r="M490" s="608"/>
    </row>
    <row r="491" spans="1:13" hidden="1" x14ac:dyDescent="0.25">
      <c r="A491" s="608"/>
      <c r="B491" s="554" t="s">
        <v>221</v>
      </c>
      <c r="C491" s="555">
        <v>21</v>
      </c>
      <c r="D491" s="554"/>
      <c r="E491" s="559">
        <f>'ADJ Sch 6 - Reclassifications'!B31</f>
        <v>0</v>
      </c>
      <c r="F491" s="555">
        <v>5</v>
      </c>
      <c r="G491" s="554" t="s">
        <v>52</v>
      </c>
      <c r="H491" s="554"/>
      <c r="I491" s="609"/>
      <c r="J491" s="558">
        <f>'Sch 6 - Reclassifications'!$H$31</f>
        <v>0</v>
      </c>
      <c r="K491" s="558">
        <f t="shared" si="12"/>
        <v>0</v>
      </c>
      <c r="L491" s="558">
        <f>'ADJ Sch 6 - Reclassifications'!$H$31</f>
        <v>0</v>
      </c>
      <c r="M491" s="608"/>
    </row>
    <row r="492" spans="1:13" hidden="1" x14ac:dyDescent="0.25">
      <c r="A492" s="608"/>
      <c r="B492" s="554" t="s">
        <v>221</v>
      </c>
      <c r="C492" s="555">
        <v>22</v>
      </c>
      <c r="D492" s="554"/>
      <c r="E492" s="559">
        <f>'ADJ Sch 6 - Reclassifications'!B32</f>
        <v>0</v>
      </c>
      <c r="F492" s="555">
        <v>5</v>
      </c>
      <c r="G492" s="554" t="s">
        <v>52</v>
      </c>
      <c r="H492" s="554"/>
      <c r="I492" s="609"/>
      <c r="J492" s="558">
        <f>'Sch 6 - Reclassifications'!$H$32</f>
        <v>0</v>
      </c>
      <c r="K492" s="558">
        <f t="shared" si="12"/>
        <v>0</v>
      </c>
      <c r="L492" s="558">
        <f>'ADJ Sch 6 - Reclassifications'!$H$32</f>
        <v>0</v>
      </c>
      <c r="M492" s="608"/>
    </row>
    <row r="493" spans="1:13" hidden="1" x14ac:dyDescent="0.25">
      <c r="A493" s="608"/>
      <c r="B493" s="554" t="s">
        <v>221</v>
      </c>
      <c r="C493" s="555">
        <v>23</v>
      </c>
      <c r="D493" s="554"/>
      <c r="E493" s="559">
        <f>'ADJ Sch 6 - Reclassifications'!B33</f>
        <v>0</v>
      </c>
      <c r="F493" s="555">
        <v>5</v>
      </c>
      <c r="G493" s="554" t="s">
        <v>52</v>
      </c>
      <c r="H493" s="554"/>
      <c r="I493" s="609"/>
      <c r="J493" s="558">
        <f>'Sch 6 - Reclassifications'!$H$33</f>
        <v>0</v>
      </c>
      <c r="K493" s="558">
        <f t="shared" si="12"/>
        <v>0</v>
      </c>
      <c r="L493" s="558">
        <f>'ADJ Sch 6 - Reclassifications'!$H$33</f>
        <v>0</v>
      </c>
      <c r="M493" s="608"/>
    </row>
    <row r="494" spans="1:13" hidden="1" x14ac:dyDescent="0.25">
      <c r="A494" s="608"/>
      <c r="B494" s="554" t="s">
        <v>221</v>
      </c>
      <c r="C494" s="555">
        <v>24</v>
      </c>
      <c r="D494" s="554"/>
      <c r="E494" s="559">
        <f>'ADJ Sch 6 - Reclassifications'!B34</f>
        <v>0</v>
      </c>
      <c r="F494" s="555">
        <v>5</v>
      </c>
      <c r="G494" s="554" t="s">
        <v>52</v>
      </c>
      <c r="H494" s="554"/>
      <c r="I494" s="609"/>
      <c r="J494" s="558">
        <f>'Sch 6 - Reclassifications'!$H$34</f>
        <v>0</v>
      </c>
      <c r="K494" s="558">
        <f t="shared" si="12"/>
        <v>0</v>
      </c>
      <c r="L494" s="558">
        <f>'ADJ Sch 6 - Reclassifications'!$H$34</f>
        <v>0</v>
      </c>
      <c r="M494" s="608"/>
    </row>
    <row r="495" spans="1:13" hidden="1" x14ac:dyDescent="0.25">
      <c r="A495" s="608"/>
      <c r="B495" s="554" t="s">
        <v>221</v>
      </c>
      <c r="C495" s="555">
        <v>25</v>
      </c>
      <c r="D495" s="554"/>
      <c r="E495" s="559">
        <f>'ADJ Sch 6 - Reclassifications'!B35</f>
        <v>0</v>
      </c>
      <c r="F495" s="555">
        <v>5</v>
      </c>
      <c r="G495" s="554" t="s">
        <v>52</v>
      </c>
      <c r="H495" s="554"/>
      <c r="I495" s="609"/>
      <c r="J495" s="558">
        <f>'Sch 6 - Reclassifications'!$H$35</f>
        <v>0</v>
      </c>
      <c r="K495" s="558">
        <f t="shared" si="12"/>
        <v>0</v>
      </c>
      <c r="L495" s="558">
        <f>'ADJ Sch 6 - Reclassifications'!$H$35</f>
        <v>0</v>
      </c>
      <c r="M495" s="608"/>
    </row>
    <row r="496" spans="1:13" hidden="1" x14ac:dyDescent="0.25">
      <c r="A496" s="608"/>
      <c r="B496" s="554" t="s">
        <v>221</v>
      </c>
      <c r="C496" s="555">
        <v>26</v>
      </c>
      <c r="D496" s="554"/>
      <c r="E496" s="559">
        <f>'ADJ Sch 6 - Reclassifications'!B36</f>
        <v>0</v>
      </c>
      <c r="F496" s="555">
        <v>5</v>
      </c>
      <c r="G496" s="554" t="s">
        <v>52</v>
      </c>
      <c r="H496" s="554"/>
      <c r="I496" s="609"/>
      <c r="J496" s="558">
        <f>'Sch 6 - Reclassifications'!$H$36</f>
        <v>0</v>
      </c>
      <c r="K496" s="558">
        <f t="shared" si="12"/>
        <v>0</v>
      </c>
      <c r="L496" s="558">
        <f>'ADJ Sch 6 - Reclassifications'!$H$36</f>
        <v>0</v>
      </c>
      <c r="M496" s="608"/>
    </row>
    <row r="497" spans="1:13" hidden="1" x14ac:dyDescent="0.25">
      <c r="A497" s="608"/>
      <c r="B497" s="554" t="s">
        <v>221</v>
      </c>
      <c r="C497" s="555">
        <v>27</v>
      </c>
      <c r="D497" s="554"/>
      <c r="E497" s="559">
        <f>'ADJ Sch 6 - Reclassifications'!B37</f>
        <v>0</v>
      </c>
      <c r="F497" s="555">
        <v>5</v>
      </c>
      <c r="G497" s="554" t="s">
        <v>52</v>
      </c>
      <c r="H497" s="554"/>
      <c r="I497" s="609"/>
      <c r="J497" s="558">
        <f>'Sch 6 - Reclassifications'!$H$37</f>
        <v>0</v>
      </c>
      <c r="K497" s="558">
        <f t="shared" si="12"/>
        <v>0</v>
      </c>
      <c r="L497" s="558">
        <f>'ADJ Sch 6 - Reclassifications'!$H$37</f>
        <v>0</v>
      </c>
      <c r="M497" s="608"/>
    </row>
    <row r="498" spans="1:13" hidden="1" x14ac:dyDescent="0.25">
      <c r="A498" s="608"/>
      <c r="B498" s="554" t="s">
        <v>221</v>
      </c>
      <c r="C498" s="555">
        <v>28</v>
      </c>
      <c r="D498" s="554"/>
      <c r="E498" s="559">
        <f>'ADJ Sch 6 - Reclassifications'!B38</f>
        <v>0</v>
      </c>
      <c r="F498" s="555">
        <v>5</v>
      </c>
      <c r="G498" s="554" t="s">
        <v>52</v>
      </c>
      <c r="H498" s="554"/>
      <c r="I498" s="609"/>
      <c r="J498" s="558">
        <f>'Sch 6 - Reclassifications'!$H$38</f>
        <v>0</v>
      </c>
      <c r="K498" s="558">
        <f t="shared" si="12"/>
        <v>0</v>
      </c>
      <c r="L498" s="558">
        <f>'ADJ Sch 6 - Reclassifications'!$H$38</f>
        <v>0</v>
      </c>
      <c r="M498" s="608"/>
    </row>
    <row r="499" spans="1:13" hidden="1" x14ac:dyDescent="0.25">
      <c r="A499" s="608"/>
      <c r="B499" s="554" t="s">
        <v>221</v>
      </c>
      <c r="C499" s="555">
        <v>29</v>
      </c>
      <c r="D499" s="554"/>
      <c r="E499" s="559">
        <f>'ADJ Sch 6 - Reclassifications'!B39</f>
        <v>0</v>
      </c>
      <c r="F499" s="555">
        <v>5</v>
      </c>
      <c r="G499" s="554" t="s">
        <v>52</v>
      </c>
      <c r="H499" s="554"/>
      <c r="I499" s="609"/>
      <c r="J499" s="558">
        <f>'Sch 6 - Reclassifications'!$H$39</f>
        <v>0</v>
      </c>
      <c r="K499" s="558">
        <f t="shared" si="12"/>
        <v>0</v>
      </c>
      <c r="L499" s="558">
        <f>'ADJ Sch 6 - Reclassifications'!$H$39</f>
        <v>0</v>
      </c>
      <c r="M499" s="608"/>
    </row>
    <row r="500" spans="1:13" hidden="1" x14ac:dyDescent="0.25">
      <c r="A500" s="608"/>
      <c r="B500" s="554" t="s">
        <v>221</v>
      </c>
      <c r="C500" s="555">
        <v>30</v>
      </c>
      <c r="D500" s="554"/>
      <c r="E500" s="559">
        <f>'ADJ Sch 6 - Reclassifications'!B40</f>
        <v>0</v>
      </c>
      <c r="F500" s="555">
        <v>5</v>
      </c>
      <c r="G500" s="554" t="s">
        <v>52</v>
      </c>
      <c r="H500" s="554"/>
      <c r="I500" s="609"/>
      <c r="J500" s="558">
        <f>'Sch 6 - Reclassifications'!$H$40</f>
        <v>0</v>
      </c>
      <c r="K500" s="558">
        <f t="shared" si="12"/>
        <v>0</v>
      </c>
      <c r="L500" s="558">
        <f>'ADJ Sch 6 - Reclassifications'!$H$40</f>
        <v>0</v>
      </c>
      <c r="M500" s="608"/>
    </row>
    <row r="501" spans="1:13" hidden="1" x14ac:dyDescent="0.25">
      <c r="A501" s="608"/>
      <c r="B501" s="554" t="s">
        <v>221</v>
      </c>
      <c r="C501" s="555">
        <v>31</v>
      </c>
      <c r="D501" s="554"/>
      <c r="E501" s="559">
        <f>'ADJ Sch 6 - Reclassifications'!B41</f>
        <v>0</v>
      </c>
      <c r="F501" s="555">
        <v>5</v>
      </c>
      <c r="G501" s="554" t="s">
        <v>52</v>
      </c>
      <c r="H501" s="554"/>
      <c r="I501" s="609"/>
      <c r="J501" s="558">
        <f>'Sch 6 - Reclassifications'!$H$41</f>
        <v>0</v>
      </c>
      <c r="K501" s="558">
        <f t="shared" si="12"/>
        <v>0</v>
      </c>
      <c r="L501" s="558">
        <f>'ADJ Sch 6 - Reclassifications'!$H$41</f>
        <v>0</v>
      </c>
      <c r="M501" s="608"/>
    </row>
    <row r="502" spans="1:13" hidden="1" x14ac:dyDescent="0.25">
      <c r="A502" s="608"/>
      <c r="B502" s="554" t="s">
        <v>221</v>
      </c>
      <c r="C502" s="555">
        <v>32</v>
      </c>
      <c r="D502" s="554"/>
      <c r="E502" s="559">
        <f>'ADJ Sch 6 - Reclassifications'!B42</f>
        <v>0</v>
      </c>
      <c r="F502" s="555">
        <v>5</v>
      </c>
      <c r="G502" s="554" t="s">
        <v>52</v>
      </c>
      <c r="H502" s="554"/>
      <c r="I502" s="609"/>
      <c r="J502" s="558">
        <f>'Sch 6 - Reclassifications'!$H$42</f>
        <v>0</v>
      </c>
      <c r="K502" s="558">
        <f t="shared" si="12"/>
        <v>0</v>
      </c>
      <c r="L502" s="558">
        <f>'ADJ Sch 6 - Reclassifications'!$H$42</f>
        <v>0</v>
      </c>
      <c r="M502" s="608"/>
    </row>
    <row r="503" spans="1:13" hidden="1" x14ac:dyDescent="0.25">
      <c r="A503" s="608"/>
      <c r="B503" s="554" t="s">
        <v>221</v>
      </c>
      <c r="C503" s="555">
        <v>33</v>
      </c>
      <c r="D503" s="554"/>
      <c r="E503" s="559">
        <f>'ADJ Sch 6 - Reclassifications'!B43</f>
        <v>0</v>
      </c>
      <c r="F503" s="555">
        <v>5</v>
      </c>
      <c r="G503" s="554" t="s">
        <v>52</v>
      </c>
      <c r="H503" s="554"/>
      <c r="I503" s="609"/>
      <c r="J503" s="558">
        <f>'Sch 6 - Reclassifications'!$H$43</f>
        <v>0</v>
      </c>
      <c r="K503" s="558">
        <f t="shared" ref="K503:K530" si="13">L503-J503</f>
        <v>0</v>
      </c>
      <c r="L503" s="558">
        <f>'ADJ Sch 6 - Reclassifications'!$H$43</f>
        <v>0</v>
      </c>
      <c r="M503" s="608"/>
    </row>
    <row r="504" spans="1:13" hidden="1" x14ac:dyDescent="0.25">
      <c r="A504" s="608"/>
      <c r="B504" s="554" t="s">
        <v>221</v>
      </c>
      <c r="C504" s="555">
        <v>34</v>
      </c>
      <c r="D504" s="554"/>
      <c r="E504" s="559">
        <f>'ADJ Sch 6 - Reclassifications'!B44</f>
        <v>0</v>
      </c>
      <c r="F504" s="555">
        <v>5</v>
      </c>
      <c r="G504" s="554" t="s">
        <v>52</v>
      </c>
      <c r="H504" s="554"/>
      <c r="I504" s="609"/>
      <c r="J504" s="558">
        <f>'Sch 6 - Reclassifications'!$H$44</f>
        <v>0</v>
      </c>
      <c r="K504" s="558">
        <f t="shared" si="13"/>
        <v>0</v>
      </c>
      <c r="L504" s="558">
        <f>'ADJ Sch 6 - Reclassifications'!$H$44</f>
        <v>0</v>
      </c>
      <c r="M504" s="608"/>
    </row>
    <row r="505" spans="1:13" hidden="1" x14ac:dyDescent="0.25">
      <c r="A505" s="608"/>
      <c r="B505" s="554" t="s">
        <v>221</v>
      </c>
      <c r="C505" s="555">
        <v>35</v>
      </c>
      <c r="D505" s="554"/>
      <c r="E505" s="559">
        <f>'ADJ Sch 6 - Reclassifications'!B45</f>
        <v>0</v>
      </c>
      <c r="F505" s="555">
        <v>5</v>
      </c>
      <c r="G505" s="554" t="s">
        <v>52</v>
      </c>
      <c r="H505" s="554"/>
      <c r="I505" s="609"/>
      <c r="J505" s="558">
        <f>'Sch 6 - Reclassifications'!$H$45</f>
        <v>0</v>
      </c>
      <c r="K505" s="558">
        <f t="shared" si="13"/>
        <v>0</v>
      </c>
      <c r="L505" s="558">
        <f>'ADJ Sch 6 - Reclassifications'!$H$45</f>
        <v>0</v>
      </c>
      <c r="M505" s="608"/>
    </row>
    <row r="506" spans="1:13" hidden="1" x14ac:dyDescent="0.25">
      <c r="A506" s="608"/>
      <c r="B506" s="554" t="s">
        <v>221</v>
      </c>
      <c r="C506" s="555">
        <v>36</v>
      </c>
      <c r="D506" s="554"/>
      <c r="E506" s="559">
        <f>'ADJ Sch 6 - Reclassifications'!B46</f>
        <v>0</v>
      </c>
      <c r="F506" s="555">
        <v>5</v>
      </c>
      <c r="G506" s="554" t="s">
        <v>52</v>
      </c>
      <c r="H506" s="554"/>
      <c r="I506" s="609"/>
      <c r="J506" s="558">
        <f>'Sch 6 - Reclassifications'!$H$46</f>
        <v>0</v>
      </c>
      <c r="K506" s="558">
        <f t="shared" si="13"/>
        <v>0</v>
      </c>
      <c r="L506" s="558">
        <f>'ADJ Sch 6 - Reclassifications'!$H$46</f>
        <v>0</v>
      </c>
      <c r="M506" s="608"/>
    </row>
    <row r="507" spans="1:13" hidden="1" x14ac:dyDescent="0.25">
      <c r="A507" s="608"/>
      <c r="B507" s="554" t="s">
        <v>221</v>
      </c>
      <c r="C507" s="555">
        <v>37</v>
      </c>
      <c r="D507" s="554"/>
      <c r="E507" s="559">
        <f>'ADJ Sch 6 - Reclassifications'!B47</f>
        <v>0</v>
      </c>
      <c r="F507" s="555">
        <v>5</v>
      </c>
      <c r="G507" s="554" t="s">
        <v>52</v>
      </c>
      <c r="H507" s="554"/>
      <c r="I507" s="609"/>
      <c r="J507" s="558">
        <f>'Sch 6 - Reclassifications'!$H$47</f>
        <v>0</v>
      </c>
      <c r="K507" s="558">
        <f t="shared" si="13"/>
        <v>0</v>
      </c>
      <c r="L507" s="558">
        <f>'ADJ Sch 6 - Reclassifications'!$H$47</f>
        <v>0</v>
      </c>
      <c r="M507" s="608"/>
    </row>
    <row r="508" spans="1:13" hidden="1" x14ac:dyDescent="0.25">
      <c r="A508" s="608"/>
      <c r="B508" s="554" t="s">
        <v>221</v>
      </c>
      <c r="C508" s="555">
        <v>38</v>
      </c>
      <c r="D508" s="554"/>
      <c r="E508" s="559">
        <f>'ADJ Sch 6 - Reclassifications'!B48</f>
        <v>0</v>
      </c>
      <c r="F508" s="555">
        <v>5</v>
      </c>
      <c r="G508" s="554" t="s">
        <v>52</v>
      </c>
      <c r="H508" s="554"/>
      <c r="I508" s="609"/>
      <c r="J508" s="558">
        <f>'Sch 6 - Reclassifications'!$H$48</f>
        <v>0</v>
      </c>
      <c r="K508" s="558">
        <f t="shared" si="13"/>
        <v>0</v>
      </c>
      <c r="L508" s="558">
        <f>'ADJ Sch 6 - Reclassifications'!$H$48</f>
        <v>0</v>
      </c>
      <c r="M508" s="608"/>
    </row>
    <row r="509" spans="1:13" hidden="1" x14ac:dyDescent="0.25">
      <c r="A509" s="608"/>
      <c r="B509" s="554" t="s">
        <v>221</v>
      </c>
      <c r="C509" s="555">
        <v>39</v>
      </c>
      <c r="D509" s="554"/>
      <c r="E509" s="559">
        <f>'ADJ Sch 6 - Reclassifications'!B49</f>
        <v>0</v>
      </c>
      <c r="F509" s="555">
        <v>5</v>
      </c>
      <c r="G509" s="554" t="s">
        <v>52</v>
      </c>
      <c r="H509" s="554"/>
      <c r="I509" s="609"/>
      <c r="J509" s="558">
        <f>'Sch 6 - Reclassifications'!$H$49</f>
        <v>0</v>
      </c>
      <c r="K509" s="558">
        <f t="shared" si="13"/>
        <v>0</v>
      </c>
      <c r="L509" s="558">
        <f>'ADJ Sch 6 - Reclassifications'!$H$49</f>
        <v>0</v>
      </c>
      <c r="M509" s="608"/>
    </row>
    <row r="510" spans="1:13" hidden="1" x14ac:dyDescent="0.25">
      <c r="A510" s="608"/>
      <c r="B510" s="554" t="s">
        <v>221</v>
      </c>
      <c r="C510" s="555">
        <v>40</v>
      </c>
      <c r="D510" s="554"/>
      <c r="E510" s="559">
        <f>'ADJ Sch 6 - Reclassifications'!B50</f>
        <v>0</v>
      </c>
      <c r="F510" s="555">
        <v>5</v>
      </c>
      <c r="G510" s="554" t="s">
        <v>52</v>
      </c>
      <c r="H510" s="554"/>
      <c r="I510" s="609"/>
      <c r="J510" s="558">
        <f>'Sch 6 - Reclassifications'!$H$50</f>
        <v>0</v>
      </c>
      <c r="K510" s="558">
        <f t="shared" si="13"/>
        <v>0</v>
      </c>
      <c r="L510" s="558">
        <f>'ADJ Sch 6 - Reclassifications'!$H$50</f>
        <v>0</v>
      </c>
      <c r="M510" s="608"/>
    </row>
    <row r="511" spans="1:13" hidden="1" x14ac:dyDescent="0.25">
      <c r="A511" s="608"/>
      <c r="B511" s="554" t="s">
        <v>221</v>
      </c>
      <c r="C511" s="555">
        <v>41</v>
      </c>
      <c r="D511" s="554"/>
      <c r="E511" s="559">
        <f>'ADJ Sch 6 - Reclassifications'!B51</f>
        <v>0</v>
      </c>
      <c r="F511" s="555">
        <v>5</v>
      </c>
      <c r="G511" s="554" t="s">
        <v>52</v>
      </c>
      <c r="H511" s="554"/>
      <c r="I511" s="609"/>
      <c r="J511" s="558">
        <f>'Sch 6 - Reclassifications'!$H$51</f>
        <v>0</v>
      </c>
      <c r="K511" s="558">
        <f t="shared" si="13"/>
        <v>0</v>
      </c>
      <c r="L511" s="558">
        <f>'ADJ Sch 6 - Reclassifications'!$H$51</f>
        <v>0</v>
      </c>
      <c r="M511" s="608"/>
    </row>
    <row r="512" spans="1:13" hidden="1" x14ac:dyDescent="0.25">
      <c r="A512" s="608"/>
      <c r="B512" s="554" t="s">
        <v>221</v>
      </c>
      <c r="C512" s="555">
        <v>42</v>
      </c>
      <c r="D512" s="554"/>
      <c r="E512" s="559">
        <f>'ADJ Sch 6 - Reclassifications'!B52</f>
        <v>0</v>
      </c>
      <c r="F512" s="555">
        <v>5</v>
      </c>
      <c r="G512" s="554" t="s">
        <v>52</v>
      </c>
      <c r="H512" s="554"/>
      <c r="I512" s="609"/>
      <c r="J512" s="558">
        <f>'Sch 6 - Reclassifications'!$H$52</f>
        <v>0</v>
      </c>
      <c r="K512" s="558">
        <f t="shared" si="13"/>
        <v>0</v>
      </c>
      <c r="L512" s="558">
        <f>'ADJ Sch 6 - Reclassifications'!$H$52</f>
        <v>0</v>
      </c>
      <c r="M512" s="608"/>
    </row>
    <row r="513" spans="1:13" hidden="1" x14ac:dyDescent="0.25">
      <c r="A513" s="608"/>
      <c r="B513" s="554" t="s">
        <v>221</v>
      </c>
      <c r="C513" s="555">
        <v>43</v>
      </c>
      <c r="D513" s="554"/>
      <c r="E513" s="559">
        <f>'ADJ Sch 6 - Reclassifications'!B53</f>
        <v>0</v>
      </c>
      <c r="F513" s="555">
        <v>5</v>
      </c>
      <c r="G513" s="554" t="s">
        <v>52</v>
      </c>
      <c r="H513" s="554"/>
      <c r="I513" s="609"/>
      <c r="J513" s="558">
        <f>'Sch 6 - Reclassifications'!$H$53</f>
        <v>0</v>
      </c>
      <c r="K513" s="558">
        <f t="shared" si="13"/>
        <v>0</v>
      </c>
      <c r="L513" s="558">
        <f>'ADJ Sch 6 - Reclassifications'!$H$53</f>
        <v>0</v>
      </c>
      <c r="M513" s="608"/>
    </row>
    <row r="514" spans="1:13" hidden="1" x14ac:dyDescent="0.25">
      <c r="A514" s="608"/>
      <c r="B514" s="554" t="s">
        <v>221</v>
      </c>
      <c r="C514" s="555">
        <v>44</v>
      </c>
      <c r="D514" s="554"/>
      <c r="E514" s="559">
        <f>'ADJ Sch 6 - Reclassifications'!B54</f>
        <v>0</v>
      </c>
      <c r="F514" s="555">
        <v>5</v>
      </c>
      <c r="G514" s="554" t="s">
        <v>52</v>
      </c>
      <c r="H514" s="554"/>
      <c r="I514" s="609"/>
      <c r="J514" s="558">
        <f>'Sch 6 - Reclassifications'!$H$54</f>
        <v>0</v>
      </c>
      <c r="K514" s="558">
        <f t="shared" si="13"/>
        <v>0</v>
      </c>
      <c r="L514" s="558">
        <f>'ADJ Sch 6 - Reclassifications'!$H$54</f>
        <v>0</v>
      </c>
      <c r="M514" s="608"/>
    </row>
    <row r="515" spans="1:13" hidden="1" x14ac:dyDescent="0.25">
      <c r="A515" s="608"/>
      <c r="B515" s="554" t="s">
        <v>221</v>
      </c>
      <c r="C515" s="555">
        <v>45</v>
      </c>
      <c r="D515" s="554"/>
      <c r="E515" s="559">
        <f>'ADJ Sch 6 - Reclassifications'!B55</f>
        <v>0</v>
      </c>
      <c r="F515" s="555">
        <v>5</v>
      </c>
      <c r="G515" s="554" t="s">
        <v>52</v>
      </c>
      <c r="H515" s="554"/>
      <c r="I515" s="609"/>
      <c r="J515" s="558">
        <f>'Sch 6 - Reclassifications'!$H$55</f>
        <v>0</v>
      </c>
      <c r="K515" s="558">
        <f t="shared" si="13"/>
        <v>0</v>
      </c>
      <c r="L515" s="558">
        <f>'ADJ Sch 6 - Reclassifications'!$H$55</f>
        <v>0</v>
      </c>
      <c r="M515" s="608"/>
    </row>
    <row r="516" spans="1:13" hidden="1" x14ac:dyDescent="0.25">
      <c r="A516" s="608"/>
      <c r="B516" s="554" t="s">
        <v>221</v>
      </c>
      <c r="C516" s="555">
        <v>46</v>
      </c>
      <c r="D516" s="554"/>
      <c r="E516" s="559">
        <f>'ADJ Sch 6 - Reclassifications'!B56</f>
        <v>0</v>
      </c>
      <c r="F516" s="555">
        <v>5</v>
      </c>
      <c r="G516" s="554" t="s">
        <v>52</v>
      </c>
      <c r="H516" s="554"/>
      <c r="I516" s="609"/>
      <c r="J516" s="558">
        <f>'Sch 6 - Reclassifications'!$H$56</f>
        <v>0</v>
      </c>
      <c r="K516" s="558">
        <f t="shared" si="13"/>
        <v>0</v>
      </c>
      <c r="L516" s="558">
        <f>'ADJ Sch 6 - Reclassifications'!$H$56</f>
        <v>0</v>
      </c>
      <c r="M516" s="608"/>
    </row>
    <row r="517" spans="1:13" hidden="1" x14ac:dyDescent="0.25">
      <c r="A517" s="608"/>
      <c r="B517" s="554" t="s">
        <v>221</v>
      </c>
      <c r="C517" s="555">
        <v>47</v>
      </c>
      <c r="D517" s="554"/>
      <c r="E517" s="559">
        <f>'ADJ Sch 6 - Reclassifications'!B57</f>
        <v>0</v>
      </c>
      <c r="F517" s="555">
        <v>5</v>
      </c>
      <c r="G517" s="554" t="s">
        <v>52</v>
      </c>
      <c r="H517" s="554"/>
      <c r="I517" s="609"/>
      <c r="J517" s="558">
        <f>'Sch 6 - Reclassifications'!$H$57</f>
        <v>0</v>
      </c>
      <c r="K517" s="558">
        <f t="shared" si="13"/>
        <v>0</v>
      </c>
      <c r="L517" s="558">
        <f>'ADJ Sch 6 - Reclassifications'!$H$57</f>
        <v>0</v>
      </c>
      <c r="M517" s="608"/>
    </row>
    <row r="518" spans="1:13" hidden="1" x14ac:dyDescent="0.25">
      <c r="A518" s="608"/>
      <c r="B518" s="554" t="s">
        <v>221</v>
      </c>
      <c r="C518" s="555">
        <v>48</v>
      </c>
      <c r="D518" s="554"/>
      <c r="E518" s="559">
        <f>'ADJ Sch 6 - Reclassifications'!B58</f>
        <v>0</v>
      </c>
      <c r="F518" s="555">
        <v>5</v>
      </c>
      <c r="G518" s="554" t="s">
        <v>52</v>
      </c>
      <c r="H518" s="554"/>
      <c r="I518" s="609"/>
      <c r="J518" s="558">
        <f>'Sch 6 - Reclassifications'!$H$58</f>
        <v>0</v>
      </c>
      <c r="K518" s="558">
        <f t="shared" si="13"/>
        <v>0</v>
      </c>
      <c r="L518" s="558">
        <f>'ADJ Sch 6 - Reclassifications'!$H$58</f>
        <v>0</v>
      </c>
      <c r="M518" s="608"/>
    </row>
    <row r="519" spans="1:13" hidden="1" x14ac:dyDescent="0.25">
      <c r="A519" s="608"/>
      <c r="B519" s="554" t="s">
        <v>221</v>
      </c>
      <c r="C519" s="555">
        <v>49</v>
      </c>
      <c r="D519" s="554"/>
      <c r="E519" s="559">
        <f>'ADJ Sch 6 - Reclassifications'!B59</f>
        <v>0</v>
      </c>
      <c r="F519" s="555">
        <v>5</v>
      </c>
      <c r="G519" s="554" t="s">
        <v>52</v>
      </c>
      <c r="H519" s="554"/>
      <c r="I519" s="609"/>
      <c r="J519" s="558">
        <f>'Sch 6 - Reclassifications'!$H$59</f>
        <v>0</v>
      </c>
      <c r="K519" s="558">
        <f t="shared" si="13"/>
        <v>0</v>
      </c>
      <c r="L519" s="558">
        <f>'ADJ Sch 6 - Reclassifications'!$H$59</f>
        <v>0</v>
      </c>
      <c r="M519" s="608"/>
    </row>
    <row r="520" spans="1:13" hidden="1" x14ac:dyDescent="0.25">
      <c r="A520" s="608"/>
      <c r="B520" s="554" t="s">
        <v>221</v>
      </c>
      <c r="C520" s="555">
        <v>50</v>
      </c>
      <c r="D520" s="554"/>
      <c r="E520" s="559">
        <f>'ADJ Sch 6 - Reclassifications'!B60</f>
        <v>0</v>
      </c>
      <c r="F520" s="555">
        <v>5</v>
      </c>
      <c r="G520" s="554" t="s">
        <v>52</v>
      </c>
      <c r="H520" s="554"/>
      <c r="I520" s="609"/>
      <c r="J520" s="558">
        <f>'Sch 6 - Reclassifications'!$H$60</f>
        <v>0</v>
      </c>
      <c r="K520" s="558">
        <f t="shared" si="13"/>
        <v>0</v>
      </c>
      <c r="L520" s="558">
        <f>'ADJ Sch 6 - Reclassifications'!$H$60</f>
        <v>0</v>
      </c>
      <c r="M520" s="608"/>
    </row>
    <row r="521" spans="1:13" hidden="1" x14ac:dyDescent="0.25">
      <c r="A521" s="608"/>
      <c r="B521" s="554" t="s">
        <v>221</v>
      </c>
      <c r="C521" s="555">
        <v>51</v>
      </c>
      <c r="D521" s="554"/>
      <c r="E521" s="559">
        <f>'ADJ Sch 6 - Reclassifications'!B61</f>
        <v>0</v>
      </c>
      <c r="F521" s="555">
        <v>5</v>
      </c>
      <c r="G521" s="554" t="s">
        <v>52</v>
      </c>
      <c r="H521" s="554"/>
      <c r="I521" s="609"/>
      <c r="J521" s="558">
        <f>'Sch 6 - Reclassifications'!$H$61</f>
        <v>0</v>
      </c>
      <c r="K521" s="558">
        <f t="shared" si="13"/>
        <v>0</v>
      </c>
      <c r="L521" s="558">
        <f>'ADJ Sch 6 - Reclassifications'!$H$61</f>
        <v>0</v>
      </c>
      <c r="M521" s="608"/>
    </row>
    <row r="522" spans="1:13" hidden="1" x14ac:dyDescent="0.25">
      <c r="A522" s="608"/>
      <c r="B522" s="554" t="s">
        <v>221</v>
      </c>
      <c r="C522" s="555">
        <v>52</v>
      </c>
      <c r="D522" s="554"/>
      <c r="E522" s="559">
        <f>'ADJ Sch 6 - Reclassifications'!B62</f>
        <v>0</v>
      </c>
      <c r="F522" s="555">
        <v>5</v>
      </c>
      <c r="G522" s="554" t="s">
        <v>52</v>
      </c>
      <c r="H522" s="554"/>
      <c r="I522" s="609"/>
      <c r="J522" s="558">
        <f>'Sch 6 - Reclassifications'!$H$62</f>
        <v>0</v>
      </c>
      <c r="K522" s="558">
        <f t="shared" si="13"/>
        <v>0</v>
      </c>
      <c r="L522" s="558">
        <f>'ADJ Sch 6 - Reclassifications'!$H$62</f>
        <v>0</v>
      </c>
      <c r="M522" s="608"/>
    </row>
    <row r="523" spans="1:13" hidden="1" x14ac:dyDescent="0.25">
      <c r="A523" s="608"/>
      <c r="B523" s="554" t="s">
        <v>221</v>
      </c>
      <c r="C523" s="555">
        <v>53</v>
      </c>
      <c r="D523" s="554"/>
      <c r="E523" s="559">
        <f>'ADJ Sch 6 - Reclassifications'!B63</f>
        <v>0</v>
      </c>
      <c r="F523" s="555">
        <v>5</v>
      </c>
      <c r="G523" s="554" t="s">
        <v>52</v>
      </c>
      <c r="H523" s="554"/>
      <c r="I523" s="609"/>
      <c r="J523" s="558">
        <f>'Sch 6 - Reclassifications'!$H$63</f>
        <v>0</v>
      </c>
      <c r="K523" s="558">
        <f t="shared" si="13"/>
        <v>0</v>
      </c>
      <c r="L523" s="558">
        <f>'ADJ Sch 6 - Reclassifications'!$H$63</f>
        <v>0</v>
      </c>
      <c r="M523" s="608"/>
    </row>
    <row r="524" spans="1:13" hidden="1" x14ac:dyDescent="0.25">
      <c r="A524" s="608"/>
      <c r="B524" s="554" t="s">
        <v>221</v>
      </c>
      <c r="C524" s="555">
        <v>54</v>
      </c>
      <c r="D524" s="554"/>
      <c r="E524" s="559">
        <f>'ADJ Sch 6 - Reclassifications'!B64</f>
        <v>0</v>
      </c>
      <c r="F524" s="555">
        <v>5</v>
      </c>
      <c r="G524" s="554" t="s">
        <v>52</v>
      </c>
      <c r="H524" s="554"/>
      <c r="I524" s="609"/>
      <c r="J524" s="558">
        <f>'Sch 6 - Reclassifications'!$H$64</f>
        <v>0</v>
      </c>
      <c r="K524" s="558">
        <f t="shared" si="13"/>
        <v>0</v>
      </c>
      <c r="L524" s="558">
        <f>'ADJ Sch 6 - Reclassifications'!$H$64</f>
        <v>0</v>
      </c>
      <c r="M524" s="608"/>
    </row>
    <row r="525" spans="1:13" hidden="1" x14ac:dyDescent="0.25">
      <c r="A525" s="608"/>
      <c r="B525" s="554" t="s">
        <v>221</v>
      </c>
      <c r="C525" s="555">
        <v>55</v>
      </c>
      <c r="D525" s="554"/>
      <c r="E525" s="559">
        <f>'ADJ Sch 6 - Reclassifications'!B65</f>
        <v>0</v>
      </c>
      <c r="F525" s="555">
        <v>5</v>
      </c>
      <c r="G525" s="554" t="s">
        <v>52</v>
      </c>
      <c r="H525" s="554"/>
      <c r="I525" s="609"/>
      <c r="J525" s="558">
        <f>'Sch 6 - Reclassifications'!$H$65</f>
        <v>0</v>
      </c>
      <c r="K525" s="558">
        <f t="shared" si="13"/>
        <v>0</v>
      </c>
      <c r="L525" s="558">
        <f>'ADJ Sch 6 - Reclassifications'!$H$65</f>
        <v>0</v>
      </c>
      <c r="M525" s="608"/>
    </row>
    <row r="526" spans="1:13" hidden="1" x14ac:dyDescent="0.25">
      <c r="A526" s="608"/>
      <c r="B526" s="554" t="s">
        <v>221</v>
      </c>
      <c r="C526" s="555">
        <v>56</v>
      </c>
      <c r="D526" s="554"/>
      <c r="E526" s="559">
        <f>'ADJ Sch 6 - Reclassifications'!B66</f>
        <v>0</v>
      </c>
      <c r="F526" s="555">
        <v>5</v>
      </c>
      <c r="G526" s="554" t="s">
        <v>52</v>
      </c>
      <c r="H526" s="554"/>
      <c r="I526" s="609"/>
      <c r="J526" s="558">
        <f>'Sch 6 - Reclassifications'!$H$66</f>
        <v>0</v>
      </c>
      <c r="K526" s="558">
        <f t="shared" si="13"/>
        <v>0</v>
      </c>
      <c r="L526" s="558">
        <f>'ADJ Sch 6 - Reclassifications'!$H$66</f>
        <v>0</v>
      </c>
      <c r="M526" s="608"/>
    </row>
    <row r="527" spans="1:13" hidden="1" x14ac:dyDescent="0.25">
      <c r="A527" s="608"/>
      <c r="B527" s="554" t="s">
        <v>221</v>
      </c>
      <c r="C527" s="555">
        <v>57</v>
      </c>
      <c r="D527" s="554"/>
      <c r="E527" s="559">
        <f>'ADJ Sch 6 - Reclassifications'!B67</f>
        <v>0</v>
      </c>
      <c r="F527" s="555">
        <v>5</v>
      </c>
      <c r="G527" s="554" t="s">
        <v>52</v>
      </c>
      <c r="H527" s="554"/>
      <c r="I527" s="609"/>
      <c r="J527" s="558">
        <f>'Sch 6 - Reclassifications'!$H$67</f>
        <v>0</v>
      </c>
      <c r="K527" s="558">
        <f t="shared" si="13"/>
        <v>0</v>
      </c>
      <c r="L527" s="558">
        <f>'ADJ Sch 6 - Reclassifications'!$H$67</f>
        <v>0</v>
      </c>
      <c r="M527" s="608"/>
    </row>
    <row r="528" spans="1:13" hidden="1" x14ac:dyDescent="0.25">
      <c r="A528" s="608"/>
      <c r="B528" s="554" t="s">
        <v>221</v>
      </c>
      <c r="C528" s="555">
        <v>58</v>
      </c>
      <c r="D528" s="554"/>
      <c r="E528" s="559">
        <f>'ADJ Sch 6 - Reclassifications'!B68</f>
        <v>0</v>
      </c>
      <c r="F528" s="555">
        <v>5</v>
      </c>
      <c r="G528" s="554" t="s">
        <v>52</v>
      </c>
      <c r="H528" s="554"/>
      <c r="I528" s="609"/>
      <c r="J528" s="558">
        <f>'Sch 6 - Reclassifications'!$H$68</f>
        <v>0</v>
      </c>
      <c r="K528" s="558">
        <f t="shared" si="13"/>
        <v>0</v>
      </c>
      <c r="L528" s="558">
        <f>'ADJ Sch 6 - Reclassifications'!$H$68</f>
        <v>0</v>
      </c>
      <c r="M528" s="608"/>
    </row>
    <row r="529" spans="1:13" hidden="1" x14ac:dyDescent="0.25">
      <c r="A529" s="608"/>
      <c r="B529" s="554" t="s">
        <v>221</v>
      </c>
      <c r="C529" s="555">
        <v>59</v>
      </c>
      <c r="D529" s="554"/>
      <c r="E529" s="559">
        <f>'ADJ Sch 6 - Reclassifications'!B69</f>
        <v>0</v>
      </c>
      <c r="F529" s="555">
        <v>5</v>
      </c>
      <c r="G529" s="554" t="s">
        <v>52</v>
      </c>
      <c r="H529" s="554"/>
      <c r="I529" s="609"/>
      <c r="J529" s="558">
        <f>'Sch 6 - Reclassifications'!$H$69</f>
        <v>0</v>
      </c>
      <c r="K529" s="558">
        <f t="shared" si="13"/>
        <v>0</v>
      </c>
      <c r="L529" s="558">
        <f>'ADJ Sch 6 - Reclassifications'!$H$69</f>
        <v>0</v>
      </c>
      <c r="M529" s="608"/>
    </row>
    <row r="530" spans="1:13" hidden="1" x14ac:dyDescent="0.25">
      <c r="A530" s="608"/>
      <c r="B530" s="554" t="s">
        <v>221</v>
      </c>
      <c r="C530" s="555">
        <v>60</v>
      </c>
      <c r="D530" s="554"/>
      <c r="E530" s="559">
        <f>'ADJ Sch 6 - Reclassifications'!B70</f>
        <v>0</v>
      </c>
      <c r="F530" s="555">
        <v>5</v>
      </c>
      <c r="G530" s="554" t="s">
        <v>52</v>
      </c>
      <c r="H530" s="554"/>
      <c r="I530" s="609"/>
      <c r="J530" s="558">
        <f>'Sch 6 - Reclassifications'!$H$70</f>
        <v>0</v>
      </c>
      <c r="K530" s="558">
        <f t="shared" si="13"/>
        <v>0</v>
      </c>
      <c r="L530" s="558">
        <f>'ADJ Sch 6 - Reclassifications'!$H$70</f>
        <v>0</v>
      </c>
      <c r="M530" s="608"/>
    </row>
    <row r="531" spans="1:13" hidden="1" x14ac:dyDescent="0.25">
      <c r="A531" s="608"/>
      <c r="B531" s="554" t="s">
        <v>221</v>
      </c>
      <c r="C531" s="555">
        <v>1</v>
      </c>
      <c r="D531" s="554"/>
      <c r="E531" s="559">
        <f>'ADJ Sch 6 - Reclassifications'!B11</f>
        <v>0</v>
      </c>
      <c r="F531" s="555">
        <v>6</v>
      </c>
      <c r="G531" s="554" t="s">
        <v>50</v>
      </c>
      <c r="H531" s="554"/>
      <c r="I531" s="609"/>
      <c r="J531" s="563">
        <f>'Sch 6 - Reclassifications'!$I$11</f>
        <v>0</v>
      </c>
      <c r="K531" s="563">
        <f t="shared" ref="K531:K562" si="14">IF(J531=L531,0,L531)</f>
        <v>0</v>
      </c>
      <c r="L531" s="563">
        <f>'ADJ Sch 6 - Reclassifications'!$I$11</f>
        <v>0</v>
      </c>
      <c r="M531" s="608"/>
    </row>
    <row r="532" spans="1:13" hidden="1" x14ac:dyDescent="0.25">
      <c r="A532" s="608"/>
      <c r="B532" s="554" t="s">
        <v>221</v>
      </c>
      <c r="C532" s="555">
        <v>2</v>
      </c>
      <c r="D532" s="554"/>
      <c r="E532" s="559">
        <f>'ADJ Sch 6 - Reclassifications'!B12</f>
        <v>0</v>
      </c>
      <c r="F532" s="555">
        <v>6</v>
      </c>
      <c r="G532" s="554" t="s">
        <v>50</v>
      </c>
      <c r="H532" s="554"/>
      <c r="I532" s="609"/>
      <c r="J532" s="563">
        <f>'Sch 6 - Reclassifications'!$I$12</f>
        <v>0</v>
      </c>
      <c r="K532" s="563">
        <f t="shared" si="14"/>
        <v>0</v>
      </c>
      <c r="L532" s="563">
        <f>'ADJ Sch 6 - Reclassifications'!$I$12</f>
        <v>0</v>
      </c>
      <c r="M532" s="608"/>
    </row>
    <row r="533" spans="1:13" hidden="1" x14ac:dyDescent="0.25">
      <c r="A533" s="608"/>
      <c r="B533" s="554" t="s">
        <v>221</v>
      </c>
      <c r="C533" s="555">
        <v>3</v>
      </c>
      <c r="D533" s="554"/>
      <c r="E533" s="559">
        <f>'ADJ Sch 6 - Reclassifications'!B13</f>
        <v>0</v>
      </c>
      <c r="F533" s="555">
        <v>6</v>
      </c>
      <c r="G533" s="554" t="s">
        <v>50</v>
      </c>
      <c r="H533" s="554"/>
      <c r="I533" s="609"/>
      <c r="J533" s="563">
        <f>'Sch 6 - Reclassifications'!$I$13</f>
        <v>0</v>
      </c>
      <c r="K533" s="563">
        <f t="shared" si="14"/>
        <v>0</v>
      </c>
      <c r="L533" s="563">
        <f>'ADJ Sch 6 - Reclassifications'!$I$13</f>
        <v>0</v>
      </c>
      <c r="M533" s="608"/>
    </row>
    <row r="534" spans="1:13" hidden="1" x14ac:dyDescent="0.25">
      <c r="A534" s="608"/>
      <c r="B534" s="554" t="s">
        <v>221</v>
      </c>
      <c r="C534" s="555">
        <v>4</v>
      </c>
      <c r="D534" s="554"/>
      <c r="E534" s="559">
        <f>'ADJ Sch 6 - Reclassifications'!B14</f>
        <v>0</v>
      </c>
      <c r="F534" s="555">
        <v>6</v>
      </c>
      <c r="G534" s="554" t="s">
        <v>50</v>
      </c>
      <c r="H534" s="554"/>
      <c r="I534" s="609"/>
      <c r="J534" s="563">
        <f>'Sch 6 - Reclassifications'!$I$14</f>
        <v>0</v>
      </c>
      <c r="K534" s="563">
        <f t="shared" si="14"/>
        <v>0</v>
      </c>
      <c r="L534" s="563">
        <f>'ADJ Sch 6 - Reclassifications'!$I$14</f>
        <v>0</v>
      </c>
      <c r="M534" s="608"/>
    </row>
    <row r="535" spans="1:13" hidden="1" x14ac:dyDescent="0.25">
      <c r="A535" s="608"/>
      <c r="B535" s="554" t="s">
        <v>221</v>
      </c>
      <c r="C535" s="555">
        <v>5</v>
      </c>
      <c r="D535" s="554"/>
      <c r="E535" s="559">
        <f>'ADJ Sch 6 - Reclassifications'!B15</f>
        <v>0</v>
      </c>
      <c r="F535" s="555">
        <v>6</v>
      </c>
      <c r="G535" s="554" t="s">
        <v>50</v>
      </c>
      <c r="H535" s="554"/>
      <c r="I535" s="609"/>
      <c r="J535" s="563">
        <f>'Sch 6 - Reclassifications'!$I$15</f>
        <v>0</v>
      </c>
      <c r="K535" s="563">
        <f t="shared" si="14"/>
        <v>0</v>
      </c>
      <c r="L535" s="563">
        <f>'ADJ Sch 6 - Reclassifications'!$I$15</f>
        <v>0</v>
      </c>
      <c r="M535" s="608"/>
    </row>
    <row r="536" spans="1:13" hidden="1" x14ac:dyDescent="0.25">
      <c r="A536" s="608"/>
      <c r="B536" s="554" t="s">
        <v>221</v>
      </c>
      <c r="C536" s="555">
        <v>6</v>
      </c>
      <c r="D536" s="554"/>
      <c r="E536" s="559">
        <f>'ADJ Sch 6 - Reclassifications'!B16</f>
        <v>0</v>
      </c>
      <c r="F536" s="555">
        <v>6</v>
      </c>
      <c r="G536" s="554" t="s">
        <v>50</v>
      </c>
      <c r="H536" s="554"/>
      <c r="I536" s="609"/>
      <c r="J536" s="563">
        <f>'Sch 6 - Reclassifications'!$I$16</f>
        <v>0</v>
      </c>
      <c r="K536" s="563">
        <f t="shared" si="14"/>
        <v>0</v>
      </c>
      <c r="L536" s="563">
        <f>'ADJ Sch 6 - Reclassifications'!$I$16</f>
        <v>0</v>
      </c>
      <c r="M536" s="608"/>
    </row>
    <row r="537" spans="1:13" hidden="1" x14ac:dyDescent="0.25">
      <c r="A537" s="608"/>
      <c r="B537" s="554" t="s">
        <v>221</v>
      </c>
      <c r="C537" s="555">
        <v>7</v>
      </c>
      <c r="D537" s="554"/>
      <c r="E537" s="559">
        <f>'ADJ Sch 6 - Reclassifications'!B17</f>
        <v>0</v>
      </c>
      <c r="F537" s="555">
        <v>6</v>
      </c>
      <c r="G537" s="554" t="s">
        <v>50</v>
      </c>
      <c r="H537" s="554"/>
      <c r="I537" s="609"/>
      <c r="J537" s="563">
        <f>'Sch 6 - Reclassifications'!$I$17</f>
        <v>0</v>
      </c>
      <c r="K537" s="563">
        <f t="shared" si="14"/>
        <v>0</v>
      </c>
      <c r="L537" s="563">
        <f>'ADJ Sch 6 - Reclassifications'!$I$17</f>
        <v>0</v>
      </c>
      <c r="M537" s="608"/>
    </row>
    <row r="538" spans="1:13" hidden="1" x14ac:dyDescent="0.25">
      <c r="A538" s="608"/>
      <c r="B538" s="554" t="s">
        <v>221</v>
      </c>
      <c r="C538" s="555">
        <v>8</v>
      </c>
      <c r="D538" s="554"/>
      <c r="E538" s="559">
        <f>'ADJ Sch 6 - Reclassifications'!B18</f>
        <v>0</v>
      </c>
      <c r="F538" s="555">
        <v>6</v>
      </c>
      <c r="G538" s="554" t="s">
        <v>50</v>
      </c>
      <c r="H538" s="554"/>
      <c r="I538" s="609"/>
      <c r="J538" s="563">
        <f>'Sch 6 - Reclassifications'!$I$18</f>
        <v>0</v>
      </c>
      <c r="K538" s="563">
        <f t="shared" si="14"/>
        <v>0</v>
      </c>
      <c r="L538" s="563">
        <f>'ADJ Sch 6 - Reclassifications'!$I$18</f>
        <v>0</v>
      </c>
      <c r="M538" s="608"/>
    </row>
    <row r="539" spans="1:13" hidden="1" x14ac:dyDescent="0.25">
      <c r="A539" s="608"/>
      <c r="B539" s="554" t="s">
        <v>221</v>
      </c>
      <c r="C539" s="555">
        <v>9</v>
      </c>
      <c r="D539" s="554"/>
      <c r="E539" s="559">
        <f>'ADJ Sch 6 - Reclassifications'!B19</f>
        <v>0</v>
      </c>
      <c r="F539" s="555">
        <v>6</v>
      </c>
      <c r="G539" s="554" t="s">
        <v>50</v>
      </c>
      <c r="H539" s="554"/>
      <c r="I539" s="609"/>
      <c r="J539" s="563">
        <f>'Sch 6 - Reclassifications'!$I$19</f>
        <v>0</v>
      </c>
      <c r="K539" s="563">
        <f t="shared" si="14"/>
        <v>0</v>
      </c>
      <c r="L539" s="563">
        <f>'ADJ Sch 6 - Reclassifications'!$I$19</f>
        <v>0</v>
      </c>
      <c r="M539" s="608"/>
    </row>
    <row r="540" spans="1:13" hidden="1" x14ac:dyDescent="0.25">
      <c r="A540" s="608"/>
      <c r="B540" s="554" t="s">
        <v>221</v>
      </c>
      <c r="C540" s="555">
        <v>10</v>
      </c>
      <c r="D540" s="554"/>
      <c r="E540" s="559">
        <f>'ADJ Sch 6 - Reclassifications'!B20</f>
        <v>0</v>
      </c>
      <c r="F540" s="555">
        <v>6</v>
      </c>
      <c r="G540" s="554" t="s">
        <v>50</v>
      </c>
      <c r="H540" s="554"/>
      <c r="I540" s="609"/>
      <c r="J540" s="563">
        <f>'Sch 6 - Reclassifications'!$I$20</f>
        <v>0</v>
      </c>
      <c r="K540" s="563">
        <f t="shared" si="14"/>
        <v>0</v>
      </c>
      <c r="L540" s="563">
        <f>'ADJ Sch 6 - Reclassifications'!$I$20</f>
        <v>0</v>
      </c>
      <c r="M540" s="608"/>
    </row>
    <row r="541" spans="1:13" hidden="1" x14ac:dyDescent="0.25">
      <c r="A541" s="608"/>
      <c r="B541" s="554" t="s">
        <v>221</v>
      </c>
      <c r="C541" s="555">
        <v>11</v>
      </c>
      <c r="D541" s="554"/>
      <c r="E541" s="559">
        <f>'ADJ Sch 6 - Reclassifications'!B21</f>
        <v>0</v>
      </c>
      <c r="F541" s="555">
        <v>6</v>
      </c>
      <c r="G541" s="554" t="s">
        <v>50</v>
      </c>
      <c r="H541" s="554"/>
      <c r="I541" s="609"/>
      <c r="J541" s="563">
        <f>'Sch 6 - Reclassifications'!$I$21</f>
        <v>0</v>
      </c>
      <c r="K541" s="563">
        <f t="shared" si="14"/>
        <v>0</v>
      </c>
      <c r="L541" s="563">
        <f>'ADJ Sch 6 - Reclassifications'!$I$21</f>
        <v>0</v>
      </c>
      <c r="M541" s="608"/>
    </row>
    <row r="542" spans="1:13" hidden="1" x14ac:dyDescent="0.25">
      <c r="A542" s="608"/>
      <c r="B542" s="554" t="s">
        <v>221</v>
      </c>
      <c r="C542" s="555">
        <v>12</v>
      </c>
      <c r="D542" s="554"/>
      <c r="E542" s="559">
        <f>'ADJ Sch 6 - Reclassifications'!B22</f>
        <v>0</v>
      </c>
      <c r="F542" s="555">
        <v>6</v>
      </c>
      <c r="G542" s="554" t="s">
        <v>50</v>
      </c>
      <c r="H542" s="554"/>
      <c r="I542" s="609"/>
      <c r="J542" s="563">
        <f>'Sch 6 - Reclassifications'!$I$22</f>
        <v>0</v>
      </c>
      <c r="K542" s="563">
        <f t="shared" si="14"/>
        <v>0</v>
      </c>
      <c r="L542" s="563">
        <f>'ADJ Sch 6 - Reclassifications'!$I$22</f>
        <v>0</v>
      </c>
      <c r="M542" s="608"/>
    </row>
    <row r="543" spans="1:13" hidden="1" x14ac:dyDescent="0.25">
      <c r="A543" s="608"/>
      <c r="B543" s="554" t="s">
        <v>221</v>
      </c>
      <c r="C543" s="555">
        <v>13</v>
      </c>
      <c r="D543" s="554"/>
      <c r="E543" s="559">
        <f>'ADJ Sch 6 - Reclassifications'!B23</f>
        <v>0</v>
      </c>
      <c r="F543" s="555">
        <v>6</v>
      </c>
      <c r="G543" s="554" t="s">
        <v>50</v>
      </c>
      <c r="H543" s="554"/>
      <c r="I543" s="609"/>
      <c r="J543" s="563">
        <f>'Sch 6 - Reclassifications'!$I$23</f>
        <v>0</v>
      </c>
      <c r="K543" s="563">
        <f t="shared" si="14"/>
        <v>0</v>
      </c>
      <c r="L543" s="563">
        <f>'ADJ Sch 6 - Reclassifications'!$I$23</f>
        <v>0</v>
      </c>
      <c r="M543" s="608"/>
    </row>
    <row r="544" spans="1:13" hidden="1" x14ac:dyDescent="0.25">
      <c r="A544" s="608"/>
      <c r="B544" s="554" t="s">
        <v>221</v>
      </c>
      <c r="C544" s="555">
        <v>14</v>
      </c>
      <c r="D544" s="554"/>
      <c r="E544" s="559">
        <f>'ADJ Sch 6 - Reclassifications'!B24</f>
        <v>0</v>
      </c>
      <c r="F544" s="555">
        <v>6</v>
      </c>
      <c r="G544" s="554" t="s">
        <v>50</v>
      </c>
      <c r="H544" s="554"/>
      <c r="I544" s="609"/>
      <c r="J544" s="563">
        <f>'Sch 6 - Reclassifications'!$I$24</f>
        <v>0</v>
      </c>
      <c r="K544" s="563">
        <f t="shared" si="14"/>
        <v>0</v>
      </c>
      <c r="L544" s="563">
        <f>'ADJ Sch 6 - Reclassifications'!$I$24</f>
        <v>0</v>
      </c>
      <c r="M544" s="608"/>
    </row>
    <row r="545" spans="1:13" hidden="1" x14ac:dyDescent="0.25">
      <c r="A545" s="608"/>
      <c r="B545" s="554" t="s">
        <v>221</v>
      </c>
      <c r="C545" s="555">
        <v>15</v>
      </c>
      <c r="D545" s="554"/>
      <c r="E545" s="559">
        <f>'ADJ Sch 6 - Reclassifications'!B25</f>
        <v>0</v>
      </c>
      <c r="F545" s="555">
        <v>6</v>
      </c>
      <c r="G545" s="554" t="s">
        <v>50</v>
      </c>
      <c r="H545" s="554"/>
      <c r="I545" s="609"/>
      <c r="J545" s="563">
        <f>'Sch 6 - Reclassifications'!$I$25</f>
        <v>0</v>
      </c>
      <c r="K545" s="563">
        <f t="shared" si="14"/>
        <v>0</v>
      </c>
      <c r="L545" s="563">
        <f>'ADJ Sch 6 - Reclassifications'!$I$25</f>
        <v>0</v>
      </c>
      <c r="M545" s="608"/>
    </row>
    <row r="546" spans="1:13" hidden="1" x14ac:dyDescent="0.25">
      <c r="A546" s="608"/>
      <c r="B546" s="554" t="s">
        <v>221</v>
      </c>
      <c r="C546" s="555">
        <v>16</v>
      </c>
      <c r="D546" s="554"/>
      <c r="E546" s="559">
        <f>'ADJ Sch 6 - Reclassifications'!B26</f>
        <v>0</v>
      </c>
      <c r="F546" s="555">
        <v>6</v>
      </c>
      <c r="G546" s="554" t="s">
        <v>50</v>
      </c>
      <c r="H546" s="554"/>
      <c r="I546" s="609"/>
      <c r="J546" s="563">
        <f>'Sch 6 - Reclassifications'!$I$26</f>
        <v>0</v>
      </c>
      <c r="K546" s="563">
        <f t="shared" si="14"/>
        <v>0</v>
      </c>
      <c r="L546" s="563">
        <f>'ADJ Sch 6 - Reclassifications'!$I$26</f>
        <v>0</v>
      </c>
      <c r="M546" s="608"/>
    </row>
    <row r="547" spans="1:13" hidden="1" x14ac:dyDescent="0.25">
      <c r="A547" s="608"/>
      <c r="B547" s="554" t="s">
        <v>221</v>
      </c>
      <c r="C547" s="555">
        <v>17</v>
      </c>
      <c r="D547" s="554"/>
      <c r="E547" s="559">
        <f>'ADJ Sch 6 - Reclassifications'!B27</f>
        <v>0</v>
      </c>
      <c r="F547" s="555">
        <v>6</v>
      </c>
      <c r="G547" s="554" t="s">
        <v>50</v>
      </c>
      <c r="H547" s="554"/>
      <c r="I547" s="609"/>
      <c r="J547" s="563">
        <f>'Sch 6 - Reclassifications'!$I$27</f>
        <v>0</v>
      </c>
      <c r="K547" s="563">
        <f t="shared" si="14"/>
        <v>0</v>
      </c>
      <c r="L547" s="563">
        <f>'ADJ Sch 6 - Reclassifications'!$I$27</f>
        <v>0</v>
      </c>
      <c r="M547" s="608"/>
    </row>
    <row r="548" spans="1:13" hidden="1" x14ac:dyDescent="0.25">
      <c r="A548" s="608"/>
      <c r="B548" s="554" t="s">
        <v>221</v>
      </c>
      <c r="C548" s="555">
        <v>18</v>
      </c>
      <c r="D548" s="554"/>
      <c r="E548" s="559">
        <f>'ADJ Sch 6 - Reclassifications'!B28</f>
        <v>0</v>
      </c>
      <c r="F548" s="555">
        <v>6</v>
      </c>
      <c r="G548" s="554" t="s">
        <v>50</v>
      </c>
      <c r="H548" s="554"/>
      <c r="I548" s="609"/>
      <c r="J548" s="563">
        <f>'Sch 6 - Reclassifications'!$I$28</f>
        <v>0</v>
      </c>
      <c r="K548" s="563">
        <f t="shared" si="14"/>
        <v>0</v>
      </c>
      <c r="L548" s="563">
        <f>'ADJ Sch 6 - Reclassifications'!$I$28</f>
        <v>0</v>
      </c>
      <c r="M548" s="608"/>
    </row>
    <row r="549" spans="1:13" hidden="1" x14ac:dyDescent="0.25">
      <c r="A549" s="608"/>
      <c r="B549" s="554" t="s">
        <v>221</v>
      </c>
      <c r="C549" s="555">
        <v>19</v>
      </c>
      <c r="D549" s="554"/>
      <c r="E549" s="559">
        <f>'ADJ Sch 6 - Reclassifications'!B29</f>
        <v>0</v>
      </c>
      <c r="F549" s="555">
        <v>6</v>
      </c>
      <c r="G549" s="554" t="s">
        <v>50</v>
      </c>
      <c r="H549" s="554"/>
      <c r="I549" s="609"/>
      <c r="J549" s="563">
        <f>'Sch 6 - Reclassifications'!$I$29</f>
        <v>0</v>
      </c>
      <c r="K549" s="563">
        <f t="shared" si="14"/>
        <v>0</v>
      </c>
      <c r="L549" s="563">
        <f>'ADJ Sch 6 - Reclassifications'!$I$29</f>
        <v>0</v>
      </c>
      <c r="M549" s="608"/>
    </row>
    <row r="550" spans="1:13" hidden="1" x14ac:dyDescent="0.25">
      <c r="A550" s="608"/>
      <c r="B550" s="554" t="s">
        <v>221</v>
      </c>
      <c r="C550" s="555">
        <v>20</v>
      </c>
      <c r="D550" s="554"/>
      <c r="E550" s="559">
        <f>'ADJ Sch 6 - Reclassifications'!B30</f>
        <v>0</v>
      </c>
      <c r="F550" s="555">
        <v>6</v>
      </c>
      <c r="G550" s="554" t="s">
        <v>50</v>
      </c>
      <c r="H550" s="554"/>
      <c r="I550" s="609"/>
      <c r="J550" s="563">
        <f>'Sch 6 - Reclassifications'!$I$30</f>
        <v>0</v>
      </c>
      <c r="K550" s="563">
        <f t="shared" si="14"/>
        <v>0</v>
      </c>
      <c r="L550" s="563">
        <f>'ADJ Sch 6 - Reclassifications'!$I$30</f>
        <v>0</v>
      </c>
      <c r="M550" s="608"/>
    </row>
    <row r="551" spans="1:13" hidden="1" x14ac:dyDescent="0.25">
      <c r="A551" s="608"/>
      <c r="B551" s="554" t="s">
        <v>221</v>
      </c>
      <c r="C551" s="555">
        <v>21</v>
      </c>
      <c r="D551" s="554"/>
      <c r="E551" s="559">
        <f>'ADJ Sch 6 - Reclassifications'!B31</f>
        <v>0</v>
      </c>
      <c r="F551" s="555">
        <v>6</v>
      </c>
      <c r="G551" s="554" t="s">
        <v>50</v>
      </c>
      <c r="H551" s="554"/>
      <c r="I551" s="609"/>
      <c r="J551" s="563">
        <f>'Sch 6 - Reclassifications'!$I$31</f>
        <v>0</v>
      </c>
      <c r="K551" s="563">
        <f t="shared" si="14"/>
        <v>0</v>
      </c>
      <c r="L551" s="563">
        <f>'ADJ Sch 6 - Reclassifications'!$I$31</f>
        <v>0</v>
      </c>
      <c r="M551" s="608"/>
    </row>
    <row r="552" spans="1:13" hidden="1" x14ac:dyDescent="0.25">
      <c r="A552" s="608"/>
      <c r="B552" s="554" t="s">
        <v>221</v>
      </c>
      <c r="C552" s="555">
        <v>22</v>
      </c>
      <c r="D552" s="554"/>
      <c r="E552" s="559">
        <f>'ADJ Sch 6 - Reclassifications'!B32</f>
        <v>0</v>
      </c>
      <c r="F552" s="555">
        <v>6</v>
      </c>
      <c r="G552" s="554" t="s">
        <v>50</v>
      </c>
      <c r="H552" s="554"/>
      <c r="I552" s="609"/>
      <c r="J552" s="563">
        <f>'Sch 6 - Reclassifications'!$I$32</f>
        <v>0</v>
      </c>
      <c r="K552" s="563">
        <f t="shared" si="14"/>
        <v>0</v>
      </c>
      <c r="L552" s="563">
        <f>'ADJ Sch 6 - Reclassifications'!$I$32</f>
        <v>0</v>
      </c>
      <c r="M552" s="608"/>
    </row>
    <row r="553" spans="1:13" hidden="1" x14ac:dyDescent="0.25">
      <c r="A553" s="608"/>
      <c r="B553" s="554" t="s">
        <v>221</v>
      </c>
      <c r="C553" s="555">
        <v>23</v>
      </c>
      <c r="D553" s="554"/>
      <c r="E553" s="559">
        <f>'ADJ Sch 6 - Reclassifications'!B33</f>
        <v>0</v>
      </c>
      <c r="F553" s="555">
        <v>6</v>
      </c>
      <c r="G553" s="554" t="s">
        <v>50</v>
      </c>
      <c r="H553" s="554"/>
      <c r="I553" s="609"/>
      <c r="J553" s="563">
        <f>'Sch 6 - Reclassifications'!$I$33</f>
        <v>0</v>
      </c>
      <c r="K553" s="563">
        <f t="shared" si="14"/>
        <v>0</v>
      </c>
      <c r="L553" s="563">
        <f>'ADJ Sch 6 - Reclassifications'!$I$33</f>
        <v>0</v>
      </c>
      <c r="M553" s="608"/>
    </row>
    <row r="554" spans="1:13" hidden="1" x14ac:dyDescent="0.25">
      <c r="A554" s="608"/>
      <c r="B554" s="554" t="s">
        <v>221</v>
      </c>
      <c r="C554" s="555">
        <v>24</v>
      </c>
      <c r="D554" s="554"/>
      <c r="E554" s="559">
        <f>'ADJ Sch 6 - Reclassifications'!B34</f>
        <v>0</v>
      </c>
      <c r="F554" s="555">
        <v>6</v>
      </c>
      <c r="G554" s="554" t="s">
        <v>50</v>
      </c>
      <c r="H554" s="554"/>
      <c r="I554" s="609"/>
      <c r="J554" s="563">
        <f>'Sch 6 - Reclassifications'!$I$34</f>
        <v>0</v>
      </c>
      <c r="K554" s="563">
        <f t="shared" si="14"/>
        <v>0</v>
      </c>
      <c r="L554" s="563">
        <f>'ADJ Sch 6 - Reclassifications'!$I$34</f>
        <v>0</v>
      </c>
      <c r="M554" s="608"/>
    </row>
    <row r="555" spans="1:13" hidden="1" x14ac:dyDescent="0.25">
      <c r="A555" s="608"/>
      <c r="B555" s="554" t="s">
        <v>221</v>
      </c>
      <c r="C555" s="555">
        <v>25</v>
      </c>
      <c r="D555" s="554"/>
      <c r="E555" s="559">
        <f>'ADJ Sch 6 - Reclassifications'!B35</f>
        <v>0</v>
      </c>
      <c r="F555" s="555">
        <v>6</v>
      </c>
      <c r="G555" s="554" t="s">
        <v>50</v>
      </c>
      <c r="H555" s="554"/>
      <c r="I555" s="609"/>
      <c r="J555" s="563">
        <f>'Sch 6 - Reclassifications'!$I$35</f>
        <v>0</v>
      </c>
      <c r="K555" s="563">
        <f t="shared" si="14"/>
        <v>0</v>
      </c>
      <c r="L555" s="563">
        <f>'ADJ Sch 6 - Reclassifications'!$I$35</f>
        <v>0</v>
      </c>
      <c r="M555" s="608"/>
    </row>
    <row r="556" spans="1:13" hidden="1" x14ac:dyDescent="0.25">
      <c r="A556" s="608"/>
      <c r="B556" s="554" t="s">
        <v>221</v>
      </c>
      <c r="C556" s="555">
        <v>26</v>
      </c>
      <c r="D556" s="554"/>
      <c r="E556" s="559">
        <f>'ADJ Sch 6 - Reclassifications'!B36</f>
        <v>0</v>
      </c>
      <c r="F556" s="555">
        <v>6</v>
      </c>
      <c r="G556" s="554" t="s">
        <v>50</v>
      </c>
      <c r="H556" s="554"/>
      <c r="I556" s="609"/>
      <c r="J556" s="563">
        <f>'Sch 6 - Reclassifications'!$I$36</f>
        <v>0</v>
      </c>
      <c r="K556" s="563">
        <f t="shared" si="14"/>
        <v>0</v>
      </c>
      <c r="L556" s="563">
        <f>'ADJ Sch 6 - Reclassifications'!$I$36</f>
        <v>0</v>
      </c>
      <c r="M556" s="608"/>
    </row>
    <row r="557" spans="1:13" hidden="1" x14ac:dyDescent="0.25">
      <c r="A557" s="608"/>
      <c r="B557" s="554" t="s">
        <v>221</v>
      </c>
      <c r="C557" s="555">
        <v>27</v>
      </c>
      <c r="D557" s="554"/>
      <c r="E557" s="559">
        <f>'ADJ Sch 6 - Reclassifications'!B37</f>
        <v>0</v>
      </c>
      <c r="F557" s="555">
        <v>6</v>
      </c>
      <c r="G557" s="554" t="s">
        <v>50</v>
      </c>
      <c r="H557" s="554"/>
      <c r="I557" s="609"/>
      <c r="J557" s="563">
        <f>'Sch 6 - Reclassifications'!$I$37</f>
        <v>0</v>
      </c>
      <c r="K557" s="563">
        <f t="shared" si="14"/>
        <v>0</v>
      </c>
      <c r="L557" s="563">
        <f>'ADJ Sch 6 - Reclassifications'!$I$37</f>
        <v>0</v>
      </c>
      <c r="M557" s="608"/>
    </row>
    <row r="558" spans="1:13" hidden="1" x14ac:dyDescent="0.25">
      <c r="A558" s="608"/>
      <c r="B558" s="554" t="s">
        <v>221</v>
      </c>
      <c r="C558" s="555">
        <v>28</v>
      </c>
      <c r="D558" s="554"/>
      <c r="E558" s="559">
        <f>'ADJ Sch 6 - Reclassifications'!B38</f>
        <v>0</v>
      </c>
      <c r="F558" s="555">
        <v>6</v>
      </c>
      <c r="G558" s="554" t="s">
        <v>50</v>
      </c>
      <c r="H558" s="554"/>
      <c r="I558" s="609"/>
      <c r="J558" s="563">
        <f>'Sch 6 - Reclassifications'!$I$38</f>
        <v>0</v>
      </c>
      <c r="K558" s="563">
        <f t="shared" si="14"/>
        <v>0</v>
      </c>
      <c r="L558" s="563">
        <f>'ADJ Sch 6 - Reclassifications'!$I$38</f>
        <v>0</v>
      </c>
      <c r="M558" s="608"/>
    </row>
    <row r="559" spans="1:13" hidden="1" x14ac:dyDescent="0.25">
      <c r="A559" s="608"/>
      <c r="B559" s="554" t="s">
        <v>221</v>
      </c>
      <c r="C559" s="555">
        <v>29</v>
      </c>
      <c r="D559" s="554"/>
      <c r="E559" s="559">
        <f>'ADJ Sch 6 - Reclassifications'!B39</f>
        <v>0</v>
      </c>
      <c r="F559" s="555">
        <v>6</v>
      </c>
      <c r="G559" s="554" t="s">
        <v>50</v>
      </c>
      <c r="H559" s="554"/>
      <c r="I559" s="609"/>
      <c r="J559" s="563">
        <f>'Sch 6 - Reclassifications'!$I$39</f>
        <v>0</v>
      </c>
      <c r="K559" s="563">
        <f t="shared" si="14"/>
        <v>0</v>
      </c>
      <c r="L559" s="563">
        <f>'ADJ Sch 6 - Reclassifications'!$I$39</f>
        <v>0</v>
      </c>
      <c r="M559" s="608"/>
    </row>
    <row r="560" spans="1:13" hidden="1" x14ac:dyDescent="0.25">
      <c r="A560" s="608"/>
      <c r="B560" s="554" t="s">
        <v>221</v>
      </c>
      <c r="C560" s="555">
        <v>30</v>
      </c>
      <c r="D560" s="554"/>
      <c r="E560" s="559">
        <f>'ADJ Sch 6 - Reclassifications'!B40</f>
        <v>0</v>
      </c>
      <c r="F560" s="555">
        <v>6</v>
      </c>
      <c r="G560" s="554" t="s">
        <v>50</v>
      </c>
      <c r="H560" s="554"/>
      <c r="I560" s="609"/>
      <c r="J560" s="563">
        <f>'Sch 6 - Reclassifications'!$I$40</f>
        <v>0</v>
      </c>
      <c r="K560" s="563">
        <f t="shared" si="14"/>
        <v>0</v>
      </c>
      <c r="L560" s="563">
        <f>'ADJ Sch 6 - Reclassifications'!$I$40</f>
        <v>0</v>
      </c>
      <c r="M560" s="608"/>
    </row>
    <row r="561" spans="1:13" hidden="1" x14ac:dyDescent="0.25">
      <c r="A561" s="608"/>
      <c r="B561" s="554" t="s">
        <v>221</v>
      </c>
      <c r="C561" s="555">
        <v>31</v>
      </c>
      <c r="D561" s="554"/>
      <c r="E561" s="559">
        <f>'ADJ Sch 6 - Reclassifications'!B41</f>
        <v>0</v>
      </c>
      <c r="F561" s="555">
        <v>6</v>
      </c>
      <c r="G561" s="554" t="s">
        <v>50</v>
      </c>
      <c r="H561" s="554"/>
      <c r="I561" s="609"/>
      <c r="J561" s="563">
        <f>'Sch 6 - Reclassifications'!$I$41</f>
        <v>0</v>
      </c>
      <c r="K561" s="563">
        <f t="shared" si="14"/>
        <v>0</v>
      </c>
      <c r="L561" s="563">
        <f>'ADJ Sch 6 - Reclassifications'!$I$41</f>
        <v>0</v>
      </c>
      <c r="M561" s="608"/>
    </row>
    <row r="562" spans="1:13" hidden="1" x14ac:dyDescent="0.25">
      <c r="A562" s="608"/>
      <c r="B562" s="554" t="s">
        <v>221</v>
      </c>
      <c r="C562" s="555">
        <v>32</v>
      </c>
      <c r="D562" s="554"/>
      <c r="E562" s="559">
        <f>'ADJ Sch 6 - Reclassifications'!B42</f>
        <v>0</v>
      </c>
      <c r="F562" s="555">
        <v>6</v>
      </c>
      <c r="G562" s="554" t="s">
        <v>50</v>
      </c>
      <c r="H562" s="554"/>
      <c r="I562" s="609"/>
      <c r="J562" s="563">
        <f>'Sch 6 - Reclassifications'!$I$42</f>
        <v>0</v>
      </c>
      <c r="K562" s="563">
        <f t="shared" si="14"/>
        <v>0</v>
      </c>
      <c r="L562" s="563">
        <f>'ADJ Sch 6 - Reclassifications'!$I$42</f>
        <v>0</v>
      </c>
      <c r="M562" s="608"/>
    </row>
    <row r="563" spans="1:13" hidden="1" x14ac:dyDescent="0.25">
      <c r="A563" s="608"/>
      <c r="B563" s="554" t="s">
        <v>221</v>
      </c>
      <c r="C563" s="555">
        <v>33</v>
      </c>
      <c r="D563" s="554"/>
      <c r="E563" s="559">
        <f>'ADJ Sch 6 - Reclassifications'!B43</f>
        <v>0</v>
      </c>
      <c r="F563" s="555">
        <v>6</v>
      </c>
      <c r="G563" s="554" t="s">
        <v>50</v>
      </c>
      <c r="H563" s="554"/>
      <c r="I563" s="609"/>
      <c r="J563" s="563">
        <f>'Sch 6 - Reclassifications'!$I$43</f>
        <v>0</v>
      </c>
      <c r="K563" s="563">
        <f t="shared" ref="K563:K594" si="15">IF(J563=L563,0,L563)</f>
        <v>0</v>
      </c>
      <c r="L563" s="563">
        <f>'ADJ Sch 6 - Reclassifications'!$I$43</f>
        <v>0</v>
      </c>
      <c r="M563" s="608"/>
    </row>
    <row r="564" spans="1:13" hidden="1" x14ac:dyDescent="0.25">
      <c r="A564" s="608"/>
      <c r="B564" s="554" t="s">
        <v>221</v>
      </c>
      <c r="C564" s="555">
        <v>34</v>
      </c>
      <c r="D564" s="554"/>
      <c r="E564" s="559">
        <f>'ADJ Sch 6 - Reclassifications'!B44</f>
        <v>0</v>
      </c>
      <c r="F564" s="555">
        <v>6</v>
      </c>
      <c r="G564" s="554" t="s">
        <v>50</v>
      </c>
      <c r="H564" s="554"/>
      <c r="I564" s="609"/>
      <c r="J564" s="563">
        <f>'Sch 6 - Reclassifications'!$I$44</f>
        <v>0</v>
      </c>
      <c r="K564" s="563">
        <f t="shared" si="15"/>
        <v>0</v>
      </c>
      <c r="L564" s="563">
        <f>'ADJ Sch 6 - Reclassifications'!$I$44</f>
        <v>0</v>
      </c>
      <c r="M564" s="608"/>
    </row>
    <row r="565" spans="1:13" hidden="1" x14ac:dyDescent="0.25">
      <c r="A565" s="608"/>
      <c r="B565" s="554" t="s">
        <v>221</v>
      </c>
      <c r="C565" s="555">
        <v>35</v>
      </c>
      <c r="D565" s="554"/>
      <c r="E565" s="559">
        <f>'ADJ Sch 6 - Reclassifications'!B45</f>
        <v>0</v>
      </c>
      <c r="F565" s="555">
        <v>6</v>
      </c>
      <c r="G565" s="554" t="s">
        <v>50</v>
      </c>
      <c r="H565" s="554"/>
      <c r="I565" s="609"/>
      <c r="J565" s="563">
        <f>'Sch 6 - Reclassifications'!$I$45</f>
        <v>0</v>
      </c>
      <c r="K565" s="563">
        <f t="shared" si="15"/>
        <v>0</v>
      </c>
      <c r="L565" s="563">
        <f>'ADJ Sch 6 - Reclassifications'!$I$45</f>
        <v>0</v>
      </c>
      <c r="M565" s="608"/>
    </row>
    <row r="566" spans="1:13" hidden="1" x14ac:dyDescent="0.25">
      <c r="A566" s="608"/>
      <c r="B566" s="554" t="s">
        <v>221</v>
      </c>
      <c r="C566" s="555">
        <v>36</v>
      </c>
      <c r="D566" s="554"/>
      <c r="E566" s="559">
        <f>'ADJ Sch 6 - Reclassifications'!B46</f>
        <v>0</v>
      </c>
      <c r="F566" s="555">
        <v>6</v>
      </c>
      <c r="G566" s="554" t="s">
        <v>50</v>
      </c>
      <c r="H566" s="554"/>
      <c r="I566" s="609"/>
      <c r="J566" s="563">
        <f>'Sch 6 - Reclassifications'!$I$46</f>
        <v>0</v>
      </c>
      <c r="K566" s="563">
        <f t="shared" si="15"/>
        <v>0</v>
      </c>
      <c r="L566" s="563">
        <f>'ADJ Sch 6 - Reclassifications'!$I$46</f>
        <v>0</v>
      </c>
      <c r="M566" s="608"/>
    </row>
    <row r="567" spans="1:13" hidden="1" x14ac:dyDescent="0.25">
      <c r="A567" s="608"/>
      <c r="B567" s="554" t="s">
        <v>221</v>
      </c>
      <c r="C567" s="555">
        <v>37</v>
      </c>
      <c r="D567" s="554"/>
      <c r="E567" s="559">
        <f>'ADJ Sch 6 - Reclassifications'!B47</f>
        <v>0</v>
      </c>
      <c r="F567" s="555">
        <v>6</v>
      </c>
      <c r="G567" s="554" t="s">
        <v>50</v>
      </c>
      <c r="H567" s="554"/>
      <c r="I567" s="609"/>
      <c r="J567" s="563">
        <f>'Sch 6 - Reclassifications'!$I$47</f>
        <v>0</v>
      </c>
      <c r="K567" s="563">
        <f t="shared" si="15"/>
        <v>0</v>
      </c>
      <c r="L567" s="563">
        <f>'ADJ Sch 6 - Reclassifications'!$I$47</f>
        <v>0</v>
      </c>
      <c r="M567" s="608"/>
    </row>
    <row r="568" spans="1:13" hidden="1" x14ac:dyDescent="0.25">
      <c r="A568" s="608"/>
      <c r="B568" s="554" t="s">
        <v>221</v>
      </c>
      <c r="C568" s="555">
        <v>38</v>
      </c>
      <c r="D568" s="554"/>
      <c r="E568" s="559">
        <f>'ADJ Sch 6 - Reclassifications'!B48</f>
        <v>0</v>
      </c>
      <c r="F568" s="555">
        <v>6</v>
      </c>
      <c r="G568" s="554" t="s">
        <v>50</v>
      </c>
      <c r="H568" s="554"/>
      <c r="I568" s="609"/>
      <c r="J568" s="563">
        <f>'Sch 6 - Reclassifications'!$I$48</f>
        <v>0</v>
      </c>
      <c r="K568" s="563">
        <f t="shared" si="15"/>
        <v>0</v>
      </c>
      <c r="L568" s="563">
        <f>'ADJ Sch 6 - Reclassifications'!$I$48</f>
        <v>0</v>
      </c>
      <c r="M568" s="608"/>
    </row>
    <row r="569" spans="1:13" hidden="1" x14ac:dyDescent="0.25">
      <c r="A569" s="608"/>
      <c r="B569" s="554" t="s">
        <v>221</v>
      </c>
      <c r="C569" s="555">
        <v>39</v>
      </c>
      <c r="D569" s="554"/>
      <c r="E569" s="559">
        <f>'ADJ Sch 6 - Reclassifications'!B49</f>
        <v>0</v>
      </c>
      <c r="F569" s="555">
        <v>6</v>
      </c>
      <c r="G569" s="554" t="s">
        <v>50</v>
      </c>
      <c r="H569" s="554"/>
      <c r="I569" s="609"/>
      <c r="J569" s="563">
        <f>'Sch 6 - Reclassifications'!$I$49</f>
        <v>0</v>
      </c>
      <c r="K569" s="563">
        <f t="shared" si="15"/>
        <v>0</v>
      </c>
      <c r="L569" s="563">
        <f>'ADJ Sch 6 - Reclassifications'!$I$49</f>
        <v>0</v>
      </c>
      <c r="M569" s="608"/>
    </row>
    <row r="570" spans="1:13" hidden="1" x14ac:dyDescent="0.25">
      <c r="A570" s="608"/>
      <c r="B570" s="554" t="s">
        <v>221</v>
      </c>
      <c r="C570" s="555">
        <v>40</v>
      </c>
      <c r="D570" s="554"/>
      <c r="E570" s="559">
        <f>'ADJ Sch 6 - Reclassifications'!B50</f>
        <v>0</v>
      </c>
      <c r="F570" s="555">
        <v>6</v>
      </c>
      <c r="G570" s="554" t="s">
        <v>50</v>
      </c>
      <c r="H570" s="554"/>
      <c r="I570" s="609"/>
      <c r="J570" s="563">
        <f>'Sch 6 - Reclassifications'!$I$50</f>
        <v>0</v>
      </c>
      <c r="K570" s="563">
        <f t="shared" si="15"/>
        <v>0</v>
      </c>
      <c r="L570" s="563">
        <f>'ADJ Sch 6 - Reclassifications'!$I$50</f>
        <v>0</v>
      </c>
      <c r="M570" s="608"/>
    </row>
    <row r="571" spans="1:13" hidden="1" x14ac:dyDescent="0.25">
      <c r="A571" s="608"/>
      <c r="B571" s="554" t="s">
        <v>221</v>
      </c>
      <c r="C571" s="555">
        <v>41</v>
      </c>
      <c r="D571" s="554"/>
      <c r="E571" s="559">
        <f>'ADJ Sch 6 - Reclassifications'!B51</f>
        <v>0</v>
      </c>
      <c r="F571" s="555">
        <v>6</v>
      </c>
      <c r="G571" s="554" t="s">
        <v>50</v>
      </c>
      <c r="H571" s="554"/>
      <c r="I571" s="609"/>
      <c r="J571" s="563">
        <f>'Sch 6 - Reclassifications'!$I$51</f>
        <v>0</v>
      </c>
      <c r="K571" s="563">
        <f t="shared" si="15"/>
        <v>0</v>
      </c>
      <c r="L571" s="563">
        <f>'ADJ Sch 6 - Reclassifications'!$I$51</f>
        <v>0</v>
      </c>
      <c r="M571" s="608"/>
    </row>
    <row r="572" spans="1:13" hidden="1" x14ac:dyDescent="0.25">
      <c r="A572" s="608"/>
      <c r="B572" s="554" t="s">
        <v>221</v>
      </c>
      <c r="C572" s="555">
        <v>42</v>
      </c>
      <c r="D572" s="554"/>
      <c r="E572" s="559">
        <f>'ADJ Sch 6 - Reclassifications'!B52</f>
        <v>0</v>
      </c>
      <c r="F572" s="555">
        <v>6</v>
      </c>
      <c r="G572" s="554" t="s">
        <v>50</v>
      </c>
      <c r="H572" s="554"/>
      <c r="I572" s="609"/>
      <c r="J572" s="563">
        <f>'Sch 6 - Reclassifications'!$I$52</f>
        <v>0</v>
      </c>
      <c r="K572" s="563">
        <f t="shared" si="15"/>
        <v>0</v>
      </c>
      <c r="L572" s="563">
        <f>'ADJ Sch 6 - Reclassifications'!$I$52</f>
        <v>0</v>
      </c>
      <c r="M572" s="608"/>
    </row>
    <row r="573" spans="1:13" hidden="1" x14ac:dyDescent="0.25">
      <c r="A573" s="608"/>
      <c r="B573" s="554" t="s">
        <v>221</v>
      </c>
      <c r="C573" s="555">
        <v>43</v>
      </c>
      <c r="D573" s="554"/>
      <c r="E573" s="559">
        <f>'ADJ Sch 6 - Reclassifications'!B53</f>
        <v>0</v>
      </c>
      <c r="F573" s="555">
        <v>6</v>
      </c>
      <c r="G573" s="554" t="s">
        <v>50</v>
      </c>
      <c r="H573" s="554"/>
      <c r="I573" s="609"/>
      <c r="J573" s="563">
        <f>'Sch 6 - Reclassifications'!$I$53</f>
        <v>0</v>
      </c>
      <c r="K573" s="563">
        <f t="shared" si="15"/>
        <v>0</v>
      </c>
      <c r="L573" s="563">
        <f>'ADJ Sch 6 - Reclassifications'!$I$53</f>
        <v>0</v>
      </c>
      <c r="M573" s="608"/>
    </row>
    <row r="574" spans="1:13" hidden="1" x14ac:dyDescent="0.25">
      <c r="A574" s="608"/>
      <c r="B574" s="554" t="s">
        <v>221</v>
      </c>
      <c r="C574" s="555">
        <v>44</v>
      </c>
      <c r="D574" s="554"/>
      <c r="E574" s="559">
        <f>'ADJ Sch 6 - Reclassifications'!B54</f>
        <v>0</v>
      </c>
      <c r="F574" s="555">
        <v>6</v>
      </c>
      <c r="G574" s="554" t="s">
        <v>50</v>
      </c>
      <c r="H574" s="554"/>
      <c r="I574" s="609"/>
      <c r="J574" s="563">
        <f>'Sch 6 - Reclassifications'!$I$54</f>
        <v>0</v>
      </c>
      <c r="K574" s="563">
        <f t="shared" si="15"/>
        <v>0</v>
      </c>
      <c r="L574" s="563">
        <f>'ADJ Sch 6 - Reclassifications'!$I$54</f>
        <v>0</v>
      </c>
      <c r="M574" s="608"/>
    </row>
    <row r="575" spans="1:13" hidden="1" x14ac:dyDescent="0.25">
      <c r="A575" s="608"/>
      <c r="B575" s="554" t="s">
        <v>221</v>
      </c>
      <c r="C575" s="555">
        <v>45</v>
      </c>
      <c r="D575" s="554"/>
      <c r="E575" s="559">
        <f>'ADJ Sch 6 - Reclassifications'!B55</f>
        <v>0</v>
      </c>
      <c r="F575" s="555">
        <v>6</v>
      </c>
      <c r="G575" s="554" t="s">
        <v>50</v>
      </c>
      <c r="H575" s="554"/>
      <c r="I575" s="609"/>
      <c r="J575" s="563">
        <f>'Sch 6 - Reclassifications'!$I$55</f>
        <v>0</v>
      </c>
      <c r="K575" s="563">
        <f t="shared" si="15"/>
        <v>0</v>
      </c>
      <c r="L575" s="563">
        <f>'ADJ Sch 6 - Reclassifications'!$I$55</f>
        <v>0</v>
      </c>
      <c r="M575" s="608"/>
    </row>
    <row r="576" spans="1:13" hidden="1" x14ac:dyDescent="0.25">
      <c r="A576" s="608"/>
      <c r="B576" s="554" t="s">
        <v>221</v>
      </c>
      <c r="C576" s="555">
        <v>46</v>
      </c>
      <c r="D576" s="554"/>
      <c r="E576" s="559">
        <f>'ADJ Sch 6 - Reclassifications'!B56</f>
        <v>0</v>
      </c>
      <c r="F576" s="555">
        <v>6</v>
      </c>
      <c r="G576" s="554" t="s">
        <v>50</v>
      </c>
      <c r="H576" s="554"/>
      <c r="I576" s="609"/>
      <c r="J576" s="563">
        <f>'Sch 6 - Reclassifications'!$I$56</f>
        <v>0</v>
      </c>
      <c r="K576" s="563">
        <f t="shared" si="15"/>
        <v>0</v>
      </c>
      <c r="L576" s="563">
        <f>'ADJ Sch 6 - Reclassifications'!$I$56</f>
        <v>0</v>
      </c>
      <c r="M576" s="608"/>
    </row>
    <row r="577" spans="1:13" hidden="1" x14ac:dyDescent="0.25">
      <c r="A577" s="608"/>
      <c r="B577" s="554" t="s">
        <v>221</v>
      </c>
      <c r="C577" s="555">
        <v>47</v>
      </c>
      <c r="D577" s="554"/>
      <c r="E577" s="559">
        <f>'ADJ Sch 6 - Reclassifications'!B57</f>
        <v>0</v>
      </c>
      <c r="F577" s="555">
        <v>6</v>
      </c>
      <c r="G577" s="554" t="s">
        <v>50</v>
      </c>
      <c r="H577" s="554"/>
      <c r="I577" s="609"/>
      <c r="J577" s="563">
        <f>'Sch 6 - Reclassifications'!$I$57</f>
        <v>0</v>
      </c>
      <c r="K577" s="563">
        <f t="shared" si="15"/>
        <v>0</v>
      </c>
      <c r="L577" s="563">
        <f>'ADJ Sch 6 - Reclassifications'!$I$57</f>
        <v>0</v>
      </c>
      <c r="M577" s="608"/>
    </row>
    <row r="578" spans="1:13" hidden="1" x14ac:dyDescent="0.25">
      <c r="A578" s="608"/>
      <c r="B578" s="554" t="s">
        <v>221</v>
      </c>
      <c r="C578" s="555">
        <v>48</v>
      </c>
      <c r="D578" s="554"/>
      <c r="E578" s="559">
        <f>'ADJ Sch 6 - Reclassifications'!B58</f>
        <v>0</v>
      </c>
      <c r="F578" s="555">
        <v>6</v>
      </c>
      <c r="G578" s="554" t="s">
        <v>50</v>
      </c>
      <c r="H578" s="554"/>
      <c r="I578" s="609"/>
      <c r="J578" s="563">
        <f>'Sch 6 - Reclassifications'!$I$58</f>
        <v>0</v>
      </c>
      <c r="K578" s="563">
        <f t="shared" si="15"/>
        <v>0</v>
      </c>
      <c r="L578" s="563">
        <f>'ADJ Sch 6 - Reclassifications'!$I$58</f>
        <v>0</v>
      </c>
      <c r="M578" s="608"/>
    </row>
    <row r="579" spans="1:13" hidden="1" x14ac:dyDescent="0.25">
      <c r="A579" s="608"/>
      <c r="B579" s="554" t="s">
        <v>221</v>
      </c>
      <c r="C579" s="555">
        <v>49</v>
      </c>
      <c r="D579" s="554"/>
      <c r="E579" s="559">
        <f>'ADJ Sch 6 - Reclassifications'!B59</f>
        <v>0</v>
      </c>
      <c r="F579" s="555">
        <v>6</v>
      </c>
      <c r="G579" s="554" t="s">
        <v>50</v>
      </c>
      <c r="H579" s="554"/>
      <c r="I579" s="609"/>
      <c r="J579" s="563">
        <f>'Sch 6 - Reclassifications'!$I$59</f>
        <v>0</v>
      </c>
      <c r="K579" s="563">
        <f t="shared" si="15"/>
        <v>0</v>
      </c>
      <c r="L579" s="563">
        <f>'ADJ Sch 6 - Reclassifications'!$I$59</f>
        <v>0</v>
      </c>
      <c r="M579" s="608"/>
    </row>
    <row r="580" spans="1:13" hidden="1" x14ac:dyDescent="0.25">
      <c r="A580" s="608"/>
      <c r="B580" s="554" t="s">
        <v>221</v>
      </c>
      <c r="C580" s="555">
        <v>50</v>
      </c>
      <c r="D580" s="554"/>
      <c r="E580" s="559">
        <f>'ADJ Sch 6 - Reclassifications'!B60</f>
        <v>0</v>
      </c>
      <c r="F580" s="555">
        <v>6</v>
      </c>
      <c r="G580" s="554" t="s">
        <v>50</v>
      </c>
      <c r="H580" s="554"/>
      <c r="I580" s="609"/>
      <c r="J580" s="563">
        <f>'Sch 6 - Reclassifications'!$I$60</f>
        <v>0</v>
      </c>
      <c r="K580" s="563">
        <f t="shared" si="15"/>
        <v>0</v>
      </c>
      <c r="L580" s="563">
        <f>'ADJ Sch 6 - Reclassifications'!$I$60</f>
        <v>0</v>
      </c>
      <c r="M580" s="608"/>
    </row>
    <row r="581" spans="1:13" hidden="1" x14ac:dyDescent="0.25">
      <c r="A581" s="608"/>
      <c r="B581" s="554" t="s">
        <v>221</v>
      </c>
      <c r="C581" s="555">
        <v>51</v>
      </c>
      <c r="D581" s="554"/>
      <c r="E581" s="559">
        <f>'ADJ Sch 6 - Reclassifications'!B61</f>
        <v>0</v>
      </c>
      <c r="F581" s="555">
        <v>6</v>
      </c>
      <c r="G581" s="554" t="s">
        <v>50</v>
      </c>
      <c r="H581" s="554"/>
      <c r="I581" s="609"/>
      <c r="J581" s="563">
        <f>'Sch 6 - Reclassifications'!$I$61</f>
        <v>0</v>
      </c>
      <c r="K581" s="563">
        <f t="shared" si="15"/>
        <v>0</v>
      </c>
      <c r="L581" s="563">
        <f>'ADJ Sch 6 - Reclassifications'!$I$61</f>
        <v>0</v>
      </c>
      <c r="M581" s="608"/>
    </row>
    <row r="582" spans="1:13" hidden="1" x14ac:dyDescent="0.25">
      <c r="A582" s="608"/>
      <c r="B582" s="554" t="s">
        <v>221</v>
      </c>
      <c r="C582" s="555">
        <v>52</v>
      </c>
      <c r="D582" s="554"/>
      <c r="E582" s="559">
        <f>'ADJ Sch 6 - Reclassifications'!B62</f>
        <v>0</v>
      </c>
      <c r="F582" s="555">
        <v>6</v>
      </c>
      <c r="G582" s="554" t="s">
        <v>50</v>
      </c>
      <c r="H582" s="554"/>
      <c r="I582" s="609"/>
      <c r="J582" s="563">
        <f>'Sch 6 - Reclassifications'!$I$62</f>
        <v>0</v>
      </c>
      <c r="K582" s="563">
        <f t="shared" si="15"/>
        <v>0</v>
      </c>
      <c r="L582" s="563">
        <f>'ADJ Sch 6 - Reclassifications'!$I$62</f>
        <v>0</v>
      </c>
      <c r="M582" s="608"/>
    </row>
    <row r="583" spans="1:13" hidden="1" x14ac:dyDescent="0.25">
      <c r="A583" s="608"/>
      <c r="B583" s="554" t="s">
        <v>221</v>
      </c>
      <c r="C583" s="555">
        <v>53</v>
      </c>
      <c r="D583" s="554"/>
      <c r="E583" s="559">
        <f>'ADJ Sch 6 - Reclassifications'!B63</f>
        <v>0</v>
      </c>
      <c r="F583" s="555">
        <v>6</v>
      </c>
      <c r="G583" s="554" t="s">
        <v>50</v>
      </c>
      <c r="H583" s="554"/>
      <c r="I583" s="609"/>
      <c r="J583" s="563">
        <f>'Sch 6 - Reclassifications'!$I$63</f>
        <v>0</v>
      </c>
      <c r="K583" s="563">
        <f t="shared" si="15"/>
        <v>0</v>
      </c>
      <c r="L583" s="563">
        <f>'ADJ Sch 6 - Reclassifications'!$I$63</f>
        <v>0</v>
      </c>
      <c r="M583" s="608"/>
    </row>
    <row r="584" spans="1:13" hidden="1" x14ac:dyDescent="0.25">
      <c r="A584" s="608"/>
      <c r="B584" s="554" t="s">
        <v>221</v>
      </c>
      <c r="C584" s="555">
        <v>54</v>
      </c>
      <c r="D584" s="554"/>
      <c r="E584" s="559">
        <f>'ADJ Sch 6 - Reclassifications'!B64</f>
        <v>0</v>
      </c>
      <c r="F584" s="555">
        <v>6</v>
      </c>
      <c r="G584" s="554" t="s">
        <v>50</v>
      </c>
      <c r="H584" s="554"/>
      <c r="I584" s="609"/>
      <c r="J584" s="563">
        <f>'Sch 6 - Reclassifications'!$I$64</f>
        <v>0</v>
      </c>
      <c r="K584" s="563">
        <f t="shared" si="15"/>
        <v>0</v>
      </c>
      <c r="L584" s="563">
        <f>'ADJ Sch 6 - Reclassifications'!$I$64</f>
        <v>0</v>
      </c>
      <c r="M584" s="608"/>
    </row>
    <row r="585" spans="1:13" hidden="1" x14ac:dyDescent="0.25">
      <c r="A585" s="608"/>
      <c r="B585" s="554" t="s">
        <v>221</v>
      </c>
      <c r="C585" s="555">
        <v>55</v>
      </c>
      <c r="D585" s="554"/>
      <c r="E585" s="559">
        <f>'ADJ Sch 6 - Reclassifications'!B65</f>
        <v>0</v>
      </c>
      <c r="F585" s="555">
        <v>6</v>
      </c>
      <c r="G585" s="554" t="s">
        <v>50</v>
      </c>
      <c r="H585" s="554"/>
      <c r="I585" s="609"/>
      <c r="J585" s="563">
        <f>'Sch 6 - Reclassifications'!$I$65</f>
        <v>0</v>
      </c>
      <c r="K585" s="563">
        <f t="shared" si="15"/>
        <v>0</v>
      </c>
      <c r="L585" s="563">
        <f>'ADJ Sch 6 - Reclassifications'!$I$65</f>
        <v>0</v>
      </c>
      <c r="M585" s="608"/>
    </row>
    <row r="586" spans="1:13" hidden="1" x14ac:dyDescent="0.25">
      <c r="A586" s="608"/>
      <c r="B586" s="554" t="s">
        <v>221</v>
      </c>
      <c r="C586" s="555">
        <v>56</v>
      </c>
      <c r="D586" s="554"/>
      <c r="E586" s="559">
        <f>'ADJ Sch 6 - Reclassifications'!B66</f>
        <v>0</v>
      </c>
      <c r="F586" s="555">
        <v>6</v>
      </c>
      <c r="G586" s="554" t="s">
        <v>50</v>
      </c>
      <c r="H586" s="554"/>
      <c r="I586" s="609"/>
      <c r="J586" s="563">
        <f>'Sch 6 - Reclassifications'!$I$66</f>
        <v>0</v>
      </c>
      <c r="K586" s="563">
        <f t="shared" si="15"/>
        <v>0</v>
      </c>
      <c r="L586" s="563">
        <f>'ADJ Sch 6 - Reclassifications'!$I$66</f>
        <v>0</v>
      </c>
      <c r="M586" s="608"/>
    </row>
    <row r="587" spans="1:13" hidden="1" x14ac:dyDescent="0.25">
      <c r="A587" s="608"/>
      <c r="B587" s="554" t="s">
        <v>221</v>
      </c>
      <c r="C587" s="555">
        <v>57</v>
      </c>
      <c r="D587" s="554"/>
      <c r="E587" s="559">
        <f>'ADJ Sch 6 - Reclassifications'!B67</f>
        <v>0</v>
      </c>
      <c r="F587" s="555">
        <v>6</v>
      </c>
      <c r="G587" s="554" t="s">
        <v>50</v>
      </c>
      <c r="H587" s="554"/>
      <c r="I587" s="609"/>
      <c r="J587" s="563">
        <f>'Sch 6 - Reclassifications'!$I$67</f>
        <v>0</v>
      </c>
      <c r="K587" s="563">
        <f t="shared" si="15"/>
        <v>0</v>
      </c>
      <c r="L587" s="563">
        <f>'ADJ Sch 6 - Reclassifications'!$I$67</f>
        <v>0</v>
      </c>
      <c r="M587" s="608"/>
    </row>
    <row r="588" spans="1:13" hidden="1" x14ac:dyDescent="0.25">
      <c r="A588" s="608"/>
      <c r="B588" s="554" t="s">
        <v>221</v>
      </c>
      <c r="C588" s="555">
        <v>58</v>
      </c>
      <c r="D588" s="554"/>
      <c r="E588" s="559">
        <f>'ADJ Sch 6 - Reclassifications'!B68</f>
        <v>0</v>
      </c>
      <c r="F588" s="555">
        <v>6</v>
      </c>
      <c r="G588" s="554" t="s">
        <v>50</v>
      </c>
      <c r="H588" s="554"/>
      <c r="I588" s="609"/>
      <c r="J588" s="563">
        <f>'Sch 6 - Reclassifications'!$I$68</f>
        <v>0</v>
      </c>
      <c r="K588" s="563">
        <f t="shared" si="15"/>
        <v>0</v>
      </c>
      <c r="L588" s="563">
        <f>'ADJ Sch 6 - Reclassifications'!$I$68</f>
        <v>0</v>
      </c>
      <c r="M588" s="608"/>
    </row>
    <row r="589" spans="1:13" hidden="1" x14ac:dyDescent="0.25">
      <c r="A589" s="608"/>
      <c r="B589" s="554" t="s">
        <v>221</v>
      </c>
      <c r="C589" s="555">
        <v>59</v>
      </c>
      <c r="D589" s="554"/>
      <c r="E589" s="559">
        <f>'ADJ Sch 6 - Reclassifications'!B69</f>
        <v>0</v>
      </c>
      <c r="F589" s="555">
        <v>6</v>
      </c>
      <c r="G589" s="554" t="s">
        <v>50</v>
      </c>
      <c r="H589" s="554"/>
      <c r="I589" s="609"/>
      <c r="J589" s="563">
        <f>'Sch 6 - Reclassifications'!$I$69</f>
        <v>0</v>
      </c>
      <c r="K589" s="563">
        <f t="shared" si="15"/>
        <v>0</v>
      </c>
      <c r="L589" s="563">
        <f>'ADJ Sch 6 - Reclassifications'!$I$69</f>
        <v>0</v>
      </c>
      <c r="M589" s="608"/>
    </row>
    <row r="590" spans="1:13" hidden="1" x14ac:dyDescent="0.25">
      <c r="A590" s="608"/>
      <c r="B590" s="554" t="s">
        <v>221</v>
      </c>
      <c r="C590" s="555">
        <v>60</v>
      </c>
      <c r="D590" s="554"/>
      <c r="E590" s="559">
        <f>'ADJ Sch 6 - Reclassifications'!B70</f>
        <v>0</v>
      </c>
      <c r="F590" s="555">
        <v>6</v>
      </c>
      <c r="G590" s="554" t="s">
        <v>50</v>
      </c>
      <c r="H590" s="554"/>
      <c r="I590" s="609"/>
      <c r="J590" s="563">
        <f>'Sch 6 - Reclassifications'!$I$70</f>
        <v>0</v>
      </c>
      <c r="K590" s="563">
        <f t="shared" si="15"/>
        <v>0</v>
      </c>
      <c r="L590" s="563">
        <f>'ADJ Sch 6 - Reclassifications'!$I$70</f>
        <v>0</v>
      </c>
      <c r="M590" s="608"/>
    </row>
    <row r="591" spans="1:13" hidden="1" x14ac:dyDescent="0.25">
      <c r="A591" s="608"/>
      <c r="B591" s="554" t="s">
        <v>221</v>
      </c>
      <c r="C591" s="555">
        <v>1</v>
      </c>
      <c r="D591" s="554"/>
      <c r="E591" s="559">
        <f>'ADJ Sch 6 - Reclassifications'!B11</f>
        <v>0</v>
      </c>
      <c r="F591" s="555">
        <v>7</v>
      </c>
      <c r="G591" s="554" t="s">
        <v>51</v>
      </c>
      <c r="H591" s="554"/>
      <c r="I591" s="609"/>
      <c r="J591" s="563">
        <f>'Sch 6 - Reclassifications'!$J$11</f>
        <v>0</v>
      </c>
      <c r="K591" s="563">
        <f t="shared" si="15"/>
        <v>0</v>
      </c>
      <c r="L591" s="563">
        <f>'ADJ Sch 6 - Reclassifications'!$J$11</f>
        <v>0</v>
      </c>
      <c r="M591" s="608"/>
    </row>
    <row r="592" spans="1:13" hidden="1" x14ac:dyDescent="0.25">
      <c r="A592" s="608"/>
      <c r="B592" s="554" t="s">
        <v>221</v>
      </c>
      <c r="C592" s="555">
        <v>2</v>
      </c>
      <c r="D592" s="554"/>
      <c r="E592" s="559">
        <f>'ADJ Sch 6 - Reclassifications'!B12</f>
        <v>0</v>
      </c>
      <c r="F592" s="555">
        <v>7</v>
      </c>
      <c r="G592" s="554" t="s">
        <v>51</v>
      </c>
      <c r="H592" s="554"/>
      <c r="I592" s="609"/>
      <c r="J592" s="563">
        <f>'Sch 6 - Reclassifications'!$J$12</f>
        <v>0</v>
      </c>
      <c r="K592" s="563">
        <f t="shared" si="15"/>
        <v>0</v>
      </c>
      <c r="L592" s="563">
        <f>'ADJ Sch 6 - Reclassifications'!$J$12</f>
        <v>0</v>
      </c>
      <c r="M592" s="608"/>
    </row>
    <row r="593" spans="1:13" hidden="1" x14ac:dyDescent="0.25">
      <c r="A593" s="608"/>
      <c r="B593" s="554" t="s">
        <v>221</v>
      </c>
      <c r="C593" s="555">
        <v>3</v>
      </c>
      <c r="D593" s="554"/>
      <c r="E593" s="559">
        <f>'ADJ Sch 6 - Reclassifications'!B13</f>
        <v>0</v>
      </c>
      <c r="F593" s="555">
        <v>7</v>
      </c>
      <c r="G593" s="554" t="s">
        <v>51</v>
      </c>
      <c r="H593" s="554"/>
      <c r="I593" s="609"/>
      <c r="J593" s="563">
        <f>'Sch 6 - Reclassifications'!$J$13</f>
        <v>0</v>
      </c>
      <c r="K593" s="563">
        <f t="shared" si="15"/>
        <v>0</v>
      </c>
      <c r="L593" s="563">
        <f>'ADJ Sch 6 - Reclassifications'!$J$13</f>
        <v>0</v>
      </c>
      <c r="M593" s="608"/>
    </row>
    <row r="594" spans="1:13" hidden="1" x14ac:dyDescent="0.25">
      <c r="A594" s="608"/>
      <c r="B594" s="554" t="s">
        <v>221</v>
      </c>
      <c r="C594" s="555">
        <v>4</v>
      </c>
      <c r="D594" s="554"/>
      <c r="E594" s="559">
        <f>'ADJ Sch 6 - Reclassifications'!B14</f>
        <v>0</v>
      </c>
      <c r="F594" s="555">
        <v>7</v>
      </c>
      <c r="G594" s="554" t="s">
        <v>51</v>
      </c>
      <c r="H594" s="554"/>
      <c r="I594" s="609"/>
      <c r="J594" s="563">
        <f>'Sch 6 - Reclassifications'!$J$14</f>
        <v>0</v>
      </c>
      <c r="K594" s="563">
        <f t="shared" si="15"/>
        <v>0</v>
      </c>
      <c r="L594" s="563">
        <f>'ADJ Sch 6 - Reclassifications'!$J$14</f>
        <v>0</v>
      </c>
      <c r="M594" s="608"/>
    </row>
    <row r="595" spans="1:13" hidden="1" x14ac:dyDescent="0.25">
      <c r="A595" s="608"/>
      <c r="B595" s="554" t="s">
        <v>221</v>
      </c>
      <c r="C595" s="555">
        <v>5</v>
      </c>
      <c r="D595" s="554"/>
      <c r="E595" s="559">
        <f>'ADJ Sch 6 - Reclassifications'!B15</f>
        <v>0</v>
      </c>
      <c r="F595" s="555">
        <v>7</v>
      </c>
      <c r="G595" s="554" t="s">
        <v>51</v>
      </c>
      <c r="H595" s="554"/>
      <c r="I595" s="609"/>
      <c r="J595" s="563">
        <f>'Sch 6 - Reclassifications'!$J$15</f>
        <v>0</v>
      </c>
      <c r="K595" s="563">
        <f t="shared" ref="K595:K626" si="16">IF(J595=L595,0,L595)</f>
        <v>0</v>
      </c>
      <c r="L595" s="563">
        <f>'ADJ Sch 6 - Reclassifications'!$J$15</f>
        <v>0</v>
      </c>
      <c r="M595" s="608"/>
    </row>
    <row r="596" spans="1:13" hidden="1" x14ac:dyDescent="0.25">
      <c r="A596" s="608"/>
      <c r="B596" s="554" t="s">
        <v>221</v>
      </c>
      <c r="C596" s="555">
        <v>6</v>
      </c>
      <c r="D596" s="554"/>
      <c r="E596" s="559">
        <f>'ADJ Sch 6 - Reclassifications'!B16</f>
        <v>0</v>
      </c>
      <c r="F596" s="555">
        <v>7</v>
      </c>
      <c r="G596" s="554" t="s">
        <v>51</v>
      </c>
      <c r="H596" s="554"/>
      <c r="I596" s="609"/>
      <c r="J596" s="563">
        <f>'Sch 6 - Reclassifications'!$J$16</f>
        <v>0</v>
      </c>
      <c r="K596" s="563">
        <f t="shared" si="16"/>
        <v>0</v>
      </c>
      <c r="L596" s="563">
        <f>'ADJ Sch 6 - Reclassifications'!$J$16</f>
        <v>0</v>
      </c>
      <c r="M596" s="608"/>
    </row>
    <row r="597" spans="1:13" hidden="1" x14ac:dyDescent="0.25">
      <c r="A597" s="608"/>
      <c r="B597" s="554" t="s">
        <v>221</v>
      </c>
      <c r="C597" s="555">
        <v>7</v>
      </c>
      <c r="D597" s="554"/>
      <c r="E597" s="559">
        <f>'ADJ Sch 6 - Reclassifications'!B17</f>
        <v>0</v>
      </c>
      <c r="F597" s="555">
        <v>7</v>
      </c>
      <c r="G597" s="554" t="s">
        <v>51</v>
      </c>
      <c r="H597" s="554"/>
      <c r="I597" s="609"/>
      <c r="J597" s="563">
        <f>'Sch 6 - Reclassifications'!$J$17</f>
        <v>0</v>
      </c>
      <c r="K597" s="563">
        <f t="shared" si="16"/>
        <v>0</v>
      </c>
      <c r="L597" s="563">
        <f>'ADJ Sch 6 - Reclassifications'!$J$17</f>
        <v>0</v>
      </c>
      <c r="M597" s="608"/>
    </row>
    <row r="598" spans="1:13" hidden="1" x14ac:dyDescent="0.25">
      <c r="A598" s="608"/>
      <c r="B598" s="554" t="s">
        <v>221</v>
      </c>
      <c r="C598" s="555">
        <v>8</v>
      </c>
      <c r="D598" s="554"/>
      <c r="E598" s="559">
        <f>'ADJ Sch 6 - Reclassifications'!B18</f>
        <v>0</v>
      </c>
      <c r="F598" s="555">
        <v>7</v>
      </c>
      <c r="G598" s="554" t="s">
        <v>51</v>
      </c>
      <c r="H598" s="554"/>
      <c r="I598" s="609"/>
      <c r="J598" s="563">
        <f>'Sch 6 - Reclassifications'!$J$18</f>
        <v>0</v>
      </c>
      <c r="K598" s="563">
        <f t="shared" si="16"/>
        <v>0</v>
      </c>
      <c r="L598" s="563">
        <f>'ADJ Sch 6 - Reclassifications'!$J$18</f>
        <v>0</v>
      </c>
      <c r="M598" s="608"/>
    </row>
    <row r="599" spans="1:13" hidden="1" x14ac:dyDescent="0.25">
      <c r="A599" s="608"/>
      <c r="B599" s="554" t="s">
        <v>221</v>
      </c>
      <c r="C599" s="555">
        <v>9</v>
      </c>
      <c r="D599" s="554"/>
      <c r="E599" s="559">
        <f>'ADJ Sch 6 - Reclassifications'!B19</f>
        <v>0</v>
      </c>
      <c r="F599" s="555">
        <v>7</v>
      </c>
      <c r="G599" s="554" t="s">
        <v>51</v>
      </c>
      <c r="H599" s="554"/>
      <c r="I599" s="609"/>
      <c r="J599" s="563">
        <f>'Sch 6 - Reclassifications'!$J$19</f>
        <v>0</v>
      </c>
      <c r="K599" s="563">
        <f t="shared" si="16"/>
        <v>0</v>
      </c>
      <c r="L599" s="563">
        <f>'ADJ Sch 6 - Reclassifications'!$J$19</f>
        <v>0</v>
      </c>
      <c r="M599" s="608"/>
    </row>
    <row r="600" spans="1:13" hidden="1" x14ac:dyDescent="0.25">
      <c r="A600" s="608"/>
      <c r="B600" s="554" t="s">
        <v>221</v>
      </c>
      <c r="C600" s="555">
        <v>10</v>
      </c>
      <c r="D600" s="554"/>
      <c r="E600" s="559">
        <f>'ADJ Sch 6 - Reclassifications'!B20</f>
        <v>0</v>
      </c>
      <c r="F600" s="555">
        <v>7</v>
      </c>
      <c r="G600" s="554" t="s">
        <v>51</v>
      </c>
      <c r="H600" s="554"/>
      <c r="I600" s="609"/>
      <c r="J600" s="563">
        <f>'Sch 6 - Reclassifications'!$J$20</f>
        <v>0</v>
      </c>
      <c r="K600" s="563">
        <f t="shared" si="16"/>
        <v>0</v>
      </c>
      <c r="L600" s="563">
        <f>'ADJ Sch 6 - Reclassifications'!$J$20</f>
        <v>0</v>
      </c>
      <c r="M600" s="608"/>
    </row>
    <row r="601" spans="1:13" hidden="1" x14ac:dyDescent="0.25">
      <c r="A601" s="608"/>
      <c r="B601" s="554" t="s">
        <v>221</v>
      </c>
      <c r="C601" s="555">
        <v>11</v>
      </c>
      <c r="D601" s="554"/>
      <c r="E601" s="559">
        <f>'ADJ Sch 6 - Reclassifications'!B21</f>
        <v>0</v>
      </c>
      <c r="F601" s="555">
        <v>7</v>
      </c>
      <c r="G601" s="554" t="s">
        <v>51</v>
      </c>
      <c r="H601" s="554"/>
      <c r="I601" s="609"/>
      <c r="J601" s="563">
        <f>'Sch 6 - Reclassifications'!$J$21</f>
        <v>0</v>
      </c>
      <c r="K601" s="563">
        <f t="shared" si="16"/>
        <v>0</v>
      </c>
      <c r="L601" s="563">
        <f>'ADJ Sch 6 - Reclassifications'!$J$21</f>
        <v>0</v>
      </c>
      <c r="M601" s="608"/>
    </row>
    <row r="602" spans="1:13" hidden="1" x14ac:dyDescent="0.25">
      <c r="A602" s="608"/>
      <c r="B602" s="554" t="s">
        <v>221</v>
      </c>
      <c r="C602" s="555">
        <v>12</v>
      </c>
      <c r="D602" s="554"/>
      <c r="E602" s="559">
        <f>'ADJ Sch 6 - Reclassifications'!B22</f>
        <v>0</v>
      </c>
      <c r="F602" s="555">
        <v>7</v>
      </c>
      <c r="G602" s="554" t="s">
        <v>51</v>
      </c>
      <c r="H602" s="554"/>
      <c r="I602" s="609"/>
      <c r="J602" s="563">
        <f>'Sch 6 - Reclassifications'!$J$22</f>
        <v>0</v>
      </c>
      <c r="K602" s="563">
        <f t="shared" si="16"/>
        <v>0</v>
      </c>
      <c r="L602" s="563">
        <f>'ADJ Sch 6 - Reclassifications'!$J$22</f>
        <v>0</v>
      </c>
      <c r="M602" s="608"/>
    </row>
    <row r="603" spans="1:13" hidden="1" x14ac:dyDescent="0.25">
      <c r="A603" s="608"/>
      <c r="B603" s="554" t="s">
        <v>221</v>
      </c>
      <c r="C603" s="555">
        <v>13</v>
      </c>
      <c r="D603" s="554"/>
      <c r="E603" s="559">
        <f>'ADJ Sch 6 - Reclassifications'!B23</f>
        <v>0</v>
      </c>
      <c r="F603" s="555">
        <v>7</v>
      </c>
      <c r="G603" s="554" t="s">
        <v>51</v>
      </c>
      <c r="H603" s="554"/>
      <c r="I603" s="609"/>
      <c r="J603" s="563">
        <f>'Sch 6 - Reclassifications'!$J$23</f>
        <v>0</v>
      </c>
      <c r="K603" s="563">
        <f t="shared" si="16"/>
        <v>0</v>
      </c>
      <c r="L603" s="563">
        <f>'ADJ Sch 6 - Reclassifications'!$J$23</f>
        <v>0</v>
      </c>
      <c r="M603" s="608"/>
    </row>
    <row r="604" spans="1:13" hidden="1" x14ac:dyDescent="0.25">
      <c r="A604" s="608"/>
      <c r="B604" s="554" t="s">
        <v>221</v>
      </c>
      <c r="C604" s="555">
        <v>14</v>
      </c>
      <c r="D604" s="554"/>
      <c r="E604" s="559">
        <f>'ADJ Sch 6 - Reclassifications'!B24</f>
        <v>0</v>
      </c>
      <c r="F604" s="555">
        <v>7</v>
      </c>
      <c r="G604" s="554" t="s">
        <v>51</v>
      </c>
      <c r="H604" s="554"/>
      <c r="I604" s="609"/>
      <c r="J604" s="563">
        <f>'Sch 6 - Reclassifications'!$J$24</f>
        <v>0</v>
      </c>
      <c r="K604" s="563">
        <f t="shared" si="16"/>
        <v>0</v>
      </c>
      <c r="L604" s="563">
        <f>'ADJ Sch 6 - Reclassifications'!$J$24</f>
        <v>0</v>
      </c>
      <c r="M604" s="608"/>
    </row>
    <row r="605" spans="1:13" hidden="1" x14ac:dyDescent="0.25">
      <c r="A605" s="608"/>
      <c r="B605" s="554" t="s">
        <v>221</v>
      </c>
      <c r="C605" s="555">
        <v>15</v>
      </c>
      <c r="D605" s="554"/>
      <c r="E605" s="559">
        <f>'ADJ Sch 6 - Reclassifications'!B25</f>
        <v>0</v>
      </c>
      <c r="F605" s="555">
        <v>7</v>
      </c>
      <c r="G605" s="554" t="s">
        <v>51</v>
      </c>
      <c r="H605" s="554"/>
      <c r="I605" s="609"/>
      <c r="J605" s="563">
        <f>'Sch 6 - Reclassifications'!$J$25</f>
        <v>0</v>
      </c>
      <c r="K605" s="563">
        <f t="shared" si="16"/>
        <v>0</v>
      </c>
      <c r="L605" s="563">
        <f>'ADJ Sch 6 - Reclassifications'!$J$25</f>
        <v>0</v>
      </c>
      <c r="M605" s="608"/>
    </row>
    <row r="606" spans="1:13" hidden="1" x14ac:dyDescent="0.25">
      <c r="A606" s="608"/>
      <c r="B606" s="554" t="s">
        <v>221</v>
      </c>
      <c r="C606" s="555">
        <v>16</v>
      </c>
      <c r="D606" s="554"/>
      <c r="E606" s="559">
        <f>'ADJ Sch 6 - Reclassifications'!B26</f>
        <v>0</v>
      </c>
      <c r="F606" s="555">
        <v>7</v>
      </c>
      <c r="G606" s="554" t="s">
        <v>51</v>
      </c>
      <c r="H606" s="554"/>
      <c r="I606" s="609"/>
      <c r="J606" s="563">
        <f>'Sch 6 - Reclassifications'!$J$26</f>
        <v>0</v>
      </c>
      <c r="K606" s="563">
        <f t="shared" si="16"/>
        <v>0</v>
      </c>
      <c r="L606" s="563">
        <f>'ADJ Sch 6 - Reclassifications'!$J$26</f>
        <v>0</v>
      </c>
      <c r="M606" s="608"/>
    </row>
    <row r="607" spans="1:13" hidden="1" x14ac:dyDescent="0.25">
      <c r="A607" s="608"/>
      <c r="B607" s="554" t="s">
        <v>221</v>
      </c>
      <c r="C607" s="555">
        <v>17</v>
      </c>
      <c r="D607" s="554"/>
      <c r="E607" s="559">
        <f>'ADJ Sch 6 - Reclassifications'!B27</f>
        <v>0</v>
      </c>
      <c r="F607" s="555">
        <v>7</v>
      </c>
      <c r="G607" s="554" t="s">
        <v>51</v>
      </c>
      <c r="H607" s="554"/>
      <c r="I607" s="609"/>
      <c r="J607" s="563">
        <f>'Sch 6 - Reclassifications'!$J$27</f>
        <v>0</v>
      </c>
      <c r="K607" s="563">
        <f t="shared" si="16"/>
        <v>0</v>
      </c>
      <c r="L607" s="563">
        <f>'ADJ Sch 6 - Reclassifications'!$J$27</f>
        <v>0</v>
      </c>
      <c r="M607" s="608"/>
    </row>
    <row r="608" spans="1:13" hidden="1" x14ac:dyDescent="0.25">
      <c r="A608" s="608"/>
      <c r="B608" s="554" t="s">
        <v>221</v>
      </c>
      <c r="C608" s="555">
        <v>18</v>
      </c>
      <c r="D608" s="554"/>
      <c r="E608" s="559">
        <f>'ADJ Sch 6 - Reclassifications'!B28</f>
        <v>0</v>
      </c>
      <c r="F608" s="555">
        <v>7</v>
      </c>
      <c r="G608" s="554" t="s">
        <v>51</v>
      </c>
      <c r="H608" s="554"/>
      <c r="I608" s="609"/>
      <c r="J608" s="563">
        <f>'Sch 6 - Reclassifications'!$J$28</f>
        <v>0</v>
      </c>
      <c r="K608" s="563">
        <f t="shared" si="16"/>
        <v>0</v>
      </c>
      <c r="L608" s="563">
        <f>'ADJ Sch 6 - Reclassifications'!$J$28</f>
        <v>0</v>
      </c>
      <c r="M608" s="608"/>
    </row>
    <row r="609" spans="1:13" hidden="1" x14ac:dyDescent="0.25">
      <c r="A609" s="608"/>
      <c r="B609" s="554" t="s">
        <v>221</v>
      </c>
      <c r="C609" s="555">
        <v>19</v>
      </c>
      <c r="D609" s="554"/>
      <c r="E609" s="559">
        <f>'ADJ Sch 6 - Reclassifications'!B29</f>
        <v>0</v>
      </c>
      <c r="F609" s="555">
        <v>7</v>
      </c>
      <c r="G609" s="554" t="s">
        <v>51</v>
      </c>
      <c r="H609" s="554"/>
      <c r="I609" s="609"/>
      <c r="J609" s="563">
        <f>'Sch 6 - Reclassifications'!$J$29</f>
        <v>0</v>
      </c>
      <c r="K609" s="563">
        <f t="shared" si="16"/>
        <v>0</v>
      </c>
      <c r="L609" s="563">
        <f>'ADJ Sch 6 - Reclassifications'!$J$29</f>
        <v>0</v>
      </c>
      <c r="M609" s="608"/>
    </row>
    <row r="610" spans="1:13" hidden="1" x14ac:dyDescent="0.25">
      <c r="A610" s="608"/>
      <c r="B610" s="554" t="s">
        <v>221</v>
      </c>
      <c r="C610" s="555">
        <v>20</v>
      </c>
      <c r="D610" s="554"/>
      <c r="E610" s="559">
        <f>'ADJ Sch 6 - Reclassifications'!B30</f>
        <v>0</v>
      </c>
      <c r="F610" s="555">
        <v>7</v>
      </c>
      <c r="G610" s="554" t="s">
        <v>51</v>
      </c>
      <c r="H610" s="554"/>
      <c r="I610" s="609"/>
      <c r="J610" s="563">
        <f>'Sch 6 - Reclassifications'!$J$30</f>
        <v>0</v>
      </c>
      <c r="K610" s="563">
        <f t="shared" si="16"/>
        <v>0</v>
      </c>
      <c r="L610" s="563">
        <f>'ADJ Sch 6 - Reclassifications'!$J$30</f>
        <v>0</v>
      </c>
      <c r="M610" s="608"/>
    </row>
    <row r="611" spans="1:13" hidden="1" x14ac:dyDescent="0.25">
      <c r="A611" s="608"/>
      <c r="B611" s="554" t="s">
        <v>221</v>
      </c>
      <c r="C611" s="555">
        <v>21</v>
      </c>
      <c r="D611" s="554"/>
      <c r="E611" s="559">
        <f>'ADJ Sch 6 - Reclassifications'!B31</f>
        <v>0</v>
      </c>
      <c r="F611" s="555">
        <v>7</v>
      </c>
      <c r="G611" s="554" t="s">
        <v>51</v>
      </c>
      <c r="H611" s="554"/>
      <c r="I611" s="609"/>
      <c r="J611" s="563">
        <f>'Sch 6 - Reclassifications'!$J$31</f>
        <v>0</v>
      </c>
      <c r="K611" s="563">
        <f t="shared" si="16"/>
        <v>0</v>
      </c>
      <c r="L611" s="563">
        <f>'ADJ Sch 6 - Reclassifications'!$J$31</f>
        <v>0</v>
      </c>
      <c r="M611" s="608"/>
    </row>
    <row r="612" spans="1:13" hidden="1" x14ac:dyDescent="0.25">
      <c r="A612" s="608"/>
      <c r="B612" s="554" t="s">
        <v>221</v>
      </c>
      <c r="C612" s="555">
        <v>22</v>
      </c>
      <c r="D612" s="554"/>
      <c r="E612" s="559">
        <f>'ADJ Sch 6 - Reclassifications'!B32</f>
        <v>0</v>
      </c>
      <c r="F612" s="555">
        <v>7</v>
      </c>
      <c r="G612" s="554" t="s">
        <v>51</v>
      </c>
      <c r="H612" s="554"/>
      <c r="I612" s="609"/>
      <c r="J612" s="563">
        <f>'Sch 6 - Reclassifications'!$J$32</f>
        <v>0</v>
      </c>
      <c r="K612" s="563">
        <f t="shared" si="16"/>
        <v>0</v>
      </c>
      <c r="L612" s="563">
        <f>'ADJ Sch 6 - Reclassifications'!$J$32</f>
        <v>0</v>
      </c>
      <c r="M612" s="608"/>
    </row>
    <row r="613" spans="1:13" hidden="1" x14ac:dyDescent="0.25">
      <c r="A613" s="608"/>
      <c r="B613" s="554" t="s">
        <v>221</v>
      </c>
      <c r="C613" s="555">
        <v>23</v>
      </c>
      <c r="D613" s="554"/>
      <c r="E613" s="559">
        <f>'ADJ Sch 6 - Reclassifications'!B33</f>
        <v>0</v>
      </c>
      <c r="F613" s="555">
        <v>7</v>
      </c>
      <c r="G613" s="554" t="s">
        <v>51</v>
      </c>
      <c r="H613" s="554"/>
      <c r="I613" s="609"/>
      <c r="J613" s="563">
        <f>'Sch 6 - Reclassifications'!$J$33</f>
        <v>0</v>
      </c>
      <c r="K613" s="563">
        <f t="shared" si="16"/>
        <v>0</v>
      </c>
      <c r="L613" s="563">
        <f>'ADJ Sch 6 - Reclassifications'!$J$33</f>
        <v>0</v>
      </c>
      <c r="M613" s="608"/>
    </row>
    <row r="614" spans="1:13" hidden="1" x14ac:dyDescent="0.25">
      <c r="A614" s="608"/>
      <c r="B614" s="554" t="s">
        <v>221</v>
      </c>
      <c r="C614" s="555">
        <v>24</v>
      </c>
      <c r="D614" s="554"/>
      <c r="E614" s="559">
        <f>'ADJ Sch 6 - Reclassifications'!B34</f>
        <v>0</v>
      </c>
      <c r="F614" s="555">
        <v>7</v>
      </c>
      <c r="G614" s="554" t="s">
        <v>51</v>
      </c>
      <c r="H614" s="554"/>
      <c r="I614" s="609"/>
      <c r="J614" s="563">
        <f>'Sch 6 - Reclassifications'!$J$34</f>
        <v>0</v>
      </c>
      <c r="K614" s="563">
        <f t="shared" si="16"/>
        <v>0</v>
      </c>
      <c r="L614" s="563">
        <f>'ADJ Sch 6 - Reclassifications'!$J$34</f>
        <v>0</v>
      </c>
      <c r="M614" s="608"/>
    </row>
    <row r="615" spans="1:13" hidden="1" x14ac:dyDescent="0.25">
      <c r="A615" s="608"/>
      <c r="B615" s="554" t="s">
        <v>221</v>
      </c>
      <c r="C615" s="555">
        <v>25</v>
      </c>
      <c r="D615" s="554"/>
      <c r="E615" s="559">
        <f>'ADJ Sch 6 - Reclassifications'!B35</f>
        <v>0</v>
      </c>
      <c r="F615" s="555">
        <v>7</v>
      </c>
      <c r="G615" s="554" t="s">
        <v>51</v>
      </c>
      <c r="H615" s="554"/>
      <c r="I615" s="609"/>
      <c r="J615" s="563">
        <f>'Sch 6 - Reclassifications'!$J$35</f>
        <v>0</v>
      </c>
      <c r="K615" s="563">
        <f t="shared" si="16"/>
        <v>0</v>
      </c>
      <c r="L615" s="563">
        <f>'ADJ Sch 6 - Reclassifications'!$J$35</f>
        <v>0</v>
      </c>
      <c r="M615" s="608"/>
    </row>
    <row r="616" spans="1:13" hidden="1" x14ac:dyDescent="0.25">
      <c r="A616" s="608"/>
      <c r="B616" s="554" t="s">
        <v>221</v>
      </c>
      <c r="C616" s="555">
        <v>26</v>
      </c>
      <c r="D616" s="554"/>
      <c r="E616" s="559">
        <f>'ADJ Sch 6 - Reclassifications'!B36</f>
        <v>0</v>
      </c>
      <c r="F616" s="555">
        <v>7</v>
      </c>
      <c r="G616" s="554" t="s">
        <v>51</v>
      </c>
      <c r="H616" s="554"/>
      <c r="I616" s="609"/>
      <c r="J616" s="563">
        <f>'Sch 6 - Reclassifications'!$J$36</f>
        <v>0</v>
      </c>
      <c r="K616" s="563">
        <f t="shared" si="16"/>
        <v>0</v>
      </c>
      <c r="L616" s="563">
        <f>'ADJ Sch 6 - Reclassifications'!$J$36</f>
        <v>0</v>
      </c>
      <c r="M616" s="608"/>
    </row>
    <row r="617" spans="1:13" hidden="1" x14ac:dyDescent="0.25">
      <c r="A617" s="608"/>
      <c r="B617" s="554" t="s">
        <v>221</v>
      </c>
      <c r="C617" s="555">
        <v>27</v>
      </c>
      <c r="D617" s="554"/>
      <c r="E617" s="559">
        <f>'ADJ Sch 6 - Reclassifications'!B37</f>
        <v>0</v>
      </c>
      <c r="F617" s="555">
        <v>7</v>
      </c>
      <c r="G617" s="554" t="s">
        <v>51</v>
      </c>
      <c r="H617" s="554"/>
      <c r="I617" s="609"/>
      <c r="J617" s="563">
        <f>'Sch 6 - Reclassifications'!$J$37</f>
        <v>0</v>
      </c>
      <c r="K617" s="563">
        <f t="shared" si="16"/>
        <v>0</v>
      </c>
      <c r="L617" s="563">
        <f>'ADJ Sch 6 - Reclassifications'!$J$37</f>
        <v>0</v>
      </c>
      <c r="M617" s="608"/>
    </row>
    <row r="618" spans="1:13" hidden="1" x14ac:dyDescent="0.25">
      <c r="A618" s="608"/>
      <c r="B618" s="554" t="s">
        <v>221</v>
      </c>
      <c r="C618" s="555">
        <v>28</v>
      </c>
      <c r="D618" s="554"/>
      <c r="E618" s="559">
        <f>'ADJ Sch 6 - Reclassifications'!B38</f>
        <v>0</v>
      </c>
      <c r="F618" s="555">
        <v>7</v>
      </c>
      <c r="G618" s="554" t="s">
        <v>51</v>
      </c>
      <c r="H618" s="554"/>
      <c r="I618" s="609"/>
      <c r="J618" s="563">
        <f>'Sch 6 - Reclassifications'!$J$38</f>
        <v>0</v>
      </c>
      <c r="K618" s="563">
        <f t="shared" si="16"/>
        <v>0</v>
      </c>
      <c r="L618" s="563">
        <f>'ADJ Sch 6 - Reclassifications'!$J$38</f>
        <v>0</v>
      </c>
      <c r="M618" s="608"/>
    </row>
    <row r="619" spans="1:13" hidden="1" x14ac:dyDescent="0.25">
      <c r="A619" s="608"/>
      <c r="B619" s="554" t="s">
        <v>221</v>
      </c>
      <c r="C619" s="555">
        <v>29</v>
      </c>
      <c r="D619" s="554"/>
      <c r="E619" s="559">
        <f>'ADJ Sch 6 - Reclassifications'!B39</f>
        <v>0</v>
      </c>
      <c r="F619" s="555">
        <v>7</v>
      </c>
      <c r="G619" s="554" t="s">
        <v>51</v>
      </c>
      <c r="H619" s="554"/>
      <c r="I619" s="609"/>
      <c r="J619" s="563">
        <f>'Sch 6 - Reclassifications'!$J$39</f>
        <v>0</v>
      </c>
      <c r="K619" s="563">
        <f t="shared" si="16"/>
        <v>0</v>
      </c>
      <c r="L619" s="563">
        <f>'ADJ Sch 6 - Reclassifications'!$J$39</f>
        <v>0</v>
      </c>
      <c r="M619" s="608"/>
    </row>
    <row r="620" spans="1:13" hidden="1" x14ac:dyDescent="0.25">
      <c r="A620" s="608"/>
      <c r="B620" s="554" t="s">
        <v>221</v>
      </c>
      <c r="C620" s="555">
        <v>30</v>
      </c>
      <c r="D620" s="554"/>
      <c r="E620" s="559">
        <f>'ADJ Sch 6 - Reclassifications'!B40</f>
        <v>0</v>
      </c>
      <c r="F620" s="555">
        <v>7</v>
      </c>
      <c r="G620" s="554" t="s">
        <v>51</v>
      </c>
      <c r="H620" s="554"/>
      <c r="I620" s="609"/>
      <c r="J620" s="563">
        <f>'Sch 6 - Reclassifications'!$J$40</f>
        <v>0</v>
      </c>
      <c r="K620" s="563">
        <f t="shared" si="16"/>
        <v>0</v>
      </c>
      <c r="L620" s="563">
        <f>'ADJ Sch 6 - Reclassifications'!$J$40</f>
        <v>0</v>
      </c>
      <c r="M620" s="608"/>
    </row>
    <row r="621" spans="1:13" hidden="1" x14ac:dyDescent="0.25">
      <c r="A621" s="608"/>
      <c r="B621" s="554" t="s">
        <v>221</v>
      </c>
      <c r="C621" s="555">
        <v>31</v>
      </c>
      <c r="D621" s="554"/>
      <c r="E621" s="559">
        <f>'ADJ Sch 6 - Reclassifications'!B41</f>
        <v>0</v>
      </c>
      <c r="F621" s="555">
        <v>7</v>
      </c>
      <c r="G621" s="554" t="s">
        <v>51</v>
      </c>
      <c r="H621" s="554"/>
      <c r="I621" s="609"/>
      <c r="J621" s="563">
        <f>'Sch 6 - Reclassifications'!$J$41</f>
        <v>0</v>
      </c>
      <c r="K621" s="563">
        <f t="shared" si="16"/>
        <v>0</v>
      </c>
      <c r="L621" s="563">
        <f>'ADJ Sch 6 - Reclassifications'!$J$41</f>
        <v>0</v>
      </c>
      <c r="M621" s="608"/>
    </row>
    <row r="622" spans="1:13" hidden="1" x14ac:dyDescent="0.25">
      <c r="A622" s="608"/>
      <c r="B622" s="554" t="s">
        <v>221</v>
      </c>
      <c r="C622" s="555">
        <v>32</v>
      </c>
      <c r="D622" s="554"/>
      <c r="E622" s="559">
        <f>'ADJ Sch 6 - Reclassifications'!B42</f>
        <v>0</v>
      </c>
      <c r="F622" s="555">
        <v>7</v>
      </c>
      <c r="G622" s="554" t="s">
        <v>51</v>
      </c>
      <c r="H622" s="554"/>
      <c r="I622" s="609"/>
      <c r="J622" s="563">
        <f>'Sch 6 - Reclassifications'!$J$42</f>
        <v>0</v>
      </c>
      <c r="K622" s="563">
        <f t="shared" si="16"/>
        <v>0</v>
      </c>
      <c r="L622" s="563">
        <f>'ADJ Sch 6 - Reclassifications'!$J$42</f>
        <v>0</v>
      </c>
      <c r="M622" s="608"/>
    </row>
    <row r="623" spans="1:13" hidden="1" x14ac:dyDescent="0.25">
      <c r="A623" s="608"/>
      <c r="B623" s="554" t="s">
        <v>221</v>
      </c>
      <c r="C623" s="555">
        <v>33</v>
      </c>
      <c r="D623" s="554"/>
      <c r="E623" s="559">
        <f>'ADJ Sch 6 - Reclassifications'!B43</f>
        <v>0</v>
      </c>
      <c r="F623" s="555">
        <v>7</v>
      </c>
      <c r="G623" s="554" t="s">
        <v>51</v>
      </c>
      <c r="H623" s="554"/>
      <c r="I623" s="609"/>
      <c r="J623" s="563">
        <f>'Sch 6 - Reclassifications'!$J$43</f>
        <v>0</v>
      </c>
      <c r="K623" s="563">
        <f t="shared" si="16"/>
        <v>0</v>
      </c>
      <c r="L623" s="563">
        <f>'ADJ Sch 6 - Reclassifications'!$J$43</f>
        <v>0</v>
      </c>
      <c r="M623" s="608"/>
    </row>
    <row r="624" spans="1:13" hidden="1" x14ac:dyDescent="0.25">
      <c r="A624" s="608"/>
      <c r="B624" s="554" t="s">
        <v>221</v>
      </c>
      <c r="C624" s="555">
        <v>34</v>
      </c>
      <c r="D624" s="554"/>
      <c r="E624" s="559">
        <f>'ADJ Sch 6 - Reclassifications'!B44</f>
        <v>0</v>
      </c>
      <c r="F624" s="555">
        <v>7</v>
      </c>
      <c r="G624" s="554" t="s">
        <v>51</v>
      </c>
      <c r="H624" s="554"/>
      <c r="I624" s="609"/>
      <c r="J624" s="563">
        <f>'Sch 6 - Reclassifications'!$J$44</f>
        <v>0</v>
      </c>
      <c r="K624" s="563">
        <f t="shared" si="16"/>
        <v>0</v>
      </c>
      <c r="L624" s="563">
        <f>'ADJ Sch 6 - Reclassifications'!$J$44</f>
        <v>0</v>
      </c>
      <c r="M624" s="608"/>
    </row>
    <row r="625" spans="1:13" hidden="1" x14ac:dyDescent="0.25">
      <c r="A625" s="608"/>
      <c r="B625" s="554" t="s">
        <v>221</v>
      </c>
      <c r="C625" s="555">
        <v>35</v>
      </c>
      <c r="D625" s="554"/>
      <c r="E625" s="559">
        <f>'ADJ Sch 6 - Reclassifications'!B45</f>
        <v>0</v>
      </c>
      <c r="F625" s="555">
        <v>7</v>
      </c>
      <c r="G625" s="554" t="s">
        <v>51</v>
      </c>
      <c r="H625" s="554"/>
      <c r="I625" s="609"/>
      <c r="J625" s="563">
        <f>'Sch 6 - Reclassifications'!$J$45</f>
        <v>0</v>
      </c>
      <c r="K625" s="563">
        <f t="shared" si="16"/>
        <v>0</v>
      </c>
      <c r="L625" s="563">
        <f>'ADJ Sch 6 - Reclassifications'!$J$45</f>
        <v>0</v>
      </c>
      <c r="M625" s="608"/>
    </row>
    <row r="626" spans="1:13" hidden="1" x14ac:dyDescent="0.25">
      <c r="A626" s="608"/>
      <c r="B626" s="554" t="s">
        <v>221</v>
      </c>
      <c r="C626" s="555">
        <v>36</v>
      </c>
      <c r="D626" s="554"/>
      <c r="E626" s="559">
        <f>'ADJ Sch 6 - Reclassifications'!B46</f>
        <v>0</v>
      </c>
      <c r="F626" s="555">
        <v>7</v>
      </c>
      <c r="G626" s="554" t="s">
        <v>51</v>
      </c>
      <c r="H626" s="554"/>
      <c r="I626" s="609"/>
      <c r="J626" s="563">
        <f>'Sch 6 - Reclassifications'!$J$46</f>
        <v>0</v>
      </c>
      <c r="K626" s="563">
        <f t="shared" si="16"/>
        <v>0</v>
      </c>
      <c r="L626" s="563">
        <f>'ADJ Sch 6 - Reclassifications'!$J$46</f>
        <v>0</v>
      </c>
      <c r="M626" s="608"/>
    </row>
    <row r="627" spans="1:13" hidden="1" x14ac:dyDescent="0.25">
      <c r="A627" s="608"/>
      <c r="B627" s="554" t="s">
        <v>221</v>
      </c>
      <c r="C627" s="555">
        <v>37</v>
      </c>
      <c r="D627" s="554"/>
      <c r="E627" s="559">
        <f>'ADJ Sch 6 - Reclassifications'!B47</f>
        <v>0</v>
      </c>
      <c r="F627" s="555">
        <v>7</v>
      </c>
      <c r="G627" s="554" t="s">
        <v>51</v>
      </c>
      <c r="H627" s="554"/>
      <c r="I627" s="609"/>
      <c r="J627" s="563">
        <f>'Sch 6 - Reclassifications'!$J$47</f>
        <v>0</v>
      </c>
      <c r="K627" s="563">
        <f t="shared" ref="K627:K658" si="17">IF(J627=L627,0,L627)</f>
        <v>0</v>
      </c>
      <c r="L627" s="563">
        <f>'ADJ Sch 6 - Reclassifications'!$J$47</f>
        <v>0</v>
      </c>
      <c r="M627" s="608"/>
    </row>
    <row r="628" spans="1:13" hidden="1" x14ac:dyDescent="0.25">
      <c r="A628" s="608"/>
      <c r="B628" s="554" t="s">
        <v>221</v>
      </c>
      <c r="C628" s="555">
        <v>38</v>
      </c>
      <c r="D628" s="554"/>
      <c r="E628" s="559">
        <f>'ADJ Sch 6 - Reclassifications'!B48</f>
        <v>0</v>
      </c>
      <c r="F628" s="555">
        <v>7</v>
      </c>
      <c r="G628" s="554" t="s">
        <v>51</v>
      </c>
      <c r="H628" s="554"/>
      <c r="I628" s="609"/>
      <c r="J628" s="563">
        <f>'Sch 6 - Reclassifications'!$J$48</f>
        <v>0</v>
      </c>
      <c r="K628" s="563">
        <f t="shared" si="17"/>
        <v>0</v>
      </c>
      <c r="L628" s="563">
        <f>'ADJ Sch 6 - Reclassifications'!$J$48</f>
        <v>0</v>
      </c>
      <c r="M628" s="608"/>
    </row>
    <row r="629" spans="1:13" hidden="1" x14ac:dyDescent="0.25">
      <c r="A629" s="608"/>
      <c r="B629" s="554" t="s">
        <v>221</v>
      </c>
      <c r="C629" s="555">
        <v>39</v>
      </c>
      <c r="D629" s="554"/>
      <c r="E629" s="559">
        <f>'ADJ Sch 6 - Reclassifications'!B49</f>
        <v>0</v>
      </c>
      <c r="F629" s="555">
        <v>7</v>
      </c>
      <c r="G629" s="554" t="s">
        <v>51</v>
      </c>
      <c r="H629" s="554"/>
      <c r="I629" s="609"/>
      <c r="J629" s="563">
        <f>'Sch 6 - Reclassifications'!$J$49</f>
        <v>0</v>
      </c>
      <c r="K629" s="563">
        <f t="shared" si="17"/>
        <v>0</v>
      </c>
      <c r="L629" s="563">
        <f>'ADJ Sch 6 - Reclassifications'!$J$49</f>
        <v>0</v>
      </c>
      <c r="M629" s="608"/>
    </row>
    <row r="630" spans="1:13" hidden="1" x14ac:dyDescent="0.25">
      <c r="A630" s="608"/>
      <c r="B630" s="554" t="s">
        <v>221</v>
      </c>
      <c r="C630" s="555">
        <v>40</v>
      </c>
      <c r="D630" s="554"/>
      <c r="E630" s="559">
        <f>'ADJ Sch 6 - Reclassifications'!B50</f>
        <v>0</v>
      </c>
      <c r="F630" s="555">
        <v>7</v>
      </c>
      <c r="G630" s="554" t="s">
        <v>51</v>
      </c>
      <c r="H630" s="554"/>
      <c r="I630" s="609"/>
      <c r="J630" s="563">
        <f>'Sch 6 - Reclassifications'!$J$50</f>
        <v>0</v>
      </c>
      <c r="K630" s="563">
        <f t="shared" si="17"/>
        <v>0</v>
      </c>
      <c r="L630" s="563">
        <f>'ADJ Sch 6 - Reclassifications'!$J$50</f>
        <v>0</v>
      </c>
      <c r="M630" s="608"/>
    </row>
    <row r="631" spans="1:13" hidden="1" x14ac:dyDescent="0.25">
      <c r="A631" s="608"/>
      <c r="B631" s="554" t="s">
        <v>221</v>
      </c>
      <c r="C631" s="555">
        <v>41</v>
      </c>
      <c r="D631" s="554"/>
      <c r="E631" s="559">
        <f>'ADJ Sch 6 - Reclassifications'!B51</f>
        <v>0</v>
      </c>
      <c r="F631" s="555">
        <v>7</v>
      </c>
      <c r="G631" s="554" t="s">
        <v>51</v>
      </c>
      <c r="H631" s="554"/>
      <c r="I631" s="609"/>
      <c r="J631" s="563">
        <f>'Sch 6 - Reclassifications'!$J$51</f>
        <v>0</v>
      </c>
      <c r="K631" s="563">
        <f t="shared" si="17"/>
        <v>0</v>
      </c>
      <c r="L631" s="563">
        <f>'ADJ Sch 6 - Reclassifications'!$J$51</f>
        <v>0</v>
      </c>
      <c r="M631" s="608"/>
    </row>
    <row r="632" spans="1:13" hidden="1" x14ac:dyDescent="0.25">
      <c r="A632" s="608"/>
      <c r="B632" s="554" t="s">
        <v>221</v>
      </c>
      <c r="C632" s="555">
        <v>42</v>
      </c>
      <c r="D632" s="554"/>
      <c r="E632" s="559">
        <f>'ADJ Sch 6 - Reclassifications'!B52</f>
        <v>0</v>
      </c>
      <c r="F632" s="555">
        <v>7</v>
      </c>
      <c r="G632" s="554" t="s">
        <v>51</v>
      </c>
      <c r="H632" s="554"/>
      <c r="I632" s="609"/>
      <c r="J632" s="563">
        <f>'Sch 6 - Reclassifications'!$J$52</f>
        <v>0</v>
      </c>
      <c r="K632" s="563">
        <f t="shared" si="17"/>
        <v>0</v>
      </c>
      <c r="L632" s="563">
        <f>'ADJ Sch 6 - Reclassifications'!$J$52</f>
        <v>0</v>
      </c>
      <c r="M632" s="608"/>
    </row>
    <row r="633" spans="1:13" hidden="1" x14ac:dyDescent="0.25">
      <c r="A633" s="608"/>
      <c r="B633" s="554" t="s">
        <v>221</v>
      </c>
      <c r="C633" s="555">
        <v>43</v>
      </c>
      <c r="D633" s="554"/>
      <c r="E633" s="559">
        <f>'ADJ Sch 6 - Reclassifications'!B53</f>
        <v>0</v>
      </c>
      <c r="F633" s="555">
        <v>7</v>
      </c>
      <c r="G633" s="554" t="s">
        <v>51</v>
      </c>
      <c r="H633" s="554"/>
      <c r="I633" s="609"/>
      <c r="J633" s="563">
        <f>'Sch 6 - Reclassifications'!$J$53</f>
        <v>0</v>
      </c>
      <c r="K633" s="563">
        <f t="shared" si="17"/>
        <v>0</v>
      </c>
      <c r="L633" s="563">
        <f>'ADJ Sch 6 - Reclassifications'!$J$53</f>
        <v>0</v>
      </c>
      <c r="M633" s="608"/>
    </row>
    <row r="634" spans="1:13" hidden="1" x14ac:dyDescent="0.25">
      <c r="A634" s="608"/>
      <c r="B634" s="554" t="s">
        <v>221</v>
      </c>
      <c r="C634" s="555">
        <v>44</v>
      </c>
      <c r="D634" s="554"/>
      <c r="E634" s="559">
        <f>'ADJ Sch 6 - Reclassifications'!B54</f>
        <v>0</v>
      </c>
      <c r="F634" s="555">
        <v>7</v>
      </c>
      <c r="G634" s="554" t="s">
        <v>51</v>
      </c>
      <c r="H634" s="554"/>
      <c r="I634" s="609"/>
      <c r="J634" s="563">
        <f>'Sch 6 - Reclassifications'!$J$54</f>
        <v>0</v>
      </c>
      <c r="K634" s="563">
        <f t="shared" si="17"/>
        <v>0</v>
      </c>
      <c r="L634" s="563">
        <f>'ADJ Sch 6 - Reclassifications'!$J$54</f>
        <v>0</v>
      </c>
      <c r="M634" s="608"/>
    </row>
    <row r="635" spans="1:13" hidden="1" x14ac:dyDescent="0.25">
      <c r="A635" s="608"/>
      <c r="B635" s="554" t="s">
        <v>221</v>
      </c>
      <c r="C635" s="555">
        <v>45</v>
      </c>
      <c r="D635" s="554"/>
      <c r="E635" s="559">
        <f>'ADJ Sch 6 - Reclassifications'!B55</f>
        <v>0</v>
      </c>
      <c r="F635" s="555">
        <v>7</v>
      </c>
      <c r="G635" s="554" t="s">
        <v>51</v>
      </c>
      <c r="H635" s="554"/>
      <c r="I635" s="609"/>
      <c r="J635" s="563">
        <f>'Sch 6 - Reclassifications'!$J$55</f>
        <v>0</v>
      </c>
      <c r="K635" s="563">
        <f t="shared" si="17"/>
        <v>0</v>
      </c>
      <c r="L635" s="563">
        <f>'ADJ Sch 6 - Reclassifications'!$J$55</f>
        <v>0</v>
      </c>
      <c r="M635" s="608"/>
    </row>
    <row r="636" spans="1:13" hidden="1" x14ac:dyDescent="0.25">
      <c r="A636" s="608"/>
      <c r="B636" s="554" t="s">
        <v>221</v>
      </c>
      <c r="C636" s="555">
        <v>46</v>
      </c>
      <c r="D636" s="554"/>
      <c r="E636" s="559">
        <f>'ADJ Sch 6 - Reclassifications'!B56</f>
        <v>0</v>
      </c>
      <c r="F636" s="555">
        <v>7</v>
      </c>
      <c r="G636" s="554" t="s">
        <v>51</v>
      </c>
      <c r="H636" s="554"/>
      <c r="I636" s="609"/>
      <c r="J636" s="563">
        <f>'Sch 6 - Reclassifications'!$J$56</f>
        <v>0</v>
      </c>
      <c r="K636" s="563">
        <f t="shared" si="17"/>
        <v>0</v>
      </c>
      <c r="L636" s="563">
        <f>'ADJ Sch 6 - Reclassifications'!$J$56</f>
        <v>0</v>
      </c>
      <c r="M636" s="608"/>
    </row>
    <row r="637" spans="1:13" hidden="1" x14ac:dyDescent="0.25">
      <c r="A637" s="608"/>
      <c r="B637" s="554" t="s">
        <v>221</v>
      </c>
      <c r="C637" s="555">
        <v>47</v>
      </c>
      <c r="D637" s="554"/>
      <c r="E637" s="559">
        <f>'ADJ Sch 6 - Reclassifications'!B57</f>
        <v>0</v>
      </c>
      <c r="F637" s="555">
        <v>7</v>
      </c>
      <c r="G637" s="554" t="s">
        <v>51</v>
      </c>
      <c r="H637" s="554"/>
      <c r="I637" s="609"/>
      <c r="J637" s="563">
        <f>'Sch 6 - Reclassifications'!$J$57</f>
        <v>0</v>
      </c>
      <c r="K637" s="563">
        <f t="shared" si="17"/>
        <v>0</v>
      </c>
      <c r="L637" s="563">
        <f>'ADJ Sch 6 - Reclassifications'!$J$57</f>
        <v>0</v>
      </c>
      <c r="M637" s="608"/>
    </row>
    <row r="638" spans="1:13" hidden="1" x14ac:dyDescent="0.25">
      <c r="A638" s="608"/>
      <c r="B638" s="554" t="s">
        <v>221</v>
      </c>
      <c r="C638" s="555">
        <v>48</v>
      </c>
      <c r="D638" s="554"/>
      <c r="E638" s="559">
        <f>'ADJ Sch 6 - Reclassifications'!B58</f>
        <v>0</v>
      </c>
      <c r="F638" s="555">
        <v>7</v>
      </c>
      <c r="G638" s="554" t="s">
        <v>51</v>
      </c>
      <c r="H638" s="554"/>
      <c r="I638" s="609"/>
      <c r="J638" s="563">
        <f>'Sch 6 - Reclassifications'!$J$58</f>
        <v>0</v>
      </c>
      <c r="K638" s="563">
        <f t="shared" si="17"/>
        <v>0</v>
      </c>
      <c r="L638" s="563">
        <f>'ADJ Sch 6 - Reclassifications'!$J$58</f>
        <v>0</v>
      </c>
      <c r="M638" s="608"/>
    </row>
    <row r="639" spans="1:13" hidden="1" x14ac:dyDescent="0.25">
      <c r="A639" s="608"/>
      <c r="B639" s="554" t="s">
        <v>221</v>
      </c>
      <c r="C639" s="555">
        <v>49</v>
      </c>
      <c r="D639" s="554"/>
      <c r="E639" s="559">
        <f>'ADJ Sch 6 - Reclassifications'!B59</f>
        <v>0</v>
      </c>
      <c r="F639" s="555">
        <v>7</v>
      </c>
      <c r="G639" s="554" t="s">
        <v>51</v>
      </c>
      <c r="H639" s="554"/>
      <c r="I639" s="609"/>
      <c r="J639" s="563">
        <f>'Sch 6 - Reclassifications'!$J$59</f>
        <v>0</v>
      </c>
      <c r="K639" s="563">
        <f t="shared" si="17"/>
        <v>0</v>
      </c>
      <c r="L639" s="563">
        <f>'ADJ Sch 6 - Reclassifications'!$J$59</f>
        <v>0</v>
      </c>
      <c r="M639" s="608"/>
    </row>
    <row r="640" spans="1:13" hidden="1" x14ac:dyDescent="0.25">
      <c r="A640" s="608"/>
      <c r="B640" s="554" t="s">
        <v>221</v>
      </c>
      <c r="C640" s="555">
        <v>50</v>
      </c>
      <c r="D640" s="554"/>
      <c r="E640" s="559">
        <f>'ADJ Sch 6 - Reclassifications'!B60</f>
        <v>0</v>
      </c>
      <c r="F640" s="555">
        <v>7</v>
      </c>
      <c r="G640" s="554" t="s">
        <v>51</v>
      </c>
      <c r="H640" s="554"/>
      <c r="I640" s="609"/>
      <c r="J640" s="563">
        <f>'Sch 6 - Reclassifications'!$J$60</f>
        <v>0</v>
      </c>
      <c r="K640" s="563">
        <f t="shared" si="17"/>
        <v>0</v>
      </c>
      <c r="L640" s="563">
        <f>'ADJ Sch 6 - Reclassifications'!$J$60</f>
        <v>0</v>
      </c>
      <c r="M640" s="608"/>
    </row>
    <row r="641" spans="1:13" hidden="1" x14ac:dyDescent="0.25">
      <c r="A641" s="608"/>
      <c r="B641" s="554" t="s">
        <v>221</v>
      </c>
      <c r="C641" s="555">
        <v>51</v>
      </c>
      <c r="D641" s="554"/>
      <c r="E641" s="559">
        <f>'ADJ Sch 6 - Reclassifications'!B61</f>
        <v>0</v>
      </c>
      <c r="F641" s="555">
        <v>7</v>
      </c>
      <c r="G641" s="554" t="s">
        <v>51</v>
      </c>
      <c r="H641" s="554"/>
      <c r="I641" s="609"/>
      <c r="J641" s="563">
        <f>'Sch 6 - Reclassifications'!$J$61</f>
        <v>0</v>
      </c>
      <c r="K641" s="563">
        <f t="shared" si="17"/>
        <v>0</v>
      </c>
      <c r="L641" s="563">
        <f>'ADJ Sch 6 - Reclassifications'!$J$61</f>
        <v>0</v>
      </c>
      <c r="M641" s="608"/>
    </row>
    <row r="642" spans="1:13" hidden="1" x14ac:dyDescent="0.25">
      <c r="A642" s="608"/>
      <c r="B642" s="554" t="s">
        <v>221</v>
      </c>
      <c r="C642" s="555">
        <v>52</v>
      </c>
      <c r="D642" s="554"/>
      <c r="E642" s="559">
        <f>'ADJ Sch 6 - Reclassifications'!B62</f>
        <v>0</v>
      </c>
      <c r="F642" s="555">
        <v>7</v>
      </c>
      <c r="G642" s="554" t="s">
        <v>51</v>
      </c>
      <c r="H642" s="554"/>
      <c r="I642" s="609"/>
      <c r="J642" s="563">
        <f>'Sch 6 - Reclassifications'!$J$62</f>
        <v>0</v>
      </c>
      <c r="K642" s="563">
        <f t="shared" si="17"/>
        <v>0</v>
      </c>
      <c r="L642" s="563">
        <f>'ADJ Sch 6 - Reclassifications'!$J$62</f>
        <v>0</v>
      </c>
      <c r="M642" s="608"/>
    </row>
    <row r="643" spans="1:13" hidden="1" x14ac:dyDescent="0.25">
      <c r="A643" s="608"/>
      <c r="B643" s="554" t="s">
        <v>221</v>
      </c>
      <c r="C643" s="555">
        <v>53</v>
      </c>
      <c r="D643" s="554"/>
      <c r="E643" s="559">
        <f>'ADJ Sch 6 - Reclassifications'!B63</f>
        <v>0</v>
      </c>
      <c r="F643" s="555">
        <v>7</v>
      </c>
      <c r="G643" s="554" t="s">
        <v>51</v>
      </c>
      <c r="H643" s="554"/>
      <c r="I643" s="609"/>
      <c r="J643" s="563">
        <f>'Sch 6 - Reclassifications'!$J$63</f>
        <v>0</v>
      </c>
      <c r="K643" s="563">
        <f t="shared" si="17"/>
        <v>0</v>
      </c>
      <c r="L643" s="563">
        <f>'ADJ Sch 6 - Reclassifications'!$J$63</f>
        <v>0</v>
      </c>
      <c r="M643" s="608"/>
    </row>
    <row r="644" spans="1:13" hidden="1" x14ac:dyDescent="0.25">
      <c r="A644" s="608"/>
      <c r="B644" s="554" t="s">
        <v>221</v>
      </c>
      <c r="C644" s="555">
        <v>54</v>
      </c>
      <c r="D644" s="554"/>
      <c r="E644" s="559">
        <f>'ADJ Sch 6 - Reclassifications'!B64</f>
        <v>0</v>
      </c>
      <c r="F644" s="555">
        <v>7</v>
      </c>
      <c r="G644" s="554" t="s">
        <v>51</v>
      </c>
      <c r="H644" s="554"/>
      <c r="I644" s="609"/>
      <c r="J644" s="563">
        <f>'Sch 6 - Reclassifications'!$J$64</f>
        <v>0</v>
      </c>
      <c r="K644" s="563">
        <f t="shared" si="17"/>
        <v>0</v>
      </c>
      <c r="L644" s="563">
        <f>'ADJ Sch 6 - Reclassifications'!$J$64</f>
        <v>0</v>
      </c>
      <c r="M644" s="608"/>
    </row>
    <row r="645" spans="1:13" hidden="1" x14ac:dyDescent="0.25">
      <c r="A645" s="608"/>
      <c r="B645" s="554" t="s">
        <v>221</v>
      </c>
      <c r="C645" s="555">
        <v>55</v>
      </c>
      <c r="D645" s="554"/>
      <c r="E645" s="559">
        <f>'ADJ Sch 6 - Reclassifications'!B65</f>
        <v>0</v>
      </c>
      <c r="F645" s="555">
        <v>7</v>
      </c>
      <c r="G645" s="554" t="s">
        <v>51</v>
      </c>
      <c r="H645" s="554"/>
      <c r="I645" s="609"/>
      <c r="J645" s="563">
        <f>'Sch 6 - Reclassifications'!$J$65</f>
        <v>0</v>
      </c>
      <c r="K645" s="563">
        <f t="shared" si="17"/>
        <v>0</v>
      </c>
      <c r="L645" s="563">
        <f>'ADJ Sch 6 - Reclassifications'!$J$65</f>
        <v>0</v>
      </c>
      <c r="M645" s="608"/>
    </row>
    <row r="646" spans="1:13" hidden="1" x14ac:dyDescent="0.25">
      <c r="A646" s="608"/>
      <c r="B646" s="554" t="s">
        <v>221</v>
      </c>
      <c r="C646" s="555">
        <v>56</v>
      </c>
      <c r="D646" s="554"/>
      <c r="E646" s="559">
        <f>'ADJ Sch 6 - Reclassifications'!B66</f>
        <v>0</v>
      </c>
      <c r="F646" s="555">
        <v>7</v>
      </c>
      <c r="G646" s="554" t="s">
        <v>51</v>
      </c>
      <c r="H646" s="554"/>
      <c r="I646" s="609"/>
      <c r="J646" s="563">
        <f>'Sch 6 - Reclassifications'!$J$66</f>
        <v>0</v>
      </c>
      <c r="K646" s="563">
        <f t="shared" si="17"/>
        <v>0</v>
      </c>
      <c r="L646" s="563">
        <f>'ADJ Sch 6 - Reclassifications'!$J$66</f>
        <v>0</v>
      </c>
      <c r="M646" s="608"/>
    </row>
    <row r="647" spans="1:13" hidden="1" x14ac:dyDescent="0.25">
      <c r="A647" s="608"/>
      <c r="B647" s="554" t="s">
        <v>221</v>
      </c>
      <c r="C647" s="555">
        <v>57</v>
      </c>
      <c r="D647" s="554"/>
      <c r="E647" s="559">
        <f>'ADJ Sch 6 - Reclassifications'!B67</f>
        <v>0</v>
      </c>
      <c r="F647" s="555">
        <v>7</v>
      </c>
      <c r="G647" s="554" t="s">
        <v>51</v>
      </c>
      <c r="H647" s="554"/>
      <c r="I647" s="609"/>
      <c r="J647" s="563">
        <f>'Sch 6 - Reclassifications'!$J$67</f>
        <v>0</v>
      </c>
      <c r="K647" s="563">
        <f t="shared" si="17"/>
        <v>0</v>
      </c>
      <c r="L647" s="563">
        <f>'ADJ Sch 6 - Reclassifications'!$J$67</f>
        <v>0</v>
      </c>
      <c r="M647" s="608"/>
    </row>
    <row r="648" spans="1:13" hidden="1" x14ac:dyDescent="0.25">
      <c r="A648" s="608"/>
      <c r="B648" s="554" t="s">
        <v>221</v>
      </c>
      <c r="C648" s="555">
        <v>58</v>
      </c>
      <c r="D648" s="554"/>
      <c r="E648" s="559">
        <f>'ADJ Sch 6 - Reclassifications'!B68</f>
        <v>0</v>
      </c>
      <c r="F648" s="555">
        <v>7</v>
      </c>
      <c r="G648" s="554" t="s">
        <v>51</v>
      </c>
      <c r="H648" s="554"/>
      <c r="I648" s="609"/>
      <c r="J648" s="563">
        <f>'Sch 6 - Reclassifications'!$J$68</f>
        <v>0</v>
      </c>
      <c r="K648" s="563">
        <f t="shared" si="17"/>
        <v>0</v>
      </c>
      <c r="L648" s="563">
        <f>'ADJ Sch 6 - Reclassifications'!$J$68</f>
        <v>0</v>
      </c>
      <c r="M648" s="608"/>
    </row>
    <row r="649" spans="1:13" hidden="1" x14ac:dyDescent="0.25">
      <c r="A649" s="608"/>
      <c r="B649" s="554" t="s">
        <v>221</v>
      </c>
      <c r="C649" s="555">
        <v>59</v>
      </c>
      <c r="D649" s="554"/>
      <c r="E649" s="559">
        <f>'ADJ Sch 6 - Reclassifications'!B69</f>
        <v>0</v>
      </c>
      <c r="F649" s="555">
        <v>7</v>
      </c>
      <c r="G649" s="554" t="s">
        <v>51</v>
      </c>
      <c r="H649" s="554"/>
      <c r="I649" s="609"/>
      <c r="J649" s="563">
        <f>'Sch 6 - Reclassifications'!$J$69</f>
        <v>0</v>
      </c>
      <c r="K649" s="563">
        <f t="shared" si="17"/>
        <v>0</v>
      </c>
      <c r="L649" s="563">
        <f>'ADJ Sch 6 - Reclassifications'!$J$69</f>
        <v>0</v>
      </c>
      <c r="M649" s="608"/>
    </row>
    <row r="650" spans="1:13" hidden="1" x14ac:dyDescent="0.25">
      <c r="A650" s="608"/>
      <c r="B650" s="554" t="s">
        <v>221</v>
      </c>
      <c r="C650" s="555">
        <v>60</v>
      </c>
      <c r="D650" s="554"/>
      <c r="E650" s="559">
        <f>'ADJ Sch 6 - Reclassifications'!B70</f>
        <v>0</v>
      </c>
      <c r="F650" s="555">
        <v>7</v>
      </c>
      <c r="G650" s="554" t="s">
        <v>51</v>
      </c>
      <c r="H650" s="554"/>
      <c r="I650" s="609"/>
      <c r="J650" s="563">
        <f>'Sch 6 - Reclassifications'!$J$70</f>
        <v>0</v>
      </c>
      <c r="K650" s="563">
        <f t="shared" si="17"/>
        <v>0</v>
      </c>
      <c r="L650" s="563">
        <f>'ADJ Sch 6 - Reclassifications'!$J$70</f>
        <v>0</v>
      </c>
      <c r="M650" s="608"/>
    </row>
    <row r="651" spans="1:13" hidden="1" x14ac:dyDescent="0.25">
      <c r="A651" s="608"/>
      <c r="B651" s="554" t="s">
        <v>221</v>
      </c>
      <c r="C651" s="555">
        <v>1</v>
      </c>
      <c r="D651" s="554"/>
      <c r="E651" s="559">
        <f>'ADJ Sch 6 - Reclassifications'!B11</f>
        <v>0</v>
      </c>
      <c r="F651" s="555">
        <v>8</v>
      </c>
      <c r="G651" s="554" t="s">
        <v>78</v>
      </c>
      <c r="H651" s="554"/>
      <c r="I651" s="609"/>
      <c r="J651" s="563">
        <f>'Sch 6 - Reclassifications'!$K$11</f>
        <v>0</v>
      </c>
      <c r="K651" s="563">
        <f t="shared" si="17"/>
        <v>0</v>
      </c>
      <c r="L651" s="563">
        <f>'ADJ Sch 6 - Reclassifications'!$K$11</f>
        <v>0</v>
      </c>
      <c r="M651" s="608"/>
    </row>
    <row r="652" spans="1:13" hidden="1" x14ac:dyDescent="0.25">
      <c r="A652" s="608"/>
      <c r="B652" s="554" t="s">
        <v>221</v>
      </c>
      <c r="C652" s="555">
        <v>2</v>
      </c>
      <c r="D652" s="554"/>
      <c r="E652" s="559">
        <f>'ADJ Sch 6 - Reclassifications'!B12</f>
        <v>0</v>
      </c>
      <c r="F652" s="555">
        <v>8</v>
      </c>
      <c r="G652" s="554" t="s">
        <v>78</v>
      </c>
      <c r="H652" s="554"/>
      <c r="I652" s="609"/>
      <c r="J652" s="563">
        <f>'Sch 6 - Reclassifications'!$K$12</f>
        <v>0</v>
      </c>
      <c r="K652" s="563">
        <f t="shared" si="17"/>
        <v>0</v>
      </c>
      <c r="L652" s="563">
        <f>'ADJ Sch 6 - Reclassifications'!$K$12</f>
        <v>0</v>
      </c>
      <c r="M652" s="608"/>
    </row>
    <row r="653" spans="1:13" hidden="1" x14ac:dyDescent="0.25">
      <c r="A653" s="608"/>
      <c r="B653" s="554" t="s">
        <v>221</v>
      </c>
      <c r="C653" s="555">
        <v>3</v>
      </c>
      <c r="D653" s="554"/>
      <c r="E653" s="559">
        <f>'ADJ Sch 6 - Reclassifications'!B13</f>
        <v>0</v>
      </c>
      <c r="F653" s="555">
        <v>8</v>
      </c>
      <c r="G653" s="554" t="s">
        <v>78</v>
      </c>
      <c r="H653" s="554"/>
      <c r="I653" s="609"/>
      <c r="J653" s="563">
        <f>'Sch 6 - Reclassifications'!$K$13</f>
        <v>0</v>
      </c>
      <c r="K653" s="563">
        <f t="shared" si="17"/>
        <v>0</v>
      </c>
      <c r="L653" s="563">
        <f>'ADJ Sch 6 - Reclassifications'!$K$13</f>
        <v>0</v>
      </c>
      <c r="M653" s="608"/>
    </row>
    <row r="654" spans="1:13" hidden="1" x14ac:dyDescent="0.25">
      <c r="A654" s="608"/>
      <c r="B654" s="554" t="s">
        <v>221</v>
      </c>
      <c r="C654" s="555">
        <v>4</v>
      </c>
      <c r="D654" s="554"/>
      <c r="E654" s="559">
        <f>'ADJ Sch 6 - Reclassifications'!B14</f>
        <v>0</v>
      </c>
      <c r="F654" s="555">
        <v>8</v>
      </c>
      <c r="G654" s="554" t="s">
        <v>78</v>
      </c>
      <c r="H654" s="554"/>
      <c r="I654" s="609"/>
      <c r="J654" s="563">
        <f>'Sch 6 - Reclassifications'!$K$14</f>
        <v>0</v>
      </c>
      <c r="K654" s="563">
        <f t="shared" si="17"/>
        <v>0</v>
      </c>
      <c r="L654" s="563">
        <f>'ADJ Sch 6 - Reclassifications'!$K$14</f>
        <v>0</v>
      </c>
      <c r="M654" s="608"/>
    </row>
    <row r="655" spans="1:13" hidden="1" x14ac:dyDescent="0.25">
      <c r="A655" s="608"/>
      <c r="B655" s="554" t="s">
        <v>221</v>
      </c>
      <c r="C655" s="555">
        <v>5</v>
      </c>
      <c r="D655" s="554"/>
      <c r="E655" s="559">
        <f>'ADJ Sch 6 - Reclassifications'!B15</f>
        <v>0</v>
      </c>
      <c r="F655" s="555">
        <v>8</v>
      </c>
      <c r="G655" s="554" t="s">
        <v>78</v>
      </c>
      <c r="H655" s="554"/>
      <c r="I655" s="609"/>
      <c r="J655" s="563">
        <f>'Sch 6 - Reclassifications'!$K$15</f>
        <v>0</v>
      </c>
      <c r="K655" s="563">
        <f t="shared" si="17"/>
        <v>0</v>
      </c>
      <c r="L655" s="563">
        <f>'ADJ Sch 6 - Reclassifications'!$K$15</f>
        <v>0</v>
      </c>
      <c r="M655" s="608"/>
    </row>
    <row r="656" spans="1:13" hidden="1" x14ac:dyDescent="0.25">
      <c r="A656" s="608"/>
      <c r="B656" s="554" t="s">
        <v>221</v>
      </c>
      <c r="C656" s="555">
        <v>6</v>
      </c>
      <c r="D656" s="554"/>
      <c r="E656" s="559">
        <f>'ADJ Sch 6 - Reclassifications'!B16</f>
        <v>0</v>
      </c>
      <c r="F656" s="555">
        <v>8</v>
      </c>
      <c r="G656" s="554" t="s">
        <v>78</v>
      </c>
      <c r="H656" s="554"/>
      <c r="I656" s="609"/>
      <c r="J656" s="563">
        <f>'Sch 6 - Reclassifications'!$K$16</f>
        <v>0</v>
      </c>
      <c r="K656" s="563">
        <f t="shared" si="17"/>
        <v>0</v>
      </c>
      <c r="L656" s="563">
        <f>'ADJ Sch 6 - Reclassifications'!$K$16</f>
        <v>0</v>
      </c>
      <c r="M656" s="608"/>
    </row>
    <row r="657" spans="1:13" hidden="1" x14ac:dyDescent="0.25">
      <c r="A657" s="608"/>
      <c r="B657" s="554" t="s">
        <v>221</v>
      </c>
      <c r="C657" s="555">
        <v>7</v>
      </c>
      <c r="D657" s="554"/>
      <c r="E657" s="559">
        <f>'ADJ Sch 6 - Reclassifications'!B17</f>
        <v>0</v>
      </c>
      <c r="F657" s="555">
        <v>8</v>
      </c>
      <c r="G657" s="554" t="s">
        <v>78</v>
      </c>
      <c r="H657" s="554"/>
      <c r="I657" s="609"/>
      <c r="J657" s="563">
        <f>'Sch 6 - Reclassifications'!$K$17</f>
        <v>0</v>
      </c>
      <c r="K657" s="563">
        <f t="shared" si="17"/>
        <v>0</v>
      </c>
      <c r="L657" s="563">
        <f>'ADJ Sch 6 - Reclassifications'!$K$17</f>
        <v>0</v>
      </c>
      <c r="M657" s="608"/>
    </row>
    <row r="658" spans="1:13" hidden="1" x14ac:dyDescent="0.25">
      <c r="A658" s="608"/>
      <c r="B658" s="554" t="s">
        <v>221</v>
      </c>
      <c r="C658" s="555">
        <v>8</v>
      </c>
      <c r="D658" s="554"/>
      <c r="E658" s="559">
        <f>'ADJ Sch 6 - Reclassifications'!B18</f>
        <v>0</v>
      </c>
      <c r="F658" s="555">
        <v>8</v>
      </c>
      <c r="G658" s="554" t="s">
        <v>78</v>
      </c>
      <c r="H658" s="554"/>
      <c r="I658" s="609"/>
      <c r="J658" s="563">
        <f>'Sch 6 - Reclassifications'!$K$18</f>
        <v>0</v>
      </c>
      <c r="K658" s="563">
        <f t="shared" si="17"/>
        <v>0</v>
      </c>
      <c r="L658" s="563">
        <f>'ADJ Sch 6 - Reclassifications'!$K$18</f>
        <v>0</v>
      </c>
      <c r="M658" s="608"/>
    </row>
    <row r="659" spans="1:13" hidden="1" x14ac:dyDescent="0.25">
      <c r="A659" s="608"/>
      <c r="B659" s="554" t="s">
        <v>221</v>
      </c>
      <c r="C659" s="555">
        <v>9</v>
      </c>
      <c r="D659" s="554"/>
      <c r="E659" s="559">
        <f>'ADJ Sch 6 - Reclassifications'!B19</f>
        <v>0</v>
      </c>
      <c r="F659" s="555">
        <v>8</v>
      </c>
      <c r="G659" s="554" t="s">
        <v>78</v>
      </c>
      <c r="H659" s="554"/>
      <c r="I659" s="609"/>
      <c r="J659" s="563">
        <f>'Sch 6 - Reclassifications'!$K$19</f>
        <v>0</v>
      </c>
      <c r="K659" s="563">
        <f t="shared" ref="K659:K690" si="18">IF(J659=L659,0,L659)</f>
        <v>0</v>
      </c>
      <c r="L659" s="563">
        <f>'ADJ Sch 6 - Reclassifications'!$K$19</f>
        <v>0</v>
      </c>
      <c r="M659" s="608"/>
    </row>
    <row r="660" spans="1:13" hidden="1" x14ac:dyDescent="0.25">
      <c r="A660" s="608"/>
      <c r="B660" s="554" t="s">
        <v>221</v>
      </c>
      <c r="C660" s="555">
        <v>10</v>
      </c>
      <c r="D660" s="554"/>
      <c r="E660" s="559">
        <f>'ADJ Sch 6 - Reclassifications'!B20</f>
        <v>0</v>
      </c>
      <c r="F660" s="555">
        <v>8</v>
      </c>
      <c r="G660" s="554" t="s">
        <v>78</v>
      </c>
      <c r="H660" s="554"/>
      <c r="I660" s="609"/>
      <c r="J660" s="563">
        <f>'Sch 6 - Reclassifications'!$K$20</f>
        <v>0</v>
      </c>
      <c r="K660" s="563">
        <f t="shared" si="18"/>
        <v>0</v>
      </c>
      <c r="L660" s="563">
        <f>'ADJ Sch 6 - Reclassifications'!$K$20</f>
        <v>0</v>
      </c>
      <c r="M660" s="608"/>
    </row>
    <row r="661" spans="1:13" hidden="1" x14ac:dyDescent="0.25">
      <c r="A661" s="608"/>
      <c r="B661" s="554" t="s">
        <v>221</v>
      </c>
      <c r="C661" s="555">
        <v>11</v>
      </c>
      <c r="D661" s="554"/>
      <c r="E661" s="559">
        <f>'ADJ Sch 6 - Reclassifications'!B21</f>
        <v>0</v>
      </c>
      <c r="F661" s="555">
        <v>8</v>
      </c>
      <c r="G661" s="554" t="s">
        <v>78</v>
      </c>
      <c r="H661" s="554"/>
      <c r="I661" s="609"/>
      <c r="J661" s="563">
        <f>'Sch 6 - Reclassifications'!$K$21</f>
        <v>0</v>
      </c>
      <c r="K661" s="563">
        <f t="shared" si="18"/>
        <v>0</v>
      </c>
      <c r="L661" s="563">
        <f>'ADJ Sch 6 - Reclassifications'!$K$21</f>
        <v>0</v>
      </c>
      <c r="M661" s="608"/>
    </row>
    <row r="662" spans="1:13" hidden="1" x14ac:dyDescent="0.25">
      <c r="A662" s="608"/>
      <c r="B662" s="554" t="s">
        <v>221</v>
      </c>
      <c r="C662" s="555">
        <v>12</v>
      </c>
      <c r="D662" s="554"/>
      <c r="E662" s="559">
        <f>'ADJ Sch 6 - Reclassifications'!B22</f>
        <v>0</v>
      </c>
      <c r="F662" s="555">
        <v>8</v>
      </c>
      <c r="G662" s="554" t="s">
        <v>78</v>
      </c>
      <c r="H662" s="554"/>
      <c r="I662" s="609"/>
      <c r="J662" s="563">
        <f>'Sch 6 - Reclassifications'!$K$22</f>
        <v>0</v>
      </c>
      <c r="K662" s="563">
        <f t="shared" si="18"/>
        <v>0</v>
      </c>
      <c r="L662" s="563">
        <f>'ADJ Sch 6 - Reclassifications'!$K$22</f>
        <v>0</v>
      </c>
      <c r="M662" s="608"/>
    </row>
    <row r="663" spans="1:13" hidden="1" x14ac:dyDescent="0.25">
      <c r="A663" s="608"/>
      <c r="B663" s="554" t="s">
        <v>221</v>
      </c>
      <c r="C663" s="555">
        <v>13</v>
      </c>
      <c r="D663" s="554"/>
      <c r="E663" s="559">
        <f>'ADJ Sch 6 - Reclassifications'!B23</f>
        <v>0</v>
      </c>
      <c r="F663" s="555">
        <v>8</v>
      </c>
      <c r="G663" s="554" t="s">
        <v>78</v>
      </c>
      <c r="H663" s="554"/>
      <c r="I663" s="609"/>
      <c r="J663" s="563">
        <f>'Sch 6 - Reclassifications'!$K$23</f>
        <v>0</v>
      </c>
      <c r="K663" s="563">
        <f t="shared" si="18"/>
        <v>0</v>
      </c>
      <c r="L663" s="563">
        <f>'ADJ Sch 6 - Reclassifications'!$K$23</f>
        <v>0</v>
      </c>
      <c r="M663" s="608"/>
    </row>
    <row r="664" spans="1:13" hidden="1" x14ac:dyDescent="0.25">
      <c r="A664" s="608"/>
      <c r="B664" s="554" t="s">
        <v>221</v>
      </c>
      <c r="C664" s="555">
        <v>14</v>
      </c>
      <c r="D664" s="554"/>
      <c r="E664" s="559">
        <f>'ADJ Sch 6 - Reclassifications'!B24</f>
        <v>0</v>
      </c>
      <c r="F664" s="555">
        <v>8</v>
      </c>
      <c r="G664" s="554" t="s">
        <v>78</v>
      </c>
      <c r="H664" s="554"/>
      <c r="I664" s="609"/>
      <c r="J664" s="563">
        <f>'Sch 6 - Reclassifications'!$K$24</f>
        <v>0</v>
      </c>
      <c r="K664" s="563">
        <f t="shared" si="18"/>
        <v>0</v>
      </c>
      <c r="L664" s="563">
        <f>'ADJ Sch 6 - Reclassifications'!$K$24</f>
        <v>0</v>
      </c>
      <c r="M664" s="608"/>
    </row>
    <row r="665" spans="1:13" hidden="1" x14ac:dyDescent="0.25">
      <c r="A665" s="608"/>
      <c r="B665" s="554" t="s">
        <v>221</v>
      </c>
      <c r="C665" s="555">
        <v>15</v>
      </c>
      <c r="D665" s="554"/>
      <c r="E665" s="559">
        <f>'ADJ Sch 6 - Reclassifications'!B25</f>
        <v>0</v>
      </c>
      <c r="F665" s="555">
        <v>8</v>
      </c>
      <c r="G665" s="554" t="s">
        <v>78</v>
      </c>
      <c r="H665" s="554"/>
      <c r="I665" s="609"/>
      <c r="J665" s="563">
        <f>'Sch 6 - Reclassifications'!$K$25</f>
        <v>0</v>
      </c>
      <c r="K665" s="563">
        <f t="shared" si="18"/>
        <v>0</v>
      </c>
      <c r="L665" s="563">
        <f>'ADJ Sch 6 - Reclassifications'!$K$25</f>
        <v>0</v>
      </c>
      <c r="M665" s="608"/>
    </row>
    <row r="666" spans="1:13" hidden="1" x14ac:dyDescent="0.25">
      <c r="A666" s="608"/>
      <c r="B666" s="554" t="s">
        <v>221</v>
      </c>
      <c r="C666" s="555">
        <v>16</v>
      </c>
      <c r="D666" s="554"/>
      <c r="E666" s="559">
        <f>'ADJ Sch 6 - Reclassifications'!B26</f>
        <v>0</v>
      </c>
      <c r="F666" s="555">
        <v>8</v>
      </c>
      <c r="G666" s="554" t="s">
        <v>78</v>
      </c>
      <c r="H666" s="554"/>
      <c r="I666" s="609"/>
      <c r="J666" s="563">
        <f>'Sch 6 - Reclassifications'!$K$26</f>
        <v>0</v>
      </c>
      <c r="K666" s="563">
        <f t="shared" si="18"/>
        <v>0</v>
      </c>
      <c r="L666" s="563">
        <f>'ADJ Sch 6 - Reclassifications'!$K$26</f>
        <v>0</v>
      </c>
      <c r="M666" s="608"/>
    </row>
    <row r="667" spans="1:13" hidden="1" x14ac:dyDescent="0.25">
      <c r="A667" s="608"/>
      <c r="B667" s="554" t="s">
        <v>221</v>
      </c>
      <c r="C667" s="555">
        <v>17</v>
      </c>
      <c r="D667" s="554"/>
      <c r="E667" s="559">
        <f>'ADJ Sch 6 - Reclassifications'!B27</f>
        <v>0</v>
      </c>
      <c r="F667" s="555">
        <v>8</v>
      </c>
      <c r="G667" s="554" t="s">
        <v>78</v>
      </c>
      <c r="H667" s="554"/>
      <c r="I667" s="609"/>
      <c r="J667" s="563">
        <f>'Sch 6 - Reclassifications'!$K$27</f>
        <v>0</v>
      </c>
      <c r="K667" s="563">
        <f t="shared" si="18"/>
        <v>0</v>
      </c>
      <c r="L667" s="563">
        <f>'ADJ Sch 6 - Reclassifications'!$K$27</f>
        <v>0</v>
      </c>
      <c r="M667" s="608"/>
    </row>
    <row r="668" spans="1:13" hidden="1" x14ac:dyDescent="0.25">
      <c r="A668" s="608"/>
      <c r="B668" s="554" t="s">
        <v>221</v>
      </c>
      <c r="C668" s="555">
        <v>18</v>
      </c>
      <c r="D668" s="554"/>
      <c r="E668" s="559">
        <f>'ADJ Sch 6 - Reclassifications'!B28</f>
        <v>0</v>
      </c>
      <c r="F668" s="555">
        <v>8</v>
      </c>
      <c r="G668" s="554" t="s">
        <v>78</v>
      </c>
      <c r="H668" s="554"/>
      <c r="I668" s="609"/>
      <c r="J668" s="563">
        <f>'Sch 6 - Reclassifications'!$K$28</f>
        <v>0</v>
      </c>
      <c r="K668" s="563">
        <f t="shared" si="18"/>
        <v>0</v>
      </c>
      <c r="L668" s="563">
        <f>'ADJ Sch 6 - Reclassifications'!$K$28</f>
        <v>0</v>
      </c>
      <c r="M668" s="608"/>
    </row>
    <row r="669" spans="1:13" hidden="1" x14ac:dyDescent="0.25">
      <c r="A669" s="608"/>
      <c r="B669" s="554" t="s">
        <v>221</v>
      </c>
      <c r="C669" s="555">
        <v>19</v>
      </c>
      <c r="D669" s="554"/>
      <c r="E669" s="559">
        <f>'ADJ Sch 6 - Reclassifications'!B29</f>
        <v>0</v>
      </c>
      <c r="F669" s="555">
        <v>8</v>
      </c>
      <c r="G669" s="554" t="s">
        <v>78</v>
      </c>
      <c r="H669" s="554"/>
      <c r="I669" s="609"/>
      <c r="J669" s="563">
        <f>'Sch 6 - Reclassifications'!$K$29</f>
        <v>0</v>
      </c>
      <c r="K669" s="563">
        <f t="shared" si="18"/>
        <v>0</v>
      </c>
      <c r="L669" s="563">
        <f>'ADJ Sch 6 - Reclassifications'!$K$29</f>
        <v>0</v>
      </c>
      <c r="M669" s="608"/>
    </row>
    <row r="670" spans="1:13" hidden="1" x14ac:dyDescent="0.25">
      <c r="A670" s="608"/>
      <c r="B670" s="554" t="s">
        <v>221</v>
      </c>
      <c r="C670" s="555">
        <v>20</v>
      </c>
      <c r="D670" s="554"/>
      <c r="E670" s="559">
        <f>'ADJ Sch 6 - Reclassifications'!B30</f>
        <v>0</v>
      </c>
      <c r="F670" s="555">
        <v>8</v>
      </c>
      <c r="G670" s="554" t="s">
        <v>78</v>
      </c>
      <c r="H670" s="554"/>
      <c r="I670" s="609"/>
      <c r="J670" s="563">
        <f>'Sch 6 - Reclassifications'!$K$30</f>
        <v>0</v>
      </c>
      <c r="K670" s="563">
        <f t="shared" si="18"/>
        <v>0</v>
      </c>
      <c r="L670" s="563">
        <f>'ADJ Sch 6 - Reclassifications'!$K$30</f>
        <v>0</v>
      </c>
      <c r="M670" s="608"/>
    </row>
    <row r="671" spans="1:13" hidden="1" x14ac:dyDescent="0.25">
      <c r="A671" s="608"/>
      <c r="B671" s="554" t="s">
        <v>221</v>
      </c>
      <c r="C671" s="555">
        <v>21</v>
      </c>
      <c r="D671" s="554"/>
      <c r="E671" s="559">
        <f>'ADJ Sch 6 - Reclassifications'!B31</f>
        <v>0</v>
      </c>
      <c r="F671" s="555">
        <v>8</v>
      </c>
      <c r="G671" s="554" t="s">
        <v>78</v>
      </c>
      <c r="H671" s="554"/>
      <c r="I671" s="609"/>
      <c r="J671" s="563">
        <f>'Sch 6 - Reclassifications'!$K$31</f>
        <v>0</v>
      </c>
      <c r="K671" s="563">
        <f t="shared" si="18"/>
        <v>0</v>
      </c>
      <c r="L671" s="563">
        <f>'ADJ Sch 6 - Reclassifications'!$K$31</f>
        <v>0</v>
      </c>
      <c r="M671" s="608"/>
    </row>
    <row r="672" spans="1:13" hidden="1" x14ac:dyDescent="0.25">
      <c r="A672" s="608"/>
      <c r="B672" s="554" t="s">
        <v>221</v>
      </c>
      <c r="C672" s="555">
        <v>22</v>
      </c>
      <c r="D672" s="554"/>
      <c r="E672" s="559">
        <f>'ADJ Sch 6 - Reclassifications'!B32</f>
        <v>0</v>
      </c>
      <c r="F672" s="555">
        <v>8</v>
      </c>
      <c r="G672" s="554" t="s">
        <v>78</v>
      </c>
      <c r="H672" s="554"/>
      <c r="I672" s="609"/>
      <c r="J672" s="563">
        <f>'Sch 6 - Reclassifications'!$K$32</f>
        <v>0</v>
      </c>
      <c r="K672" s="563">
        <f t="shared" si="18"/>
        <v>0</v>
      </c>
      <c r="L672" s="563">
        <f>'ADJ Sch 6 - Reclassifications'!$K$32</f>
        <v>0</v>
      </c>
      <c r="M672" s="608"/>
    </row>
    <row r="673" spans="1:13" hidden="1" x14ac:dyDescent="0.25">
      <c r="A673" s="608"/>
      <c r="B673" s="554" t="s">
        <v>221</v>
      </c>
      <c r="C673" s="555">
        <v>23</v>
      </c>
      <c r="D673" s="554"/>
      <c r="E673" s="559">
        <f>'ADJ Sch 6 - Reclassifications'!B33</f>
        <v>0</v>
      </c>
      <c r="F673" s="555">
        <v>8</v>
      </c>
      <c r="G673" s="554" t="s">
        <v>78</v>
      </c>
      <c r="H673" s="554"/>
      <c r="I673" s="609"/>
      <c r="J673" s="563">
        <f>'Sch 6 - Reclassifications'!$K$33</f>
        <v>0</v>
      </c>
      <c r="K673" s="563">
        <f t="shared" si="18"/>
        <v>0</v>
      </c>
      <c r="L673" s="563">
        <f>'ADJ Sch 6 - Reclassifications'!$K$33</f>
        <v>0</v>
      </c>
      <c r="M673" s="608"/>
    </row>
    <row r="674" spans="1:13" hidden="1" x14ac:dyDescent="0.25">
      <c r="A674" s="608"/>
      <c r="B674" s="554" t="s">
        <v>221</v>
      </c>
      <c r="C674" s="555">
        <v>24</v>
      </c>
      <c r="D674" s="554"/>
      <c r="E674" s="559">
        <f>'ADJ Sch 6 - Reclassifications'!B34</f>
        <v>0</v>
      </c>
      <c r="F674" s="555">
        <v>8</v>
      </c>
      <c r="G674" s="554" t="s">
        <v>78</v>
      </c>
      <c r="H674" s="554"/>
      <c r="I674" s="609"/>
      <c r="J674" s="563">
        <f>'Sch 6 - Reclassifications'!$K$34</f>
        <v>0</v>
      </c>
      <c r="K674" s="563">
        <f t="shared" si="18"/>
        <v>0</v>
      </c>
      <c r="L674" s="563">
        <f>'ADJ Sch 6 - Reclassifications'!$K$34</f>
        <v>0</v>
      </c>
      <c r="M674" s="608"/>
    </row>
    <row r="675" spans="1:13" hidden="1" x14ac:dyDescent="0.25">
      <c r="A675" s="608"/>
      <c r="B675" s="554" t="s">
        <v>221</v>
      </c>
      <c r="C675" s="555">
        <v>25</v>
      </c>
      <c r="D675" s="554"/>
      <c r="E675" s="559">
        <f>'ADJ Sch 6 - Reclassifications'!B35</f>
        <v>0</v>
      </c>
      <c r="F675" s="555">
        <v>8</v>
      </c>
      <c r="G675" s="554" t="s">
        <v>78</v>
      </c>
      <c r="H675" s="554"/>
      <c r="I675" s="609"/>
      <c r="J675" s="563">
        <f>'Sch 6 - Reclassifications'!$K$35</f>
        <v>0</v>
      </c>
      <c r="K675" s="563">
        <f t="shared" si="18"/>
        <v>0</v>
      </c>
      <c r="L675" s="563">
        <f>'ADJ Sch 6 - Reclassifications'!$K$35</f>
        <v>0</v>
      </c>
      <c r="M675" s="608"/>
    </row>
    <row r="676" spans="1:13" hidden="1" x14ac:dyDescent="0.25">
      <c r="A676" s="608"/>
      <c r="B676" s="554" t="s">
        <v>221</v>
      </c>
      <c r="C676" s="555">
        <v>26</v>
      </c>
      <c r="D676" s="554"/>
      <c r="E676" s="559">
        <f>'ADJ Sch 6 - Reclassifications'!B36</f>
        <v>0</v>
      </c>
      <c r="F676" s="555">
        <v>8</v>
      </c>
      <c r="G676" s="554" t="s">
        <v>78</v>
      </c>
      <c r="H676" s="554"/>
      <c r="I676" s="609"/>
      <c r="J676" s="563">
        <f>'Sch 6 - Reclassifications'!$K$36</f>
        <v>0</v>
      </c>
      <c r="K676" s="563">
        <f t="shared" si="18"/>
        <v>0</v>
      </c>
      <c r="L676" s="563">
        <f>'ADJ Sch 6 - Reclassifications'!$K$36</f>
        <v>0</v>
      </c>
      <c r="M676" s="608"/>
    </row>
    <row r="677" spans="1:13" hidden="1" x14ac:dyDescent="0.25">
      <c r="A677" s="608"/>
      <c r="B677" s="554" t="s">
        <v>221</v>
      </c>
      <c r="C677" s="555">
        <v>27</v>
      </c>
      <c r="D677" s="554"/>
      <c r="E677" s="559">
        <f>'ADJ Sch 6 - Reclassifications'!B37</f>
        <v>0</v>
      </c>
      <c r="F677" s="555">
        <v>8</v>
      </c>
      <c r="G677" s="554" t="s">
        <v>78</v>
      </c>
      <c r="H677" s="554"/>
      <c r="I677" s="609"/>
      <c r="J677" s="563">
        <f>'Sch 6 - Reclassifications'!$K$37</f>
        <v>0</v>
      </c>
      <c r="K677" s="563">
        <f t="shared" si="18"/>
        <v>0</v>
      </c>
      <c r="L677" s="563">
        <f>'ADJ Sch 6 - Reclassifications'!$K$37</f>
        <v>0</v>
      </c>
      <c r="M677" s="608"/>
    </row>
    <row r="678" spans="1:13" hidden="1" x14ac:dyDescent="0.25">
      <c r="A678" s="608"/>
      <c r="B678" s="554" t="s">
        <v>221</v>
      </c>
      <c r="C678" s="555">
        <v>28</v>
      </c>
      <c r="D678" s="554"/>
      <c r="E678" s="559">
        <f>'ADJ Sch 6 - Reclassifications'!B38</f>
        <v>0</v>
      </c>
      <c r="F678" s="555">
        <v>8</v>
      </c>
      <c r="G678" s="554" t="s">
        <v>78</v>
      </c>
      <c r="H678" s="554"/>
      <c r="I678" s="609"/>
      <c r="J678" s="563">
        <f>'Sch 6 - Reclassifications'!$K$38</f>
        <v>0</v>
      </c>
      <c r="K678" s="563">
        <f t="shared" si="18"/>
        <v>0</v>
      </c>
      <c r="L678" s="563">
        <f>'ADJ Sch 6 - Reclassifications'!$K$38</f>
        <v>0</v>
      </c>
      <c r="M678" s="608"/>
    </row>
    <row r="679" spans="1:13" hidden="1" x14ac:dyDescent="0.25">
      <c r="A679" s="608"/>
      <c r="B679" s="554" t="s">
        <v>221</v>
      </c>
      <c r="C679" s="555">
        <v>29</v>
      </c>
      <c r="D679" s="554"/>
      <c r="E679" s="559">
        <f>'ADJ Sch 6 - Reclassifications'!B39</f>
        <v>0</v>
      </c>
      <c r="F679" s="555">
        <v>8</v>
      </c>
      <c r="G679" s="554" t="s">
        <v>78</v>
      </c>
      <c r="H679" s="554"/>
      <c r="I679" s="609"/>
      <c r="J679" s="563">
        <f>'Sch 6 - Reclassifications'!$K$39</f>
        <v>0</v>
      </c>
      <c r="K679" s="563">
        <f t="shared" si="18"/>
        <v>0</v>
      </c>
      <c r="L679" s="563">
        <f>'ADJ Sch 6 - Reclassifications'!$K$39</f>
        <v>0</v>
      </c>
      <c r="M679" s="608"/>
    </row>
    <row r="680" spans="1:13" hidden="1" x14ac:dyDescent="0.25">
      <c r="A680" s="608"/>
      <c r="B680" s="554" t="s">
        <v>221</v>
      </c>
      <c r="C680" s="555">
        <v>30</v>
      </c>
      <c r="D680" s="554"/>
      <c r="E680" s="559">
        <f>'ADJ Sch 6 - Reclassifications'!B40</f>
        <v>0</v>
      </c>
      <c r="F680" s="555">
        <v>8</v>
      </c>
      <c r="G680" s="554" t="s">
        <v>78</v>
      </c>
      <c r="H680" s="554"/>
      <c r="I680" s="609"/>
      <c r="J680" s="563">
        <f>'Sch 6 - Reclassifications'!$K$40</f>
        <v>0</v>
      </c>
      <c r="K680" s="563">
        <f t="shared" si="18"/>
        <v>0</v>
      </c>
      <c r="L680" s="563">
        <f>'ADJ Sch 6 - Reclassifications'!$K$40</f>
        <v>0</v>
      </c>
      <c r="M680" s="608"/>
    </row>
    <row r="681" spans="1:13" hidden="1" x14ac:dyDescent="0.25">
      <c r="A681" s="608"/>
      <c r="B681" s="554" t="s">
        <v>221</v>
      </c>
      <c r="C681" s="555">
        <v>31</v>
      </c>
      <c r="D681" s="554"/>
      <c r="E681" s="559">
        <f>'ADJ Sch 6 - Reclassifications'!B41</f>
        <v>0</v>
      </c>
      <c r="F681" s="555">
        <v>8</v>
      </c>
      <c r="G681" s="554" t="s">
        <v>78</v>
      </c>
      <c r="H681" s="554"/>
      <c r="I681" s="609"/>
      <c r="J681" s="563">
        <f>'Sch 6 - Reclassifications'!$K$41</f>
        <v>0</v>
      </c>
      <c r="K681" s="563">
        <f t="shared" si="18"/>
        <v>0</v>
      </c>
      <c r="L681" s="563">
        <f>'ADJ Sch 6 - Reclassifications'!$K$41</f>
        <v>0</v>
      </c>
      <c r="M681" s="608"/>
    </row>
    <row r="682" spans="1:13" hidden="1" x14ac:dyDescent="0.25">
      <c r="A682" s="608"/>
      <c r="B682" s="554" t="s">
        <v>221</v>
      </c>
      <c r="C682" s="555">
        <v>32</v>
      </c>
      <c r="D682" s="554"/>
      <c r="E682" s="559">
        <f>'ADJ Sch 6 - Reclassifications'!B42</f>
        <v>0</v>
      </c>
      <c r="F682" s="555">
        <v>8</v>
      </c>
      <c r="G682" s="554" t="s">
        <v>78</v>
      </c>
      <c r="H682" s="554"/>
      <c r="I682" s="609"/>
      <c r="J682" s="563">
        <f>'Sch 6 - Reclassifications'!$K$42</f>
        <v>0</v>
      </c>
      <c r="K682" s="563">
        <f t="shared" si="18"/>
        <v>0</v>
      </c>
      <c r="L682" s="563">
        <f>'ADJ Sch 6 - Reclassifications'!$K$42</f>
        <v>0</v>
      </c>
      <c r="M682" s="608"/>
    </row>
    <row r="683" spans="1:13" hidden="1" x14ac:dyDescent="0.25">
      <c r="A683" s="608"/>
      <c r="B683" s="554" t="s">
        <v>221</v>
      </c>
      <c r="C683" s="555">
        <v>33</v>
      </c>
      <c r="D683" s="554"/>
      <c r="E683" s="559">
        <f>'ADJ Sch 6 - Reclassifications'!B43</f>
        <v>0</v>
      </c>
      <c r="F683" s="555">
        <v>8</v>
      </c>
      <c r="G683" s="554" t="s">
        <v>78</v>
      </c>
      <c r="H683" s="554"/>
      <c r="I683" s="609"/>
      <c r="J683" s="563">
        <f>'Sch 6 - Reclassifications'!$K$43</f>
        <v>0</v>
      </c>
      <c r="K683" s="563">
        <f t="shared" si="18"/>
        <v>0</v>
      </c>
      <c r="L683" s="563">
        <f>'ADJ Sch 6 - Reclassifications'!$K$43</f>
        <v>0</v>
      </c>
      <c r="M683" s="608"/>
    </row>
    <row r="684" spans="1:13" hidden="1" x14ac:dyDescent="0.25">
      <c r="A684" s="608"/>
      <c r="B684" s="554" t="s">
        <v>221</v>
      </c>
      <c r="C684" s="555">
        <v>34</v>
      </c>
      <c r="D684" s="554"/>
      <c r="E684" s="559">
        <f>'ADJ Sch 6 - Reclassifications'!B44</f>
        <v>0</v>
      </c>
      <c r="F684" s="555">
        <v>8</v>
      </c>
      <c r="G684" s="554" t="s">
        <v>78</v>
      </c>
      <c r="H684" s="554"/>
      <c r="I684" s="609"/>
      <c r="J684" s="563">
        <f>'Sch 6 - Reclassifications'!$K$44</f>
        <v>0</v>
      </c>
      <c r="K684" s="563">
        <f t="shared" si="18"/>
        <v>0</v>
      </c>
      <c r="L684" s="563">
        <f>'ADJ Sch 6 - Reclassifications'!$K$44</f>
        <v>0</v>
      </c>
      <c r="M684" s="608"/>
    </row>
    <row r="685" spans="1:13" hidden="1" x14ac:dyDescent="0.25">
      <c r="A685" s="608"/>
      <c r="B685" s="554" t="s">
        <v>221</v>
      </c>
      <c r="C685" s="555">
        <v>35</v>
      </c>
      <c r="D685" s="554"/>
      <c r="E685" s="559">
        <f>'ADJ Sch 6 - Reclassifications'!B45</f>
        <v>0</v>
      </c>
      <c r="F685" s="555">
        <v>8</v>
      </c>
      <c r="G685" s="554" t="s">
        <v>78</v>
      </c>
      <c r="H685" s="554"/>
      <c r="I685" s="609"/>
      <c r="J685" s="563">
        <f>'Sch 6 - Reclassifications'!$K$45</f>
        <v>0</v>
      </c>
      <c r="K685" s="563">
        <f t="shared" si="18"/>
        <v>0</v>
      </c>
      <c r="L685" s="563">
        <f>'ADJ Sch 6 - Reclassifications'!$K$45</f>
        <v>0</v>
      </c>
      <c r="M685" s="608"/>
    </row>
    <row r="686" spans="1:13" hidden="1" x14ac:dyDescent="0.25">
      <c r="A686" s="608"/>
      <c r="B686" s="554" t="s">
        <v>221</v>
      </c>
      <c r="C686" s="555">
        <v>36</v>
      </c>
      <c r="D686" s="554"/>
      <c r="E686" s="559">
        <f>'ADJ Sch 6 - Reclassifications'!B46</f>
        <v>0</v>
      </c>
      <c r="F686" s="555">
        <v>8</v>
      </c>
      <c r="G686" s="554" t="s">
        <v>78</v>
      </c>
      <c r="H686" s="554"/>
      <c r="I686" s="609"/>
      <c r="J686" s="563">
        <f>'Sch 6 - Reclassifications'!$K$46</f>
        <v>0</v>
      </c>
      <c r="K686" s="563">
        <f t="shared" si="18"/>
        <v>0</v>
      </c>
      <c r="L686" s="563">
        <f>'ADJ Sch 6 - Reclassifications'!$K$46</f>
        <v>0</v>
      </c>
      <c r="M686" s="608"/>
    </row>
    <row r="687" spans="1:13" hidden="1" x14ac:dyDescent="0.25">
      <c r="A687" s="608"/>
      <c r="B687" s="554" t="s">
        <v>221</v>
      </c>
      <c r="C687" s="555">
        <v>37</v>
      </c>
      <c r="D687" s="554"/>
      <c r="E687" s="559">
        <f>'ADJ Sch 6 - Reclassifications'!B47</f>
        <v>0</v>
      </c>
      <c r="F687" s="555">
        <v>8</v>
      </c>
      <c r="G687" s="554" t="s">
        <v>78</v>
      </c>
      <c r="H687" s="554"/>
      <c r="I687" s="609"/>
      <c r="J687" s="563">
        <f>'Sch 6 - Reclassifications'!$K$47</f>
        <v>0</v>
      </c>
      <c r="K687" s="563">
        <f t="shared" si="18"/>
        <v>0</v>
      </c>
      <c r="L687" s="563">
        <f>'ADJ Sch 6 - Reclassifications'!$K$47</f>
        <v>0</v>
      </c>
      <c r="M687" s="608"/>
    </row>
    <row r="688" spans="1:13" hidden="1" x14ac:dyDescent="0.25">
      <c r="A688" s="608"/>
      <c r="B688" s="554" t="s">
        <v>221</v>
      </c>
      <c r="C688" s="555">
        <v>38</v>
      </c>
      <c r="D688" s="554"/>
      <c r="E688" s="559">
        <f>'ADJ Sch 6 - Reclassifications'!B48</f>
        <v>0</v>
      </c>
      <c r="F688" s="555">
        <v>8</v>
      </c>
      <c r="G688" s="554" t="s">
        <v>78</v>
      </c>
      <c r="H688" s="554"/>
      <c r="I688" s="609"/>
      <c r="J688" s="563">
        <f>'Sch 6 - Reclassifications'!$K$48</f>
        <v>0</v>
      </c>
      <c r="K688" s="563">
        <f t="shared" si="18"/>
        <v>0</v>
      </c>
      <c r="L688" s="563">
        <f>'ADJ Sch 6 - Reclassifications'!$K$48</f>
        <v>0</v>
      </c>
      <c r="M688" s="608"/>
    </row>
    <row r="689" spans="1:13" hidden="1" x14ac:dyDescent="0.25">
      <c r="A689" s="608"/>
      <c r="B689" s="554" t="s">
        <v>221</v>
      </c>
      <c r="C689" s="555">
        <v>39</v>
      </c>
      <c r="D689" s="554"/>
      <c r="E689" s="559">
        <f>'ADJ Sch 6 - Reclassifications'!B49</f>
        <v>0</v>
      </c>
      <c r="F689" s="555">
        <v>8</v>
      </c>
      <c r="G689" s="554" t="s">
        <v>78</v>
      </c>
      <c r="H689" s="554"/>
      <c r="I689" s="609"/>
      <c r="J689" s="563">
        <f>'Sch 6 - Reclassifications'!$K$49</f>
        <v>0</v>
      </c>
      <c r="K689" s="563">
        <f t="shared" si="18"/>
        <v>0</v>
      </c>
      <c r="L689" s="563">
        <f>'ADJ Sch 6 - Reclassifications'!$K$49</f>
        <v>0</v>
      </c>
      <c r="M689" s="608"/>
    </row>
    <row r="690" spans="1:13" hidden="1" x14ac:dyDescent="0.25">
      <c r="A690" s="608"/>
      <c r="B690" s="554" t="s">
        <v>221</v>
      </c>
      <c r="C690" s="555">
        <v>40</v>
      </c>
      <c r="D690" s="554"/>
      <c r="E690" s="559">
        <f>'ADJ Sch 6 - Reclassifications'!B50</f>
        <v>0</v>
      </c>
      <c r="F690" s="555">
        <v>8</v>
      </c>
      <c r="G690" s="554" t="s">
        <v>78</v>
      </c>
      <c r="H690" s="554"/>
      <c r="I690" s="609"/>
      <c r="J690" s="563">
        <f>'Sch 6 - Reclassifications'!$K$50</f>
        <v>0</v>
      </c>
      <c r="K690" s="563">
        <f t="shared" si="18"/>
        <v>0</v>
      </c>
      <c r="L690" s="563">
        <f>'ADJ Sch 6 - Reclassifications'!$K$50</f>
        <v>0</v>
      </c>
      <c r="M690" s="608"/>
    </row>
    <row r="691" spans="1:13" hidden="1" x14ac:dyDescent="0.25">
      <c r="A691" s="608"/>
      <c r="B691" s="554" t="s">
        <v>221</v>
      </c>
      <c r="C691" s="555">
        <v>41</v>
      </c>
      <c r="D691" s="554"/>
      <c r="E691" s="559">
        <f>'ADJ Sch 6 - Reclassifications'!B51</f>
        <v>0</v>
      </c>
      <c r="F691" s="555">
        <v>8</v>
      </c>
      <c r="G691" s="554" t="s">
        <v>78</v>
      </c>
      <c r="H691" s="554"/>
      <c r="I691" s="609"/>
      <c r="J691" s="563">
        <f>'Sch 6 - Reclassifications'!$K$51</f>
        <v>0</v>
      </c>
      <c r="K691" s="563">
        <f t="shared" ref="K691:K710" si="19">IF(J691=L691,0,L691)</f>
        <v>0</v>
      </c>
      <c r="L691" s="563">
        <f>'ADJ Sch 6 - Reclassifications'!$K$51</f>
        <v>0</v>
      </c>
      <c r="M691" s="608"/>
    </row>
    <row r="692" spans="1:13" hidden="1" x14ac:dyDescent="0.25">
      <c r="A692" s="608"/>
      <c r="B692" s="554" t="s">
        <v>221</v>
      </c>
      <c r="C692" s="555">
        <v>42</v>
      </c>
      <c r="D692" s="554"/>
      <c r="E692" s="559">
        <f>'ADJ Sch 6 - Reclassifications'!B52</f>
        <v>0</v>
      </c>
      <c r="F692" s="555">
        <v>8</v>
      </c>
      <c r="G692" s="554" t="s">
        <v>78</v>
      </c>
      <c r="H692" s="554"/>
      <c r="I692" s="609"/>
      <c r="J692" s="563">
        <f>'Sch 6 - Reclassifications'!$K$52</f>
        <v>0</v>
      </c>
      <c r="K692" s="563">
        <f t="shared" si="19"/>
        <v>0</v>
      </c>
      <c r="L692" s="563">
        <f>'ADJ Sch 6 - Reclassifications'!$K$52</f>
        <v>0</v>
      </c>
      <c r="M692" s="608"/>
    </row>
    <row r="693" spans="1:13" hidden="1" x14ac:dyDescent="0.25">
      <c r="A693" s="608"/>
      <c r="B693" s="554" t="s">
        <v>221</v>
      </c>
      <c r="C693" s="555">
        <v>43</v>
      </c>
      <c r="D693" s="554"/>
      <c r="E693" s="559">
        <f>'ADJ Sch 6 - Reclassifications'!B53</f>
        <v>0</v>
      </c>
      <c r="F693" s="555">
        <v>8</v>
      </c>
      <c r="G693" s="554" t="s">
        <v>78</v>
      </c>
      <c r="H693" s="554"/>
      <c r="I693" s="609"/>
      <c r="J693" s="563">
        <f>'Sch 6 - Reclassifications'!$K$53</f>
        <v>0</v>
      </c>
      <c r="K693" s="563">
        <f t="shared" si="19"/>
        <v>0</v>
      </c>
      <c r="L693" s="563">
        <f>'ADJ Sch 6 - Reclassifications'!$K$53</f>
        <v>0</v>
      </c>
      <c r="M693" s="608"/>
    </row>
    <row r="694" spans="1:13" hidden="1" x14ac:dyDescent="0.25">
      <c r="A694" s="608"/>
      <c r="B694" s="554" t="s">
        <v>221</v>
      </c>
      <c r="C694" s="555">
        <v>44</v>
      </c>
      <c r="D694" s="554"/>
      <c r="E694" s="559">
        <f>'ADJ Sch 6 - Reclassifications'!B54</f>
        <v>0</v>
      </c>
      <c r="F694" s="555">
        <v>8</v>
      </c>
      <c r="G694" s="554" t="s">
        <v>78</v>
      </c>
      <c r="H694" s="554"/>
      <c r="I694" s="609"/>
      <c r="J694" s="563">
        <f>'Sch 6 - Reclassifications'!$K$54</f>
        <v>0</v>
      </c>
      <c r="K694" s="563">
        <f t="shared" si="19"/>
        <v>0</v>
      </c>
      <c r="L694" s="563">
        <f>'ADJ Sch 6 - Reclassifications'!$K$54</f>
        <v>0</v>
      </c>
      <c r="M694" s="608"/>
    </row>
    <row r="695" spans="1:13" hidden="1" x14ac:dyDescent="0.25">
      <c r="A695" s="608"/>
      <c r="B695" s="554" t="s">
        <v>221</v>
      </c>
      <c r="C695" s="555">
        <v>45</v>
      </c>
      <c r="D695" s="554"/>
      <c r="E695" s="559">
        <f>'ADJ Sch 6 - Reclassifications'!B55</f>
        <v>0</v>
      </c>
      <c r="F695" s="555">
        <v>8</v>
      </c>
      <c r="G695" s="554" t="s">
        <v>78</v>
      </c>
      <c r="H695" s="554"/>
      <c r="I695" s="609"/>
      <c r="J695" s="563">
        <f>'Sch 6 - Reclassifications'!$K$55</f>
        <v>0</v>
      </c>
      <c r="K695" s="563">
        <f t="shared" si="19"/>
        <v>0</v>
      </c>
      <c r="L695" s="563">
        <f>'ADJ Sch 6 - Reclassifications'!$K$55</f>
        <v>0</v>
      </c>
      <c r="M695" s="608"/>
    </row>
    <row r="696" spans="1:13" hidden="1" x14ac:dyDescent="0.25">
      <c r="A696" s="608"/>
      <c r="B696" s="554" t="s">
        <v>221</v>
      </c>
      <c r="C696" s="555">
        <v>46</v>
      </c>
      <c r="D696" s="554"/>
      <c r="E696" s="559">
        <f>'ADJ Sch 6 - Reclassifications'!B56</f>
        <v>0</v>
      </c>
      <c r="F696" s="555">
        <v>8</v>
      </c>
      <c r="G696" s="554" t="s">
        <v>78</v>
      </c>
      <c r="H696" s="554"/>
      <c r="I696" s="609"/>
      <c r="J696" s="563">
        <f>'Sch 6 - Reclassifications'!$K$56</f>
        <v>0</v>
      </c>
      <c r="K696" s="563">
        <f t="shared" si="19"/>
        <v>0</v>
      </c>
      <c r="L696" s="563">
        <f>'ADJ Sch 6 - Reclassifications'!$K$56</f>
        <v>0</v>
      </c>
      <c r="M696" s="608"/>
    </row>
    <row r="697" spans="1:13" hidden="1" x14ac:dyDescent="0.25">
      <c r="A697" s="608"/>
      <c r="B697" s="554" t="s">
        <v>221</v>
      </c>
      <c r="C697" s="555">
        <v>47</v>
      </c>
      <c r="D697" s="554"/>
      <c r="E697" s="559">
        <f>'ADJ Sch 6 - Reclassifications'!B57</f>
        <v>0</v>
      </c>
      <c r="F697" s="555">
        <v>8</v>
      </c>
      <c r="G697" s="554" t="s">
        <v>78</v>
      </c>
      <c r="H697" s="554"/>
      <c r="I697" s="609"/>
      <c r="J697" s="563">
        <f>'Sch 6 - Reclassifications'!$K$57</f>
        <v>0</v>
      </c>
      <c r="K697" s="563">
        <f t="shared" si="19"/>
        <v>0</v>
      </c>
      <c r="L697" s="563">
        <f>'ADJ Sch 6 - Reclassifications'!$K$57</f>
        <v>0</v>
      </c>
      <c r="M697" s="608"/>
    </row>
    <row r="698" spans="1:13" hidden="1" x14ac:dyDescent="0.25">
      <c r="A698" s="608"/>
      <c r="B698" s="554" t="s">
        <v>221</v>
      </c>
      <c r="C698" s="555">
        <v>48</v>
      </c>
      <c r="D698" s="554"/>
      <c r="E698" s="559">
        <f>'ADJ Sch 6 - Reclassifications'!B58</f>
        <v>0</v>
      </c>
      <c r="F698" s="555">
        <v>8</v>
      </c>
      <c r="G698" s="554" t="s">
        <v>78</v>
      </c>
      <c r="H698" s="554"/>
      <c r="I698" s="609"/>
      <c r="J698" s="563">
        <f>'Sch 6 - Reclassifications'!$K$58</f>
        <v>0</v>
      </c>
      <c r="K698" s="563">
        <f t="shared" si="19"/>
        <v>0</v>
      </c>
      <c r="L698" s="563">
        <f>'ADJ Sch 6 - Reclassifications'!$K$58</f>
        <v>0</v>
      </c>
      <c r="M698" s="608"/>
    </row>
    <row r="699" spans="1:13" hidden="1" x14ac:dyDescent="0.25">
      <c r="A699" s="608"/>
      <c r="B699" s="554" t="s">
        <v>221</v>
      </c>
      <c r="C699" s="555">
        <v>49</v>
      </c>
      <c r="D699" s="554"/>
      <c r="E699" s="559">
        <f>'ADJ Sch 6 - Reclassifications'!B59</f>
        <v>0</v>
      </c>
      <c r="F699" s="555">
        <v>8</v>
      </c>
      <c r="G699" s="554" t="s">
        <v>78</v>
      </c>
      <c r="H699" s="554"/>
      <c r="I699" s="609"/>
      <c r="J699" s="563">
        <f>'Sch 6 - Reclassifications'!$K$59</f>
        <v>0</v>
      </c>
      <c r="K699" s="563">
        <f t="shared" si="19"/>
        <v>0</v>
      </c>
      <c r="L699" s="563">
        <f>'ADJ Sch 6 - Reclassifications'!$K$59</f>
        <v>0</v>
      </c>
      <c r="M699" s="608"/>
    </row>
    <row r="700" spans="1:13" hidden="1" x14ac:dyDescent="0.25">
      <c r="A700" s="608"/>
      <c r="B700" s="554" t="s">
        <v>221</v>
      </c>
      <c r="C700" s="555">
        <v>50</v>
      </c>
      <c r="D700" s="554"/>
      <c r="E700" s="559">
        <f>'ADJ Sch 6 - Reclassifications'!B60</f>
        <v>0</v>
      </c>
      <c r="F700" s="555">
        <v>8</v>
      </c>
      <c r="G700" s="554" t="s">
        <v>78</v>
      </c>
      <c r="H700" s="554"/>
      <c r="I700" s="609"/>
      <c r="J700" s="563">
        <f>'Sch 6 - Reclassifications'!$K$60</f>
        <v>0</v>
      </c>
      <c r="K700" s="563">
        <f t="shared" si="19"/>
        <v>0</v>
      </c>
      <c r="L700" s="563">
        <f>'ADJ Sch 6 - Reclassifications'!$K$60</f>
        <v>0</v>
      </c>
      <c r="M700" s="608"/>
    </row>
    <row r="701" spans="1:13" hidden="1" x14ac:dyDescent="0.25">
      <c r="A701" s="608"/>
      <c r="B701" s="554" t="s">
        <v>221</v>
      </c>
      <c r="C701" s="555">
        <v>51</v>
      </c>
      <c r="D701" s="554"/>
      <c r="E701" s="559">
        <f>'ADJ Sch 6 - Reclassifications'!B61</f>
        <v>0</v>
      </c>
      <c r="F701" s="555">
        <v>8</v>
      </c>
      <c r="G701" s="554" t="s">
        <v>78</v>
      </c>
      <c r="H701" s="554"/>
      <c r="I701" s="609"/>
      <c r="J701" s="563">
        <f>'Sch 6 - Reclassifications'!$K$61</f>
        <v>0</v>
      </c>
      <c r="K701" s="563">
        <f t="shared" si="19"/>
        <v>0</v>
      </c>
      <c r="L701" s="563">
        <f>'ADJ Sch 6 - Reclassifications'!$K$61</f>
        <v>0</v>
      </c>
      <c r="M701" s="608"/>
    </row>
    <row r="702" spans="1:13" hidden="1" x14ac:dyDescent="0.25">
      <c r="A702" s="608"/>
      <c r="B702" s="554" t="s">
        <v>221</v>
      </c>
      <c r="C702" s="555">
        <v>52</v>
      </c>
      <c r="D702" s="554"/>
      <c r="E702" s="559">
        <f>'ADJ Sch 6 - Reclassifications'!B62</f>
        <v>0</v>
      </c>
      <c r="F702" s="555">
        <v>8</v>
      </c>
      <c r="G702" s="554" t="s">
        <v>78</v>
      </c>
      <c r="H702" s="554"/>
      <c r="I702" s="609"/>
      <c r="J702" s="563">
        <f>'Sch 6 - Reclassifications'!$K$62</f>
        <v>0</v>
      </c>
      <c r="K702" s="563">
        <f t="shared" si="19"/>
        <v>0</v>
      </c>
      <c r="L702" s="563">
        <f>'ADJ Sch 6 - Reclassifications'!$K$62</f>
        <v>0</v>
      </c>
      <c r="M702" s="608"/>
    </row>
    <row r="703" spans="1:13" hidden="1" x14ac:dyDescent="0.25">
      <c r="A703" s="608"/>
      <c r="B703" s="554" t="s">
        <v>221</v>
      </c>
      <c r="C703" s="555">
        <v>53</v>
      </c>
      <c r="D703" s="554"/>
      <c r="E703" s="559">
        <f>'ADJ Sch 6 - Reclassifications'!B63</f>
        <v>0</v>
      </c>
      <c r="F703" s="555">
        <v>8</v>
      </c>
      <c r="G703" s="554" t="s">
        <v>78</v>
      </c>
      <c r="H703" s="554"/>
      <c r="I703" s="609"/>
      <c r="J703" s="563">
        <f>'Sch 6 - Reclassifications'!$K$63</f>
        <v>0</v>
      </c>
      <c r="K703" s="563">
        <f t="shared" si="19"/>
        <v>0</v>
      </c>
      <c r="L703" s="563">
        <f>'ADJ Sch 6 - Reclassifications'!$K$63</f>
        <v>0</v>
      </c>
      <c r="M703" s="608"/>
    </row>
    <row r="704" spans="1:13" hidden="1" x14ac:dyDescent="0.25">
      <c r="A704" s="608"/>
      <c r="B704" s="554" t="s">
        <v>221</v>
      </c>
      <c r="C704" s="555">
        <v>54</v>
      </c>
      <c r="D704" s="554"/>
      <c r="E704" s="559">
        <f>'ADJ Sch 6 - Reclassifications'!B64</f>
        <v>0</v>
      </c>
      <c r="F704" s="555">
        <v>8</v>
      </c>
      <c r="G704" s="554" t="s">
        <v>78</v>
      </c>
      <c r="H704" s="554"/>
      <c r="I704" s="609"/>
      <c r="J704" s="563">
        <f>'Sch 6 - Reclassifications'!$K$64</f>
        <v>0</v>
      </c>
      <c r="K704" s="563">
        <f t="shared" si="19"/>
        <v>0</v>
      </c>
      <c r="L704" s="563">
        <f>'ADJ Sch 6 - Reclassifications'!$K$64</f>
        <v>0</v>
      </c>
      <c r="M704" s="608"/>
    </row>
    <row r="705" spans="1:13" hidden="1" x14ac:dyDescent="0.25">
      <c r="A705" s="608"/>
      <c r="B705" s="554" t="s">
        <v>221</v>
      </c>
      <c r="C705" s="555">
        <v>55</v>
      </c>
      <c r="D705" s="554"/>
      <c r="E705" s="559">
        <f>'ADJ Sch 6 - Reclassifications'!B65</f>
        <v>0</v>
      </c>
      <c r="F705" s="555">
        <v>8</v>
      </c>
      <c r="G705" s="554" t="s">
        <v>78</v>
      </c>
      <c r="H705" s="554"/>
      <c r="I705" s="609"/>
      <c r="J705" s="563">
        <f>'Sch 6 - Reclassifications'!$K$65</f>
        <v>0</v>
      </c>
      <c r="K705" s="563">
        <f t="shared" si="19"/>
        <v>0</v>
      </c>
      <c r="L705" s="563">
        <f>'ADJ Sch 6 - Reclassifications'!$K$65</f>
        <v>0</v>
      </c>
      <c r="M705" s="608"/>
    </row>
    <row r="706" spans="1:13" hidden="1" x14ac:dyDescent="0.25">
      <c r="A706" s="608"/>
      <c r="B706" s="554" t="s">
        <v>221</v>
      </c>
      <c r="C706" s="555">
        <v>56</v>
      </c>
      <c r="D706" s="554"/>
      <c r="E706" s="559">
        <f>'ADJ Sch 6 - Reclassifications'!B66</f>
        <v>0</v>
      </c>
      <c r="F706" s="555">
        <v>8</v>
      </c>
      <c r="G706" s="554" t="s">
        <v>78</v>
      </c>
      <c r="H706" s="554"/>
      <c r="I706" s="609"/>
      <c r="J706" s="563">
        <f>'Sch 6 - Reclassifications'!$K$66</f>
        <v>0</v>
      </c>
      <c r="K706" s="563">
        <f t="shared" si="19"/>
        <v>0</v>
      </c>
      <c r="L706" s="563">
        <f>'ADJ Sch 6 - Reclassifications'!$K$66</f>
        <v>0</v>
      </c>
      <c r="M706" s="608"/>
    </row>
    <row r="707" spans="1:13" hidden="1" x14ac:dyDescent="0.25">
      <c r="A707" s="608"/>
      <c r="B707" s="554" t="s">
        <v>221</v>
      </c>
      <c r="C707" s="555">
        <v>57</v>
      </c>
      <c r="D707" s="554"/>
      <c r="E707" s="559">
        <f>'ADJ Sch 6 - Reclassifications'!B67</f>
        <v>0</v>
      </c>
      <c r="F707" s="555">
        <v>8</v>
      </c>
      <c r="G707" s="554" t="s">
        <v>78</v>
      </c>
      <c r="H707" s="554"/>
      <c r="I707" s="609"/>
      <c r="J707" s="563">
        <f>'Sch 6 - Reclassifications'!$K$67</f>
        <v>0</v>
      </c>
      <c r="K707" s="563">
        <f t="shared" si="19"/>
        <v>0</v>
      </c>
      <c r="L707" s="563">
        <f>'ADJ Sch 6 - Reclassifications'!$K$67</f>
        <v>0</v>
      </c>
      <c r="M707" s="608"/>
    </row>
    <row r="708" spans="1:13" hidden="1" x14ac:dyDescent="0.25">
      <c r="A708" s="608"/>
      <c r="B708" s="554" t="s">
        <v>221</v>
      </c>
      <c r="C708" s="555">
        <v>58</v>
      </c>
      <c r="D708" s="554"/>
      <c r="E708" s="559">
        <f>'ADJ Sch 6 - Reclassifications'!B68</f>
        <v>0</v>
      </c>
      <c r="F708" s="555">
        <v>8</v>
      </c>
      <c r="G708" s="554" t="s">
        <v>78</v>
      </c>
      <c r="H708" s="554"/>
      <c r="I708" s="609"/>
      <c r="J708" s="563">
        <f>'Sch 6 - Reclassifications'!$K$68</f>
        <v>0</v>
      </c>
      <c r="K708" s="563">
        <f t="shared" si="19"/>
        <v>0</v>
      </c>
      <c r="L708" s="563">
        <f>'ADJ Sch 6 - Reclassifications'!$K$68</f>
        <v>0</v>
      </c>
      <c r="M708" s="608"/>
    </row>
    <row r="709" spans="1:13" hidden="1" x14ac:dyDescent="0.25">
      <c r="A709" s="608"/>
      <c r="B709" s="554" t="s">
        <v>221</v>
      </c>
      <c r="C709" s="555">
        <v>59</v>
      </c>
      <c r="D709" s="554"/>
      <c r="E709" s="559">
        <f>'ADJ Sch 6 - Reclassifications'!B69</f>
        <v>0</v>
      </c>
      <c r="F709" s="555">
        <v>8</v>
      </c>
      <c r="G709" s="554" t="s">
        <v>78</v>
      </c>
      <c r="H709" s="554"/>
      <c r="I709" s="609"/>
      <c r="J709" s="563">
        <f>'Sch 6 - Reclassifications'!$K$69</f>
        <v>0</v>
      </c>
      <c r="K709" s="563">
        <f t="shared" si="19"/>
        <v>0</v>
      </c>
      <c r="L709" s="563">
        <f>'ADJ Sch 6 - Reclassifications'!$K$69</f>
        <v>0</v>
      </c>
      <c r="M709" s="608"/>
    </row>
    <row r="710" spans="1:13" hidden="1" x14ac:dyDescent="0.25">
      <c r="A710" s="608"/>
      <c r="B710" s="554" t="s">
        <v>221</v>
      </c>
      <c r="C710" s="555">
        <v>60</v>
      </c>
      <c r="D710" s="554"/>
      <c r="E710" s="559">
        <f>'ADJ Sch 6 - Reclassifications'!B70</f>
        <v>0</v>
      </c>
      <c r="F710" s="555">
        <v>8</v>
      </c>
      <c r="G710" s="554" t="s">
        <v>78</v>
      </c>
      <c r="H710" s="554"/>
      <c r="I710" s="609"/>
      <c r="J710" s="563">
        <f>'Sch 6 - Reclassifications'!$K$70</f>
        <v>0</v>
      </c>
      <c r="K710" s="563">
        <f t="shared" si="19"/>
        <v>0</v>
      </c>
      <c r="L710" s="563">
        <f>'ADJ Sch 6 - Reclassifications'!$K$70</f>
        <v>0</v>
      </c>
      <c r="M710" s="608"/>
    </row>
    <row r="711" spans="1:13" hidden="1" x14ac:dyDescent="0.25">
      <c r="A711" s="608"/>
      <c r="B711" s="554" t="s">
        <v>221</v>
      </c>
      <c r="C711" s="555">
        <v>1</v>
      </c>
      <c r="D711" s="554"/>
      <c r="E711" s="559">
        <f>'ADJ Sch 6 - Reclassifications'!B11</f>
        <v>0</v>
      </c>
      <c r="F711" s="555">
        <v>9</v>
      </c>
      <c r="G711" s="554" t="s">
        <v>52</v>
      </c>
      <c r="H711" s="554"/>
      <c r="I711" s="609"/>
      <c r="J711" s="558">
        <f>'Sch 6 - Reclassifications'!$L$11</f>
        <v>0</v>
      </c>
      <c r="K711" s="558">
        <f>L711-J711</f>
        <v>0</v>
      </c>
      <c r="L711" s="558">
        <f>'ADJ Sch 6 - Reclassifications'!$L$11</f>
        <v>0</v>
      </c>
      <c r="M711" s="608"/>
    </row>
    <row r="712" spans="1:13" hidden="1" x14ac:dyDescent="0.25">
      <c r="A712" s="608"/>
      <c r="B712" s="554" t="s">
        <v>221</v>
      </c>
      <c r="C712" s="555">
        <v>2</v>
      </c>
      <c r="D712" s="554"/>
      <c r="E712" s="559">
        <f>'ADJ Sch 6 - Reclassifications'!B12</f>
        <v>0</v>
      </c>
      <c r="F712" s="555">
        <v>9</v>
      </c>
      <c r="G712" s="554" t="s">
        <v>52</v>
      </c>
      <c r="H712" s="554"/>
      <c r="I712" s="609"/>
      <c r="J712" s="558">
        <f>'Sch 6 - Reclassifications'!$L$12</f>
        <v>0</v>
      </c>
      <c r="K712" s="558">
        <f t="shared" ref="K712:K770" si="20">L712-J712</f>
        <v>0</v>
      </c>
      <c r="L712" s="558">
        <f>'ADJ Sch 6 - Reclassifications'!$L$12</f>
        <v>0</v>
      </c>
      <c r="M712" s="608"/>
    </row>
    <row r="713" spans="1:13" hidden="1" x14ac:dyDescent="0.25">
      <c r="A713" s="608"/>
      <c r="B713" s="554" t="s">
        <v>221</v>
      </c>
      <c r="C713" s="555">
        <v>3</v>
      </c>
      <c r="D713" s="554"/>
      <c r="E713" s="559">
        <f>'ADJ Sch 6 - Reclassifications'!B13</f>
        <v>0</v>
      </c>
      <c r="F713" s="555">
        <v>9</v>
      </c>
      <c r="G713" s="554" t="s">
        <v>52</v>
      </c>
      <c r="H713" s="554"/>
      <c r="I713" s="609"/>
      <c r="J713" s="558">
        <f>'Sch 6 - Reclassifications'!$L$13</f>
        <v>0</v>
      </c>
      <c r="K713" s="558">
        <f t="shared" si="20"/>
        <v>0</v>
      </c>
      <c r="L713" s="558">
        <f>'ADJ Sch 6 - Reclassifications'!$L$13</f>
        <v>0</v>
      </c>
      <c r="M713" s="608"/>
    </row>
    <row r="714" spans="1:13" hidden="1" x14ac:dyDescent="0.25">
      <c r="A714" s="608"/>
      <c r="B714" s="554" t="s">
        <v>221</v>
      </c>
      <c r="C714" s="555">
        <v>4</v>
      </c>
      <c r="D714" s="554"/>
      <c r="E714" s="559">
        <f>'ADJ Sch 6 - Reclassifications'!B14</f>
        <v>0</v>
      </c>
      <c r="F714" s="555">
        <v>9</v>
      </c>
      <c r="G714" s="554" t="s">
        <v>52</v>
      </c>
      <c r="H714" s="554"/>
      <c r="I714" s="609"/>
      <c r="J714" s="558">
        <f>'Sch 6 - Reclassifications'!$L$14</f>
        <v>0</v>
      </c>
      <c r="K714" s="558">
        <f t="shared" si="20"/>
        <v>0</v>
      </c>
      <c r="L714" s="558">
        <f>'ADJ Sch 6 - Reclassifications'!$L$14</f>
        <v>0</v>
      </c>
      <c r="M714" s="608"/>
    </row>
    <row r="715" spans="1:13" hidden="1" x14ac:dyDescent="0.25">
      <c r="A715" s="608"/>
      <c r="B715" s="554" t="s">
        <v>221</v>
      </c>
      <c r="C715" s="555">
        <v>5</v>
      </c>
      <c r="D715" s="554"/>
      <c r="E715" s="559">
        <f>'ADJ Sch 6 - Reclassifications'!B15</f>
        <v>0</v>
      </c>
      <c r="F715" s="555">
        <v>9</v>
      </c>
      <c r="G715" s="554" t="s">
        <v>52</v>
      </c>
      <c r="H715" s="554"/>
      <c r="I715" s="609"/>
      <c r="J715" s="558">
        <f>'Sch 6 - Reclassifications'!$L$15</f>
        <v>0</v>
      </c>
      <c r="K715" s="558">
        <f t="shared" si="20"/>
        <v>0</v>
      </c>
      <c r="L715" s="558">
        <f>'ADJ Sch 6 - Reclassifications'!$L$15</f>
        <v>0</v>
      </c>
      <c r="M715" s="608"/>
    </row>
    <row r="716" spans="1:13" hidden="1" x14ac:dyDescent="0.25">
      <c r="A716" s="608"/>
      <c r="B716" s="554" t="s">
        <v>221</v>
      </c>
      <c r="C716" s="555">
        <v>6</v>
      </c>
      <c r="D716" s="554"/>
      <c r="E716" s="559">
        <f>'ADJ Sch 6 - Reclassifications'!B16</f>
        <v>0</v>
      </c>
      <c r="F716" s="555">
        <v>9</v>
      </c>
      <c r="G716" s="554" t="s">
        <v>52</v>
      </c>
      <c r="H716" s="554"/>
      <c r="I716" s="609"/>
      <c r="J716" s="558">
        <f>'Sch 6 - Reclassifications'!$L$16</f>
        <v>0</v>
      </c>
      <c r="K716" s="558">
        <f t="shared" si="20"/>
        <v>0</v>
      </c>
      <c r="L716" s="558">
        <f>'ADJ Sch 6 - Reclassifications'!$L$16</f>
        <v>0</v>
      </c>
      <c r="M716" s="608"/>
    </row>
    <row r="717" spans="1:13" hidden="1" x14ac:dyDescent="0.25">
      <c r="A717" s="608"/>
      <c r="B717" s="554" t="s">
        <v>221</v>
      </c>
      <c r="C717" s="555">
        <v>7</v>
      </c>
      <c r="D717" s="554"/>
      <c r="E717" s="559">
        <f>'ADJ Sch 6 - Reclassifications'!B17</f>
        <v>0</v>
      </c>
      <c r="F717" s="555">
        <v>9</v>
      </c>
      <c r="G717" s="554" t="s">
        <v>52</v>
      </c>
      <c r="H717" s="554"/>
      <c r="I717" s="609"/>
      <c r="J717" s="558">
        <f>'Sch 6 - Reclassifications'!$L$17</f>
        <v>0</v>
      </c>
      <c r="K717" s="558">
        <f t="shared" si="20"/>
        <v>0</v>
      </c>
      <c r="L717" s="558">
        <f>'ADJ Sch 6 - Reclassifications'!$L$17</f>
        <v>0</v>
      </c>
      <c r="M717" s="608"/>
    </row>
    <row r="718" spans="1:13" hidden="1" x14ac:dyDescent="0.25">
      <c r="A718" s="608"/>
      <c r="B718" s="554" t="s">
        <v>221</v>
      </c>
      <c r="C718" s="555">
        <v>8</v>
      </c>
      <c r="D718" s="554"/>
      <c r="E718" s="559">
        <f>'ADJ Sch 6 - Reclassifications'!B18</f>
        <v>0</v>
      </c>
      <c r="F718" s="555">
        <v>9</v>
      </c>
      <c r="G718" s="554" t="s">
        <v>52</v>
      </c>
      <c r="H718" s="554"/>
      <c r="I718" s="609"/>
      <c r="J718" s="558">
        <f>'Sch 6 - Reclassifications'!$L$18</f>
        <v>0</v>
      </c>
      <c r="K718" s="558">
        <f t="shared" si="20"/>
        <v>0</v>
      </c>
      <c r="L718" s="558">
        <f>'ADJ Sch 6 - Reclassifications'!$L$18</f>
        <v>0</v>
      </c>
      <c r="M718" s="608"/>
    </row>
    <row r="719" spans="1:13" hidden="1" x14ac:dyDescent="0.25">
      <c r="A719" s="608"/>
      <c r="B719" s="554" t="s">
        <v>221</v>
      </c>
      <c r="C719" s="555">
        <v>9</v>
      </c>
      <c r="D719" s="554"/>
      <c r="E719" s="559">
        <f>'ADJ Sch 6 - Reclassifications'!B19</f>
        <v>0</v>
      </c>
      <c r="F719" s="555">
        <v>9</v>
      </c>
      <c r="G719" s="554" t="s">
        <v>52</v>
      </c>
      <c r="H719" s="554"/>
      <c r="I719" s="609"/>
      <c r="J719" s="558">
        <f>'Sch 6 - Reclassifications'!$L$19</f>
        <v>0</v>
      </c>
      <c r="K719" s="558">
        <f t="shared" si="20"/>
        <v>0</v>
      </c>
      <c r="L719" s="558">
        <f>'ADJ Sch 6 - Reclassifications'!$L$19</f>
        <v>0</v>
      </c>
      <c r="M719" s="608"/>
    </row>
    <row r="720" spans="1:13" hidden="1" x14ac:dyDescent="0.25">
      <c r="A720" s="608"/>
      <c r="B720" s="554" t="s">
        <v>221</v>
      </c>
      <c r="C720" s="555">
        <v>10</v>
      </c>
      <c r="D720" s="554"/>
      <c r="E720" s="559">
        <f>'ADJ Sch 6 - Reclassifications'!B20</f>
        <v>0</v>
      </c>
      <c r="F720" s="555">
        <v>9</v>
      </c>
      <c r="G720" s="554" t="s">
        <v>52</v>
      </c>
      <c r="H720" s="554"/>
      <c r="I720" s="609"/>
      <c r="J720" s="558">
        <f>'Sch 6 - Reclassifications'!$L$20</f>
        <v>0</v>
      </c>
      <c r="K720" s="558">
        <f t="shared" si="20"/>
        <v>0</v>
      </c>
      <c r="L720" s="558">
        <f>'ADJ Sch 6 - Reclassifications'!$L$20</f>
        <v>0</v>
      </c>
      <c r="M720" s="608"/>
    </row>
    <row r="721" spans="1:13" hidden="1" x14ac:dyDescent="0.25">
      <c r="A721" s="608"/>
      <c r="B721" s="554" t="s">
        <v>221</v>
      </c>
      <c r="C721" s="555">
        <v>11</v>
      </c>
      <c r="D721" s="554"/>
      <c r="E721" s="559">
        <f>'ADJ Sch 6 - Reclassifications'!B21</f>
        <v>0</v>
      </c>
      <c r="F721" s="555">
        <v>9</v>
      </c>
      <c r="G721" s="554" t="s">
        <v>52</v>
      </c>
      <c r="H721" s="554"/>
      <c r="I721" s="609"/>
      <c r="J721" s="558">
        <f>'Sch 6 - Reclassifications'!$L$21</f>
        <v>0</v>
      </c>
      <c r="K721" s="558">
        <f t="shared" si="20"/>
        <v>0</v>
      </c>
      <c r="L721" s="558">
        <f>'ADJ Sch 6 - Reclassifications'!$L$21</f>
        <v>0</v>
      </c>
      <c r="M721" s="608"/>
    </row>
    <row r="722" spans="1:13" hidden="1" x14ac:dyDescent="0.25">
      <c r="A722" s="608"/>
      <c r="B722" s="554" t="s">
        <v>221</v>
      </c>
      <c r="C722" s="555">
        <v>12</v>
      </c>
      <c r="D722" s="554"/>
      <c r="E722" s="559">
        <f>'ADJ Sch 6 - Reclassifications'!B22</f>
        <v>0</v>
      </c>
      <c r="F722" s="555">
        <v>9</v>
      </c>
      <c r="G722" s="554" t="s">
        <v>52</v>
      </c>
      <c r="H722" s="554"/>
      <c r="I722" s="609"/>
      <c r="J722" s="558">
        <f>'Sch 6 - Reclassifications'!$L$22</f>
        <v>0</v>
      </c>
      <c r="K722" s="558">
        <f t="shared" si="20"/>
        <v>0</v>
      </c>
      <c r="L722" s="558">
        <f>'ADJ Sch 6 - Reclassifications'!$L$22</f>
        <v>0</v>
      </c>
      <c r="M722" s="608"/>
    </row>
    <row r="723" spans="1:13" hidden="1" x14ac:dyDescent="0.25">
      <c r="A723" s="608"/>
      <c r="B723" s="554" t="s">
        <v>221</v>
      </c>
      <c r="C723" s="555">
        <v>13</v>
      </c>
      <c r="D723" s="554"/>
      <c r="E723" s="559">
        <f>'ADJ Sch 6 - Reclassifications'!B23</f>
        <v>0</v>
      </c>
      <c r="F723" s="555">
        <v>9</v>
      </c>
      <c r="G723" s="554" t="s">
        <v>52</v>
      </c>
      <c r="H723" s="554"/>
      <c r="I723" s="609"/>
      <c r="J723" s="558">
        <f>'Sch 6 - Reclassifications'!$L$23</f>
        <v>0</v>
      </c>
      <c r="K723" s="558">
        <f t="shared" si="20"/>
        <v>0</v>
      </c>
      <c r="L723" s="558">
        <f>'ADJ Sch 6 - Reclassifications'!$L$23</f>
        <v>0</v>
      </c>
      <c r="M723" s="608"/>
    </row>
    <row r="724" spans="1:13" hidden="1" x14ac:dyDescent="0.25">
      <c r="A724" s="608"/>
      <c r="B724" s="554" t="s">
        <v>221</v>
      </c>
      <c r="C724" s="555">
        <v>14</v>
      </c>
      <c r="D724" s="554"/>
      <c r="E724" s="559">
        <f>'ADJ Sch 6 - Reclassifications'!B24</f>
        <v>0</v>
      </c>
      <c r="F724" s="555">
        <v>9</v>
      </c>
      <c r="G724" s="554" t="s">
        <v>52</v>
      </c>
      <c r="H724" s="554"/>
      <c r="I724" s="609"/>
      <c r="J724" s="558">
        <f>'Sch 6 - Reclassifications'!$L$24</f>
        <v>0</v>
      </c>
      <c r="K724" s="558">
        <f t="shared" si="20"/>
        <v>0</v>
      </c>
      <c r="L724" s="558">
        <f>'ADJ Sch 6 - Reclassifications'!$L$24</f>
        <v>0</v>
      </c>
      <c r="M724" s="608"/>
    </row>
    <row r="725" spans="1:13" hidden="1" x14ac:dyDescent="0.25">
      <c r="A725" s="608"/>
      <c r="B725" s="554" t="s">
        <v>221</v>
      </c>
      <c r="C725" s="555">
        <v>15</v>
      </c>
      <c r="D725" s="554"/>
      <c r="E725" s="559">
        <f>'ADJ Sch 6 - Reclassifications'!B25</f>
        <v>0</v>
      </c>
      <c r="F725" s="555">
        <v>9</v>
      </c>
      <c r="G725" s="554" t="s">
        <v>52</v>
      </c>
      <c r="H725" s="554"/>
      <c r="I725" s="609"/>
      <c r="J725" s="558">
        <f>'Sch 6 - Reclassifications'!$L$25</f>
        <v>0</v>
      </c>
      <c r="K725" s="558">
        <f t="shared" si="20"/>
        <v>0</v>
      </c>
      <c r="L725" s="558">
        <f>'ADJ Sch 6 - Reclassifications'!$L$25</f>
        <v>0</v>
      </c>
      <c r="M725" s="608"/>
    </row>
    <row r="726" spans="1:13" hidden="1" x14ac:dyDescent="0.25">
      <c r="A726" s="608"/>
      <c r="B726" s="554" t="s">
        <v>221</v>
      </c>
      <c r="C726" s="555">
        <v>16</v>
      </c>
      <c r="D726" s="554"/>
      <c r="E726" s="559">
        <f>'ADJ Sch 6 - Reclassifications'!B26</f>
        <v>0</v>
      </c>
      <c r="F726" s="555">
        <v>9</v>
      </c>
      <c r="G726" s="554" t="s">
        <v>52</v>
      </c>
      <c r="H726" s="554"/>
      <c r="I726" s="609"/>
      <c r="J726" s="558">
        <f>'Sch 6 - Reclassifications'!$L$26</f>
        <v>0</v>
      </c>
      <c r="K726" s="558">
        <f t="shared" si="20"/>
        <v>0</v>
      </c>
      <c r="L726" s="558">
        <f>'ADJ Sch 6 - Reclassifications'!$L$26</f>
        <v>0</v>
      </c>
      <c r="M726" s="608"/>
    </row>
    <row r="727" spans="1:13" hidden="1" x14ac:dyDescent="0.25">
      <c r="A727" s="608"/>
      <c r="B727" s="554" t="s">
        <v>221</v>
      </c>
      <c r="C727" s="555">
        <v>17</v>
      </c>
      <c r="D727" s="554"/>
      <c r="E727" s="559">
        <f>'ADJ Sch 6 - Reclassifications'!B27</f>
        <v>0</v>
      </c>
      <c r="F727" s="555">
        <v>9</v>
      </c>
      <c r="G727" s="554" t="s">
        <v>52</v>
      </c>
      <c r="H727" s="554"/>
      <c r="I727" s="609"/>
      <c r="J727" s="558">
        <f>'Sch 6 - Reclassifications'!$L$27</f>
        <v>0</v>
      </c>
      <c r="K727" s="558">
        <f t="shared" si="20"/>
        <v>0</v>
      </c>
      <c r="L727" s="558">
        <f>'ADJ Sch 6 - Reclassifications'!$L$27</f>
        <v>0</v>
      </c>
      <c r="M727" s="608"/>
    </row>
    <row r="728" spans="1:13" hidden="1" x14ac:dyDescent="0.25">
      <c r="A728" s="608"/>
      <c r="B728" s="554" t="s">
        <v>221</v>
      </c>
      <c r="C728" s="555">
        <v>18</v>
      </c>
      <c r="D728" s="554"/>
      <c r="E728" s="559">
        <f>'ADJ Sch 6 - Reclassifications'!B28</f>
        <v>0</v>
      </c>
      <c r="F728" s="555">
        <v>9</v>
      </c>
      <c r="G728" s="554" t="s">
        <v>52</v>
      </c>
      <c r="H728" s="554"/>
      <c r="I728" s="609"/>
      <c r="J728" s="558">
        <f>'Sch 6 - Reclassifications'!$L$28</f>
        <v>0</v>
      </c>
      <c r="K728" s="558">
        <f t="shared" si="20"/>
        <v>0</v>
      </c>
      <c r="L728" s="558">
        <f>'ADJ Sch 6 - Reclassifications'!$L$28</f>
        <v>0</v>
      </c>
      <c r="M728" s="608"/>
    </row>
    <row r="729" spans="1:13" hidden="1" x14ac:dyDescent="0.25">
      <c r="A729" s="608"/>
      <c r="B729" s="554" t="s">
        <v>221</v>
      </c>
      <c r="C729" s="555">
        <v>19</v>
      </c>
      <c r="D729" s="554"/>
      <c r="E729" s="559">
        <f>'ADJ Sch 6 - Reclassifications'!B29</f>
        <v>0</v>
      </c>
      <c r="F729" s="555">
        <v>9</v>
      </c>
      <c r="G729" s="554" t="s">
        <v>52</v>
      </c>
      <c r="H729" s="554"/>
      <c r="I729" s="609"/>
      <c r="J729" s="558">
        <f>'Sch 6 - Reclassifications'!$L$29</f>
        <v>0</v>
      </c>
      <c r="K729" s="558">
        <f t="shared" si="20"/>
        <v>0</v>
      </c>
      <c r="L729" s="558">
        <f>'ADJ Sch 6 - Reclassifications'!$L$29</f>
        <v>0</v>
      </c>
      <c r="M729" s="608"/>
    </row>
    <row r="730" spans="1:13" hidden="1" x14ac:dyDescent="0.25">
      <c r="A730" s="608"/>
      <c r="B730" s="554" t="s">
        <v>221</v>
      </c>
      <c r="C730" s="555">
        <v>20</v>
      </c>
      <c r="D730" s="554"/>
      <c r="E730" s="559">
        <f>'ADJ Sch 6 - Reclassifications'!B30</f>
        <v>0</v>
      </c>
      <c r="F730" s="555">
        <v>9</v>
      </c>
      <c r="G730" s="554" t="s">
        <v>52</v>
      </c>
      <c r="H730" s="554"/>
      <c r="I730" s="609"/>
      <c r="J730" s="558">
        <f>'Sch 6 - Reclassifications'!$L$30</f>
        <v>0</v>
      </c>
      <c r="K730" s="558">
        <f t="shared" si="20"/>
        <v>0</v>
      </c>
      <c r="L730" s="558">
        <f>'ADJ Sch 6 - Reclassifications'!$L$30</f>
        <v>0</v>
      </c>
      <c r="M730" s="608"/>
    </row>
    <row r="731" spans="1:13" hidden="1" x14ac:dyDescent="0.25">
      <c r="A731" s="608"/>
      <c r="B731" s="554" t="s">
        <v>221</v>
      </c>
      <c r="C731" s="555">
        <v>21</v>
      </c>
      <c r="D731" s="554"/>
      <c r="E731" s="559">
        <f>'ADJ Sch 6 - Reclassifications'!B31</f>
        <v>0</v>
      </c>
      <c r="F731" s="555">
        <v>9</v>
      </c>
      <c r="G731" s="554" t="s">
        <v>52</v>
      </c>
      <c r="H731" s="554"/>
      <c r="I731" s="609"/>
      <c r="J731" s="558">
        <f>'Sch 6 - Reclassifications'!$L$31</f>
        <v>0</v>
      </c>
      <c r="K731" s="558">
        <f t="shared" si="20"/>
        <v>0</v>
      </c>
      <c r="L731" s="558">
        <f>'ADJ Sch 6 - Reclassifications'!$L$31</f>
        <v>0</v>
      </c>
      <c r="M731" s="608"/>
    </row>
    <row r="732" spans="1:13" hidden="1" x14ac:dyDescent="0.25">
      <c r="A732" s="608"/>
      <c r="B732" s="554" t="s">
        <v>221</v>
      </c>
      <c r="C732" s="555">
        <v>22</v>
      </c>
      <c r="D732" s="554"/>
      <c r="E732" s="559">
        <f>'ADJ Sch 6 - Reclassifications'!B32</f>
        <v>0</v>
      </c>
      <c r="F732" s="555">
        <v>9</v>
      </c>
      <c r="G732" s="554" t="s">
        <v>52</v>
      </c>
      <c r="H732" s="554"/>
      <c r="I732" s="609"/>
      <c r="J732" s="558">
        <f>'Sch 6 - Reclassifications'!$L$32</f>
        <v>0</v>
      </c>
      <c r="K732" s="558">
        <f t="shared" si="20"/>
        <v>0</v>
      </c>
      <c r="L732" s="558">
        <f>'ADJ Sch 6 - Reclassifications'!$L$32</f>
        <v>0</v>
      </c>
      <c r="M732" s="608"/>
    </row>
    <row r="733" spans="1:13" hidden="1" x14ac:dyDescent="0.25">
      <c r="A733" s="608"/>
      <c r="B733" s="554" t="s">
        <v>221</v>
      </c>
      <c r="C733" s="555">
        <v>23</v>
      </c>
      <c r="D733" s="554"/>
      <c r="E733" s="559">
        <f>'ADJ Sch 6 - Reclassifications'!B33</f>
        <v>0</v>
      </c>
      <c r="F733" s="555">
        <v>9</v>
      </c>
      <c r="G733" s="554" t="s">
        <v>52</v>
      </c>
      <c r="H733" s="554"/>
      <c r="I733" s="609"/>
      <c r="J733" s="558">
        <f>'Sch 6 - Reclassifications'!$L$33</f>
        <v>0</v>
      </c>
      <c r="K733" s="558">
        <f t="shared" si="20"/>
        <v>0</v>
      </c>
      <c r="L733" s="558">
        <f>'ADJ Sch 6 - Reclassifications'!$L$33</f>
        <v>0</v>
      </c>
      <c r="M733" s="608"/>
    </row>
    <row r="734" spans="1:13" hidden="1" x14ac:dyDescent="0.25">
      <c r="A734" s="608"/>
      <c r="B734" s="554" t="s">
        <v>221</v>
      </c>
      <c r="C734" s="555">
        <v>24</v>
      </c>
      <c r="D734" s="554"/>
      <c r="E734" s="559">
        <f>'ADJ Sch 6 - Reclassifications'!B34</f>
        <v>0</v>
      </c>
      <c r="F734" s="555">
        <v>9</v>
      </c>
      <c r="G734" s="554" t="s">
        <v>52</v>
      </c>
      <c r="H734" s="554"/>
      <c r="I734" s="609"/>
      <c r="J734" s="558">
        <f>'Sch 6 - Reclassifications'!$L$34</f>
        <v>0</v>
      </c>
      <c r="K734" s="558">
        <f t="shared" si="20"/>
        <v>0</v>
      </c>
      <c r="L734" s="558">
        <f>'ADJ Sch 6 - Reclassifications'!$L$34</f>
        <v>0</v>
      </c>
      <c r="M734" s="608"/>
    </row>
    <row r="735" spans="1:13" hidden="1" x14ac:dyDescent="0.25">
      <c r="A735" s="608"/>
      <c r="B735" s="554" t="s">
        <v>221</v>
      </c>
      <c r="C735" s="555">
        <v>25</v>
      </c>
      <c r="D735" s="554"/>
      <c r="E735" s="559">
        <f>'ADJ Sch 6 - Reclassifications'!B35</f>
        <v>0</v>
      </c>
      <c r="F735" s="555">
        <v>9</v>
      </c>
      <c r="G735" s="554" t="s">
        <v>52</v>
      </c>
      <c r="H735" s="554"/>
      <c r="I735" s="609"/>
      <c r="J735" s="558">
        <f>'Sch 6 - Reclassifications'!$L$35</f>
        <v>0</v>
      </c>
      <c r="K735" s="558">
        <f t="shared" si="20"/>
        <v>0</v>
      </c>
      <c r="L735" s="558">
        <f>'ADJ Sch 6 - Reclassifications'!$L$35</f>
        <v>0</v>
      </c>
      <c r="M735" s="608"/>
    </row>
    <row r="736" spans="1:13" hidden="1" x14ac:dyDescent="0.25">
      <c r="A736" s="608"/>
      <c r="B736" s="554" t="s">
        <v>221</v>
      </c>
      <c r="C736" s="555">
        <v>26</v>
      </c>
      <c r="D736" s="554"/>
      <c r="E736" s="559">
        <f>'ADJ Sch 6 - Reclassifications'!B36</f>
        <v>0</v>
      </c>
      <c r="F736" s="555">
        <v>9</v>
      </c>
      <c r="G736" s="554" t="s">
        <v>52</v>
      </c>
      <c r="H736" s="554"/>
      <c r="I736" s="609"/>
      <c r="J736" s="558">
        <f>'Sch 6 - Reclassifications'!$L$36</f>
        <v>0</v>
      </c>
      <c r="K736" s="558">
        <f t="shared" si="20"/>
        <v>0</v>
      </c>
      <c r="L736" s="558">
        <f>'ADJ Sch 6 - Reclassifications'!$L$36</f>
        <v>0</v>
      </c>
      <c r="M736" s="608"/>
    </row>
    <row r="737" spans="1:13" hidden="1" x14ac:dyDescent="0.25">
      <c r="A737" s="608"/>
      <c r="B737" s="554" t="s">
        <v>221</v>
      </c>
      <c r="C737" s="555">
        <v>27</v>
      </c>
      <c r="D737" s="554"/>
      <c r="E737" s="559">
        <f>'ADJ Sch 6 - Reclassifications'!B37</f>
        <v>0</v>
      </c>
      <c r="F737" s="555">
        <v>9</v>
      </c>
      <c r="G737" s="554" t="s">
        <v>52</v>
      </c>
      <c r="H737" s="554"/>
      <c r="I737" s="609"/>
      <c r="J737" s="558">
        <f>'Sch 6 - Reclassifications'!$L$37</f>
        <v>0</v>
      </c>
      <c r="K737" s="558">
        <f t="shared" si="20"/>
        <v>0</v>
      </c>
      <c r="L737" s="558">
        <f>'ADJ Sch 6 - Reclassifications'!$L$37</f>
        <v>0</v>
      </c>
      <c r="M737" s="608"/>
    </row>
    <row r="738" spans="1:13" hidden="1" x14ac:dyDescent="0.25">
      <c r="A738" s="608"/>
      <c r="B738" s="554" t="s">
        <v>221</v>
      </c>
      <c r="C738" s="555">
        <v>28</v>
      </c>
      <c r="D738" s="554"/>
      <c r="E738" s="559">
        <f>'ADJ Sch 6 - Reclassifications'!B38</f>
        <v>0</v>
      </c>
      <c r="F738" s="555">
        <v>9</v>
      </c>
      <c r="G738" s="554" t="s">
        <v>52</v>
      </c>
      <c r="H738" s="554"/>
      <c r="I738" s="609"/>
      <c r="J738" s="558">
        <f>'Sch 6 - Reclassifications'!$L$38</f>
        <v>0</v>
      </c>
      <c r="K738" s="558">
        <f t="shared" si="20"/>
        <v>0</v>
      </c>
      <c r="L738" s="558">
        <f>'ADJ Sch 6 - Reclassifications'!$L$38</f>
        <v>0</v>
      </c>
      <c r="M738" s="608"/>
    </row>
    <row r="739" spans="1:13" hidden="1" x14ac:dyDescent="0.25">
      <c r="A739" s="608"/>
      <c r="B739" s="554" t="s">
        <v>221</v>
      </c>
      <c r="C739" s="555">
        <v>29</v>
      </c>
      <c r="D739" s="554"/>
      <c r="E739" s="559">
        <f>'ADJ Sch 6 - Reclassifications'!B39</f>
        <v>0</v>
      </c>
      <c r="F739" s="555">
        <v>9</v>
      </c>
      <c r="G739" s="554" t="s">
        <v>52</v>
      </c>
      <c r="H739" s="554"/>
      <c r="I739" s="609"/>
      <c r="J739" s="558">
        <f>'Sch 6 - Reclassifications'!$L$39</f>
        <v>0</v>
      </c>
      <c r="K739" s="558">
        <f t="shared" si="20"/>
        <v>0</v>
      </c>
      <c r="L739" s="558">
        <f>'ADJ Sch 6 - Reclassifications'!$L$39</f>
        <v>0</v>
      </c>
      <c r="M739" s="608"/>
    </row>
    <row r="740" spans="1:13" hidden="1" x14ac:dyDescent="0.25">
      <c r="A740" s="608"/>
      <c r="B740" s="554" t="s">
        <v>221</v>
      </c>
      <c r="C740" s="555">
        <v>30</v>
      </c>
      <c r="D740" s="554"/>
      <c r="E740" s="559">
        <f>'ADJ Sch 6 - Reclassifications'!B40</f>
        <v>0</v>
      </c>
      <c r="F740" s="555">
        <v>9</v>
      </c>
      <c r="G740" s="554" t="s">
        <v>52</v>
      </c>
      <c r="H740" s="554"/>
      <c r="I740" s="609"/>
      <c r="J740" s="558">
        <f>'Sch 6 - Reclassifications'!$L$40</f>
        <v>0</v>
      </c>
      <c r="K740" s="558">
        <f t="shared" si="20"/>
        <v>0</v>
      </c>
      <c r="L740" s="558">
        <f>'ADJ Sch 6 - Reclassifications'!$L$40</f>
        <v>0</v>
      </c>
      <c r="M740" s="608"/>
    </row>
    <row r="741" spans="1:13" hidden="1" x14ac:dyDescent="0.25">
      <c r="A741" s="608"/>
      <c r="B741" s="554" t="s">
        <v>221</v>
      </c>
      <c r="C741" s="555">
        <v>31</v>
      </c>
      <c r="D741" s="554"/>
      <c r="E741" s="559">
        <f>'ADJ Sch 6 - Reclassifications'!B41</f>
        <v>0</v>
      </c>
      <c r="F741" s="555">
        <v>9</v>
      </c>
      <c r="G741" s="554" t="s">
        <v>52</v>
      </c>
      <c r="H741" s="554"/>
      <c r="I741" s="609"/>
      <c r="J741" s="558">
        <f>'Sch 6 - Reclassifications'!$L$41</f>
        <v>0</v>
      </c>
      <c r="K741" s="558">
        <f t="shared" si="20"/>
        <v>0</v>
      </c>
      <c r="L741" s="558">
        <f>'ADJ Sch 6 - Reclassifications'!$L$41</f>
        <v>0</v>
      </c>
      <c r="M741" s="608"/>
    </row>
    <row r="742" spans="1:13" hidden="1" x14ac:dyDescent="0.25">
      <c r="A742" s="608"/>
      <c r="B742" s="554" t="s">
        <v>221</v>
      </c>
      <c r="C742" s="555">
        <v>32</v>
      </c>
      <c r="D742" s="554"/>
      <c r="E742" s="559">
        <f>'ADJ Sch 6 - Reclassifications'!B42</f>
        <v>0</v>
      </c>
      <c r="F742" s="555">
        <v>9</v>
      </c>
      <c r="G742" s="554" t="s">
        <v>52</v>
      </c>
      <c r="H742" s="554"/>
      <c r="I742" s="609"/>
      <c r="J742" s="558">
        <f>'Sch 6 - Reclassifications'!$L$42</f>
        <v>0</v>
      </c>
      <c r="K742" s="558">
        <f t="shared" si="20"/>
        <v>0</v>
      </c>
      <c r="L742" s="558">
        <f>'ADJ Sch 6 - Reclassifications'!$L$42</f>
        <v>0</v>
      </c>
      <c r="M742" s="608"/>
    </row>
    <row r="743" spans="1:13" hidden="1" x14ac:dyDescent="0.25">
      <c r="A743" s="608"/>
      <c r="B743" s="554" t="s">
        <v>221</v>
      </c>
      <c r="C743" s="555">
        <v>33</v>
      </c>
      <c r="D743" s="554"/>
      <c r="E743" s="559">
        <f>'ADJ Sch 6 - Reclassifications'!B43</f>
        <v>0</v>
      </c>
      <c r="F743" s="555">
        <v>9</v>
      </c>
      <c r="G743" s="554" t="s">
        <v>52</v>
      </c>
      <c r="H743" s="554"/>
      <c r="I743" s="609"/>
      <c r="J743" s="558">
        <f>'Sch 6 - Reclassifications'!$L$43</f>
        <v>0</v>
      </c>
      <c r="K743" s="558">
        <f t="shared" si="20"/>
        <v>0</v>
      </c>
      <c r="L743" s="558">
        <f>'ADJ Sch 6 - Reclassifications'!$L$43</f>
        <v>0</v>
      </c>
      <c r="M743" s="608"/>
    </row>
    <row r="744" spans="1:13" hidden="1" x14ac:dyDescent="0.25">
      <c r="A744" s="608"/>
      <c r="B744" s="554" t="s">
        <v>221</v>
      </c>
      <c r="C744" s="555">
        <v>34</v>
      </c>
      <c r="D744" s="554"/>
      <c r="E744" s="559">
        <f>'ADJ Sch 6 - Reclassifications'!B44</f>
        <v>0</v>
      </c>
      <c r="F744" s="555">
        <v>9</v>
      </c>
      <c r="G744" s="554" t="s">
        <v>52</v>
      </c>
      <c r="H744" s="554"/>
      <c r="I744" s="609"/>
      <c r="J744" s="558">
        <f>'Sch 6 - Reclassifications'!$L$44</f>
        <v>0</v>
      </c>
      <c r="K744" s="558">
        <f t="shared" si="20"/>
        <v>0</v>
      </c>
      <c r="L744" s="558">
        <f>'ADJ Sch 6 - Reclassifications'!$L$44</f>
        <v>0</v>
      </c>
      <c r="M744" s="608"/>
    </row>
    <row r="745" spans="1:13" hidden="1" x14ac:dyDescent="0.25">
      <c r="A745" s="608"/>
      <c r="B745" s="554" t="s">
        <v>221</v>
      </c>
      <c r="C745" s="555">
        <v>35</v>
      </c>
      <c r="D745" s="554"/>
      <c r="E745" s="559">
        <f>'ADJ Sch 6 - Reclassifications'!B45</f>
        <v>0</v>
      </c>
      <c r="F745" s="555">
        <v>9</v>
      </c>
      <c r="G745" s="554" t="s">
        <v>52</v>
      </c>
      <c r="H745" s="554"/>
      <c r="I745" s="609"/>
      <c r="J745" s="558">
        <f>'Sch 6 - Reclassifications'!$L$45</f>
        <v>0</v>
      </c>
      <c r="K745" s="558">
        <f t="shared" si="20"/>
        <v>0</v>
      </c>
      <c r="L745" s="558">
        <f>'ADJ Sch 6 - Reclassifications'!$L$45</f>
        <v>0</v>
      </c>
      <c r="M745" s="608"/>
    </row>
    <row r="746" spans="1:13" hidden="1" x14ac:dyDescent="0.25">
      <c r="A746" s="608"/>
      <c r="B746" s="554" t="s">
        <v>221</v>
      </c>
      <c r="C746" s="555">
        <v>36</v>
      </c>
      <c r="D746" s="554"/>
      <c r="E746" s="559">
        <f>'ADJ Sch 6 - Reclassifications'!B46</f>
        <v>0</v>
      </c>
      <c r="F746" s="555">
        <v>9</v>
      </c>
      <c r="G746" s="554" t="s">
        <v>52</v>
      </c>
      <c r="H746" s="554"/>
      <c r="I746" s="609"/>
      <c r="J746" s="558">
        <f>'Sch 6 - Reclassifications'!$L$46</f>
        <v>0</v>
      </c>
      <c r="K746" s="558">
        <f t="shared" si="20"/>
        <v>0</v>
      </c>
      <c r="L746" s="558">
        <f>'ADJ Sch 6 - Reclassifications'!$L$46</f>
        <v>0</v>
      </c>
      <c r="M746" s="608"/>
    </row>
    <row r="747" spans="1:13" hidden="1" x14ac:dyDescent="0.25">
      <c r="A747" s="608"/>
      <c r="B747" s="554" t="s">
        <v>221</v>
      </c>
      <c r="C747" s="555">
        <v>37</v>
      </c>
      <c r="D747" s="554"/>
      <c r="E747" s="559">
        <f>'ADJ Sch 6 - Reclassifications'!B47</f>
        <v>0</v>
      </c>
      <c r="F747" s="555">
        <v>9</v>
      </c>
      <c r="G747" s="554" t="s">
        <v>52</v>
      </c>
      <c r="H747" s="554"/>
      <c r="I747" s="609"/>
      <c r="J747" s="558">
        <f>'Sch 6 - Reclassifications'!$L$47</f>
        <v>0</v>
      </c>
      <c r="K747" s="558">
        <f t="shared" si="20"/>
        <v>0</v>
      </c>
      <c r="L747" s="558">
        <f>'ADJ Sch 6 - Reclassifications'!$L$47</f>
        <v>0</v>
      </c>
      <c r="M747" s="608"/>
    </row>
    <row r="748" spans="1:13" hidden="1" x14ac:dyDescent="0.25">
      <c r="A748" s="608"/>
      <c r="B748" s="554" t="s">
        <v>221</v>
      </c>
      <c r="C748" s="555">
        <v>38</v>
      </c>
      <c r="D748" s="554"/>
      <c r="E748" s="559">
        <f>'ADJ Sch 6 - Reclassifications'!B48</f>
        <v>0</v>
      </c>
      <c r="F748" s="555">
        <v>9</v>
      </c>
      <c r="G748" s="554" t="s">
        <v>52</v>
      </c>
      <c r="H748" s="554"/>
      <c r="I748" s="609"/>
      <c r="J748" s="558">
        <f>'Sch 6 - Reclassifications'!$L$48</f>
        <v>0</v>
      </c>
      <c r="K748" s="558">
        <f t="shared" si="20"/>
        <v>0</v>
      </c>
      <c r="L748" s="558">
        <f>'ADJ Sch 6 - Reclassifications'!$L$48</f>
        <v>0</v>
      </c>
      <c r="M748" s="608"/>
    </row>
    <row r="749" spans="1:13" hidden="1" x14ac:dyDescent="0.25">
      <c r="A749" s="608"/>
      <c r="B749" s="554" t="s">
        <v>221</v>
      </c>
      <c r="C749" s="555">
        <v>39</v>
      </c>
      <c r="D749" s="554"/>
      <c r="E749" s="559">
        <f>'ADJ Sch 6 - Reclassifications'!B49</f>
        <v>0</v>
      </c>
      <c r="F749" s="555">
        <v>9</v>
      </c>
      <c r="G749" s="554" t="s">
        <v>52</v>
      </c>
      <c r="H749" s="554"/>
      <c r="I749" s="609"/>
      <c r="J749" s="558">
        <f>'Sch 6 - Reclassifications'!$L$49</f>
        <v>0</v>
      </c>
      <c r="K749" s="558">
        <f t="shared" si="20"/>
        <v>0</v>
      </c>
      <c r="L749" s="558">
        <f>'ADJ Sch 6 - Reclassifications'!$L$49</f>
        <v>0</v>
      </c>
      <c r="M749" s="608"/>
    </row>
    <row r="750" spans="1:13" hidden="1" x14ac:dyDescent="0.25">
      <c r="A750" s="608"/>
      <c r="B750" s="554" t="s">
        <v>221</v>
      </c>
      <c r="C750" s="555">
        <v>40</v>
      </c>
      <c r="D750" s="554"/>
      <c r="E750" s="559">
        <f>'ADJ Sch 6 - Reclassifications'!B50</f>
        <v>0</v>
      </c>
      <c r="F750" s="555">
        <v>9</v>
      </c>
      <c r="G750" s="554" t="s">
        <v>52</v>
      </c>
      <c r="H750" s="554"/>
      <c r="I750" s="609"/>
      <c r="J750" s="558">
        <f>'Sch 6 - Reclassifications'!$L$50</f>
        <v>0</v>
      </c>
      <c r="K750" s="558">
        <f t="shared" si="20"/>
        <v>0</v>
      </c>
      <c r="L750" s="558">
        <f>'ADJ Sch 6 - Reclassifications'!$L$50</f>
        <v>0</v>
      </c>
      <c r="M750" s="608"/>
    </row>
    <row r="751" spans="1:13" hidden="1" x14ac:dyDescent="0.25">
      <c r="A751" s="608"/>
      <c r="B751" s="554" t="s">
        <v>221</v>
      </c>
      <c r="C751" s="555">
        <v>41</v>
      </c>
      <c r="D751" s="554"/>
      <c r="E751" s="559">
        <f>'ADJ Sch 6 - Reclassifications'!B51</f>
        <v>0</v>
      </c>
      <c r="F751" s="555">
        <v>9</v>
      </c>
      <c r="G751" s="554" t="s">
        <v>52</v>
      </c>
      <c r="H751" s="554"/>
      <c r="I751" s="609"/>
      <c r="J751" s="558">
        <f>'Sch 6 - Reclassifications'!$L$51</f>
        <v>0</v>
      </c>
      <c r="K751" s="558">
        <f t="shared" si="20"/>
        <v>0</v>
      </c>
      <c r="L751" s="558">
        <f>'ADJ Sch 6 - Reclassifications'!$L$51</f>
        <v>0</v>
      </c>
      <c r="M751" s="608"/>
    </row>
    <row r="752" spans="1:13" hidden="1" x14ac:dyDescent="0.25">
      <c r="A752" s="608"/>
      <c r="B752" s="554" t="s">
        <v>221</v>
      </c>
      <c r="C752" s="555">
        <v>42</v>
      </c>
      <c r="D752" s="554"/>
      <c r="E752" s="559">
        <f>'ADJ Sch 6 - Reclassifications'!B52</f>
        <v>0</v>
      </c>
      <c r="F752" s="555">
        <v>9</v>
      </c>
      <c r="G752" s="554" t="s">
        <v>52</v>
      </c>
      <c r="H752" s="554"/>
      <c r="I752" s="609"/>
      <c r="J752" s="558">
        <f>'Sch 6 - Reclassifications'!$L$52</f>
        <v>0</v>
      </c>
      <c r="K752" s="558">
        <f t="shared" si="20"/>
        <v>0</v>
      </c>
      <c r="L752" s="558">
        <f>'ADJ Sch 6 - Reclassifications'!$L$52</f>
        <v>0</v>
      </c>
      <c r="M752" s="608"/>
    </row>
    <row r="753" spans="1:13" hidden="1" x14ac:dyDescent="0.25">
      <c r="A753" s="608"/>
      <c r="B753" s="554" t="s">
        <v>221</v>
      </c>
      <c r="C753" s="555">
        <v>43</v>
      </c>
      <c r="D753" s="554"/>
      <c r="E753" s="559">
        <f>'ADJ Sch 6 - Reclassifications'!B53</f>
        <v>0</v>
      </c>
      <c r="F753" s="555">
        <v>9</v>
      </c>
      <c r="G753" s="554" t="s">
        <v>52</v>
      </c>
      <c r="H753" s="554"/>
      <c r="I753" s="609"/>
      <c r="J753" s="558">
        <f>'Sch 6 - Reclassifications'!$L$53</f>
        <v>0</v>
      </c>
      <c r="K753" s="558">
        <f t="shared" si="20"/>
        <v>0</v>
      </c>
      <c r="L753" s="558">
        <f>'ADJ Sch 6 - Reclassifications'!$L$53</f>
        <v>0</v>
      </c>
      <c r="M753" s="608"/>
    </row>
    <row r="754" spans="1:13" hidden="1" x14ac:dyDescent="0.25">
      <c r="A754" s="608"/>
      <c r="B754" s="554" t="s">
        <v>221</v>
      </c>
      <c r="C754" s="555">
        <v>44</v>
      </c>
      <c r="D754" s="554"/>
      <c r="E754" s="559">
        <f>'ADJ Sch 6 - Reclassifications'!B54</f>
        <v>0</v>
      </c>
      <c r="F754" s="555">
        <v>9</v>
      </c>
      <c r="G754" s="554" t="s">
        <v>52</v>
      </c>
      <c r="H754" s="554"/>
      <c r="I754" s="609"/>
      <c r="J754" s="558">
        <f>'Sch 6 - Reclassifications'!$L$54</f>
        <v>0</v>
      </c>
      <c r="K754" s="558">
        <f t="shared" si="20"/>
        <v>0</v>
      </c>
      <c r="L754" s="558">
        <f>'ADJ Sch 6 - Reclassifications'!$L$54</f>
        <v>0</v>
      </c>
      <c r="M754" s="608"/>
    </row>
    <row r="755" spans="1:13" hidden="1" x14ac:dyDescent="0.25">
      <c r="A755" s="608"/>
      <c r="B755" s="554" t="s">
        <v>221</v>
      </c>
      <c r="C755" s="555">
        <v>45</v>
      </c>
      <c r="D755" s="554"/>
      <c r="E755" s="559">
        <f>'ADJ Sch 6 - Reclassifications'!B55</f>
        <v>0</v>
      </c>
      <c r="F755" s="555">
        <v>9</v>
      </c>
      <c r="G755" s="554" t="s">
        <v>52</v>
      </c>
      <c r="H755" s="554"/>
      <c r="I755" s="609"/>
      <c r="J755" s="558">
        <f>'Sch 6 - Reclassifications'!$L$55</f>
        <v>0</v>
      </c>
      <c r="K755" s="558">
        <f t="shared" si="20"/>
        <v>0</v>
      </c>
      <c r="L755" s="558">
        <f>'ADJ Sch 6 - Reclassifications'!$L$55</f>
        <v>0</v>
      </c>
      <c r="M755" s="608"/>
    </row>
    <row r="756" spans="1:13" hidden="1" x14ac:dyDescent="0.25">
      <c r="A756" s="608"/>
      <c r="B756" s="554" t="s">
        <v>221</v>
      </c>
      <c r="C756" s="555">
        <v>46</v>
      </c>
      <c r="D756" s="554"/>
      <c r="E756" s="559">
        <f>'ADJ Sch 6 - Reclassifications'!B56</f>
        <v>0</v>
      </c>
      <c r="F756" s="555">
        <v>9</v>
      </c>
      <c r="G756" s="554" t="s">
        <v>52</v>
      </c>
      <c r="H756" s="554"/>
      <c r="I756" s="609"/>
      <c r="J756" s="558">
        <f>'Sch 6 - Reclassifications'!$L$56</f>
        <v>0</v>
      </c>
      <c r="K756" s="558">
        <f t="shared" si="20"/>
        <v>0</v>
      </c>
      <c r="L756" s="558">
        <f>'ADJ Sch 6 - Reclassifications'!$L$56</f>
        <v>0</v>
      </c>
      <c r="M756" s="608"/>
    </row>
    <row r="757" spans="1:13" hidden="1" x14ac:dyDescent="0.25">
      <c r="A757" s="608"/>
      <c r="B757" s="554" t="s">
        <v>221</v>
      </c>
      <c r="C757" s="555">
        <v>47</v>
      </c>
      <c r="D757" s="554"/>
      <c r="E757" s="559">
        <f>'ADJ Sch 6 - Reclassifications'!B57</f>
        <v>0</v>
      </c>
      <c r="F757" s="555">
        <v>9</v>
      </c>
      <c r="G757" s="554" t="s">
        <v>52</v>
      </c>
      <c r="H757" s="554"/>
      <c r="I757" s="609"/>
      <c r="J757" s="558">
        <f>'Sch 6 - Reclassifications'!$L$57</f>
        <v>0</v>
      </c>
      <c r="K757" s="558">
        <f t="shared" si="20"/>
        <v>0</v>
      </c>
      <c r="L757" s="558">
        <f>'ADJ Sch 6 - Reclassifications'!$L$57</f>
        <v>0</v>
      </c>
      <c r="M757" s="608"/>
    </row>
    <row r="758" spans="1:13" hidden="1" x14ac:dyDescent="0.25">
      <c r="A758" s="608"/>
      <c r="B758" s="554" t="s">
        <v>221</v>
      </c>
      <c r="C758" s="555">
        <v>48</v>
      </c>
      <c r="D758" s="554"/>
      <c r="E758" s="559">
        <f>'ADJ Sch 6 - Reclassifications'!B58</f>
        <v>0</v>
      </c>
      <c r="F758" s="555">
        <v>9</v>
      </c>
      <c r="G758" s="554" t="s">
        <v>52</v>
      </c>
      <c r="H758" s="554"/>
      <c r="I758" s="609"/>
      <c r="J758" s="558">
        <f>'Sch 6 - Reclassifications'!$L$58</f>
        <v>0</v>
      </c>
      <c r="K758" s="558">
        <f t="shared" si="20"/>
        <v>0</v>
      </c>
      <c r="L758" s="558">
        <f>'ADJ Sch 6 - Reclassifications'!$L$58</f>
        <v>0</v>
      </c>
      <c r="M758" s="608"/>
    </row>
    <row r="759" spans="1:13" hidden="1" x14ac:dyDescent="0.25">
      <c r="A759" s="608"/>
      <c r="B759" s="554" t="s">
        <v>221</v>
      </c>
      <c r="C759" s="555">
        <v>49</v>
      </c>
      <c r="D759" s="554"/>
      <c r="E759" s="559">
        <f>'ADJ Sch 6 - Reclassifications'!B59</f>
        <v>0</v>
      </c>
      <c r="F759" s="555">
        <v>9</v>
      </c>
      <c r="G759" s="554" t="s">
        <v>52</v>
      </c>
      <c r="H759" s="554"/>
      <c r="I759" s="609"/>
      <c r="J759" s="558">
        <f>'Sch 6 - Reclassifications'!$L$59</f>
        <v>0</v>
      </c>
      <c r="K759" s="558">
        <f t="shared" si="20"/>
        <v>0</v>
      </c>
      <c r="L759" s="558">
        <f>'ADJ Sch 6 - Reclassifications'!$L$59</f>
        <v>0</v>
      </c>
      <c r="M759" s="608"/>
    </row>
    <row r="760" spans="1:13" hidden="1" x14ac:dyDescent="0.25">
      <c r="A760" s="608"/>
      <c r="B760" s="554" t="s">
        <v>221</v>
      </c>
      <c r="C760" s="555">
        <v>50</v>
      </c>
      <c r="D760" s="554"/>
      <c r="E760" s="559">
        <f>'ADJ Sch 6 - Reclassifications'!B60</f>
        <v>0</v>
      </c>
      <c r="F760" s="555">
        <v>9</v>
      </c>
      <c r="G760" s="554" t="s">
        <v>52</v>
      </c>
      <c r="H760" s="554"/>
      <c r="I760" s="609"/>
      <c r="J760" s="558">
        <f>'Sch 6 - Reclassifications'!$L$60</f>
        <v>0</v>
      </c>
      <c r="K760" s="558">
        <f t="shared" si="20"/>
        <v>0</v>
      </c>
      <c r="L760" s="558">
        <f>'ADJ Sch 6 - Reclassifications'!$L$60</f>
        <v>0</v>
      </c>
      <c r="M760" s="608"/>
    </row>
    <row r="761" spans="1:13" hidden="1" x14ac:dyDescent="0.25">
      <c r="A761" s="608"/>
      <c r="B761" s="554" t="s">
        <v>221</v>
      </c>
      <c r="C761" s="555">
        <v>51</v>
      </c>
      <c r="D761" s="554"/>
      <c r="E761" s="559">
        <f>'ADJ Sch 6 - Reclassifications'!B61</f>
        <v>0</v>
      </c>
      <c r="F761" s="555">
        <v>9</v>
      </c>
      <c r="G761" s="554" t="s">
        <v>52</v>
      </c>
      <c r="H761" s="554"/>
      <c r="I761" s="609"/>
      <c r="J761" s="558">
        <f>'Sch 6 - Reclassifications'!$L$61</f>
        <v>0</v>
      </c>
      <c r="K761" s="558">
        <f t="shared" si="20"/>
        <v>0</v>
      </c>
      <c r="L761" s="558">
        <f>'ADJ Sch 6 - Reclassifications'!$L$61</f>
        <v>0</v>
      </c>
      <c r="M761" s="608"/>
    </row>
    <row r="762" spans="1:13" hidden="1" x14ac:dyDescent="0.25">
      <c r="A762" s="608"/>
      <c r="B762" s="554" t="s">
        <v>221</v>
      </c>
      <c r="C762" s="555">
        <v>52</v>
      </c>
      <c r="D762" s="554"/>
      <c r="E762" s="559">
        <f>'ADJ Sch 6 - Reclassifications'!B62</f>
        <v>0</v>
      </c>
      <c r="F762" s="555">
        <v>9</v>
      </c>
      <c r="G762" s="554" t="s">
        <v>52</v>
      </c>
      <c r="H762" s="554"/>
      <c r="I762" s="609"/>
      <c r="J762" s="558">
        <f>'Sch 6 - Reclassifications'!$L$62</f>
        <v>0</v>
      </c>
      <c r="K762" s="558">
        <f t="shared" si="20"/>
        <v>0</v>
      </c>
      <c r="L762" s="558">
        <f>'ADJ Sch 6 - Reclassifications'!$L$62</f>
        <v>0</v>
      </c>
      <c r="M762" s="608"/>
    </row>
    <row r="763" spans="1:13" hidden="1" x14ac:dyDescent="0.25">
      <c r="A763" s="608"/>
      <c r="B763" s="554" t="s">
        <v>221</v>
      </c>
      <c r="C763" s="555">
        <v>53</v>
      </c>
      <c r="D763" s="554"/>
      <c r="E763" s="559">
        <f>'ADJ Sch 6 - Reclassifications'!B63</f>
        <v>0</v>
      </c>
      <c r="F763" s="555">
        <v>9</v>
      </c>
      <c r="G763" s="554" t="s">
        <v>52</v>
      </c>
      <c r="H763" s="554"/>
      <c r="I763" s="609"/>
      <c r="J763" s="558">
        <f>'Sch 6 - Reclassifications'!$L$63</f>
        <v>0</v>
      </c>
      <c r="K763" s="558">
        <f t="shared" si="20"/>
        <v>0</v>
      </c>
      <c r="L763" s="558">
        <f>'ADJ Sch 6 - Reclassifications'!$L$63</f>
        <v>0</v>
      </c>
      <c r="M763" s="608"/>
    </row>
    <row r="764" spans="1:13" hidden="1" x14ac:dyDescent="0.25">
      <c r="A764" s="608"/>
      <c r="B764" s="554" t="s">
        <v>221</v>
      </c>
      <c r="C764" s="555">
        <v>54</v>
      </c>
      <c r="D764" s="554"/>
      <c r="E764" s="559">
        <f>'ADJ Sch 6 - Reclassifications'!B64</f>
        <v>0</v>
      </c>
      <c r="F764" s="555">
        <v>9</v>
      </c>
      <c r="G764" s="554" t="s">
        <v>52</v>
      </c>
      <c r="H764" s="554"/>
      <c r="I764" s="609"/>
      <c r="J764" s="558">
        <f>'Sch 6 - Reclassifications'!$L$64</f>
        <v>0</v>
      </c>
      <c r="K764" s="558">
        <f t="shared" si="20"/>
        <v>0</v>
      </c>
      <c r="L764" s="558">
        <f>'ADJ Sch 6 - Reclassifications'!$L$64</f>
        <v>0</v>
      </c>
      <c r="M764" s="608"/>
    </row>
    <row r="765" spans="1:13" hidden="1" x14ac:dyDescent="0.25">
      <c r="A765" s="608"/>
      <c r="B765" s="554" t="s">
        <v>221</v>
      </c>
      <c r="C765" s="555">
        <v>55</v>
      </c>
      <c r="D765" s="554"/>
      <c r="E765" s="559">
        <f>'ADJ Sch 6 - Reclassifications'!B65</f>
        <v>0</v>
      </c>
      <c r="F765" s="555">
        <v>9</v>
      </c>
      <c r="G765" s="554" t="s">
        <v>52</v>
      </c>
      <c r="H765" s="554"/>
      <c r="I765" s="609"/>
      <c r="J765" s="558">
        <f>'Sch 6 - Reclassifications'!$L$65</f>
        <v>0</v>
      </c>
      <c r="K765" s="558">
        <f t="shared" si="20"/>
        <v>0</v>
      </c>
      <c r="L765" s="558">
        <f>'ADJ Sch 6 - Reclassifications'!$L$65</f>
        <v>0</v>
      </c>
      <c r="M765" s="608"/>
    </row>
    <row r="766" spans="1:13" hidden="1" x14ac:dyDescent="0.25">
      <c r="A766" s="608"/>
      <c r="B766" s="554" t="s">
        <v>221</v>
      </c>
      <c r="C766" s="555">
        <v>56</v>
      </c>
      <c r="D766" s="554"/>
      <c r="E766" s="559">
        <f>'ADJ Sch 6 - Reclassifications'!B66</f>
        <v>0</v>
      </c>
      <c r="F766" s="555">
        <v>9</v>
      </c>
      <c r="G766" s="554" t="s">
        <v>52</v>
      </c>
      <c r="H766" s="554"/>
      <c r="I766" s="609"/>
      <c r="J766" s="558">
        <f>'Sch 6 - Reclassifications'!$L$66</f>
        <v>0</v>
      </c>
      <c r="K766" s="558">
        <f t="shared" si="20"/>
        <v>0</v>
      </c>
      <c r="L766" s="558">
        <f>'ADJ Sch 6 - Reclassifications'!$L$66</f>
        <v>0</v>
      </c>
      <c r="M766" s="608"/>
    </row>
    <row r="767" spans="1:13" hidden="1" x14ac:dyDescent="0.25">
      <c r="A767" s="608"/>
      <c r="B767" s="554" t="s">
        <v>221</v>
      </c>
      <c r="C767" s="555">
        <v>57</v>
      </c>
      <c r="D767" s="554"/>
      <c r="E767" s="559">
        <f>'ADJ Sch 6 - Reclassifications'!B67</f>
        <v>0</v>
      </c>
      <c r="F767" s="555">
        <v>9</v>
      </c>
      <c r="G767" s="554" t="s">
        <v>52</v>
      </c>
      <c r="H767" s="554"/>
      <c r="I767" s="609"/>
      <c r="J767" s="558">
        <f>'Sch 6 - Reclassifications'!$L$67</f>
        <v>0</v>
      </c>
      <c r="K767" s="558">
        <f t="shared" si="20"/>
        <v>0</v>
      </c>
      <c r="L767" s="558">
        <f>'ADJ Sch 6 - Reclassifications'!$L$67</f>
        <v>0</v>
      </c>
      <c r="M767" s="608"/>
    </row>
    <row r="768" spans="1:13" hidden="1" x14ac:dyDescent="0.25">
      <c r="A768" s="608"/>
      <c r="B768" s="554" t="s">
        <v>221</v>
      </c>
      <c r="C768" s="555">
        <v>58</v>
      </c>
      <c r="D768" s="554"/>
      <c r="E768" s="559">
        <f>'ADJ Sch 6 - Reclassifications'!B68</f>
        <v>0</v>
      </c>
      <c r="F768" s="555">
        <v>9</v>
      </c>
      <c r="G768" s="554" t="s">
        <v>52</v>
      </c>
      <c r="H768" s="554"/>
      <c r="I768" s="609"/>
      <c r="J768" s="558">
        <f>'Sch 6 - Reclassifications'!$L$68</f>
        <v>0</v>
      </c>
      <c r="K768" s="558">
        <f t="shared" si="20"/>
        <v>0</v>
      </c>
      <c r="L768" s="558">
        <f>'ADJ Sch 6 - Reclassifications'!$L$68</f>
        <v>0</v>
      </c>
      <c r="M768" s="608"/>
    </row>
    <row r="769" spans="1:13" hidden="1" x14ac:dyDescent="0.25">
      <c r="A769" s="608"/>
      <c r="B769" s="554" t="s">
        <v>221</v>
      </c>
      <c r="C769" s="555">
        <v>59</v>
      </c>
      <c r="D769" s="554"/>
      <c r="E769" s="559">
        <f>'ADJ Sch 6 - Reclassifications'!B69</f>
        <v>0</v>
      </c>
      <c r="F769" s="555">
        <v>9</v>
      </c>
      <c r="G769" s="554" t="s">
        <v>52</v>
      </c>
      <c r="H769" s="554"/>
      <c r="I769" s="609"/>
      <c r="J769" s="558">
        <f>'Sch 6 - Reclassifications'!$L$69</f>
        <v>0</v>
      </c>
      <c r="K769" s="558">
        <f t="shared" si="20"/>
        <v>0</v>
      </c>
      <c r="L769" s="558">
        <f>'ADJ Sch 6 - Reclassifications'!$L$69</f>
        <v>0</v>
      </c>
      <c r="M769" s="608"/>
    </row>
    <row r="770" spans="1:13" hidden="1" x14ac:dyDescent="0.25">
      <c r="A770" s="608"/>
      <c r="B770" s="554" t="s">
        <v>221</v>
      </c>
      <c r="C770" s="555">
        <v>60</v>
      </c>
      <c r="D770" s="554"/>
      <c r="E770" s="559">
        <f>'ADJ Sch 6 - Reclassifications'!B70</f>
        <v>0</v>
      </c>
      <c r="F770" s="555">
        <v>9</v>
      </c>
      <c r="G770" s="554" t="s">
        <v>52</v>
      </c>
      <c r="H770" s="554"/>
      <c r="I770" s="609"/>
      <c r="J770" s="558">
        <f>'Sch 6 - Reclassifications'!$L$70</f>
        <v>0</v>
      </c>
      <c r="K770" s="558">
        <f t="shared" si="20"/>
        <v>0</v>
      </c>
      <c r="L770" s="558">
        <f>'ADJ Sch 6 - Reclassifications'!$L$70</f>
        <v>0</v>
      </c>
      <c r="M770" s="608"/>
    </row>
    <row r="771" spans="1:13" hidden="1" x14ac:dyDescent="0.25">
      <c r="A771" s="608"/>
      <c r="B771" s="554" t="s">
        <v>222</v>
      </c>
      <c r="C771" s="555">
        <v>1</v>
      </c>
      <c r="D771" s="554"/>
      <c r="E771" s="559">
        <f>'ADJ Sch 7 - Adjustments'!B10</f>
        <v>0</v>
      </c>
      <c r="F771" s="555">
        <v>1</v>
      </c>
      <c r="G771" s="554" t="s">
        <v>82</v>
      </c>
      <c r="H771" s="554"/>
      <c r="I771" s="609"/>
      <c r="J771" s="563">
        <f>'Sch 7 - Adjustments'!$D$10</f>
        <v>0</v>
      </c>
      <c r="K771" s="563">
        <f>IF(J771=L771,0,L771)</f>
        <v>0</v>
      </c>
      <c r="L771" s="563">
        <f>'ADJ Sch 7 - Adjustments'!$D$10</f>
        <v>0</v>
      </c>
      <c r="M771" s="608"/>
    </row>
    <row r="772" spans="1:13" hidden="1" x14ac:dyDescent="0.25">
      <c r="A772" s="608"/>
      <c r="B772" s="554" t="s">
        <v>222</v>
      </c>
      <c r="C772" s="555">
        <v>1</v>
      </c>
      <c r="D772" s="554"/>
      <c r="E772" s="559">
        <f>'ADJ Sch 7 - Adjustments'!B10</f>
        <v>0</v>
      </c>
      <c r="F772" s="555">
        <v>2</v>
      </c>
      <c r="G772" s="554" t="s">
        <v>90</v>
      </c>
      <c r="H772" s="554"/>
      <c r="I772" s="609"/>
      <c r="J772" s="558">
        <f>'Sch 7 - Adjustments'!$E$10</f>
        <v>0</v>
      </c>
      <c r="K772" s="558">
        <f>L772-J772</f>
        <v>0</v>
      </c>
      <c r="L772" s="558">
        <f>'ADJ Sch 7 - Adjustments'!$E$10</f>
        <v>0</v>
      </c>
      <c r="M772" s="608"/>
    </row>
    <row r="773" spans="1:13" hidden="1" x14ac:dyDescent="0.25">
      <c r="A773" s="608"/>
      <c r="B773" s="554" t="s">
        <v>222</v>
      </c>
      <c r="C773" s="555">
        <v>1</v>
      </c>
      <c r="D773" s="554"/>
      <c r="E773" s="559">
        <f>'ADJ Sch 7 - Adjustments'!B10</f>
        <v>0</v>
      </c>
      <c r="F773" s="555">
        <v>3</v>
      </c>
      <c r="G773" s="554" t="s">
        <v>50</v>
      </c>
      <c r="H773" s="554"/>
      <c r="I773" s="609"/>
      <c r="J773" s="563">
        <f>'Sch 7 - Adjustments'!$F$10</f>
        <v>0</v>
      </c>
      <c r="K773" s="563">
        <f>IF(J773=L773,0,L773)</f>
        <v>0</v>
      </c>
      <c r="L773" s="563">
        <f>'ADJ Sch 7 - Adjustments'!$F$10</f>
        <v>0</v>
      </c>
      <c r="M773" s="608"/>
    </row>
    <row r="774" spans="1:13" hidden="1" x14ac:dyDescent="0.25">
      <c r="A774" s="608"/>
      <c r="B774" s="554" t="s">
        <v>222</v>
      </c>
      <c r="C774" s="555">
        <v>1</v>
      </c>
      <c r="D774" s="554"/>
      <c r="E774" s="559">
        <f>'ADJ Sch 7 - Adjustments'!B10</f>
        <v>0</v>
      </c>
      <c r="F774" s="555">
        <v>4</v>
      </c>
      <c r="G774" s="554" t="s">
        <v>78</v>
      </c>
      <c r="H774" s="554"/>
      <c r="I774" s="609"/>
      <c r="J774" s="563">
        <f>'Sch 7 - Adjustments'!$H$10</f>
        <v>0</v>
      </c>
      <c r="K774" s="563">
        <f>IF(J774=L774,0,L774)</f>
        <v>0</v>
      </c>
      <c r="L774" s="563">
        <f>'ADJ Sch 7 - Adjustments'!$H$10</f>
        <v>0</v>
      </c>
      <c r="M774" s="608"/>
    </row>
    <row r="775" spans="1:13" hidden="1" x14ac:dyDescent="0.25">
      <c r="A775" s="608"/>
      <c r="B775" s="554" t="s">
        <v>222</v>
      </c>
      <c r="C775" s="555">
        <v>1</v>
      </c>
      <c r="D775" s="554"/>
      <c r="E775" s="559">
        <f>'ADJ Sch 7 - Adjustments'!B10</f>
        <v>0</v>
      </c>
      <c r="F775" s="555">
        <v>5</v>
      </c>
      <c r="G775" s="554" t="s">
        <v>86</v>
      </c>
      <c r="H775" s="554"/>
      <c r="I775" s="609"/>
      <c r="J775" s="563">
        <f>'Sch 7 - Adjustments'!$I$10</f>
        <v>0</v>
      </c>
      <c r="K775" s="563">
        <f>IF(J775=L775,0,L775)</f>
        <v>0</v>
      </c>
      <c r="L775" s="563">
        <f>'ADJ Sch 7 - Adjustments'!$I$10</f>
        <v>0</v>
      </c>
      <c r="M775" s="608"/>
    </row>
    <row r="776" spans="1:13" hidden="1" x14ac:dyDescent="0.25">
      <c r="A776" s="608"/>
      <c r="B776" s="554" t="s">
        <v>222</v>
      </c>
      <c r="C776" s="555">
        <v>2</v>
      </c>
      <c r="D776" s="554"/>
      <c r="E776" s="559">
        <f>'ADJ Sch 7 - Adjustments'!B11</f>
        <v>0</v>
      </c>
      <c r="F776" s="555">
        <v>1</v>
      </c>
      <c r="G776" s="554" t="s">
        <v>82</v>
      </c>
      <c r="H776" s="554"/>
      <c r="I776" s="609"/>
      <c r="J776" s="563">
        <f>'Sch 7 - Adjustments'!$D$11</f>
        <v>0</v>
      </c>
      <c r="K776" s="563">
        <f>IF(J776=L776,0,L776)</f>
        <v>0</v>
      </c>
      <c r="L776" s="563">
        <f>'ADJ Sch 7 - Adjustments'!$D$11</f>
        <v>0</v>
      </c>
      <c r="M776" s="608"/>
    </row>
    <row r="777" spans="1:13" hidden="1" x14ac:dyDescent="0.25">
      <c r="A777" s="608"/>
      <c r="B777" s="554" t="s">
        <v>222</v>
      </c>
      <c r="C777" s="555">
        <v>2</v>
      </c>
      <c r="D777" s="554"/>
      <c r="E777" s="559">
        <f>'ADJ Sch 7 - Adjustments'!B11</f>
        <v>0</v>
      </c>
      <c r="F777" s="555">
        <v>2</v>
      </c>
      <c r="G777" s="554" t="s">
        <v>90</v>
      </c>
      <c r="H777" s="554"/>
      <c r="I777" s="609"/>
      <c r="J777" s="558">
        <f>'Sch 7 - Adjustments'!$E$11</f>
        <v>0</v>
      </c>
      <c r="K777" s="558">
        <f>L777-J777</f>
        <v>0</v>
      </c>
      <c r="L777" s="558">
        <f>'ADJ Sch 7 - Adjustments'!$E$11</f>
        <v>0</v>
      </c>
      <c r="M777" s="608"/>
    </row>
    <row r="778" spans="1:13" hidden="1" x14ac:dyDescent="0.25">
      <c r="A778" s="608"/>
      <c r="B778" s="554" t="s">
        <v>222</v>
      </c>
      <c r="C778" s="555">
        <v>2</v>
      </c>
      <c r="D778" s="554"/>
      <c r="E778" s="559">
        <f>'ADJ Sch 7 - Adjustments'!B11</f>
        <v>0</v>
      </c>
      <c r="F778" s="555">
        <v>3</v>
      </c>
      <c r="G778" s="554" t="s">
        <v>50</v>
      </c>
      <c r="H778" s="554"/>
      <c r="I778" s="609"/>
      <c r="J778" s="563">
        <f>'Sch 7 - Adjustments'!$F$11</f>
        <v>0</v>
      </c>
      <c r="K778" s="563">
        <f>IF(J778=L778,0,L778)</f>
        <v>0</v>
      </c>
      <c r="L778" s="563">
        <f>'ADJ Sch 7 - Adjustments'!$F$11</f>
        <v>0</v>
      </c>
      <c r="M778" s="608"/>
    </row>
    <row r="779" spans="1:13" hidden="1" x14ac:dyDescent="0.25">
      <c r="A779" s="608"/>
      <c r="B779" s="554" t="s">
        <v>222</v>
      </c>
      <c r="C779" s="555">
        <v>2</v>
      </c>
      <c r="D779" s="554"/>
      <c r="E779" s="559">
        <f>'ADJ Sch 7 - Adjustments'!B11</f>
        <v>0</v>
      </c>
      <c r="F779" s="555">
        <v>4</v>
      </c>
      <c r="G779" s="554" t="s">
        <v>78</v>
      </c>
      <c r="H779" s="554"/>
      <c r="I779" s="609"/>
      <c r="J779" s="563">
        <f>'Sch 7 - Adjustments'!$H$11</f>
        <v>0</v>
      </c>
      <c r="K779" s="563">
        <f>IF(J779=L779,0,L779)</f>
        <v>0</v>
      </c>
      <c r="L779" s="563">
        <f>'ADJ Sch 7 - Adjustments'!$H$11</f>
        <v>0</v>
      </c>
      <c r="M779" s="608"/>
    </row>
    <row r="780" spans="1:13" hidden="1" x14ac:dyDescent="0.25">
      <c r="A780" s="608"/>
      <c r="B780" s="554" t="s">
        <v>222</v>
      </c>
      <c r="C780" s="555">
        <v>2</v>
      </c>
      <c r="D780" s="554"/>
      <c r="E780" s="559">
        <f>'ADJ Sch 7 - Adjustments'!B11</f>
        <v>0</v>
      </c>
      <c r="F780" s="555">
        <v>5</v>
      </c>
      <c r="G780" s="554" t="s">
        <v>86</v>
      </c>
      <c r="H780" s="554"/>
      <c r="I780" s="609"/>
      <c r="J780" s="563">
        <f>'Sch 7 - Adjustments'!$I$11</f>
        <v>0</v>
      </c>
      <c r="K780" s="563">
        <f>IF(J780=L780,0,L780)</f>
        <v>0</v>
      </c>
      <c r="L780" s="563">
        <f>'ADJ Sch 7 - Adjustments'!$I$11</f>
        <v>0</v>
      </c>
      <c r="M780" s="608"/>
    </row>
    <row r="781" spans="1:13" hidden="1" x14ac:dyDescent="0.25">
      <c r="A781" s="608"/>
      <c r="B781" s="554" t="s">
        <v>222</v>
      </c>
      <c r="C781" s="555">
        <v>3</v>
      </c>
      <c r="D781" s="554"/>
      <c r="E781" s="559">
        <f>'ADJ Sch 7 - Adjustments'!B12</f>
        <v>0</v>
      </c>
      <c r="F781" s="555">
        <v>1</v>
      </c>
      <c r="G781" s="554" t="s">
        <v>82</v>
      </c>
      <c r="H781" s="554"/>
      <c r="I781" s="609"/>
      <c r="J781" s="563">
        <f>'Sch 7 - Adjustments'!$D$12</f>
        <v>0</v>
      </c>
      <c r="K781" s="563">
        <f>IF(J781=L781,0,L781)</f>
        <v>0</v>
      </c>
      <c r="L781" s="563">
        <f>'ADJ Sch 7 - Adjustments'!$D$12</f>
        <v>0</v>
      </c>
      <c r="M781" s="608"/>
    </row>
    <row r="782" spans="1:13" hidden="1" x14ac:dyDescent="0.25">
      <c r="A782" s="608"/>
      <c r="B782" s="554" t="s">
        <v>222</v>
      </c>
      <c r="C782" s="555">
        <v>3</v>
      </c>
      <c r="D782" s="554"/>
      <c r="E782" s="559">
        <f>'ADJ Sch 7 - Adjustments'!B12</f>
        <v>0</v>
      </c>
      <c r="F782" s="555">
        <v>2</v>
      </c>
      <c r="G782" s="554" t="s">
        <v>90</v>
      </c>
      <c r="H782" s="554"/>
      <c r="I782" s="609"/>
      <c r="J782" s="558">
        <f>'Sch 7 - Adjustments'!$E$12</f>
        <v>0</v>
      </c>
      <c r="K782" s="558">
        <f>L782-J782</f>
        <v>0</v>
      </c>
      <c r="L782" s="558">
        <f>'ADJ Sch 7 - Adjustments'!$E$12</f>
        <v>0</v>
      </c>
      <c r="M782" s="608"/>
    </row>
    <row r="783" spans="1:13" hidden="1" x14ac:dyDescent="0.25">
      <c r="A783" s="608"/>
      <c r="B783" s="554" t="s">
        <v>222</v>
      </c>
      <c r="C783" s="555">
        <v>3</v>
      </c>
      <c r="D783" s="554"/>
      <c r="E783" s="559">
        <f>'ADJ Sch 7 - Adjustments'!B12</f>
        <v>0</v>
      </c>
      <c r="F783" s="555">
        <v>3</v>
      </c>
      <c r="G783" s="554" t="s">
        <v>50</v>
      </c>
      <c r="H783" s="554"/>
      <c r="I783" s="609"/>
      <c r="J783" s="563">
        <f>'Sch 7 - Adjustments'!$F$12</f>
        <v>0</v>
      </c>
      <c r="K783" s="563">
        <f>IF(J783=L783,0,L783)</f>
        <v>0</v>
      </c>
      <c r="L783" s="563">
        <f>'ADJ Sch 7 - Adjustments'!$F$12</f>
        <v>0</v>
      </c>
      <c r="M783" s="608"/>
    </row>
    <row r="784" spans="1:13" hidden="1" x14ac:dyDescent="0.25">
      <c r="A784" s="608"/>
      <c r="B784" s="554" t="s">
        <v>222</v>
      </c>
      <c r="C784" s="555">
        <v>3</v>
      </c>
      <c r="D784" s="554"/>
      <c r="E784" s="559">
        <f>'ADJ Sch 7 - Adjustments'!B12</f>
        <v>0</v>
      </c>
      <c r="F784" s="555">
        <v>4</v>
      </c>
      <c r="G784" s="554" t="s">
        <v>78</v>
      </c>
      <c r="H784" s="554"/>
      <c r="I784" s="609"/>
      <c r="J784" s="563">
        <f>'Sch 7 - Adjustments'!$H$12</f>
        <v>0</v>
      </c>
      <c r="K784" s="563">
        <f>IF(J784=L784,0,L784)</f>
        <v>0</v>
      </c>
      <c r="L784" s="563">
        <f>'ADJ Sch 7 - Adjustments'!$H$12</f>
        <v>0</v>
      </c>
      <c r="M784" s="608"/>
    </row>
    <row r="785" spans="1:13" hidden="1" x14ac:dyDescent="0.25">
      <c r="A785" s="608"/>
      <c r="B785" s="554" t="s">
        <v>222</v>
      </c>
      <c r="C785" s="555">
        <v>3</v>
      </c>
      <c r="D785" s="554"/>
      <c r="E785" s="559">
        <f>'ADJ Sch 7 - Adjustments'!B12</f>
        <v>0</v>
      </c>
      <c r="F785" s="555">
        <v>5</v>
      </c>
      <c r="G785" s="554" t="s">
        <v>86</v>
      </c>
      <c r="H785" s="554"/>
      <c r="I785" s="609"/>
      <c r="J785" s="563">
        <f>'Sch 7 - Adjustments'!$I$12</f>
        <v>0</v>
      </c>
      <c r="K785" s="563">
        <f>IF(J785=L785,0,L785)</f>
        <v>0</v>
      </c>
      <c r="L785" s="563">
        <f>'ADJ Sch 7 - Adjustments'!$I$12</f>
        <v>0</v>
      </c>
      <c r="M785" s="608"/>
    </row>
    <row r="786" spans="1:13" hidden="1" x14ac:dyDescent="0.25">
      <c r="A786" s="608"/>
      <c r="B786" s="554" t="s">
        <v>222</v>
      </c>
      <c r="C786" s="555">
        <v>4</v>
      </c>
      <c r="D786" s="554"/>
      <c r="E786" s="559">
        <f>'ADJ Sch 7 - Adjustments'!B13</f>
        <v>0</v>
      </c>
      <c r="F786" s="555">
        <v>1</v>
      </c>
      <c r="G786" s="554" t="s">
        <v>82</v>
      </c>
      <c r="H786" s="554"/>
      <c r="I786" s="609"/>
      <c r="J786" s="563">
        <f>'Sch 7 - Adjustments'!$D$13</f>
        <v>0</v>
      </c>
      <c r="K786" s="563">
        <f>IF(J786=L786,0,L786)</f>
        <v>0</v>
      </c>
      <c r="L786" s="563">
        <f>'ADJ Sch 7 - Adjustments'!$D$13</f>
        <v>0</v>
      </c>
      <c r="M786" s="608"/>
    </row>
    <row r="787" spans="1:13" hidden="1" x14ac:dyDescent="0.25">
      <c r="A787" s="608"/>
      <c r="B787" s="554" t="s">
        <v>222</v>
      </c>
      <c r="C787" s="555">
        <v>4</v>
      </c>
      <c r="D787" s="554"/>
      <c r="E787" s="559">
        <f>'ADJ Sch 7 - Adjustments'!B13</f>
        <v>0</v>
      </c>
      <c r="F787" s="555">
        <v>2</v>
      </c>
      <c r="G787" s="554" t="s">
        <v>90</v>
      </c>
      <c r="H787" s="554"/>
      <c r="I787" s="609"/>
      <c r="J787" s="558">
        <f>'Sch 7 - Adjustments'!$E$13</f>
        <v>0</v>
      </c>
      <c r="K787" s="558">
        <f>L787-J787</f>
        <v>0</v>
      </c>
      <c r="L787" s="558">
        <f>'ADJ Sch 7 - Adjustments'!$E$13</f>
        <v>0</v>
      </c>
      <c r="M787" s="608"/>
    </row>
    <row r="788" spans="1:13" hidden="1" x14ac:dyDescent="0.25">
      <c r="A788" s="608"/>
      <c r="B788" s="554" t="s">
        <v>222</v>
      </c>
      <c r="C788" s="555">
        <v>4</v>
      </c>
      <c r="D788" s="554"/>
      <c r="E788" s="559">
        <f>'ADJ Sch 7 - Adjustments'!B13</f>
        <v>0</v>
      </c>
      <c r="F788" s="555">
        <v>3</v>
      </c>
      <c r="G788" s="554" t="s">
        <v>50</v>
      </c>
      <c r="H788" s="554"/>
      <c r="I788" s="609"/>
      <c r="J788" s="563">
        <f>'Sch 7 - Adjustments'!$F$13</f>
        <v>0</v>
      </c>
      <c r="K788" s="563">
        <f>IF(J788=L788,0,L788)</f>
        <v>0</v>
      </c>
      <c r="L788" s="563">
        <f>'ADJ Sch 7 - Adjustments'!$F$13</f>
        <v>0</v>
      </c>
      <c r="M788" s="608"/>
    </row>
    <row r="789" spans="1:13" hidden="1" x14ac:dyDescent="0.25">
      <c r="A789" s="608"/>
      <c r="B789" s="554" t="s">
        <v>222</v>
      </c>
      <c r="C789" s="555">
        <v>4</v>
      </c>
      <c r="D789" s="554"/>
      <c r="E789" s="559">
        <f>'ADJ Sch 7 - Adjustments'!B13</f>
        <v>0</v>
      </c>
      <c r="F789" s="555">
        <v>4</v>
      </c>
      <c r="G789" s="554" t="s">
        <v>78</v>
      </c>
      <c r="H789" s="554"/>
      <c r="I789" s="609"/>
      <c r="J789" s="563">
        <f>'Sch 7 - Adjustments'!$H$13</f>
        <v>0</v>
      </c>
      <c r="K789" s="563">
        <f>IF(J789=L789,0,L789)</f>
        <v>0</v>
      </c>
      <c r="L789" s="563">
        <f>'ADJ Sch 7 - Adjustments'!$H$13</f>
        <v>0</v>
      </c>
      <c r="M789" s="608"/>
    </row>
    <row r="790" spans="1:13" hidden="1" x14ac:dyDescent="0.25">
      <c r="A790" s="608"/>
      <c r="B790" s="554" t="s">
        <v>222</v>
      </c>
      <c r="C790" s="555">
        <v>4</v>
      </c>
      <c r="D790" s="554"/>
      <c r="E790" s="559">
        <f>'ADJ Sch 7 - Adjustments'!B13</f>
        <v>0</v>
      </c>
      <c r="F790" s="555">
        <v>5</v>
      </c>
      <c r="G790" s="554" t="s">
        <v>86</v>
      </c>
      <c r="H790" s="554"/>
      <c r="I790" s="609"/>
      <c r="J790" s="563">
        <f>'Sch 7 - Adjustments'!$I$13</f>
        <v>0</v>
      </c>
      <c r="K790" s="563">
        <f>IF(J790=L790,0,L790)</f>
        <v>0</v>
      </c>
      <c r="L790" s="563">
        <f>'ADJ Sch 7 - Adjustments'!$I$13</f>
        <v>0</v>
      </c>
      <c r="M790" s="608"/>
    </row>
    <row r="791" spans="1:13" hidden="1" x14ac:dyDescent="0.25">
      <c r="A791" s="608"/>
      <c r="B791" s="554" t="s">
        <v>222</v>
      </c>
      <c r="C791" s="555">
        <v>5</v>
      </c>
      <c r="D791" s="554"/>
      <c r="E791" s="559">
        <f>'ADJ Sch 7 - Adjustments'!B14</f>
        <v>0</v>
      </c>
      <c r="F791" s="555">
        <v>1</v>
      </c>
      <c r="G791" s="554" t="s">
        <v>82</v>
      </c>
      <c r="H791" s="554"/>
      <c r="I791" s="609"/>
      <c r="J791" s="563">
        <f>'Sch 7 - Adjustments'!$D$14</f>
        <v>0</v>
      </c>
      <c r="K791" s="563">
        <f>IF(J791=L791,0,L791)</f>
        <v>0</v>
      </c>
      <c r="L791" s="563">
        <f>'ADJ Sch 7 - Adjustments'!$D$14</f>
        <v>0</v>
      </c>
      <c r="M791" s="608"/>
    </row>
    <row r="792" spans="1:13" hidden="1" x14ac:dyDescent="0.25">
      <c r="A792" s="608"/>
      <c r="B792" s="554" t="s">
        <v>222</v>
      </c>
      <c r="C792" s="555">
        <v>5</v>
      </c>
      <c r="D792" s="554"/>
      <c r="E792" s="559">
        <f>'ADJ Sch 7 - Adjustments'!B14</f>
        <v>0</v>
      </c>
      <c r="F792" s="555">
        <v>2</v>
      </c>
      <c r="G792" s="554" t="s">
        <v>90</v>
      </c>
      <c r="H792" s="554"/>
      <c r="I792" s="609"/>
      <c r="J792" s="558">
        <f>'Sch 7 - Adjustments'!$E$14</f>
        <v>0</v>
      </c>
      <c r="K792" s="558">
        <f>L792-J792</f>
        <v>0</v>
      </c>
      <c r="L792" s="558">
        <f>'ADJ Sch 7 - Adjustments'!$E$14</f>
        <v>0</v>
      </c>
      <c r="M792" s="608"/>
    </row>
    <row r="793" spans="1:13" hidden="1" x14ac:dyDescent="0.25">
      <c r="A793" s="608"/>
      <c r="B793" s="554" t="s">
        <v>222</v>
      </c>
      <c r="C793" s="555">
        <v>5</v>
      </c>
      <c r="D793" s="554"/>
      <c r="E793" s="559">
        <f>'ADJ Sch 7 - Adjustments'!B14</f>
        <v>0</v>
      </c>
      <c r="F793" s="555">
        <v>3</v>
      </c>
      <c r="G793" s="554" t="s">
        <v>50</v>
      </c>
      <c r="H793" s="554"/>
      <c r="I793" s="609"/>
      <c r="J793" s="563">
        <f>'Sch 7 - Adjustments'!$F$14</f>
        <v>0</v>
      </c>
      <c r="K793" s="563">
        <f>IF(J793=L793,0,L793)</f>
        <v>0</v>
      </c>
      <c r="L793" s="563">
        <f>'ADJ Sch 7 - Adjustments'!$F$14</f>
        <v>0</v>
      </c>
      <c r="M793" s="608"/>
    </row>
    <row r="794" spans="1:13" hidden="1" x14ac:dyDescent="0.25">
      <c r="A794" s="608"/>
      <c r="B794" s="554" t="s">
        <v>222</v>
      </c>
      <c r="C794" s="555">
        <v>5</v>
      </c>
      <c r="D794" s="554"/>
      <c r="E794" s="559">
        <f>'ADJ Sch 7 - Adjustments'!B14</f>
        <v>0</v>
      </c>
      <c r="F794" s="555">
        <v>4</v>
      </c>
      <c r="G794" s="554" t="s">
        <v>78</v>
      </c>
      <c r="H794" s="554"/>
      <c r="I794" s="609"/>
      <c r="J794" s="563">
        <f>'Sch 7 - Adjustments'!$H$14</f>
        <v>0</v>
      </c>
      <c r="K794" s="563">
        <f>IF(J794=L794,0,L794)</f>
        <v>0</v>
      </c>
      <c r="L794" s="563">
        <f>'ADJ Sch 7 - Adjustments'!$H$14</f>
        <v>0</v>
      </c>
      <c r="M794" s="608"/>
    </row>
    <row r="795" spans="1:13" hidden="1" x14ac:dyDescent="0.25">
      <c r="A795" s="608"/>
      <c r="B795" s="554" t="s">
        <v>222</v>
      </c>
      <c r="C795" s="555">
        <v>5</v>
      </c>
      <c r="D795" s="554"/>
      <c r="E795" s="559">
        <f>'ADJ Sch 7 - Adjustments'!B14</f>
        <v>0</v>
      </c>
      <c r="F795" s="555">
        <v>5</v>
      </c>
      <c r="G795" s="554" t="s">
        <v>86</v>
      </c>
      <c r="H795" s="554"/>
      <c r="I795" s="609"/>
      <c r="J795" s="563">
        <f>'Sch 7 - Adjustments'!$I$14</f>
        <v>0</v>
      </c>
      <c r="K795" s="563">
        <f>IF(J795=L795,0,L795)</f>
        <v>0</v>
      </c>
      <c r="L795" s="563">
        <f>'ADJ Sch 7 - Adjustments'!$I$14</f>
        <v>0</v>
      </c>
      <c r="M795" s="608"/>
    </row>
    <row r="796" spans="1:13" hidden="1" x14ac:dyDescent="0.25">
      <c r="A796" s="608"/>
      <c r="B796" s="554" t="s">
        <v>222</v>
      </c>
      <c r="C796" s="555">
        <v>6</v>
      </c>
      <c r="D796" s="554"/>
      <c r="E796" s="559">
        <f>'ADJ Sch 7 - Adjustments'!B15</f>
        <v>0</v>
      </c>
      <c r="F796" s="555">
        <v>1</v>
      </c>
      <c r="G796" s="554" t="s">
        <v>82</v>
      </c>
      <c r="H796" s="554"/>
      <c r="I796" s="609"/>
      <c r="J796" s="563">
        <f>'Sch 7 - Adjustments'!$D$15</f>
        <v>0</v>
      </c>
      <c r="K796" s="563">
        <f>IF(J796=L796,0,L796)</f>
        <v>0</v>
      </c>
      <c r="L796" s="563">
        <f>'ADJ Sch 7 - Adjustments'!$D$15</f>
        <v>0</v>
      </c>
      <c r="M796" s="608"/>
    </row>
    <row r="797" spans="1:13" hidden="1" x14ac:dyDescent="0.25">
      <c r="A797" s="608"/>
      <c r="B797" s="554" t="s">
        <v>222</v>
      </c>
      <c r="C797" s="555">
        <v>6</v>
      </c>
      <c r="D797" s="554"/>
      <c r="E797" s="559">
        <f>'ADJ Sch 7 - Adjustments'!B15</f>
        <v>0</v>
      </c>
      <c r="F797" s="555">
        <v>2</v>
      </c>
      <c r="G797" s="554" t="s">
        <v>90</v>
      </c>
      <c r="H797" s="554"/>
      <c r="I797" s="609"/>
      <c r="J797" s="558">
        <f>'Sch 7 - Adjustments'!$E$15</f>
        <v>0</v>
      </c>
      <c r="K797" s="558">
        <f>L797-J797</f>
        <v>0</v>
      </c>
      <c r="L797" s="558">
        <f>'ADJ Sch 7 - Adjustments'!$E$15</f>
        <v>0</v>
      </c>
      <c r="M797" s="608"/>
    </row>
    <row r="798" spans="1:13" hidden="1" x14ac:dyDescent="0.25">
      <c r="A798" s="608"/>
      <c r="B798" s="554" t="s">
        <v>222</v>
      </c>
      <c r="C798" s="555">
        <v>6</v>
      </c>
      <c r="D798" s="554"/>
      <c r="E798" s="559">
        <f>'ADJ Sch 7 - Adjustments'!B15</f>
        <v>0</v>
      </c>
      <c r="F798" s="555">
        <v>3</v>
      </c>
      <c r="G798" s="554" t="s">
        <v>50</v>
      </c>
      <c r="H798" s="554"/>
      <c r="I798" s="609"/>
      <c r="J798" s="563">
        <f>'Sch 7 - Adjustments'!$F$15</f>
        <v>0</v>
      </c>
      <c r="K798" s="563">
        <f>IF(J798=L798,0,L798)</f>
        <v>0</v>
      </c>
      <c r="L798" s="563">
        <f>'ADJ Sch 7 - Adjustments'!$F$15</f>
        <v>0</v>
      </c>
      <c r="M798" s="608"/>
    </row>
    <row r="799" spans="1:13" hidden="1" x14ac:dyDescent="0.25">
      <c r="A799" s="608"/>
      <c r="B799" s="554" t="s">
        <v>222</v>
      </c>
      <c r="C799" s="555">
        <v>6</v>
      </c>
      <c r="D799" s="554"/>
      <c r="E799" s="559">
        <f>'ADJ Sch 7 - Adjustments'!B15</f>
        <v>0</v>
      </c>
      <c r="F799" s="555">
        <v>4</v>
      </c>
      <c r="G799" s="554" t="s">
        <v>78</v>
      </c>
      <c r="H799" s="554"/>
      <c r="I799" s="609"/>
      <c r="J799" s="563">
        <f>'Sch 7 - Adjustments'!$H$15</f>
        <v>0</v>
      </c>
      <c r="K799" s="563">
        <f>IF(J799=L799,0,L799)</f>
        <v>0</v>
      </c>
      <c r="L799" s="563">
        <f>'ADJ Sch 7 - Adjustments'!$H$15</f>
        <v>0</v>
      </c>
      <c r="M799" s="608"/>
    </row>
    <row r="800" spans="1:13" hidden="1" x14ac:dyDescent="0.25">
      <c r="A800" s="608"/>
      <c r="B800" s="554" t="s">
        <v>222</v>
      </c>
      <c r="C800" s="555">
        <v>6</v>
      </c>
      <c r="D800" s="554"/>
      <c r="E800" s="559">
        <f>'ADJ Sch 7 - Adjustments'!B15</f>
        <v>0</v>
      </c>
      <c r="F800" s="555">
        <v>5</v>
      </c>
      <c r="G800" s="554" t="s">
        <v>86</v>
      </c>
      <c r="H800" s="554"/>
      <c r="I800" s="609"/>
      <c r="J800" s="563">
        <f>'Sch 7 - Adjustments'!$I$15</f>
        <v>0</v>
      </c>
      <c r="K800" s="563">
        <f>IF(J800=L800,0,L800)</f>
        <v>0</v>
      </c>
      <c r="L800" s="563">
        <f>'ADJ Sch 7 - Adjustments'!$I$15</f>
        <v>0</v>
      </c>
      <c r="M800" s="608"/>
    </row>
    <row r="801" spans="1:13" hidden="1" x14ac:dyDescent="0.25">
      <c r="A801" s="608"/>
      <c r="B801" s="554" t="s">
        <v>222</v>
      </c>
      <c r="C801" s="555">
        <v>7</v>
      </c>
      <c r="D801" s="554"/>
      <c r="E801" s="559">
        <f>'ADJ Sch 7 - Adjustments'!B16</f>
        <v>0</v>
      </c>
      <c r="F801" s="555">
        <v>1</v>
      </c>
      <c r="G801" s="554" t="s">
        <v>82</v>
      </c>
      <c r="H801" s="554"/>
      <c r="I801" s="609"/>
      <c r="J801" s="563">
        <f>'Sch 7 - Adjustments'!$D$16</f>
        <v>0</v>
      </c>
      <c r="K801" s="563">
        <f>IF(J801=L801,0,L801)</f>
        <v>0</v>
      </c>
      <c r="L801" s="563">
        <f>'ADJ Sch 7 - Adjustments'!$D$16</f>
        <v>0</v>
      </c>
      <c r="M801" s="608"/>
    </row>
    <row r="802" spans="1:13" hidden="1" x14ac:dyDescent="0.25">
      <c r="A802" s="608"/>
      <c r="B802" s="554" t="s">
        <v>222</v>
      </c>
      <c r="C802" s="555">
        <v>7</v>
      </c>
      <c r="D802" s="554"/>
      <c r="E802" s="559">
        <f>'ADJ Sch 7 - Adjustments'!B16</f>
        <v>0</v>
      </c>
      <c r="F802" s="555">
        <v>2</v>
      </c>
      <c r="G802" s="554" t="s">
        <v>90</v>
      </c>
      <c r="H802" s="554"/>
      <c r="I802" s="609"/>
      <c r="J802" s="558">
        <f>'Sch 7 - Adjustments'!$E$16</f>
        <v>0</v>
      </c>
      <c r="K802" s="558">
        <f>L802-J802</f>
        <v>0</v>
      </c>
      <c r="L802" s="558">
        <f>'ADJ Sch 7 - Adjustments'!$E$16</f>
        <v>0</v>
      </c>
      <c r="M802" s="608"/>
    </row>
    <row r="803" spans="1:13" hidden="1" x14ac:dyDescent="0.25">
      <c r="A803" s="608"/>
      <c r="B803" s="554" t="s">
        <v>222</v>
      </c>
      <c r="C803" s="555">
        <v>7</v>
      </c>
      <c r="D803" s="554"/>
      <c r="E803" s="559">
        <f>'ADJ Sch 7 - Adjustments'!B16</f>
        <v>0</v>
      </c>
      <c r="F803" s="555">
        <v>3</v>
      </c>
      <c r="G803" s="554" t="s">
        <v>50</v>
      </c>
      <c r="H803" s="554"/>
      <c r="I803" s="609"/>
      <c r="J803" s="563">
        <f>'Sch 7 - Adjustments'!$F$16</f>
        <v>0</v>
      </c>
      <c r="K803" s="563">
        <f>IF(J803=L803,0,L803)</f>
        <v>0</v>
      </c>
      <c r="L803" s="563">
        <f>'ADJ Sch 7 - Adjustments'!$F$16</f>
        <v>0</v>
      </c>
      <c r="M803" s="608"/>
    </row>
    <row r="804" spans="1:13" hidden="1" x14ac:dyDescent="0.25">
      <c r="A804" s="608"/>
      <c r="B804" s="554" t="s">
        <v>222</v>
      </c>
      <c r="C804" s="555">
        <v>7</v>
      </c>
      <c r="D804" s="554"/>
      <c r="E804" s="559">
        <f>'ADJ Sch 7 - Adjustments'!B16</f>
        <v>0</v>
      </c>
      <c r="F804" s="555">
        <v>4</v>
      </c>
      <c r="G804" s="554" t="s">
        <v>78</v>
      </c>
      <c r="H804" s="554"/>
      <c r="I804" s="609"/>
      <c r="J804" s="563">
        <f>'Sch 7 - Adjustments'!$H$16</f>
        <v>0</v>
      </c>
      <c r="K804" s="563">
        <f>IF(J804=L804,0,L804)</f>
        <v>0</v>
      </c>
      <c r="L804" s="563">
        <f>'ADJ Sch 7 - Adjustments'!$H$16</f>
        <v>0</v>
      </c>
      <c r="M804" s="608"/>
    </row>
    <row r="805" spans="1:13" hidden="1" x14ac:dyDescent="0.25">
      <c r="A805" s="608"/>
      <c r="B805" s="554" t="s">
        <v>222</v>
      </c>
      <c r="C805" s="555">
        <v>7</v>
      </c>
      <c r="D805" s="554"/>
      <c r="E805" s="559">
        <f>'ADJ Sch 7 - Adjustments'!B16</f>
        <v>0</v>
      </c>
      <c r="F805" s="555">
        <v>5</v>
      </c>
      <c r="G805" s="554" t="s">
        <v>86</v>
      </c>
      <c r="H805" s="554"/>
      <c r="I805" s="609"/>
      <c r="J805" s="563">
        <f>'Sch 7 - Adjustments'!$I$16</f>
        <v>0</v>
      </c>
      <c r="K805" s="563">
        <f>IF(J805=L805,0,L805)</f>
        <v>0</v>
      </c>
      <c r="L805" s="563">
        <f>'ADJ Sch 7 - Adjustments'!$I$16</f>
        <v>0</v>
      </c>
      <c r="M805" s="608"/>
    </row>
    <row r="806" spans="1:13" hidden="1" x14ac:dyDescent="0.25">
      <c r="A806" s="608"/>
      <c r="B806" s="554" t="s">
        <v>222</v>
      </c>
      <c r="C806" s="555">
        <v>8</v>
      </c>
      <c r="D806" s="554"/>
      <c r="E806" s="559">
        <f>'ADJ Sch 7 - Adjustments'!B17</f>
        <v>0</v>
      </c>
      <c r="F806" s="555">
        <v>1</v>
      </c>
      <c r="G806" s="554" t="s">
        <v>82</v>
      </c>
      <c r="H806" s="554"/>
      <c r="I806" s="609"/>
      <c r="J806" s="563">
        <f>'Sch 7 - Adjustments'!$D$17</f>
        <v>0</v>
      </c>
      <c r="K806" s="563">
        <f>IF(J806=L806,0,L806)</f>
        <v>0</v>
      </c>
      <c r="L806" s="563">
        <f>'ADJ Sch 7 - Adjustments'!$D$17</f>
        <v>0</v>
      </c>
      <c r="M806" s="608"/>
    </row>
    <row r="807" spans="1:13" hidden="1" x14ac:dyDescent="0.25">
      <c r="A807" s="608"/>
      <c r="B807" s="554" t="s">
        <v>222</v>
      </c>
      <c r="C807" s="555">
        <v>8</v>
      </c>
      <c r="D807" s="554"/>
      <c r="E807" s="559">
        <f>'ADJ Sch 7 - Adjustments'!B17</f>
        <v>0</v>
      </c>
      <c r="F807" s="555">
        <v>2</v>
      </c>
      <c r="G807" s="554" t="s">
        <v>90</v>
      </c>
      <c r="H807" s="554"/>
      <c r="I807" s="609"/>
      <c r="J807" s="558">
        <f>'Sch 7 - Adjustments'!$E$17</f>
        <v>0</v>
      </c>
      <c r="K807" s="558">
        <f>L807-J807</f>
        <v>0</v>
      </c>
      <c r="L807" s="558">
        <f>'ADJ Sch 7 - Adjustments'!$E$17</f>
        <v>0</v>
      </c>
      <c r="M807" s="608"/>
    </row>
    <row r="808" spans="1:13" hidden="1" x14ac:dyDescent="0.25">
      <c r="A808" s="608"/>
      <c r="B808" s="554" t="s">
        <v>222</v>
      </c>
      <c r="C808" s="555">
        <v>8</v>
      </c>
      <c r="D808" s="554"/>
      <c r="E808" s="559">
        <f>'ADJ Sch 7 - Adjustments'!B17</f>
        <v>0</v>
      </c>
      <c r="F808" s="555">
        <v>3</v>
      </c>
      <c r="G808" s="554" t="s">
        <v>50</v>
      </c>
      <c r="H808" s="554"/>
      <c r="I808" s="609"/>
      <c r="J808" s="563">
        <f>'Sch 7 - Adjustments'!$F$17</f>
        <v>0</v>
      </c>
      <c r="K808" s="563">
        <f>IF(J808=L808,0,L808)</f>
        <v>0</v>
      </c>
      <c r="L808" s="563">
        <f>'ADJ Sch 7 - Adjustments'!$F$17</f>
        <v>0</v>
      </c>
      <c r="M808" s="608"/>
    </row>
    <row r="809" spans="1:13" hidden="1" x14ac:dyDescent="0.25">
      <c r="A809" s="608"/>
      <c r="B809" s="554" t="s">
        <v>222</v>
      </c>
      <c r="C809" s="555">
        <v>8</v>
      </c>
      <c r="D809" s="554"/>
      <c r="E809" s="559">
        <f>'ADJ Sch 7 - Adjustments'!B17</f>
        <v>0</v>
      </c>
      <c r="F809" s="555">
        <v>4</v>
      </c>
      <c r="G809" s="554" t="s">
        <v>78</v>
      </c>
      <c r="H809" s="554"/>
      <c r="I809" s="609"/>
      <c r="J809" s="563">
        <f>'Sch 7 - Adjustments'!$H$17</f>
        <v>0</v>
      </c>
      <c r="K809" s="563">
        <f>IF(J809=L809,0,L809)</f>
        <v>0</v>
      </c>
      <c r="L809" s="563">
        <f>'ADJ Sch 7 - Adjustments'!$H$17</f>
        <v>0</v>
      </c>
      <c r="M809" s="608"/>
    </row>
    <row r="810" spans="1:13" hidden="1" x14ac:dyDescent="0.25">
      <c r="A810" s="608"/>
      <c r="B810" s="554" t="s">
        <v>222</v>
      </c>
      <c r="C810" s="555">
        <v>8</v>
      </c>
      <c r="D810" s="554"/>
      <c r="E810" s="559">
        <f>'ADJ Sch 7 - Adjustments'!B17</f>
        <v>0</v>
      </c>
      <c r="F810" s="555">
        <v>5</v>
      </c>
      <c r="G810" s="554" t="s">
        <v>86</v>
      </c>
      <c r="H810" s="554"/>
      <c r="I810" s="609"/>
      <c r="J810" s="563">
        <f>'Sch 7 - Adjustments'!$I$17</f>
        <v>0</v>
      </c>
      <c r="K810" s="563">
        <f>IF(J810=L810,0,L810)</f>
        <v>0</v>
      </c>
      <c r="L810" s="563">
        <f>'ADJ Sch 7 - Adjustments'!$I$17</f>
        <v>0</v>
      </c>
      <c r="M810" s="608"/>
    </row>
    <row r="811" spans="1:13" hidden="1" x14ac:dyDescent="0.25">
      <c r="A811" s="608"/>
      <c r="B811" s="554" t="s">
        <v>222</v>
      </c>
      <c r="C811" s="555">
        <v>9</v>
      </c>
      <c r="D811" s="554"/>
      <c r="E811" s="559">
        <f>'ADJ Sch 7 - Adjustments'!B18</f>
        <v>0</v>
      </c>
      <c r="F811" s="555">
        <v>1</v>
      </c>
      <c r="G811" s="554" t="s">
        <v>82</v>
      </c>
      <c r="H811" s="554"/>
      <c r="I811" s="609"/>
      <c r="J811" s="563">
        <f>'Sch 7 - Adjustments'!$D$18</f>
        <v>0</v>
      </c>
      <c r="K811" s="563">
        <f>IF(J811=L811,0,L811)</f>
        <v>0</v>
      </c>
      <c r="L811" s="563">
        <f>'ADJ Sch 7 - Adjustments'!$D$18</f>
        <v>0</v>
      </c>
      <c r="M811" s="608"/>
    </row>
    <row r="812" spans="1:13" hidden="1" x14ac:dyDescent="0.25">
      <c r="A812" s="608"/>
      <c r="B812" s="554" t="s">
        <v>222</v>
      </c>
      <c r="C812" s="555">
        <v>9</v>
      </c>
      <c r="D812" s="554"/>
      <c r="E812" s="559">
        <f>'ADJ Sch 7 - Adjustments'!B18</f>
        <v>0</v>
      </c>
      <c r="F812" s="555">
        <v>2</v>
      </c>
      <c r="G812" s="554" t="s">
        <v>90</v>
      </c>
      <c r="H812" s="554"/>
      <c r="I812" s="609"/>
      <c r="J812" s="558">
        <f>'Sch 7 - Adjustments'!$E$18</f>
        <v>0</v>
      </c>
      <c r="K812" s="558">
        <f>L812-J812</f>
        <v>0</v>
      </c>
      <c r="L812" s="558">
        <f>'ADJ Sch 7 - Adjustments'!$E$18</f>
        <v>0</v>
      </c>
      <c r="M812" s="608"/>
    </row>
    <row r="813" spans="1:13" hidden="1" x14ac:dyDescent="0.25">
      <c r="A813" s="608"/>
      <c r="B813" s="554" t="s">
        <v>222</v>
      </c>
      <c r="C813" s="555">
        <v>9</v>
      </c>
      <c r="D813" s="554"/>
      <c r="E813" s="559">
        <f>'ADJ Sch 7 - Adjustments'!B18</f>
        <v>0</v>
      </c>
      <c r="F813" s="555">
        <v>3</v>
      </c>
      <c r="G813" s="554" t="s">
        <v>50</v>
      </c>
      <c r="H813" s="554"/>
      <c r="I813" s="609"/>
      <c r="J813" s="563">
        <f>'Sch 7 - Adjustments'!$F$18</f>
        <v>0</v>
      </c>
      <c r="K813" s="563">
        <f>IF(J813=L813,0,L813)</f>
        <v>0</v>
      </c>
      <c r="L813" s="563">
        <f>'ADJ Sch 7 - Adjustments'!$F$18</f>
        <v>0</v>
      </c>
      <c r="M813" s="608"/>
    </row>
    <row r="814" spans="1:13" hidden="1" x14ac:dyDescent="0.25">
      <c r="A814" s="608"/>
      <c r="B814" s="554" t="s">
        <v>222</v>
      </c>
      <c r="C814" s="555">
        <v>9</v>
      </c>
      <c r="D814" s="554"/>
      <c r="E814" s="559">
        <f>'ADJ Sch 7 - Adjustments'!B18</f>
        <v>0</v>
      </c>
      <c r="F814" s="555">
        <v>4</v>
      </c>
      <c r="G814" s="554" t="s">
        <v>78</v>
      </c>
      <c r="H814" s="554"/>
      <c r="I814" s="609"/>
      <c r="J814" s="563">
        <f>'Sch 7 - Adjustments'!$H$18</f>
        <v>0</v>
      </c>
      <c r="K814" s="563">
        <f>IF(J814=L814,0,L814)</f>
        <v>0</v>
      </c>
      <c r="L814" s="563">
        <f>'ADJ Sch 7 - Adjustments'!$H$18</f>
        <v>0</v>
      </c>
      <c r="M814" s="608"/>
    </row>
    <row r="815" spans="1:13" hidden="1" x14ac:dyDescent="0.25">
      <c r="A815" s="608"/>
      <c r="B815" s="554" t="s">
        <v>222</v>
      </c>
      <c r="C815" s="555">
        <v>9</v>
      </c>
      <c r="D815" s="554"/>
      <c r="E815" s="559">
        <f>'ADJ Sch 7 - Adjustments'!B18</f>
        <v>0</v>
      </c>
      <c r="F815" s="555">
        <v>5</v>
      </c>
      <c r="G815" s="554" t="s">
        <v>86</v>
      </c>
      <c r="H815" s="554"/>
      <c r="I815" s="609"/>
      <c r="J815" s="563">
        <f>'Sch 7 - Adjustments'!$I$18</f>
        <v>0</v>
      </c>
      <c r="K815" s="563">
        <f>IF(J815=L815,0,L815)</f>
        <v>0</v>
      </c>
      <c r="L815" s="563">
        <f>'ADJ Sch 7 - Adjustments'!$I$18</f>
        <v>0</v>
      </c>
      <c r="M815" s="608"/>
    </row>
    <row r="816" spans="1:13" hidden="1" x14ac:dyDescent="0.25">
      <c r="A816" s="608"/>
      <c r="B816" s="554" t="s">
        <v>222</v>
      </c>
      <c r="C816" s="555">
        <v>10</v>
      </c>
      <c r="D816" s="554"/>
      <c r="E816" s="559">
        <f>'ADJ Sch 7 - Adjustments'!B19</f>
        <v>0</v>
      </c>
      <c r="F816" s="555">
        <v>1</v>
      </c>
      <c r="G816" s="554" t="s">
        <v>82</v>
      </c>
      <c r="H816" s="554"/>
      <c r="I816" s="609"/>
      <c r="J816" s="563">
        <f>'Sch 7 - Adjustments'!$D$19</f>
        <v>0</v>
      </c>
      <c r="K816" s="563">
        <f>IF(J816=L816,0,L816)</f>
        <v>0</v>
      </c>
      <c r="L816" s="563">
        <f>'ADJ Sch 7 - Adjustments'!$D$19</f>
        <v>0</v>
      </c>
      <c r="M816" s="608"/>
    </row>
    <row r="817" spans="1:13" hidden="1" x14ac:dyDescent="0.25">
      <c r="A817" s="608"/>
      <c r="B817" s="554" t="s">
        <v>222</v>
      </c>
      <c r="C817" s="555">
        <v>10</v>
      </c>
      <c r="D817" s="554"/>
      <c r="E817" s="559">
        <f>'ADJ Sch 7 - Adjustments'!B19</f>
        <v>0</v>
      </c>
      <c r="F817" s="555">
        <v>2</v>
      </c>
      <c r="G817" s="554" t="s">
        <v>90</v>
      </c>
      <c r="H817" s="554"/>
      <c r="I817" s="609"/>
      <c r="J817" s="558">
        <f>'Sch 7 - Adjustments'!$E$19</f>
        <v>0</v>
      </c>
      <c r="K817" s="558">
        <f>L817-J817</f>
        <v>0</v>
      </c>
      <c r="L817" s="558">
        <f>'ADJ Sch 7 - Adjustments'!$E$19</f>
        <v>0</v>
      </c>
      <c r="M817" s="608"/>
    </row>
    <row r="818" spans="1:13" hidden="1" x14ac:dyDescent="0.25">
      <c r="A818" s="608"/>
      <c r="B818" s="554" t="s">
        <v>222</v>
      </c>
      <c r="C818" s="555">
        <v>10</v>
      </c>
      <c r="D818" s="554"/>
      <c r="E818" s="559">
        <f>'ADJ Sch 7 - Adjustments'!B19</f>
        <v>0</v>
      </c>
      <c r="F818" s="555">
        <v>3</v>
      </c>
      <c r="G818" s="554" t="s">
        <v>50</v>
      </c>
      <c r="H818" s="554"/>
      <c r="I818" s="609"/>
      <c r="J818" s="563">
        <f>'Sch 7 - Adjustments'!$F$19</f>
        <v>0</v>
      </c>
      <c r="K818" s="563">
        <f>IF(J818=L818,0,L818)</f>
        <v>0</v>
      </c>
      <c r="L818" s="563">
        <f>'ADJ Sch 7 - Adjustments'!$F$19</f>
        <v>0</v>
      </c>
      <c r="M818" s="608"/>
    </row>
    <row r="819" spans="1:13" hidden="1" x14ac:dyDescent="0.25">
      <c r="A819" s="608"/>
      <c r="B819" s="554" t="s">
        <v>222</v>
      </c>
      <c r="C819" s="555">
        <v>10</v>
      </c>
      <c r="D819" s="554"/>
      <c r="E819" s="559">
        <f>'ADJ Sch 7 - Adjustments'!B19</f>
        <v>0</v>
      </c>
      <c r="F819" s="555">
        <v>4</v>
      </c>
      <c r="G819" s="554" t="s">
        <v>78</v>
      </c>
      <c r="H819" s="554"/>
      <c r="I819" s="609"/>
      <c r="J819" s="563">
        <f>'Sch 7 - Adjustments'!$H$19</f>
        <v>0</v>
      </c>
      <c r="K819" s="563">
        <f>IF(J819=L819,0,L819)</f>
        <v>0</v>
      </c>
      <c r="L819" s="563">
        <f>'ADJ Sch 7 - Adjustments'!$H$19</f>
        <v>0</v>
      </c>
      <c r="M819" s="608"/>
    </row>
    <row r="820" spans="1:13" hidden="1" x14ac:dyDescent="0.25">
      <c r="A820" s="608"/>
      <c r="B820" s="554" t="s">
        <v>222</v>
      </c>
      <c r="C820" s="555">
        <v>10</v>
      </c>
      <c r="D820" s="554"/>
      <c r="E820" s="559">
        <f>'ADJ Sch 7 - Adjustments'!B19</f>
        <v>0</v>
      </c>
      <c r="F820" s="555">
        <v>5</v>
      </c>
      <c r="G820" s="554" t="s">
        <v>86</v>
      </c>
      <c r="H820" s="554"/>
      <c r="I820" s="609"/>
      <c r="J820" s="563">
        <f>'Sch 7 - Adjustments'!$I$19</f>
        <v>0</v>
      </c>
      <c r="K820" s="563">
        <f>IF(J820=L820,0,L820)</f>
        <v>0</v>
      </c>
      <c r="L820" s="563">
        <f>'ADJ Sch 7 - Adjustments'!$I$19</f>
        <v>0</v>
      </c>
      <c r="M820" s="608"/>
    </row>
    <row r="821" spans="1:13" hidden="1" x14ac:dyDescent="0.25">
      <c r="A821" s="608"/>
      <c r="B821" s="554" t="s">
        <v>222</v>
      </c>
      <c r="C821" s="555">
        <v>11</v>
      </c>
      <c r="D821" s="554"/>
      <c r="E821" s="559">
        <f>'ADJ Sch 7 - Adjustments'!B20</f>
        <v>0</v>
      </c>
      <c r="F821" s="555">
        <v>1</v>
      </c>
      <c r="G821" s="554" t="s">
        <v>82</v>
      </c>
      <c r="H821" s="554"/>
      <c r="I821" s="609"/>
      <c r="J821" s="563">
        <f>'Sch 7 - Adjustments'!$D$20</f>
        <v>0</v>
      </c>
      <c r="K821" s="563">
        <f>IF(J821=L821,0,L821)</f>
        <v>0</v>
      </c>
      <c r="L821" s="563">
        <f>'ADJ Sch 7 - Adjustments'!$D$20</f>
        <v>0</v>
      </c>
      <c r="M821" s="608"/>
    </row>
    <row r="822" spans="1:13" hidden="1" x14ac:dyDescent="0.25">
      <c r="A822" s="608"/>
      <c r="B822" s="554" t="s">
        <v>222</v>
      </c>
      <c r="C822" s="555">
        <v>11</v>
      </c>
      <c r="D822" s="554"/>
      <c r="E822" s="559">
        <f>'ADJ Sch 7 - Adjustments'!B20</f>
        <v>0</v>
      </c>
      <c r="F822" s="555">
        <v>2</v>
      </c>
      <c r="G822" s="554" t="s">
        <v>90</v>
      </c>
      <c r="H822" s="554"/>
      <c r="I822" s="609"/>
      <c r="J822" s="558">
        <f>'Sch 7 - Adjustments'!$E$20</f>
        <v>0</v>
      </c>
      <c r="K822" s="558">
        <f>L822-J822</f>
        <v>0</v>
      </c>
      <c r="L822" s="558">
        <f>'ADJ Sch 7 - Adjustments'!$E$20</f>
        <v>0</v>
      </c>
      <c r="M822" s="608"/>
    </row>
    <row r="823" spans="1:13" hidden="1" x14ac:dyDescent="0.25">
      <c r="A823" s="608"/>
      <c r="B823" s="554" t="s">
        <v>222</v>
      </c>
      <c r="C823" s="555">
        <v>11</v>
      </c>
      <c r="D823" s="554"/>
      <c r="E823" s="559">
        <f>'ADJ Sch 7 - Adjustments'!B20</f>
        <v>0</v>
      </c>
      <c r="F823" s="555">
        <v>3</v>
      </c>
      <c r="G823" s="554" t="s">
        <v>50</v>
      </c>
      <c r="H823" s="554"/>
      <c r="I823" s="609"/>
      <c r="J823" s="563">
        <f>'Sch 7 - Adjustments'!$F$20</f>
        <v>0</v>
      </c>
      <c r="K823" s="563">
        <f>IF(J823=L823,0,L823)</f>
        <v>0</v>
      </c>
      <c r="L823" s="563">
        <f>'ADJ Sch 7 - Adjustments'!$F$20</f>
        <v>0</v>
      </c>
      <c r="M823" s="608"/>
    </row>
    <row r="824" spans="1:13" hidden="1" x14ac:dyDescent="0.25">
      <c r="A824" s="608"/>
      <c r="B824" s="554" t="s">
        <v>222</v>
      </c>
      <c r="C824" s="555">
        <v>11</v>
      </c>
      <c r="D824" s="554"/>
      <c r="E824" s="559">
        <f>'ADJ Sch 7 - Adjustments'!B20</f>
        <v>0</v>
      </c>
      <c r="F824" s="555">
        <v>4</v>
      </c>
      <c r="G824" s="554" t="s">
        <v>78</v>
      </c>
      <c r="H824" s="554"/>
      <c r="I824" s="609"/>
      <c r="J824" s="563">
        <f>'Sch 7 - Adjustments'!$H$20</f>
        <v>0</v>
      </c>
      <c r="K824" s="563">
        <f>IF(J824=L824,0,L824)</f>
        <v>0</v>
      </c>
      <c r="L824" s="563">
        <f>'ADJ Sch 7 - Adjustments'!$H$20</f>
        <v>0</v>
      </c>
      <c r="M824" s="608"/>
    </row>
    <row r="825" spans="1:13" hidden="1" x14ac:dyDescent="0.25">
      <c r="A825" s="608"/>
      <c r="B825" s="554" t="s">
        <v>222</v>
      </c>
      <c r="C825" s="555">
        <v>11</v>
      </c>
      <c r="D825" s="554"/>
      <c r="E825" s="559">
        <f>'ADJ Sch 7 - Adjustments'!B20</f>
        <v>0</v>
      </c>
      <c r="F825" s="555">
        <v>5</v>
      </c>
      <c r="G825" s="554" t="s">
        <v>86</v>
      </c>
      <c r="H825" s="554"/>
      <c r="I825" s="609"/>
      <c r="J825" s="563">
        <f>'Sch 7 - Adjustments'!$I$20</f>
        <v>0</v>
      </c>
      <c r="K825" s="563">
        <f>IF(J825=L825,0,L825)</f>
        <v>0</v>
      </c>
      <c r="L825" s="563">
        <f>'ADJ Sch 7 - Adjustments'!$I$20</f>
        <v>0</v>
      </c>
      <c r="M825" s="608"/>
    </row>
    <row r="826" spans="1:13" hidden="1" x14ac:dyDescent="0.25">
      <c r="A826" s="608"/>
      <c r="B826" s="554" t="s">
        <v>222</v>
      </c>
      <c r="C826" s="555">
        <v>12</v>
      </c>
      <c r="D826" s="554"/>
      <c r="E826" s="559">
        <f>'ADJ Sch 7 - Adjustments'!B21</f>
        <v>0</v>
      </c>
      <c r="F826" s="555">
        <v>1</v>
      </c>
      <c r="G826" s="554" t="s">
        <v>82</v>
      </c>
      <c r="H826" s="554"/>
      <c r="I826" s="609"/>
      <c r="J826" s="563">
        <f>'Sch 7 - Adjustments'!$D$21</f>
        <v>0</v>
      </c>
      <c r="K826" s="563">
        <f>IF(J826=L826,0,L826)</f>
        <v>0</v>
      </c>
      <c r="L826" s="563">
        <f>'ADJ Sch 7 - Adjustments'!$D$21</f>
        <v>0</v>
      </c>
      <c r="M826" s="608"/>
    </row>
    <row r="827" spans="1:13" hidden="1" x14ac:dyDescent="0.25">
      <c r="A827" s="608"/>
      <c r="B827" s="554" t="s">
        <v>222</v>
      </c>
      <c r="C827" s="555">
        <v>12</v>
      </c>
      <c r="D827" s="554"/>
      <c r="E827" s="559">
        <f>'ADJ Sch 7 - Adjustments'!B21</f>
        <v>0</v>
      </c>
      <c r="F827" s="555">
        <v>2</v>
      </c>
      <c r="G827" s="554" t="s">
        <v>90</v>
      </c>
      <c r="H827" s="554"/>
      <c r="I827" s="609"/>
      <c r="J827" s="558">
        <f>'Sch 7 - Adjustments'!$E$21</f>
        <v>0</v>
      </c>
      <c r="K827" s="558">
        <f>L827-J827</f>
        <v>0</v>
      </c>
      <c r="L827" s="558">
        <f>'ADJ Sch 7 - Adjustments'!$E$21</f>
        <v>0</v>
      </c>
      <c r="M827" s="608"/>
    </row>
    <row r="828" spans="1:13" hidden="1" x14ac:dyDescent="0.25">
      <c r="A828" s="608"/>
      <c r="B828" s="554" t="s">
        <v>222</v>
      </c>
      <c r="C828" s="555">
        <v>12</v>
      </c>
      <c r="D828" s="554"/>
      <c r="E828" s="559">
        <f>'ADJ Sch 7 - Adjustments'!B21</f>
        <v>0</v>
      </c>
      <c r="F828" s="555">
        <v>3</v>
      </c>
      <c r="G828" s="554" t="s">
        <v>50</v>
      </c>
      <c r="H828" s="554"/>
      <c r="I828" s="609"/>
      <c r="J828" s="563">
        <f>'Sch 7 - Adjustments'!$F$21</f>
        <v>0</v>
      </c>
      <c r="K828" s="563">
        <f>IF(J828=L828,0,L828)</f>
        <v>0</v>
      </c>
      <c r="L828" s="563">
        <f>'ADJ Sch 7 - Adjustments'!$F$21</f>
        <v>0</v>
      </c>
      <c r="M828" s="608"/>
    </row>
    <row r="829" spans="1:13" hidden="1" x14ac:dyDescent="0.25">
      <c r="A829" s="608"/>
      <c r="B829" s="554" t="s">
        <v>222</v>
      </c>
      <c r="C829" s="555">
        <v>12</v>
      </c>
      <c r="D829" s="554"/>
      <c r="E829" s="559">
        <f>'ADJ Sch 7 - Adjustments'!B21</f>
        <v>0</v>
      </c>
      <c r="F829" s="555">
        <v>4</v>
      </c>
      <c r="G829" s="554" t="s">
        <v>78</v>
      </c>
      <c r="H829" s="554"/>
      <c r="I829" s="609"/>
      <c r="J829" s="563">
        <f>'Sch 7 - Adjustments'!$H$21</f>
        <v>0</v>
      </c>
      <c r="K829" s="563">
        <f>IF(J829=L829,0,L829)</f>
        <v>0</v>
      </c>
      <c r="L829" s="563">
        <f>'ADJ Sch 7 - Adjustments'!$H$21</f>
        <v>0</v>
      </c>
      <c r="M829" s="608"/>
    </row>
    <row r="830" spans="1:13" hidden="1" x14ac:dyDescent="0.25">
      <c r="A830" s="608"/>
      <c r="B830" s="554" t="s">
        <v>222</v>
      </c>
      <c r="C830" s="555">
        <v>12</v>
      </c>
      <c r="D830" s="554"/>
      <c r="E830" s="559">
        <f>'ADJ Sch 7 - Adjustments'!B21</f>
        <v>0</v>
      </c>
      <c r="F830" s="555">
        <v>5</v>
      </c>
      <c r="G830" s="554" t="s">
        <v>86</v>
      </c>
      <c r="H830" s="554"/>
      <c r="I830" s="609"/>
      <c r="J830" s="563">
        <f>'Sch 7 - Adjustments'!$I$21</f>
        <v>0</v>
      </c>
      <c r="K830" s="563">
        <f>IF(J830=L830,0,L830)</f>
        <v>0</v>
      </c>
      <c r="L830" s="563">
        <f>'ADJ Sch 7 - Adjustments'!$I$21</f>
        <v>0</v>
      </c>
      <c r="M830" s="608"/>
    </row>
    <row r="831" spans="1:13" hidden="1" x14ac:dyDescent="0.25">
      <c r="A831" s="608"/>
      <c r="B831" s="554" t="s">
        <v>222</v>
      </c>
      <c r="C831" s="555">
        <v>13</v>
      </c>
      <c r="D831" s="554"/>
      <c r="E831" s="559">
        <f>'ADJ Sch 7 - Adjustments'!B22</f>
        <v>0</v>
      </c>
      <c r="F831" s="555">
        <v>1</v>
      </c>
      <c r="G831" s="554" t="s">
        <v>82</v>
      </c>
      <c r="H831" s="554"/>
      <c r="I831" s="609"/>
      <c r="J831" s="563">
        <f>'Sch 7 - Adjustments'!$D$22</f>
        <v>0</v>
      </c>
      <c r="K831" s="563">
        <f>IF(J831=L831,0,L831)</f>
        <v>0</v>
      </c>
      <c r="L831" s="563">
        <f>'ADJ Sch 7 - Adjustments'!$D$22</f>
        <v>0</v>
      </c>
      <c r="M831" s="608"/>
    </row>
    <row r="832" spans="1:13" hidden="1" x14ac:dyDescent="0.25">
      <c r="A832" s="608"/>
      <c r="B832" s="554" t="s">
        <v>222</v>
      </c>
      <c r="C832" s="555">
        <v>13</v>
      </c>
      <c r="D832" s="554"/>
      <c r="E832" s="559">
        <f>'ADJ Sch 7 - Adjustments'!B22</f>
        <v>0</v>
      </c>
      <c r="F832" s="555">
        <v>2</v>
      </c>
      <c r="G832" s="554" t="s">
        <v>90</v>
      </c>
      <c r="H832" s="554"/>
      <c r="I832" s="609"/>
      <c r="J832" s="558">
        <f>'Sch 7 - Adjustments'!$E$22</f>
        <v>0</v>
      </c>
      <c r="K832" s="558">
        <f>L832-J832</f>
        <v>0</v>
      </c>
      <c r="L832" s="558">
        <f>'ADJ Sch 7 - Adjustments'!$E$22</f>
        <v>0</v>
      </c>
      <c r="M832" s="608"/>
    </row>
    <row r="833" spans="1:13" hidden="1" x14ac:dyDescent="0.25">
      <c r="A833" s="608"/>
      <c r="B833" s="554" t="s">
        <v>222</v>
      </c>
      <c r="C833" s="555">
        <v>13</v>
      </c>
      <c r="D833" s="554"/>
      <c r="E833" s="559">
        <f>'ADJ Sch 7 - Adjustments'!B22</f>
        <v>0</v>
      </c>
      <c r="F833" s="555">
        <v>3</v>
      </c>
      <c r="G833" s="554" t="s">
        <v>50</v>
      </c>
      <c r="H833" s="554"/>
      <c r="I833" s="609"/>
      <c r="J833" s="563">
        <f>'Sch 7 - Adjustments'!$F$22</f>
        <v>0</v>
      </c>
      <c r="K833" s="563">
        <f>IF(J833=L833,0,L833)</f>
        <v>0</v>
      </c>
      <c r="L833" s="563">
        <f>'ADJ Sch 7 - Adjustments'!$F$22</f>
        <v>0</v>
      </c>
      <c r="M833" s="608"/>
    </row>
    <row r="834" spans="1:13" hidden="1" x14ac:dyDescent="0.25">
      <c r="A834" s="608"/>
      <c r="B834" s="554" t="s">
        <v>222</v>
      </c>
      <c r="C834" s="555">
        <v>13</v>
      </c>
      <c r="D834" s="554"/>
      <c r="E834" s="559">
        <f>'ADJ Sch 7 - Adjustments'!B22</f>
        <v>0</v>
      </c>
      <c r="F834" s="555">
        <v>4</v>
      </c>
      <c r="G834" s="554" t="s">
        <v>78</v>
      </c>
      <c r="H834" s="554"/>
      <c r="I834" s="609"/>
      <c r="J834" s="563">
        <f>'Sch 7 - Adjustments'!$H$22</f>
        <v>0</v>
      </c>
      <c r="K834" s="563">
        <f>IF(J834=L834,0,L834)</f>
        <v>0</v>
      </c>
      <c r="L834" s="563">
        <f>'ADJ Sch 7 - Adjustments'!$H$22</f>
        <v>0</v>
      </c>
      <c r="M834" s="608"/>
    </row>
    <row r="835" spans="1:13" hidden="1" x14ac:dyDescent="0.25">
      <c r="A835" s="608"/>
      <c r="B835" s="554" t="s">
        <v>222</v>
      </c>
      <c r="C835" s="555">
        <v>13</v>
      </c>
      <c r="D835" s="554"/>
      <c r="E835" s="559">
        <f>'ADJ Sch 7 - Adjustments'!B22</f>
        <v>0</v>
      </c>
      <c r="F835" s="555">
        <v>5</v>
      </c>
      <c r="G835" s="554" t="s">
        <v>86</v>
      </c>
      <c r="H835" s="554"/>
      <c r="I835" s="609"/>
      <c r="J835" s="563">
        <f>'Sch 7 - Adjustments'!$I$22</f>
        <v>0</v>
      </c>
      <c r="K835" s="563">
        <f>IF(J835=L835,0,L835)</f>
        <v>0</v>
      </c>
      <c r="L835" s="563">
        <f>'ADJ Sch 7 - Adjustments'!$I$22</f>
        <v>0</v>
      </c>
      <c r="M835" s="608"/>
    </row>
    <row r="836" spans="1:13" hidden="1" x14ac:dyDescent="0.25">
      <c r="A836" s="608"/>
      <c r="B836" s="554" t="s">
        <v>222</v>
      </c>
      <c r="C836" s="555">
        <v>14</v>
      </c>
      <c r="D836" s="554"/>
      <c r="E836" s="559">
        <f>'ADJ Sch 7 - Adjustments'!B23</f>
        <v>0</v>
      </c>
      <c r="F836" s="555">
        <v>1</v>
      </c>
      <c r="G836" s="554" t="s">
        <v>82</v>
      </c>
      <c r="H836" s="554"/>
      <c r="I836" s="609"/>
      <c r="J836" s="563">
        <f>'Sch 7 - Adjustments'!$D$23</f>
        <v>0</v>
      </c>
      <c r="K836" s="563">
        <f>IF(J836=L836,0,L836)</f>
        <v>0</v>
      </c>
      <c r="L836" s="563">
        <f>'ADJ Sch 7 - Adjustments'!$D$23</f>
        <v>0</v>
      </c>
      <c r="M836" s="608"/>
    </row>
    <row r="837" spans="1:13" hidden="1" x14ac:dyDescent="0.25">
      <c r="A837" s="608"/>
      <c r="B837" s="554" t="s">
        <v>222</v>
      </c>
      <c r="C837" s="555">
        <v>14</v>
      </c>
      <c r="D837" s="554"/>
      <c r="E837" s="559">
        <f>'ADJ Sch 7 - Adjustments'!B23</f>
        <v>0</v>
      </c>
      <c r="F837" s="555">
        <v>2</v>
      </c>
      <c r="G837" s="554" t="s">
        <v>90</v>
      </c>
      <c r="H837" s="554"/>
      <c r="I837" s="609"/>
      <c r="J837" s="558">
        <f>'Sch 7 - Adjustments'!$E$23</f>
        <v>0</v>
      </c>
      <c r="K837" s="558">
        <f>L837-J837</f>
        <v>0</v>
      </c>
      <c r="L837" s="558">
        <f>'ADJ Sch 7 - Adjustments'!$E$23</f>
        <v>0</v>
      </c>
      <c r="M837" s="608"/>
    </row>
    <row r="838" spans="1:13" hidden="1" x14ac:dyDescent="0.25">
      <c r="A838" s="608"/>
      <c r="B838" s="554" t="s">
        <v>222</v>
      </c>
      <c r="C838" s="555">
        <v>14</v>
      </c>
      <c r="D838" s="554"/>
      <c r="E838" s="559">
        <f>'ADJ Sch 7 - Adjustments'!B23</f>
        <v>0</v>
      </c>
      <c r="F838" s="555">
        <v>3</v>
      </c>
      <c r="G838" s="554" t="s">
        <v>50</v>
      </c>
      <c r="H838" s="554"/>
      <c r="I838" s="609"/>
      <c r="J838" s="563">
        <f>'Sch 7 - Adjustments'!$F$23</f>
        <v>0</v>
      </c>
      <c r="K838" s="563">
        <f>IF(J838=L838,0,L838)</f>
        <v>0</v>
      </c>
      <c r="L838" s="563">
        <f>'ADJ Sch 7 - Adjustments'!$F$23</f>
        <v>0</v>
      </c>
      <c r="M838" s="608"/>
    </row>
    <row r="839" spans="1:13" hidden="1" x14ac:dyDescent="0.25">
      <c r="A839" s="608"/>
      <c r="B839" s="554" t="s">
        <v>222</v>
      </c>
      <c r="C839" s="555">
        <v>14</v>
      </c>
      <c r="D839" s="554"/>
      <c r="E839" s="559">
        <f>'ADJ Sch 7 - Adjustments'!B23</f>
        <v>0</v>
      </c>
      <c r="F839" s="555">
        <v>4</v>
      </c>
      <c r="G839" s="554" t="s">
        <v>78</v>
      </c>
      <c r="H839" s="554"/>
      <c r="I839" s="609"/>
      <c r="J839" s="563">
        <f>'Sch 7 - Adjustments'!$H$23</f>
        <v>0</v>
      </c>
      <c r="K839" s="563">
        <f>IF(J839=L839,0,L839)</f>
        <v>0</v>
      </c>
      <c r="L839" s="563">
        <f>'ADJ Sch 7 - Adjustments'!$H$23</f>
        <v>0</v>
      </c>
      <c r="M839" s="608"/>
    </row>
    <row r="840" spans="1:13" hidden="1" x14ac:dyDescent="0.25">
      <c r="A840" s="608"/>
      <c r="B840" s="554" t="s">
        <v>222</v>
      </c>
      <c r="C840" s="555">
        <v>14</v>
      </c>
      <c r="D840" s="554"/>
      <c r="E840" s="559">
        <f>'ADJ Sch 7 - Adjustments'!B23</f>
        <v>0</v>
      </c>
      <c r="F840" s="555">
        <v>5</v>
      </c>
      <c r="G840" s="554" t="s">
        <v>86</v>
      </c>
      <c r="H840" s="554"/>
      <c r="I840" s="609"/>
      <c r="J840" s="563">
        <f>'Sch 7 - Adjustments'!$I$23</f>
        <v>0</v>
      </c>
      <c r="K840" s="563">
        <f>IF(J840=L840,0,L840)</f>
        <v>0</v>
      </c>
      <c r="L840" s="563">
        <f>'ADJ Sch 7 - Adjustments'!$I$23</f>
        <v>0</v>
      </c>
      <c r="M840" s="608"/>
    </row>
    <row r="841" spans="1:13" hidden="1" x14ac:dyDescent="0.25">
      <c r="A841" s="608"/>
      <c r="B841" s="554" t="s">
        <v>222</v>
      </c>
      <c r="C841" s="555">
        <v>15</v>
      </c>
      <c r="D841" s="554"/>
      <c r="E841" s="559">
        <f>'ADJ Sch 7 - Adjustments'!B24</f>
        <v>0</v>
      </c>
      <c r="F841" s="555">
        <v>1</v>
      </c>
      <c r="G841" s="554" t="s">
        <v>82</v>
      </c>
      <c r="H841" s="554"/>
      <c r="I841" s="609"/>
      <c r="J841" s="563">
        <f>'Sch 7 - Adjustments'!$D$24</f>
        <v>0</v>
      </c>
      <c r="K841" s="563">
        <f>IF(J841=L841,0,L841)</f>
        <v>0</v>
      </c>
      <c r="L841" s="563">
        <f>'ADJ Sch 7 - Adjustments'!$D$24</f>
        <v>0</v>
      </c>
      <c r="M841" s="608"/>
    </row>
    <row r="842" spans="1:13" hidden="1" x14ac:dyDescent="0.25">
      <c r="A842" s="608"/>
      <c r="B842" s="554" t="s">
        <v>222</v>
      </c>
      <c r="C842" s="555">
        <v>15</v>
      </c>
      <c r="D842" s="554"/>
      <c r="E842" s="559">
        <f>'ADJ Sch 7 - Adjustments'!B24</f>
        <v>0</v>
      </c>
      <c r="F842" s="555">
        <v>2</v>
      </c>
      <c r="G842" s="554" t="s">
        <v>90</v>
      </c>
      <c r="H842" s="554"/>
      <c r="I842" s="609"/>
      <c r="J842" s="558">
        <f>'Sch 7 - Adjustments'!$E$24</f>
        <v>0</v>
      </c>
      <c r="K842" s="558">
        <f>L842-J842</f>
        <v>0</v>
      </c>
      <c r="L842" s="558">
        <f>'ADJ Sch 7 - Adjustments'!$E$24</f>
        <v>0</v>
      </c>
      <c r="M842" s="608"/>
    </row>
    <row r="843" spans="1:13" hidden="1" x14ac:dyDescent="0.25">
      <c r="A843" s="608"/>
      <c r="B843" s="554" t="s">
        <v>222</v>
      </c>
      <c r="C843" s="555">
        <v>15</v>
      </c>
      <c r="D843" s="554"/>
      <c r="E843" s="559">
        <f>'ADJ Sch 7 - Adjustments'!B24</f>
        <v>0</v>
      </c>
      <c r="F843" s="555">
        <v>3</v>
      </c>
      <c r="G843" s="554" t="s">
        <v>50</v>
      </c>
      <c r="H843" s="554"/>
      <c r="I843" s="609"/>
      <c r="J843" s="563">
        <f>'Sch 7 - Adjustments'!$F$24</f>
        <v>0</v>
      </c>
      <c r="K843" s="563">
        <f>IF(J843=L843,0,L843)</f>
        <v>0</v>
      </c>
      <c r="L843" s="563">
        <f>'ADJ Sch 7 - Adjustments'!$F$24</f>
        <v>0</v>
      </c>
      <c r="M843" s="608"/>
    </row>
    <row r="844" spans="1:13" hidden="1" x14ac:dyDescent="0.25">
      <c r="A844" s="608"/>
      <c r="B844" s="554" t="s">
        <v>222</v>
      </c>
      <c r="C844" s="555">
        <v>15</v>
      </c>
      <c r="D844" s="554"/>
      <c r="E844" s="559">
        <f>'ADJ Sch 7 - Adjustments'!B24</f>
        <v>0</v>
      </c>
      <c r="F844" s="555">
        <v>4</v>
      </c>
      <c r="G844" s="554" t="s">
        <v>78</v>
      </c>
      <c r="H844" s="554"/>
      <c r="I844" s="609"/>
      <c r="J844" s="563">
        <f>'Sch 7 - Adjustments'!$H$24</f>
        <v>0</v>
      </c>
      <c r="K844" s="563">
        <f>IF(J844=L844,0,L844)</f>
        <v>0</v>
      </c>
      <c r="L844" s="563">
        <f>'ADJ Sch 7 - Adjustments'!$H$24</f>
        <v>0</v>
      </c>
      <c r="M844" s="608"/>
    </row>
    <row r="845" spans="1:13" hidden="1" x14ac:dyDescent="0.25">
      <c r="A845" s="608"/>
      <c r="B845" s="554" t="s">
        <v>222</v>
      </c>
      <c r="C845" s="555">
        <v>15</v>
      </c>
      <c r="D845" s="554"/>
      <c r="E845" s="559">
        <f>'ADJ Sch 7 - Adjustments'!B24</f>
        <v>0</v>
      </c>
      <c r="F845" s="555">
        <v>5</v>
      </c>
      <c r="G845" s="554" t="s">
        <v>86</v>
      </c>
      <c r="H845" s="554"/>
      <c r="I845" s="609"/>
      <c r="J845" s="563">
        <f>'Sch 7 - Adjustments'!$I$24</f>
        <v>0</v>
      </c>
      <c r="K845" s="563">
        <f>IF(J845=L845,0,L845)</f>
        <v>0</v>
      </c>
      <c r="L845" s="563">
        <f>'ADJ Sch 7 - Adjustments'!$I$24</f>
        <v>0</v>
      </c>
      <c r="M845" s="608"/>
    </row>
    <row r="846" spans="1:13" hidden="1" x14ac:dyDescent="0.25">
      <c r="A846" s="608"/>
      <c r="B846" s="554" t="s">
        <v>222</v>
      </c>
      <c r="C846" s="555">
        <v>16</v>
      </c>
      <c r="D846" s="554"/>
      <c r="E846" s="559">
        <f>'ADJ Sch 7 - Adjustments'!B25</f>
        <v>0</v>
      </c>
      <c r="F846" s="555">
        <v>1</v>
      </c>
      <c r="G846" s="554" t="s">
        <v>82</v>
      </c>
      <c r="H846" s="554"/>
      <c r="I846" s="609"/>
      <c r="J846" s="563">
        <f>'Sch 7 - Adjustments'!$D$25</f>
        <v>0</v>
      </c>
      <c r="K846" s="563">
        <f>IF(J846=L846,0,L846)</f>
        <v>0</v>
      </c>
      <c r="L846" s="563">
        <f>'ADJ Sch 7 - Adjustments'!$D$25</f>
        <v>0</v>
      </c>
      <c r="M846" s="608"/>
    </row>
    <row r="847" spans="1:13" hidden="1" x14ac:dyDescent="0.25">
      <c r="A847" s="608"/>
      <c r="B847" s="554" t="s">
        <v>222</v>
      </c>
      <c r="C847" s="555">
        <v>16</v>
      </c>
      <c r="D847" s="554"/>
      <c r="E847" s="559">
        <f>'ADJ Sch 7 - Adjustments'!B25</f>
        <v>0</v>
      </c>
      <c r="F847" s="555">
        <v>2</v>
      </c>
      <c r="G847" s="554" t="s">
        <v>90</v>
      </c>
      <c r="H847" s="554"/>
      <c r="I847" s="609"/>
      <c r="J847" s="558">
        <f>'Sch 7 - Adjustments'!$E$25</f>
        <v>0</v>
      </c>
      <c r="K847" s="558">
        <f>L847-J847</f>
        <v>0</v>
      </c>
      <c r="L847" s="558">
        <f>'ADJ Sch 7 - Adjustments'!$E$25</f>
        <v>0</v>
      </c>
      <c r="M847" s="608"/>
    </row>
    <row r="848" spans="1:13" hidden="1" x14ac:dyDescent="0.25">
      <c r="A848" s="608"/>
      <c r="B848" s="554" t="s">
        <v>222</v>
      </c>
      <c r="C848" s="555">
        <v>16</v>
      </c>
      <c r="D848" s="554"/>
      <c r="E848" s="559">
        <f>'ADJ Sch 7 - Adjustments'!B25</f>
        <v>0</v>
      </c>
      <c r="F848" s="555">
        <v>3</v>
      </c>
      <c r="G848" s="554" t="s">
        <v>50</v>
      </c>
      <c r="H848" s="554"/>
      <c r="I848" s="609"/>
      <c r="J848" s="563">
        <f>'Sch 7 - Adjustments'!$F$25</f>
        <v>0</v>
      </c>
      <c r="K848" s="563">
        <f>IF(J848=L848,0,L848)</f>
        <v>0</v>
      </c>
      <c r="L848" s="563">
        <f>'ADJ Sch 7 - Adjustments'!$F$25</f>
        <v>0</v>
      </c>
      <c r="M848" s="608"/>
    </row>
    <row r="849" spans="1:13" hidden="1" x14ac:dyDescent="0.25">
      <c r="A849" s="608"/>
      <c r="B849" s="554" t="s">
        <v>222</v>
      </c>
      <c r="C849" s="555">
        <v>16</v>
      </c>
      <c r="D849" s="554"/>
      <c r="E849" s="559">
        <f>'ADJ Sch 7 - Adjustments'!B25</f>
        <v>0</v>
      </c>
      <c r="F849" s="555">
        <v>4</v>
      </c>
      <c r="G849" s="554" t="s">
        <v>78</v>
      </c>
      <c r="H849" s="554"/>
      <c r="I849" s="609"/>
      <c r="J849" s="563">
        <f>'Sch 7 - Adjustments'!$H$25</f>
        <v>0</v>
      </c>
      <c r="K849" s="563">
        <f>IF(J849=L849,0,L849)</f>
        <v>0</v>
      </c>
      <c r="L849" s="563">
        <f>'ADJ Sch 7 - Adjustments'!$H$25</f>
        <v>0</v>
      </c>
      <c r="M849" s="608"/>
    </row>
    <row r="850" spans="1:13" hidden="1" x14ac:dyDescent="0.25">
      <c r="A850" s="608"/>
      <c r="B850" s="554" t="s">
        <v>222</v>
      </c>
      <c r="C850" s="555">
        <v>16</v>
      </c>
      <c r="D850" s="554"/>
      <c r="E850" s="559">
        <f>'ADJ Sch 7 - Adjustments'!B25</f>
        <v>0</v>
      </c>
      <c r="F850" s="555">
        <v>5</v>
      </c>
      <c r="G850" s="554" t="s">
        <v>86</v>
      </c>
      <c r="H850" s="554"/>
      <c r="I850" s="609"/>
      <c r="J850" s="563">
        <f>'Sch 7 - Adjustments'!$I$25</f>
        <v>0</v>
      </c>
      <c r="K850" s="563">
        <f>IF(J850=L850,0,L850)</f>
        <v>0</v>
      </c>
      <c r="L850" s="563">
        <f>'ADJ Sch 7 - Adjustments'!$I$25</f>
        <v>0</v>
      </c>
      <c r="M850" s="608"/>
    </row>
    <row r="851" spans="1:13" hidden="1" x14ac:dyDescent="0.25">
      <c r="A851" s="608"/>
      <c r="B851" s="554" t="s">
        <v>222</v>
      </c>
      <c r="C851" s="555">
        <v>17</v>
      </c>
      <c r="D851" s="554"/>
      <c r="E851" s="559">
        <f>'ADJ Sch 7 - Adjustments'!B26</f>
        <v>0</v>
      </c>
      <c r="F851" s="555">
        <v>1</v>
      </c>
      <c r="G851" s="554" t="s">
        <v>82</v>
      </c>
      <c r="H851" s="554"/>
      <c r="I851" s="609"/>
      <c r="J851" s="563">
        <f>'Sch 7 - Adjustments'!$D$26</f>
        <v>0</v>
      </c>
      <c r="K851" s="563">
        <f>IF(J851=L851,0,L851)</f>
        <v>0</v>
      </c>
      <c r="L851" s="563">
        <f>'ADJ Sch 7 - Adjustments'!$D$26</f>
        <v>0</v>
      </c>
      <c r="M851" s="608"/>
    </row>
    <row r="852" spans="1:13" hidden="1" x14ac:dyDescent="0.25">
      <c r="A852" s="608"/>
      <c r="B852" s="554" t="s">
        <v>222</v>
      </c>
      <c r="C852" s="555">
        <v>17</v>
      </c>
      <c r="D852" s="554"/>
      <c r="E852" s="559">
        <f>'ADJ Sch 7 - Adjustments'!B26</f>
        <v>0</v>
      </c>
      <c r="F852" s="555">
        <v>2</v>
      </c>
      <c r="G852" s="554" t="s">
        <v>90</v>
      </c>
      <c r="H852" s="554"/>
      <c r="I852" s="609"/>
      <c r="J852" s="558">
        <f>'Sch 7 - Adjustments'!$E$26</f>
        <v>0</v>
      </c>
      <c r="K852" s="558">
        <f>L852-J852</f>
        <v>0</v>
      </c>
      <c r="L852" s="558">
        <f>'ADJ Sch 7 - Adjustments'!$E$26</f>
        <v>0</v>
      </c>
      <c r="M852" s="608"/>
    </row>
    <row r="853" spans="1:13" hidden="1" x14ac:dyDescent="0.25">
      <c r="A853" s="608"/>
      <c r="B853" s="554" t="s">
        <v>222</v>
      </c>
      <c r="C853" s="555">
        <v>17</v>
      </c>
      <c r="D853" s="554"/>
      <c r="E853" s="559">
        <f>'ADJ Sch 7 - Adjustments'!B26</f>
        <v>0</v>
      </c>
      <c r="F853" s="555">
        <v>3</v>
      </c>
      <c r="G853" s="554" t="s">
        <v>50</v>
      </c>
      <c r="H853" s="554"/>
      <c r="I853" s="609"/>
      <c r="J853" s="563">
        <f>'Sch 7 - Adjustments'!$F$26</f>
        <v>0</v>
      </c>
      <c r="K853" s="563">
        <f>IF(J853=L853,0,L853)</f>
        <v>0</v>
      </c>
      <c r="L853" s="563">
        <f>'ADJ Sch 7 - Adjustments'!$F$26</f>
        <v>0</v>
      </c>
      <c r="M853" s="608"/>
    </row>
    <row r="854" spans="1:13" hidden="1" x14ac:dyDescent="0.25">
      <c r="A854" s="608"/>
      <c r="B854" s="554" t="s">
        <v>222</v>
      </c>
      <c r="C854" s="555">
        <v>17</v>
      </c>
      <c r="D854" s="554"/>
      <c r="E854" s="559">
        <f>'ADJ Sch 7 - Adjustments'!B26</f>
        <v>0</v>
      </c>
      <c r="F854" s="555">
        <v>4</v>
      </c>
      <c r="G854" s="554" t="s">
        <v>78</v>
      </c>
      <c r="H854" s="554"/>
      <c r="I854" s="609"/>
      <c r="J854" s="563">
        <f>'Sch 7 - Adjustments'!$H$26</f>
        <v>0</v>
      </c>
      <c r="K854" s="563">
        <f>IF(J854=L854,0,L854)</f>
        <v>0</v>
      </c>
      <c r="L854" s="563">
        <f>'ADJ Sch 7 - Adjustments'!$H$26</f>
        <v>0</v>
      </c>
      <c r="M854" s="608"/>
    </row>
    <row r="855" spans="1:13" hidden="1" x14ac:dyDescent="0.25">
      <c r="A855" s="608"/>
      <c r="B855" s="554" t="s">
        <v>222</v>
      </c>
      <c r="C855" s="555">
        <v>17</v>
      </c>
      <c r="D855" s="554"/>
      <c r="E855" s="559">
        <f>'ADJ Sch 7 - Adjustments'!B26</f>
        <v>0</v>
      </c>
      <c r="F855" s="555">
        <v>5</v>
      </c>
      <c r="G855" s="554" t="s">
        <v>86</v>
      </c>
      <c r="H855" s="554"/>
      <c r="I855" s="609"/>
      <c r="J855" s="563">
        <f>'Sch 7 - Adjustments'!$I$26</f>
        <v>0</v>
      </c>
      <c r="K855" s="563">
        <f>IF(J855=L855,0,L855)</f>
        <v>0</v>
      </c>
      <c r="L855" s="563">
        <f>'ADJ Sch 7 - Adjustments'!$I$26</f>
        <v>0</v>
      </c>
      <c r="M855" s="608"/>
    </row>
    <row r="856" spans="1:13" hidden="1" x14ac:dyDescent="0.25">
      <c r="A856" s="608"/>
      <c r="B856" s="554" t="s">
        <v>222</v>
      </c>
      <c r="C856" s="555">
        <v>18</v>
      </c>
      <c r="D856" s="554"/>
      <c r="E856" s="559">
        <f>'ADJ Sch 7 - Adjustments'!B27</f>
        <v>0</v>
      </c>
      <c r="F856" s="555">
        <v>1</v>
      </c>
      <c r="G856" s="554" t="s">
        <v>82</v>
      </c>
      <c r="H856" s="554"/>
      <c r="I856" s="609"/>
      <c r="J856" s="563">
        <f>'Sch 7 - Adjustments'!$D$27</f>
        <v>0</v>
      </c>
      <c r="K856" s="563">
        <f>IF(J856=L856,0,L856)</f>
        <v>0</v>
      </c>
      <c r="L856" s="563">
        <f>'ADJ Sch 7 - Adjustments'!$D$27</f>
        <v>0</v>
      </c>
      <c r="M856" s="608"/>
    </row>
    <row r="857" spans="1:13" hidden="1" x14ac:dyDescent="0.25">
      <c r="A857" s="608"/>
      <c r="B857" s="554" t="s">
        <v>222</v>
      </c>
      <c r="C857" s="555">
        <v>18</v>
      </c>
      <c r="D857" s="554"/>
      <c r="E857" s="559">
        <f>'ADJ Sch 7 - Adjustments'!B27</f>
        <v>0</v>
      </c>
      <c r="F857" s="555">
        <v>2</v>
      </c>
      <c r="G857" s="554" t="s">
        <v>90</v>
      </c>
      <c r="H857" s="554"/>
      <c r="I857" s="609"/>
      <c r="J857" s="558">
        <f>'Sch 7 - Adjustments'!$E$27</f>
        <v>0</v>
      </c>
      <c r="K857" s="558">
        <f>L857-J857</f>
        <v>0</v>
      </c>
      <c r="L857" s="558">
        <f>'ADJ Sch 7 - Adjustments'!$E$27</f>
        <v>0</v>
      </c>
      <c r="M857" s="608"/>
    </row>
    <row r="858" spans="1:13" hidden="1" x14ac:dyDescent="0.25">
      <c r="A858" s="608"/>
      <c r="B858" s="554" t="s">
        <v>222</v>
      </c>
      <c r="C858" s="555">
        <v>18</v>
      </c>
      <c r="D858" s="554"/>
      <c r="E858" s="559">
        <f>'ADJ Sch 7 - Adjustments'!B27</f>
        <v>0</v>
      </c>
      <c r="F858" s="555">
        <v>3</v>
      </c>
      <c r="G858" s="554" t="s">
        <v>50</v>
      </c>
      <c r="H858" s="554"/>
      <c r="I858" s="609"/>
      <c r="J858" s="563">
        <f>'Sch 7 - Adjustments'!$F$27</f>
        <v>0</v>
      </c>
      <c r="K858" s="563">
        <f>IF(J858=L858,0,L858)</f>
        <v>0</v>
      </c>
      <c r="L858" s="563">
        <f>'ADJ Sch 7 - Adjustments'!$F$27</f>
        <v>0</v>
      </c>
      <c r="M858" s="608"/>
    </row>
    <row r="859" spans="1:13" hidden="1" x14ac:dyDescent="0.25">
      <c r="A859" s="608"/>
      <c r="B859" s="554" t="s">
        <v>222</v>
      </c>
      <c r="C859" s="555">
        <v>18</v>
      </c>
      <c r="D859" s="554"/>
      <c r="E859" s="559">
        <f>'ADJ Sch 7 - Adjustments'!B27</f>
        <v>0</v>
      </c>
      <c r="F859" s="555">
        <v>4</v>
      </c>
      <c r="G859" s="554" t="s">
        <v>78</v>
      </c>
      <c r="H859" s="554"/>
      <c r="I859" s="609"/>
      <c r="J859" s="563">
        <f>'Sch 7 - Adjustments'!$H$27</f>
        <v>0</v>
      </c>
      <c r="K859" s="563">
        <f>IF(J859=L859,0,L859)</f>
        <v>0</v>
      </c>
      <c r="L859" s="563">
        <f>'ADJ Sch 7 - Adjustments'!$H$27</f>
        <v>0</v>
      </c>
      <c r="M859" s="608"/>
    </row>
    <row r="860" spans="1:13" hidden="1" x14ac:dyDescent="0.25">
      <c r="A860" s="608"/>
      <c r="B860" s="554" t="s">
        <v>222</v>
      </c>
      <c r="C860" s="555">
        <v>18</v>
      </c>
      <c r="D860" s="554"/>
      <c r="E860" s="559">
        <f>'ADJ Sch 7 - Adjustments'!B27</f>
        <v>0</v>
      </c>
      <c r="F860" s="555">
        <v>5</v>
      </c>
      <c r="G860" s="554" t="s">
        <v>86</v>
      </c>
      <c r="H860" s="554"/>
      <c r="I860" s="609"/>
      <c r="J860" s="563">
        <f>'Sch 7 - Adjustments'!$I$27</f>
        <v>0</v>
      </c>
      <c r="K860" s="563">
        <f>IF(J860=L860,0,L860)</f>
        <v>0</v>
      </c>
      <c r="L860" s="563">
        <f>'ADJ Sch 7 - Adjustments'!$I$27</f>
        <v>0</v>
      </c>
      <c r="M860" s="608"/>
    </row>
    <row r="861" spans="1:13" hidden="1" x14ac:dyDescent="0.25">
      <c r="A861" s="608"/>
      <c r="B861" s="554" t="s">
        <v>222</v>
      </c>
      <c r="C861" s="555">
        <v>19</v>
      </c>
      <c r="D861" s="554"/>
      <c r="E861" s="559">
        <f>'ADJ Sch 7 - Adjustments'!B28</f>
        <v>0</v>
      </c>
      <c r="F861" s="555">
        <v>1</v>
      </c>
      <c r="G861" s="554" t="s">
        <v>82</v>
      </c>
      <c r="H861" s="554"/>
      <c r="I861" s="609"/>
      <c r="J861" s="563">
        <f>'Sch 7 - Adjustments'!$D$28</f>
        <v>0</v>
      </c>
      <c r="K861" s="563">
        <f>IF(J861=L861,0,L861)</f>
        <v>0</v>
      </c>
      <c r="L861" s="563">
        <f>'ADJ Sch 7 - Adjustments'!$D$28</f>
        <v>0</v>
      </c>
      <c r="M861" s="608"/>
    </row>
    <row r="862" spans="1:13" hidden="1" x14ac:dyDescent="0.25">
      <c r="A862" s="608"/>
      <c r="B862" s="554" t="s">
        <v>222</v>
      </c>
      <c r="C862" s="555">
        <v>19</v>
      </c>
      <c r="D862" s="554"/>
      <c r="E862" s="559">
        <f>'ADJ Sch 7 - Adjustments'!B28</f>
        <v>0</v>
      </c>
      <c r="F862" s="555">
        <v>2</v>
      </c>
      <c r="G862" s="554" t="s">
        <v>90</v>
      </c>
      <c r="H862" s="554"/>
      <c r="I862" s="609"/>
      <c r="J862" s="558">
        <f>'Sch 7 - Adjustments'!$E$28</f>
        <v>0</v>
      </c>
      <c r="K862" s="558">
        <f>L862-J862</f>
        <v>0</v>
      </c>
      <c r="L862" s="558">
        <f>'ADJ Sch 7 - Adjustments'!$E$28</f>
        <v>0</v>
      </c>
      <c r="M862" s="608"/>
    </row>
    <row r="863" spans="1:13" hidden="1" x14ac:dyDescent="0.25">
      <c r="A863" s="608"/>
      <c r="B863" s="554" t="s">
        <v>222</v>
      </c>
      <c r="C863" s="555">
        <v>19</v>
      </c>
      <c r="D863" s="554"/>
      <c r="E863" s="559">
        <f>'ADJ Sch 7 - Adjustments'!B28</f>
        <v>0</v>
      </c>
      <c r="F863" s="555">
        <v>3</v>
      </c>
      <c r="G863" s="554" t="s">
        <v>50</v>
      </c>
      <c r="H863" s="554"/>
      <c r="I863" s="609"/>
      <c r="J863" s="563">
        <f>'Sch 7 - Adjustments'!$F$28</f>
        <v>0</v>
      </c>
      <c r="K863" s="563">
        <f>IF(J863=L863,0,L863)</f>
        <v>0</v>
      </c>
      <c r="L863" s="563">
        <f>'ADJ Sch 7 - Adjustments'!$F$28</f>
        <v>0</v>
      </c>
      <c r="M863" s="608"/>
    </row>
    <row r="864" spans="1:13" hidden="1" x14ac:dyDescent="0.25">
      <c r="A864" s="608"/>
      <c r="B864" s="554" t="s">
        <v>222</v>
      </c>
      <c r="C864" s="555">
        <v>19</v>
      </c>
      <c r="D864" s="554"/>
      <c r="E864" s="559">
        <f>'ADJ Sch 7 - Adjustments'!B28</f>
        <v>0</v>
      </c>
      <c r="F864" s="555">
        <v>4</v>
      </c>
      <c r="G864" s="554" t="s">
        <v>78</v>
      </c>
      <c r="H864" s="554"/>
      <c r="I864" s="609"/>
      <c r="J864" s="563">
        <f>'Sch 7 - Adjustments'!$H$28</f>
        <v>0</v>
      </c>
      <c r="K864" s="563">
        <f>IF(J864=L864,0,L864)</f>
        <v>0</v>
      </c>
      <c r="L864" s="563">
        <f>'ADJ Sch 7 - Adjustments'!$H$28</f>
        <v>0</v>
      </c>
      <c r="M864" s="608"/>
    </row>
    <row r="865" spans="1:13" hidden="1" x14ac:dyDescent="0.25">
      <c r="A865" s="608"/>
      <c r="B865" s="554" t="s">
        <v>222</v>
      </c>
      <c r="C865" s="555">
        <v>19</v>
      </c>
      <c r="D865" s="554"/>
      <c r="E865" s="559">
        <f>'ADJ Sch 7 - Adjustments'!B28</f>
        <v>0</v>
      </c>
      <c r="F865" s="555">
        <v>5</v>
      </c>
      <c r="G865" s="554" t="s">
        <v>86</v>
      </c>
      <c r="H865" s="554"/>
      <c r="I865" s="609"/>
      <c r="J865" s="563">
        <f>'Sch 7 - Adjustments'!$I$28</f>
        <v>0</v>
      </c>
      <c r="K865" s="563">
        <f>IF(J865=L865,0,L865)</f>
        <v>0</v>
      </c>
      <c r="L865" s="563">
        <f>'ADJ Sch 7 - Adjustments'!$I$28</f>
        <v>0</v>
      </c>
      <c r="M865" s="608"/>
    </row>
    <row r="866" spans="1:13" hidden="1" x14ac:dyDescent="0.25">
      <c r="A866" s="608"/>
      <c r="B866" s="554" t="s">
        <v>222</v>
      </c>
      <c r="C866" s="555">
        <v>20</v>
      </c>
      <c r="D866" s="554"/>
      <c r="E866" s="559">
        <f>'ADJ Sch 7 - Adjustments'!B29</f>
        <v>0</v>
      </c>
      <c r="F866" s="555">
        <v>1</v>
      </c>
      <c r="G866" s="554" t="s">
        <v>82</v>
      </c>
      <c r="H866" s="554"/>
      <c r="I866" s="609"/>
      <c r="J866" s="563">
        <f>'Sch 7 - Adjustments'!$D$29</f>
        <v>0</v>
      </c>
      <c r="K866" s="563">
        <f>IF(J866=L866,0,L866)</f>
        <v>0</v>
      </c>
      <c r="L866" s="563">
        <f>'ADJ Sch 7 - Adjustments'!$D$29</f>
        <v>0</v>
      </c>
      <c r="M866" s="608"/>
    </row>
    <row r="867" spans="1:13" hidden="1" x14ac:dyDescent="0.25">
      <c r="A867" s="608"/>
      <c r="B867" s="554" t="s">
        <v>222</v>
      </c>
      <c r="C867" s="555">
        <v>20</v>
      </c>
      <c r="D867" s="554"/>
      <c r="E867" s="559">
        <f>'ADJ Sch 7 - Adjustments'!B29</f>
        <v>0</v>
      </c>
      <c r="F867" s="555">
        <v>2</v>
      </c>
      <c r="G867" s="554" t="s">
        <v>90</v>
      </c>
      <c r="H867" s="554"/>
      <c r="I867" s="609"/>
      <c r="J867" s="558">
        <f>'Sch 7 - Adjustments'!$E$29</f>
        <v>0</v>
      </c>
      <c r="K867" s="558">
        <f>L867-J867</f>
        <v>0</v>
      </c>
      <c r="L867" s="558">
        <f>'ADJ Sch 7 - Adjustments'!$E$29</f>
        <v>0</v>
      </c>
      <c r="M867" s="608"/>
    </row>
    <row r="868" spans="1:13" hidden="1" x14ac:dyDescent="0.25">
      <c r="A868" s="608"/>
      <c r="B868" s="554" t="s">
        <v>222</v>
      </c>
      <c r="C868" s="555">
        <v>20</v>
      </c>
      <c r="D868" s="554"/>
      <c r="E868" s="559">
        <f>'ADJ Sch 7 - Adjustments'!B29</f>
        <v>0</v>
      </c>
      <c r="F868" s="555">
        <v>3</v>
      </c>
      <c r="G868" s="554" t="s">
        <v>50</v>
      </c>
      <c r="H868" s="554"/>
      <c r="I868" s="609"/>
      <c r="J868" s="563">
        <f>'Sch 7 - Adjustments'!$F$29</f>
        <v>0</v>
      </c>
      <c r="K868" s="563">
        <f>IF(J868=L868,0,L868)</f>
        <v>0</v>
      </c>
      <c r="L868" s="563">
        <f>'ADJ Sch 7 - Adjustments'!$F$29</f>
        <v>0</v>
      </c>
      <c r="M868" s="608"/>
    </row>
    <row r="869" spans="1:13" hidden="1" x14ac:dyDescent="0.25">
      <c r="A869" s="608"/>
      <c r="B869" s="554" t="s">
        <v>222</v>
      </c>
      <c r="C869" s="555">
        <v>20</v>
      </c>
      <c r="D869" s="554"/>
      <c r="E869" s="559">
        <f>'ADJ Sch 7 - Adjustments'!B29</f>
        <v>0</v>
      </c>
      <c r="F869" s="555">
        <v>4</v>
      </c>
      <c r="G869" s="554" t="s">
        <v>78</v>
      </c>
      <c r="H869" s="554"/>
      <c r="I869" s="609"/>
      <c r="J869" s="563">
        <f>'Sch 7 - Adjustments'!$H$29</f>
        <v>0</v>
      </c>
      <c r="K869" s="563">
        <f>IF(J869=L869,0,L869)</f>
        <v>0</v>
      </c>
      <c r="L869" s="563">
        <f>'ADJ Sch 7 - Adjustments'!$H$29</f>
        <v>0</v>
      </c>
      <c r="M869" s="608"/>
    </row>
    <row r="870" spans="1:13" hidden="1" x14ac:dyDescent="0.25">
      <c r="A870" s="608"/>
      <c r="B870" s="554" t="s">
        <v>222</v>
      </c>
      <c r="C870" s="555">
        <v>20</v>
      </c>
      <c r="D870" s="554"/>
      <c r="E870" s="559">
        <f>'ADJ Sch 7 - Adjustments'!B29</f>
        <v>0</v>
      </c>
      <c r="F870" s="555">
        <v>5</v>
      </c>
      <c r="G870" s="554" t="s">
        <v>86</v>
      </c>
      <c r="H870" s="554"/>
      <c r="I870" s="609"/>
      <c r="J870" s="563">
        <f>'Sch 7 - Adjustments'!$I$29</f>
        <v>0</v>
      </c>
      <c r="K870" s="563">
        <f>IF(J870=L870,0,L870)</f>
        <v>0</v>
      </c>
      <c r="L870" s="563">
        <f>'ADJ Sch 7 - Adjustments'!$I$29</f>
        <v>0</v>
      </c>
      <c r="M870" s="608"/>
    </row>
    <row r="871" spans="1:13" hidden="1" x14ac:dyDescent="0.25">
      <c r="A871" s="608"/>
      <c r="B871" s="554" t="s">
        <v>222</v>
      </c>
      <c r="C871" s="555">
        <v>21</v>
      </c>
      <c r="D871" s="554"/>
      <c r="E871" s="559">
        <f>'ADJ Sch 7 - Adjustments'!B30</f>
        <v>0</v>
      </c>
      <c r="F871" s="555">
        <v>1</v>
      </c>
      <c r="G871" s="554" t="s">
        <v>82</v>
      </c>
      <c r="H871" s="554"/>
      <c r="I871" s="609"/>
      <c r="J871" s="563">
        <f>'Sch 7 - Adjustments'!$D$30</f>
        <v>0</v>
      </c>
      <c r="K871" s="563">
        <f>IF(J871=L871,0,L871)</f>
        <v>0</v>
      </c>
      <c r="L871" s="563">
        <f>'ADJ Sch 7 - Adjustments'!$D$30</f>
        <v>0</v>
      </c>
      <c r="M871" s="608"/>
    </row>
    <row r="872" spans="1:13" hidden="1" x14ac:dyDescent="0.25">
      <c r="A872" s="608"/>
      <c r="B872" s="554" t="s">
        <v>222</v>
      </c>
      <c r="C872" s="555">
        <v>21</v>
      </c>
      <c r="D872" s="554"/>
      <c r="E872" s="559">
        <f>'ADJ Sch 7 - Adjustments'!B30</f>
        <v>0</v>
      </c>
      <c r="F872" s="555">
        <v>2</v>
      </c>
      <c r="G872" s="554" t="s">
        <v>90</v>
      </c>
      <c r="H872" s="554"/>
      <c r="I872" s="609"/>
      <c r="J872" s="558">
        <f>'Sch 7 - Adjustments'!$E$30</f>
        <v>0</v>
      </c>
      <c r="K872" s="558">
        <f>L872-J872</f>
        <v>0</v>
      </c>
      <c r="L872" s="558">
        <f>'ADJ Sch 7 - Adjustments'!$E$30</f>
        <v>0</v>
      </c>
      <c r="M872" s="608"/>
    </row>
    <row r="873" spans="1:13" hidden="1" x14ac:dyDescent="0.25">
      <c r="A873" s="608"/>
      <c r="B873" s="554" t="s">
        <v>222</v>
      </c>
      <c r="C873" s="555">
        <v>21</v>
      </c>
      <c r="D873" s="554"/>
      <c r="E873" s="559">
        <f>'ADJ Sch 7 - Adjustments'!B30</f>
        <v>0</v>
      </c>
      <c r="F873" s="555">
        <v>3</v>
      </c>
      <c r="G873" s="554" t="s">
        <v>50</v>
      </c>
      <c r="H873" s="554"/>
      <c r="I873" s="609"/>
      <c r="J873" s="563">
        <f>'Sch 7 - Adjustments'!$F$30</f>
        <v>0</v>
      </c>
      <c r="K873" s="563">
        <f>IF(J873=L873,0,L873)</f>
        <v>0</v>
      </c>
      <c r="L873" s="563">
        <f>'ADJ Sch 7 - Adjustments'!$F$30</f>
        <v>0</v>
      </c>
      <c r="M873" s="608"/>
    </row>
    <row r="874" spans="1:13" hidden="1" x14ac:dyDescent="0.25">
      <c r="A874" s="608"/>
      <c r="B874" s="554" t="s">
        <v>222</v>
      </c>
      <c r="C874" s="555">
        <v>21</v>
      </c>
      <c r="D874" s="554"/>
      <c r="E874" s="559">
        <f>'ADJ Sch 7 - Adjustments'!B30</f>
        <v>0</v>
      </c>
      <c r="F874" s="555">
        <v>4</v>
      </c>
      <c r="G874" s="554" t="s">
        <v>78</v>
      </c>
      <c r="H874" s="554"/>
      <c r="I874" s="609"/>
      <c r="J874" s="563">
        <f>'Sch 7 - Adjustments'!$H$30</f>
        <v>0</v>
      </c>
      <c r="K874" s="563">
        <f>IF(J874=L874,0,L874)</f>
        <v>0</v>
      </c>
      <c r="L874" s="563">
        <f>'ADJ Sch 7 - Adjustments'!$H$30</f>
        <v>0</v>
      </c>
      <c r="M874" s="608"/>
    </row>
    <row r="875" spans="1:13" hidden="1" x14ac:dyDescent="0.25">
      <c r="A875" s="608"/>
      <c r="B875" s="554" t="s">
        <v>222</v>
      </c>
      <c r="C875" s="555">
        <v>21</v>
      </c>
      <c r="D875" s="554"/>
      <c r="E875" s="559">
        <f>'ADJ Sch 7 - Adjustments'!B30</f>
        <v>0</v>
      </c>
      <c r="F875" s="555">
        <v>5</v>
      </c>
      <c r="G875" s="554" t="s">
        <v>86</v>
      </c>
      <c r="H875" s="554"/>
      <c r="I875" s="609"/>
      <c r="J875" s="563">
        <f>'Sch 7 - Adjustments'!$I$30</f>
        <v>0</v>
      </c>
      <c r="K875" s="563">
        <f>IF(J875=L875,0,L875)</f>
        <v>0</v>
      </c>
      <c r="L875" s="563">
        <f>'ADJ Sch 7 - Adjustments'!$I$30</f>
        <v>0</v>
      </c>
      <c r="M875" s="608"/>
    </row>
    <row r="876" spans="1:13" hidden="1" x14ac:dyDescent="0.25">
      <c r="A876" s="608"/>
      <c r="B876" s="554" t="s">
        <v>222</v>
      </c>
      <c r="C876" s="555">
        <v>22</v>
      </c>
      <c r="D876" s="554"/>
      <c r="E876" s="559">
        <f>'ADJ Sch 7 - Adjustments'!B31</f>
        <v>0</v>
      </c>
      <c r="F876" s="555">
        <v>1</v>
      </c>
      <c r="G876" s="554" t="s">
        <v>82</v>
      </c>
      <c r="H876" s="554"/>
      <c r="I876" s="609"/>
      <c r="J876" s="563">
        <f>'Sch 7 - Adjustments'!$D$31</f>
        <v>0</v>
      </c>
      <c r="K876" s="563">
        <f>IF(J876=L876,0,L876)</f>
        <v>0</v>
      </c>
      <c r="L876" s="563">
        <f>'ADJ Sch 7 - Adjustments'!$D$31</f>
        <v>0</v>
      </c>
      <c r="M876" s="608"/>
    </row>
    <row r="877" spans="1:13" hidden="1" x14ac:dyDescent="0.25">
      <c r="A877" s="608"/>
      <c r="B877" s="554" t="s">
        <v>222</v>
      </c>
      <c r="C877" s="555">
        <v>22</v>
      </c>
      <c r="D877" s="554"/>
      <c r="E877" s="559">
        <f>'ADJ Sch 7 - Adjustments'!B31</f>
        <v>0</v>
      </c>
      <c r="F877" s="555">
        <v>2</v>
      </c>
      <c r="G877" s="554" t="s">
        <v>90</v>
      </c>
      <c r="H877" s="554"/>
      <c r="I877" s="609"/>
      <c r="J877" s="558">
        <f>'Sch 7 - Adjustments'!$E$31</f>
        <v>0</v>
      </c>
      <c r="K877" s="558">
        <f>L877-J877</f>
        <v>0</v>
      </c>
      <c r="L877" s="558">
        <f>'ADJ Sch 7 - Adjustments'!$E$31</f>
        <v>0</v>
      </c>
      <c r="M877" s="608"/>
    </row>
    <row r="878" spans="1:13" hidden="1" x14ac:dyDescent="0.25">
      <c r="A878" s="608"/>
      <c r="B878" s="554" t="s">
        <v>222</v>
      </c>
      <c r="C878" s="555">
        <v>22</v>
      </c>
      <c r="D878" s="554"/>
      <c r="E878" s="559">
        <f>'ADJ Sch 7 - Adjustments'!B31</f>
        <v>0</v>
      </c>
      <c r="F878" s="555">
        <v>3</v>
      </c>
      <c r="G878" s="554" t="s">
        <v>50</v>
      </c>
      <c r="H878" s="554"/>
      <c r="I878" s="609"/>
      <c r="J878" s="563">
        <f>'Sch 7 - Adjustments'!$F$31</f>
        <v>0</v>
      </c>
      <c r="K878" s="563">
        <f>IF(J878=L878,0,L878)</f>
        <v>0</v>
      </c>
      <c r="L878" s="563">
        <f>'ADJ Sch 7 - Adjustments'!$F$31</f>
        <v>0</v>
      </c>
      <c r="M878" s="608"/>
    </row>
    <row r="879" spans="1:13" hidden="1" x14ac:dyDescent="0.25">
      <c r="A879" s="608"/>
      <c r="B879" s="554" t="s">
        <v>222</v>
      </c>
      <c r="C879" s="555">
        <v>22</v>
      </c>
      <c r="D879" s="554"/>
      <c r="E879" s="559">
        <f>'ADJ Sch 7 - Adjustments'!B31</f>
        <v>0</v>
      </c>
      <c r="F879" s="555">
        <v>4</v>
      </c>
      <c r="G879" s="554" t="s">
        <v>78</v>
      </c>
      <c r="H879" s="554"/>
      <c r="I879" s="609"/>
      <c r="J879" s="563">
        <f>'Sch 7 - Adjustments'!$H$31</f>
        <v>0</v>
      </c>
      <c r="K879" s="563">
        <f>IF(J879=L879,0,L879)</f>
        <v>0</v>
      </c>
      <c r="L879" s="563">
        <f>'ADJ Sch 7 - Adjustments'!$H$31</f>
        <v>0</v>
      </c>
      <c r="M879" s="608"/>
    </row>
    <row r="880" spans="1:13" hidden="1" x14ac:dyDescent="0.25">
      <c r="A880" s="608"/>
      <c r="B880" s="554" t="s">
        <v>222</v>
      </c>
      <c r="C880" s="555">
        <v>22</v>
      </c>
      <c r="D880" s="554"/>
      <c r="E880" s="559">
        <f>'ADJ Sch 7 - Adjustments'!B31</f>
        <v>0</v>
      </c>
      <c r="F880" s="555">
        <v>5</v>
      </c>
      <c r="G880" s="554" t="s">
        <v>86</v>
      </c>
      <c r="H880" s="554"/>
      <c r="I880" s="609"/>
      <c r="J880" s="563">
        <f>'Sch 7 - Adjustments'!$I$31</f>
        <v>0</v>
      </c>
      <c r="K880" s="563">
        <f>IF(J880=L880,0,L880)</f>
        <v>0</v>
      </c>
      <c r="L880" s="563">
        <f>'ADJ Sch 7 - Adjustments'!$I$31</f>
        <v>0</v>
      </c>
      <c r="M880" s="608"/>
    </row>
    <row r="881" spans="1:13" hidden="1" x14ac:dyDescent="0.25">
      <c r="A881" s="608"/>
      <c r="B881" s="554" t="s">
        <v>222</v>
      </c>
      <c r="C881" s="555">
        <v>23</v>
      </c>
      <c r="D881" s="554"/>
      <c r="E881" s="559">
        <f>'ADJ Sch 7 - Adjustments'!B32</f>
        <v>0</v>
      </c>
      <c r="F881" s="555">
        <v>1</v>
      </c>
      <c r="G881" s="554" t="s">
        <v>82</v>
      </c>
      <c r="H881" s="554"/>
      <c r="I881" s="609"/>
      <c r="J881" s="563">
        <f>'Sch 7 - Adjustments'!$D$32</f>
        <v>0</v>
      </c>
      <c r="K881" s="563">
        <f>IF(J881=L881,0,L881)</f>
        <v>0</v>
      </c>
      <c r="L881" s="563">
        <f>'ADJ Sch 7 - Adjustments'!$D$32</f>
        <v>0</v>
      </c>
      <c r="M881" s="608"/>
    </row>
    <row r="882" spans="1:13" hidden="1" x14ac:dyDescent="0.25">
      <c r="A882" s="608"/>
      <c r="B882" s="554" t="s">
        <v>222</v>
      </c>
      <c r="C882" s="555">
        <v>23</v>
      </c>
      <c r="D882" s="554"/>
      <c r="E882" s="559">
        <f>'ADJ Sch 7 - Adjustments'!B32</f>
        <v>0</v>
      </c>
      <c r="F882" s="555">
        <v>2</v>
      </c>
      <c r="G882" s="554" t="s">
        <v>90</v>
      </c>
      <c r="H882" s="554"/>
      <c r="I882" s="609"/>
      <c r="J882" s="558">
        <f>'Sch 7 - Adjustments'!$E$32</f>
        <v>0</v>
      </c>
      <c r="K882" s="558">
        <f>L882-J882</f>
        <v>0</v>
      </c>
      <c r="L882" s="558">
        <f>'ADJ Sch 7 - Adjustments'!$E$32</f>
        <v>0</v>
      </c>
      <c r="M882" s="608"/>
    </row>
    <row r="883" spans="1:13" hidden="1" x14ac:dyDescent="0.25">
      <c r="A883" s="608"/>
      <c r="B883" s="554" t="s">
        <v>222</v>
      </c>
      <c r="C883" s="555">
        <v>23</v>
      </c>
      <c r="D883" s="554"/>
      <c r="E883" s="559">
        <f>'ADJ Sch 7 - Adjustments'!B32</f>
        <v>0</v>
      </c>
      <c r="F883" s="555">
        <v>3</v>
      </c>
      <c r="G883" s="554" t="s">
        <v>50</v>
      </c>
      <c r="H883" s="554"/>
      <c r="I883" s="609"/>
      <c r="J883" s="563">
        <f>'Sch 7 - Adjustments'!$F$32</f>
        <v>0</v>
      </c>
      <c r="K883" s="563">
        <f>IF(J883=L883,0,L883)</f>
        <v>0</v>
      </c>
      <c r="L883" s="563">
        <f>'ADJ Sch 7 - Adjustments'!$F$32</f>
        <v>0</v>
      </c>
      <c r="M883" s="608"/>
    </row>
    <row r="884" spans="1:13" hidden="1" x14ac:dyDescent="0.25">
      <c r="A884" s="608"/>
      <c r="B884" s="554" t="s">
        <v>222</v>
      </c>
      <c r="C884" s="555">
        <v>23</v>
      </c>
      <c r="D884" s="554"/>
      <c r="E884" s="559">
        <f>'ADJ Sch 7 - Adjustments'!B32</f>
        <v>0</v>
      </c>
      <c r="F884" s="555">
        <v>4</v>
      </c>
      <c r="G884" s="554" t="s">
        <v>78</v>
      </c>
      <c r="H884" s="554"/>
      <c r="I884" s="609"/>
      <c r="J884" s="563">
        <f>'Sch 7 - Adjustments'!$H$32</f>
        <v>0</v>
      </c>
      <c r="K884" s="563">
        <f>IF(J884=L884,0,L884)</f>
        <v>0</v>
      </c>
      <c r="L884" s="563">
        <f>'ADJ Sch 7 - Adjustments'!$H$32</f>
        <v>0</v>
      </c>
      <c r="M884" s="608"/>
    </row>
    <row r="885" spans="1:13" hidden="1" x14ac:dyDescent="0.25">
      <c r="A885" s="608"/>
      <c r="B885" s="554" t="s">
        <v>222</v>
      </c>
      <c r="C885" s="555">
        <v>23</v>
      </c>
      <c r="D885" s="554"/>
      <c r="E885" s="559">
        <f>'ADJ Sch 7 - Adjustments'!B32</f>
        <v>0</v>
      </c>
      <c r="F885" s="555">
        <v>5</v>
      </c>
      <c r="G885" s="554" t="s">
        <v>86</v>
      </c>
      <c r="H885" s="554"/>
      <c r="I885" s="609"/>
      <c r="J885" s="563">
        <f>'Sch 7 - Adjustments'!$I$32</f>
        <v>0</v>
      </c>
      <c r="K885" s="563">
        <f>IF(J885=L885,0,L885)</f>
        <v>0</v>
      </c>
      <c r="L885" s="563">
        <f>'ADJ Sch 7 - Adjustments'!$I$32</f>
        <v>0</v>
      </c>
      <c r="M885" s="608"/>
    </row>
    <row r="886" spans="1:13" hidden="1" x14ac:dyDescent="0.25">
      <c r="A886" s="608"/>
      <c r="B886" s="554" t="s">
        <v>222</v>
      </c>
      <c r="C886" s="555">
        <v>24</v>
      </c>
      <c r="D886" s="554"/>
      <c r="E886" s="559">
        <f>'ADJ Sch 7 - Adjustments'!B33</f>
        <v>0</v>
      </c>
      <c r="F886" s="555">
        <v>1</v>
      </c>
      <c r="G886" s="554" t="s">
        <v>82</v>
      </c>
      <c r="H886" s="554"/>
      <c r="I886" s="609"/>
      <c r="J886" s="563">
        <f>'Sch 7 - Adjustments'!$D$33</f>
        <v>0</v>
      </c>
      <c r="K886" s="563">
        <f>IF(J886=L886,0,L886)</f>
        <v>0</v>
      </c>
      <c r="L886" s="563">
        <f>'ADJ Sch 7 - Adjustments'!$D$33</f>
        <v>0</v>
      </c>
      <c r="M886" s="608"/>
    </row>
    <row r="887" spans="1:13" hidden="1" x14ac:dyDescent="0.25">
      <c r="A887" s="608"/>
      <c r="B887" s="554" t="s">
        <v>222</v>
      </c>
      <c r="C887" s="555">
        <v>24</v>
      </c>
      <c r="D887" s="554"/>
      <c r="E887" s="559">
        <f>'ADJ Sch 7 - Adjustments'!B33</f>
        <v>0</v>
      </c>
      <c r="F887" s="555">
        <v>2</v>
      </c>
      <c r="G887" s="554" t="s">
        <v>90</v>
      </c>
      <c r="H887" s="554"/>
      <c r="I887" s="609"/>
      <c r="J887" s="558">
        <f>'Sch 7 - Adjustments'!$E$33</f>
        <v>0</v>
      </c>
      <c r="K887" s="558">
        <f>L887-J887</f>
        <v>0</v>
      </c>
      <c r="L887" s="558">
        <f>'ADJ Sch 7 - Adjustments'!$E$33</f>
        <v>0</v>
      </c>
      <c r="M887" s="608"/>
    </row>
    <row r="888" spans="1:13" hidden="1" x14ac:dyDescent="0.25">
      <c r="A888" s="608"/>
      <c r="B888" s="554" t="s">
        <v>222</v>
      </c>
      <c r="C888" s="555">
        <v>24</v>
      </c>
      <c r="D888" s="554"/>
      <c r="E888" s="559">
        <f>'ADJ Sch 7 - Adjustments'!B33</f>
        <v>0</v>
      </c>
      <c r="F888" s="555">
        <v>3</v>
      </c>
      <c r="G888" s="554" t="s">
        <v>50</v>
      </c>
      <c r="H888" s="554"/>
      <c r="I888" s="609"/>
      <c r="J888" s="563">
        <f>'Sch 7 - Adjustments'!$F$33</f>
        <v>0</v>
      </c>
      <c r="K888" s="563">
        <f>IF(J888=L888,0,L888)</f>
        <v>0</v>
      </c>
      <c r="L888" s="563">
        <f>'ADJ Sch 7 - Adjustments'!$F$33</f>
        <v>0</v>
      </c>
      <c r="M888" s="608"/>
    </row>
    <row r="889" spans="1:13" hidden="1" x14ac:dyDescent="0.25">
      <c r="A889" s="608"/>
      <c r="B889" s="554" t="s">
        <v>222</v>
      </c>
      <c r="C889" s="555">
        <v>24</v>
      </c>
      <c r="D889" s="554"/>
      <c r="E889" s="559">
        <f>'ADJ Sch 7 - Adjustments'!B33</f>
        <v>0</v>
      </c>
      <c r="F889" s="555">
        <v>4</v>
      </c>
      <c r="G889" s="554" t="s">
        <v>78</v>
      </c>
      <c r="H889" s="554"/>
      <c r="I889" s="609"/>
      <c r="J889" s="563">
        <f>'Sch 7 - Adjustments'!$H$33</f>
        <v>0</v>
      </c>
      <c r="K889" s="563">
        <f>IF(J889=L889,0,L889)</f>
        <v>0</v>
      </c>
      <c r="L889" s="563">
        <f>'ADJ Sch 7 - Adjustments'!$H$33</f>
        <v>0</v>
      </c>
      <c r="M889" s="608"/>
    </row>
    <row r="890" spans="1:13" hidden="1" x14ac:dyDescent="0.25">
      <c r="A890" s="608"/>
      <c r="B890" s="554" t="s">
        <v>222</v>
      </c>
      <c r="C890" s="555">
        <v>24</v>
      </c>
      <c r="D890" s="554"/>
      <c r="E890" s="559">
        <f>'ADJ Sch 7 - Adjustments'!B33</f>
        <v>0</v>
      </c>
      <c r="F890" s="555">
        <v>5</v>
      </c>
      <c r="G890" s="554" t="s">
        <v>86</v>
      </c>
      <c r="H890" s="554"/>
      <c r="I890" s="609"/>
      <c r="J890" s="563">
        <f>'Sch 7 - Adjustments'!$I$33</f>
        <v>0</v>
      </c>
      <c r="K890" s="563">
        <f>IF(J890=L890,0,L890)</f>
        <v>0</v>
      </c>
      <c r="L890" s="563">
        <f>'ADJ Sch 7 - Adjustments'!$I$33</f>
        <v>0</v>
      </c>
      <c r="M890" s="608"/>
    </row>
    <row r="891" spans="1:13" hidden="1" x14ac:dyDescent="0.25">
      <c r="A891" s="608"/>
      <c r="B891" s="554" t="s">
        <v>222</v>
      </c>
      <c r="C891" s="555">
        <v>25</v>
      </c>
      <c r="D891" s="554"/>
      <c r="E891" s="559">
        <f>'ADJ Sch 7 - Adjustments'!B34</f>
        <v>0</v>
      </c>
      <c r="F891" s="555">
        <v>1</v>
      </c>
      <c r="G891" s="554" t="s">
        <v>82</v>
      </c>
      <c r="H891" s="554"/>
      <c r="I891" s="609"/>
      <c r="J891" s="563">
        <f>'Sch 7 - Adjustments'!$D$34</f>
        <v>0</v>
      </c>
      <c r="K891" s="563">
        <f>IF(J891=L891,0,L891)</f>
        <v>0</v>
      </c>
      <c r="L891" s="563">
        <f>'ADJ Sch 7 - Adjustments'!$D$34</f>
        <v>0</v>
      </c>
      <c r="M891" s="608"/>
    </row>
    <row r="892" spans="1:13" hidden="1" x14ac:dyDescent="0.25">
      <c r="A892" s="608"/>
      <c r="B892" s="554" t="s">
        <v>222</v>
      </c>
      <c r="C892" s="555">
        <v>25</v>
      </c>
      <c r="D892" s="554"/>
      <c r="E892" s="559">
        <f>'ADJ Sch 7 - Adjustments'!B34</f>
        <v>0</v>
      </c>
      <c r="F892" s="555">
        <v>2</v>
      </c>
      <c r="G892" s="554" t="s">
        <v>90</v>
      </c>
      <c r="H892" s="554"/>
      <c r="I892" s="609"/>
      <c r="J892" s="558">
        <f>'Sch 7 - Adjustments'!$E$34</f>
        <v>0</v>
      </c>
      <c r="K892" s="558">
        <f>L892-J892</f>
        <v>0</v>
      </c>
      <c r="L892" s="558">
        <f>'ADJ Sch 7 - Adjustments'!$E$34</f>
        <v>0</v>
      </c>
      <c r="M892" s="608"/>
    </row>
    <row r="893" spans="1:13" hidden="1" x14ac:dyDescent="0.25">
      <c r="A893" s="608"/>
      <c r="B893" s="554" t="s">
        <v>222</v>
      </c>
      <c r="C893" s="555">
        <v>25</v>
      </c>
      <c r="D893" s="554"/>
      <c r="E893" s="559">
        <f>'ADJ Sch 7 - Adjustments'!B34</f>
        <v>0</v>
      </c>
      <c r="F893" s="555">
        <v>3</v>
      </c>
      <c r="G893" s="554" t="s">
        <v>50</v>
      </c>
      <c r="H893" s="554"/>
      <c r="I893" s="609"/>
      <c r="J893" s="563">
        <f>'Sch 7 - Adjustments'!$F$34</f>
        <v>0</v>
      </c>
      <c r="K893" s="563">
        <f>IF(J893=L893,0,L893)</f>
        <v>0</v>
      </c>
      <c r="L893" s="563">
        <f>'ADJ Sch 7 - Adjustments'!$F$34</f>
        <v>0</v>
      </c>
      <c r="M893" s="608"/>
    </row>
    <row r="894" spans="1:13" hidden="1" x14ac:dyDescent="0.25">
      <c r="A894" s="608"/>
      <c r="B894" s="554" t="s">
        <v>222</v>
      </c>
      <c r="C894" s="555">
        <v>25</v>
      </c>
      <c r="D894" s="554"/>
      <c r="E894" s="559">
        <f>'ADJ Sch 7 - Adjustments'!B34</f>
        <v>0</v>
      </c>
      <c r="F894" s="555">
        <v>4</v>
      </c>
      <c r="G894" s="554" t="s">
        <v>78</v>
      </c>
      <c r="H894" s="554"/>
      <c r="I894" s="609"/>
      <c r="J894" s="563">
        <f>'Sch 7 - Adjustments'!$H$34</f>
        <v>0</v>
      </c>
      <c r="K894" s="563">
        <f>IF(J894=L894,0,L894)</f>
        <v>0</v>
      </c>
      <c r="L894" s="563">
        <f>'ADJ Sch 7 - Adjustments'!$H$34</f>
        <v>0</v>
      </c>
      <c r="M894" s="608"/>
    </row>
    <row r="895" spans="1:13" hidden="1" x14ac:dyDescent="0.25">
      <c r="A895" s="608"/>
      <c r="B895" s="554" t="s">
        <v>222</v>
      </c>
      <c r="C895" s="555">
        <v>25</v>
      </c>
      <c r="D895" s="554"/>
      <c r="E895" s="559">
        <f>'ADJ Sch 7 - Adjustments'!B34</f>
        <v>0</v>
      </c>
      <c r="F895" s="555">
        <v>5</v>
      </c>
      <c r="G895" s="554" t="s">
        <v>86</v>
      </c>
      <c r="H895" s="554"/>
      <c r="I895" s="609"/>
      <c r="J895" s="563">
        <f>'Sch 7 - Adjustments'!$I$34</f>
        <v>0</v>
      </c>
      <c r="K895" s="563">
        <f>IF(J895=L895,0,L895)</f>
        <v>0</v>
      </c>
      <c r="L895" s="563">
        <f>'ADJ Sch 7 - Adjustments'!$I$34</f>
        <v>0</v>
      </c>
      <c r="M895" s="608"/>
    </row>
    <row r="896" spans="1:13" hidden="1" x14ac:dyDescent="0.25">
      <c r="A896" s="608"/>
      <c r="B896" s="554" t="s">
        <v>222</v>
      </c>
      <c r="C896" s="555">
        <v>26</v>
      </c>
      <c r="D896" s="554"/>
      <c r="E896" s="559">
        <f>'ADJ Sch 7 - Adjustments'!B35</f>
        <v>0</v>
      </c>
      <c r="F896" s="555">
        <v>1</v>
      </c>
      <c r="G896" s="554" t="s">
        <v>82</v>
      </c>
      <c r="H896" s="554"/>
      <c r="I896" s="609"/>
      <c r="J896" s="563">
        <f>'Sch 7 - Adjustments'!$D$35</f>
        <v>0</v>
      </c>
      <c r="K896" s="563">
        <f>IF(J896=L896,0,L896)</f>
        <v>0</v>
      </c>
      <c r="L896" s="563">
        <f>'ADJ Sch 7 - Adjustments'!$D$35</f>
        <v>0</v>
      </c>
      <c r="M896" s="608"/>
    </row>
    <row r="897" spans="1:13" hidden="1" x14ac:dyDescent="0.25">
      <c r="A897" s="608"/>
      <c r="B897" s="554" t="s">
        <v>222</v>
      </c>
      <c r="C897" s="555">
        <v>26</v>
      </c>
      <c r="D897" s="554"/>
      <c r="E897" s="559">
        <f>'ADJ Sch 7 - Adjustments'!B35</f>
        <v>0</v>
      </c>
      <c r="F897" s="555">
        <v>2</v>
      </c>
      <c r="G897" s="554" t="s">
        <v>90</v>
      </c>
      <c r="H897" s="554"/>
      <c r="I897" s="609"/>
      <c r="J897" s="558">
        <f>'Sch 7 - Adjustments'!$E$35</f>
        <v>0</v>
      </c>
      <c r="K897" s="558">
        <f>L897-J897</f>
        <v>0</v>
      </c>
      <c r="L897" s="558">
        <f>'ADJ Sch 7 - Adjustments'!$E$35</f>
        <v>0</v>
      </c>
      <c r="M897" s="608"/>
    </row>
    <row r="898" spans="1:13" hidden="1" x14ac:dyDescent="0.25">
      <c r="A898" s="608"/>
      <c r="B898" s="554" t="s">
        <v>222</v>
      </c>
      <c r="C898" s="555">
        <v>26</v>
      </c>
      <c r="D898" s="554"/>
      <c r="E898" s="559">
        <f>'ADJ Sch 7 - Adjustments'!B35</f>
        <v>0</v>
      </c>
      <c r="F898" s="555">
        <v>3</v>
      </c>
      <c r="G898" s="554" t="s">
        <v>50</v>
      </c>
      <c r="H898" s="554"/>
      <c r="I898" s="609"/>
      <c r="J898" s="563">
        <f>'Sch 7 - Adjustments'!$F$35</f>
        <v>0</v>
      </c>
      <c r="K898" s="563">
        <f>IF(J898=L898,0,L898)</f>
        <v>0</v>
      </c>
      <c r="L898" s="563">
        <f>'ADJ Sch 7 - Adjustments'!$F$35</f>
        <v>0</v>
      </c>
      <c r="M898" s="608"/>
    </row>
    <row r="899" spans="1:13" hidden="1" x14ac:dyDescent="0.25">
      <c r="A899" s="608"/>
      <c r="B899" s="554" t="s">
        <v>222</v>
      </c>
      <c r="C899" s="555">
        <v>26</v>
      </c>
      <c r="D899" s="554"/>
      <c r="E899" s="559">
        <f>'ADJ Sch 7 - Adjustments'!B35</f>
        <v>0</v>
      </c>
      <c r="F899" s="555">
        <v>4</v>
      </c>
      <c r="G899" s="554" t="s">
        <v>78</v>
      </c>
      <c r="H899" s="554"/>
      <c r="I899" s="609"/>
      <c r="J899" s="563">
        <f>'Sch 7 - Adjustments'!$H$35</f>
        <v>0</v>
      </c>
      <c r="K899" s="563">
        <f>IF(J899=L899,0,L899)</f>
        <v>0</v>
      </c>
      <c r="L899" s="563">
        <f>'ADJ Sch 7 - Adjustments'!$H$35</f>
        <v>0</v>
      </c>
      <c r="M899" s="608"/>
    </row>
    <row r="900" spans="1:13" hidden="1" x14ac:dyDescent="0.25">
      <c r="A900" s="608"/>
      <c r="B900" s="554" t="s">
        <v>222</v>
      </c>
      <c r="C900" s="555">
        <v>26</v>
      </c>
      <c r="D900" s="554"/>
      <c r="E900" s="559">
        <f>'ADJ Sch 7 - Adjustments'!B35</f>
        <v>0</v>
      </c>
      <c r="F900" s="555">
        <v>5</v>
      </c>
      <c r="G900" s="554" t="s">
        <v>86</v>
      </c>
      <c r="H900" s="554"/>
      <c r="I900" s="609"/>
      <c r="J900" s="563">
        <f>'Sch 7 - Adjustments'!$I$35</f>
        <v>0</v>
      </c>
      <c r="K900" s="563">
        <f>IF(J900=L900,0,L900)</f>
        <v>0</v>
      </c>
      <c r="L900" s="563">
        <f>'ADJ Sch 7 - Adjustments'!$I$35</f>
        <v>0</v>
      </c>
      <c r="M900" s="608"/>
    </row>
    <row r="901" spans="1:13" hidden="1" x14ac:dyDescent="0.25">
      <c r="A901" s="608"/>
      <c r="B901" s="554" t="s">
        <v>222</v>
      </c>
      <c r="C901" s="555">
        <v>27</v>
      </c>
      <c r="D901" s="554"/>
      <c r="E901" s="559">
        <f>'ADJ Sch 7 - Adjustments'!B36</f>
        <v>0</v>
      </c>
      <c r="F901" s="555">
        <v>1</v>
      </c>
      <c r="G901" s="554" t="s">
        <v>82</v>
      </c>
      <c r="H901" s="554"/>
      <c r="I901" s="609"/>
      <c r="J901" s="563">
        <f>'Sch 7 - Adjustments'!$D$36</f>
        <v>0</v>
      </c>
      <c r="K901" s="563">
        <f>IF(J901=L901,0,L901)</f>
        <v>0</v>
      </c>
      <c r="L901" s="563">
        <f>'ADJ Sch 7 - Adjustments'!$D$36</f>
        <v>0</v>
      </c>
      <c r="M901" s="608"/>
    </row>
    <row r="902" spans="1:13" hidden="1" x14ac:dyDescent="0.25">
      <c r="A902" s="608"/>
      <c r="B902" s="554" t="s">
        <v>222</v>
      </c>
      <c r="C902" s="555">
        <v>27</v>
      </c>
      <c r="D902" s="554"/>
      <c r="E902" s="559">
        <f>'ADJ Sch 7 - Adjustments'!B36</f>
        <v>0</v>
      </c>
      <c r="F902" s="555">
        <v>2</v>
      </c>
      <c r="G902" s="554" t="s">
        <v>90</v>
      </c>
      <c r="H902" s="554"/>
      <c r="I902" s="609"/>
      <c r="J902" s="558">
        <f>'Sch 7 - Adjustments'!$E$36</f>
        <v>0</v>
      </c>
      <c r="K902" s="558">
        <f>L902-J902</f>
        <v>0</v>
      </c>
      <c r="L902" s="558">
        <f>'ADJ Sch 7 - Adjustments'!$E$36</f>
        <v>0</v>
      </c>
      <c r="M902" s="608"/>
    </row>
    <row r="903" spans="1:13" hidden="1" x14ac:dyDescent="0.25">
      <c r="A903" s="608"/>
      <c r="B903" s="554" t="s">
        <v>222</v>
      </c>
      <c r="C903" s="555">
        <v>27</v>
      </c>
      <c r="D903" s="554"/>
      <c r="E903" s="559">
        <f>'ADJ Sch 7 - Adjustments'!B36</f>
        <v>0</v>
      </c>
      <c r="F903" s="555">
        <v>3</v>
      </c>
      <c r="G903" s="554" t="s">
        <v>50</v>
      </c>
      <c r="H903" s="554"/>
      <c r="I903" s="609"/>
      <c r="J903" s="563">
        <f>'Sch 7 - Adjustments'!$F$36</f>
        <v>0</v>
      </c>
      <c r="K903" s="563">
        <f>IF(J903=L903,0,L903)</f>
        <v>0</v>
      </c>
      <c r="L903" s="563">
        <f>'ADJ Sch 7 - Adjustments'!$F$36</f>
        <v>0</v>
      </c>
      <c r="M903" s="608"/>
    </row>
    <row r="904" spans="1:13" hidden="1" x14ac:dyDescent="0.25">
      <c r="A904" s="608"/>
      <c r="B904" s="554" t="s">
        <v>222</v>
      </c>
      <c r="C904" s="555">
        <v>27</v>
      </c>
      <c r="D904" s="554"/>
      <c r="E904" s="559">
        <f>'ADJ Sch 7 - Adjustments'!B36</f>
        <v>0</v>
      </c>
      <c r="F904" s="555">
        <v>4</v>
      </c>
      <c r="G904" s="554" t="s">
        <v>78</v>
      </c>
      <c r="H904" s="554"/>
      <c r="I904" s="609"/>
      <c r="J904" s="563">
        <f>'Sch 7 - Adjustments'!$H$36</f>
        <v>0</v>
      </c>
      <c r="K904" s="563">
        <f>IF(J904=L904,0,L904)</f>
        <v>0</v>
      </c>
      <c r="L904" s="563">
        <f>'ADJ Sch 7 - Adjustments'!$H$36</f>
        <v>0</v>
      </c>
      <c r="M904" s="608"/>
    </row>
    <row r="905" spans="1:13" hidden="1" x14ac:dyDescent="0.25">
      <c r="A905" s="608"/>
      <c r="B905" s="554" t="s">
        <v>222</v>
      </c>
      <c r="C905" s="555">
        <v>27</v>
      </c>
      <c r="D905" s="554"/>
      <c r="E905" s="559">
        <f>'ADJ Sch 7 - Adjustments'!B36</f>
        <v>0</v>
      </c>
      <c r="F905" s="555">
        <v>5</v>
      </c>
      <c r="G905" s="554" t="s">
        <v>86</v>
      </c>
      <c r="H905" s="554"/>
      <c r="I905" s="609"/>
      <c r="J905" s="563">
        <f>'Sch 7 - Adjustments'!$I$36</f>
        <v>0</v>
      </c>
      <c r="K905" s="563">
        <f>IF(J905=L905,0,L905)</f>
        <v>0</v>
      </c>
      <c r="L905" s="563">
        <f>'ADJ Sch 7 - Adjustments'!$I$36</f>
        <v>0</v>
      </c>
      <c r="M905" s="608"/>
    </row>
    <row r="906" spans="1:13" hidden="1" x14ac:dyDescent="0.25">
      <c r="A906" s="608"/>
      <c r="B906" s="554" t="s">
        <v>222</v>
      </c>
      <c r="C906" s="555">
        <v>28</v>
      </c>
      <c r="D906" s="554"/>
      <c r="E906" s="559">
        <f>'ADJ Sch 7 - Adjustments'!B37</f>
        <v>0</v>
      </c>
      <c r="F906" s="555">
        <v>1</v>
      </c>
      <c r="G906" s="554" t="s">
        <v>82</v>
      </c>
      <c r="H906" s="554"/>
      <c r="I906" s="609"/>
      <c r="J906" s="563">
        <f>'Sch 7 - Adjustments'!$D$37</f>
        <v>0</v>
      </c>
      <c r="K906" s="563">
        <f>IF(J906=L906,0,L906)</f>
        <v>0</v>
      </c>
      <c r="L906" s="563">
        <f>'ADJ Sch 7 - Adjustments'!$D$37</f>
        <v>0</v>
      </c>
      <c r="M906" s="608"/>
    </row>
    <row r="907" spans="1:13" hidden="1" x14ac:dyDescent="0.25">
      <c r="A907" s="608"/>
      <c r="B907" s="554" t="s">
        <v>222</v>
      </c>
      <c r="C907" s="555">
        <v>28</v>
      </c>
      <c r="D907" s="554"/>
      <c r="E907" s="559">
        <f>'ADJ Sch 7 - Adjustments'!B37</f>
        <v>0</v>
      </c>
      <c r="F907" s="555">
        <v>2</v>
      </c>
      <c r="G907" s="554" t="s">
        <v>90</v>
      </c>
      <c r="H907" s="554"/>
      <c r="I907" s="609"/>
      <c r="J907" s="558">
        <f>'Sch 7 - Adjustments'!$E$37</f>
        <v>0</v>
      </c>
      <c r="K907" s="558">
        <f>L907-J907</f>
        <v>0</v>
      </c>
      <c r="L907" s="558">
        <f>'ADJ Sch 7 - Adjustments'!$E$37</f>
        <v>0</v>
      </c>
      <c r="M907" s="608"/>
    </row>
    <row r="908" spans="1:13" hidden="1" x14ac:dyDescent="0.25">
      <c r="A908" s="608"/>
      <c r="B908" s="554" t="s">
        <v>222</v>
      </c>
      <c r="C908" s="555">
        <v>28</v>
      </c>
      <c r="D908" s="554"/>
      <c r="E908" s="559">
        <f>'ADJ Sch 7 - Adjustments'!B37</f>
        <v>0</v>
      </c>
      <c r="F908" s="555">
        <v>3</v>
      </c>
      <c r="G908" s="554" t="s">
        <v>50</v>
      </c>
      <c r="H908" s="554"/>
      <c r="I908" s="609"/>
      <c r="J908" s="563">
        <f>'Sch 7 - Adjustments'!$F$37</f>
        <v>0</v>
      </c>
      <c r="K908" s="563">
        <f>IF(J908=L908,0,L908)</f>
        <v>0</v>
      </c>
      <c r="L908" s="563">
        <f>'ADJ Sch 7 - Adjustments'!$F$37</f>
        <v>0</v>
      </c>
      <c r="M908" s="608"/>
    </row>
    <row r="909" spans="1:13" hidden="1" x14ac:dyDescent="0.25">
      <c r="A909" s="608"/>
      <c r="B909" s="554" t="s">
        <v>222</v>
      </c>
      <c r="C909" s="555">
        <v>28</v>
      </c>
      <c r="D909" s="554"/>
      <c r="E909" s="559">
        <f>'ADJ Sch 7 - Adjustments'!B37</f>
        <v>0</v>
      </c>
      <c r="F909" s="555">
        <v>4</v>
      </c>
      <c r="G909" s="554" t="s">
        <v>78</v>
      </c>
      <c r="H909" s="554"/>
      <c r="I909" s="609"/>
      <c r="J909" s="563">
        <f>'Sch 7 - Adjustments'!$H$37</f>
        <v>0</v>
      </c>
      <c r="K909" s="563">
        <f>IF(J909=L909,0,L909)</f>
        <v>0</v>
      </c>
      <c r="L909" s="563">
        <f>'ADJ Sch 7 - Adjustments'!$H$37</f>
        <v>0</v>
      </c>
      <c r="M909" s="608"/>
    </row>
    <row r="910" spans="1:13" hidden="1" x14ac:dyDescent="0.25">
      <c r="A910" s="608"/>
      <c r="B910" s="554" t="s">
        <v>222</v>
      </c>
      <c r="C910" s="555">
        <v>28</v>
      </c>
      <c r="D910" s="554"/>
      <c r="E910" s="559">
        <f>'ADJ Sch 7 - Adjustments'!B37</f>
        <v>0</v>
      </c>
      <c r="F910" s="555">
        <v>5</v>
      </c>
      <c r="G910" s="554" t="s">
        <v>86</v>
      </c>
      <c r="H910" s="554"/>
      <c r="I910" s="609"/>
      <c r="J910" s="563">
        <f>'Sch 7 - Adjustments'!$I$37</f>
        <v>0</v>
      </c>
      <c r="K910" s="563">
        <f>IF(J910=L910,0,L910)</f>
        <v>0</v>
      </c>
      <c r="L910" s="563">
        <f>'ADJ Sch 7 - Adjustments'!$I$37</f>
        <v>0</v>
      </c>
      <c r="M910" s="608"/>
    </row>
    <row r="911" spans="1:13" hidden="1" x14ac:dyDescent="0.25">
      <c r="A911" s="608"/>
      <c r="B911" s="554" t="s">
        <v>222</v>
      </c>
      <c r="C911" s="555">
        <v>29</v>
      </c>
      <c r="D911" s="554"/>
      <c r="E911" s="559">
        <f>'ADJ Sch 7 - Adjustments'!B38</f>
        <v>0</v>
      </c>
      <c r="F911" s="555">
        <v>1</v>
      </c>
      <c r="G911" s="554" t="s">
        <v>82</v>
      </c>
      <c r="H911" s="554"/>
      <c r="I911" s="609"/>
      <c r="J911" s="563">
        <f>'Sch 7 - Adjustments'!$D$38</f>
        <v>0</v>
      </c>
      <c r="K911" s="563">
        <f>IF(J911=L911,0,L911)</f>
        <v>0</v>
      </c>
      <c r="L911" s="563">
        <f>'ADJ Sch 7 - Adjustments'!$D$38</f>
        <v>0</v>
      </c>
      <c r="M911" s="608"/>
    </row>
    <row r="912" spans="1:13" hidden="1" x14ac:dyDescent="0.25">
      <c r="A912" s="608"/>
      <c r="B912" s="554" t="s">
        <v>222</v>
      </c>
      <c r="C912" s="555">
        <v>29</v>
      </c>
      <c r="D912" s="554"/>
      <c r="E912" s="559">
        <f>'ADJ Sch 7 - Adjustments'!B38</f>
        <v>0</v>
      </c>
      <c r="F912" s="555">
        <v>2</v>
      </c>
      <c r="G912" s="554" t="s">
        <v>90</v>
      </c>
      <c r="H912" s="554"/>
      <c r="I912" s="609"/>
      <c r="J912" s="558">
        <f>'Sch 7 - Adjustments'!$E$38</f>
        <v>0</v>
      </c>
      <c r="K912" s="558">
        <f>L912-J912</f>
        <v>0</v>
      </c>
      <c r="L912" s="558">
        <f>'ADJ Sch 7 - Adjustments'!$E$38</f>
        <v>0</v>
      </c>
      <c r="M912" s="608"/>
    </row>
    <row r="913" spans="1:13" hidden="1" x14ac:dyDescent="0.25">
      <c r="A913" s="608"/>
      <c r="B913" s="554" t="s">
        <v>222</v>
      </c>
      <c r="C913" s="555">
        <v>29</v>
      </c>
      <c r="D913" s="554"/>
      <c r="E913" s="559">
        <f>'ADJ Sch 7 - Adjustments'!B38</f>
        <v>0</v>
      </c>
      <c r="F913" s="555">
        <v>3</v>
      </c>
      <c r="G913" s="554" t="s">
        <v>50</v>
      </c>
      <c r="H913" s="554"/>
      <c r="I913" s="609"/>
      <c r="J913" s="563">
        <f>'Sch 7 - Adjustments'!$F$38</f>
        <v>0</v>
      </c>
      <c r="K913" s="563">
        <f>IF(J913=L913,0,L913)</f>
        <v>0</v>
      </c>
      <c r="L913" s="563">
        <f>'ADJ Sch 7 - Adjustments'!$F$38</f>
        <v>0</v>
      </c>
      <c r="M913" s="608"/>
    </row>
    <row r="914" spans="1:13" hidden="1" x14ac:dyDescent="0.25">
      <c r="A914" s="608"/>
      <c r="B914" s="554" t="s">
        <v>222</v>
      </c>
      <c r="C914" s="555">
        <v>29</v>
      </c>
      <c r="D914" s="554"/>
      <c r="E914" s="559">
        <f>'ADJ Sch 7 - Adjustments'!B38</f>
        <v>0</v>
      </c>
      <c r="F914" s="555">
        <v>4</v>
      </c>
      <c r="G914" s="554" t="s">
        <v>78</v>
      </c>
      <c r="H914" s="554"/>
      <c r="I914" s="609"/>
      <c r="J914" s="563">
        <f>'Sch 7 - Adjustments'!$H$38</f>
        <v>0</v>
      </c>
      <c r="K914" s="563">
        <f>IF(J914=L914,0,L914)</f>
        <v>0</v>
      </c>
      <c r="L914" s="563">
        <f>'ADJ Sch 7 - Adjustments'!$H$38</f>
        <v>0</v>
      </c>
      <c r="M914" s="608"/>
    </row>
    <row r="915" spans="1:13" hidden="1" x14ac:dyDescent="0.25">
      <c r="A915" s="608"/>
      <c r="B915" s="554" t="s">
        <v>222</v>
      </c>
      <c r="C915" s="555">
        <v>29</v>
      </c>
      <c r="D915" s="554"/>
      <c r="E915" s="559">
        <f>'ADJ Sch 7 - Adjustments'!B38</f>
        <v>0</v>
      </c>
      <c r="F915" s="555">
        <v>5</v>
      </c>
      <c r="G915" s="554" t="s">
        <v>86</v>
      </c>
      <c r="H915" s="554"/>
      <c r="I915" s="609"/>
      <c r="J915" s="563">
        <f>'Sch 7 - Adjustments'!$I$38</f>
        <v>0</v>
      </c>
      <c r="K915" s="563">
        <f>IF(J915=L915,0,L915)</f>
        <v>0</v>
      </c>
      <c r="L915" s="563">
        <f>'ADJ Sch 7 - Adjustments'!$I$38</f>
        <v>0</v>
      </c>
      <c r="M915" s="608"/>
    </row>
    <row r="916" spans="1:13" hidden="1" x14ac:dyDescent="0.25">
      <c r="A916" s="608"/>
      <c r="B916" s="554" t="s">
        <v>222</v>
      </c>
      <c r="C916" s="555">
        <v>30</v>
      </c>
      <c r="D916" s="554"/>
      <c r="E916" s="559">
        <f>'ADJ Sch 7 - Adjustments'!B39</f>
        <v>0</v>
      </c>
      <c r="F916" s="555">
        <v>1</v>
      </c>
      <c r="G916" s="554" t="s">
        <v>82</v>
      </c>
      <c r="H916" s="554"/>
      <c r="I916" s="609"/>
      <c r="J916" s="563">
        <f>'Sch 7 - Adjustments'!$D$39</f>
        <v>0</v>
      </c>
      <c r="K916" s="563">
        <f>IF(J916=L916,0,L916)</f>
        <v>0</v>
      </c>
      <c r="L916" s="563">
        <f>'ADJ Sch 7 - Adjustments'!$D$39</f>
        <v>0</v>
      </c>
      <c r="M916" s="608"/>
    </row>
    <row r="917" spans="1:13" hidden="1" x14ac:dyDescent="0.25">
      <c r="A917" s="608"/>
      <c r="B917" s="554" t="s">
        <v>222</v>
      </c>
      <c r="C917" s="555">
        <v>30</v>
      </c>
      <c r="D917" s="554"/>
      <c r="E917" s="559">
        <f>'ADJ Sch 7 - Adjustments'!B39</f>
        <v>0</v>
      </c>
      <c r="F917" s="555">
        <v>2</v>
      </c>
      <c r="G917" s="554" t="s">
        <v>90</v>
      </c>
      <c r="H917" s="554"/>
      <c r="I917" s="609"/>
      <c r="J917" s="558">
        <f>'Sch 7 - Adjustments'!$E$39</f>
        <v>0</v>
      </c>
      <c r="K917" s="558">
        <f>L917-J917</f>
        <v>0</v>
      </c>
      <c r="L917" s="558">
        <f>'ADJ Sch 7 - Adjustments'!$E$39</f>
        <v>0</v>
      </c>
      <c r="M917" s="608"/>
    </row>
    <row r="918" spans="1:13" hidden="1" x14ac:dyDescent="0.25">
      <c r="A918" s="608"/>
      <c r="B918" s="554" t="s">
        <v>222</v>
      </c>
      <c r="C918" s="555">
        <v>30</v>
      </c>
      <c r="D918" s="554"/>
      <c r="E918" s="559">
        <f>'ADJ Sch 7 - Adjustments'!B39</f>
        <v>0</v>
      </c>
      <c r="F918" s="555">
        <v>3</v>
      </c>
      <c r="G918" s="554" t="s">
        <v>50</v>
      </c>
      <c r="H918" s="554"/>
      <c r="I918" s="609"/>
      <c r="J918" s="563">
        <f>'Sch 7 - Adjustments'!$F$39</f>
        <v>0</v>
      </c>
      <c r="K918" s="563">
        <f>IF(J918=L918,0,L918)</f>
        <v>0</v>
      </c>
      <c r="L918" s="563">
        <f>'ADJ Sch 7 - Adjustments'!$F$39</f>
        <v>0</v>
      </c>
      <c r="M918" s="608"/>
    </row>
    <row r="919" spans="1:13" hidden="1" x14ac:dyDescent="0.25">
      <c r="A919" s="608"/>
      <c r="B919" s="554" t="s">
        <v>222</v>
      </c>
      <c r="C919" s="555">
        <v>30</v>
      </c>
      <c r="D919" s="554"/>
      <c r="E919" s="559">
        <f>'ADJ Sch 7 - Adjustments'!B39</f>
        <v>0</v>
      </c>
      <c r="F919" s="555">
        <v>4</v>
      </c>
      <c r="G919" s="554" t="s">
        <v>78</v>
      </c>
      <c r="H919" s="554"/>
      <c r="I919" s="609"/>
      <c r="J919" s="563">
        <f>'Sch 7 - Adjustments'!$H$39</f>
        <v>0</v>
      </c>
      <c r="K919" s="563">
        <f>IF(J919=L919,0,L919)</f>
        <v>0</v>
      </c>
      <c r="L919" s="563">
        <f>'ADJ Sch 7 - Adjustments'!$H$39</f>
        <v>0</v>
      </c>
      <c r="M919" s="608"/>
    </row>
    <row r="920" spans="1:13" hidden="1" x14ac:dyDescent="0.25">
      <c r="A920" s="608"/>
      <c r="B920" s="554" t="s">
        <v>222</v>
      </c>
      <c r="C920" s="555">
        <v>30</v>
      </c>
      <c r="D920" s="554"/>
      <c r="E920" s="559">
        <f>'ADJ Sch 7 - Adjustments'!B39</f>
        <v>0</v>
      </c>
      <c r="F920" s="555">
        <v>5</v>
      </c>
      <c r="G920" s="554" t="s">
        <v>86</v>
      </c>
      <c r="H920" s="554"/>
      <c r="I920" s="609"/>
      <c r="J920" s="563">
        <f>'Sch 7 - Adjustments'!$I$39</f>
        <v>0</v>
      </c>
      <c r="K920" s="563">
        <f>IF(J920=L920,0,L920)</f>
        <v>0</v>
      </c>
      <c r="L920" s="563">
        <f>'ADJ Sch 7 - Adjustments'!$I$39</f>
        <v>0</v>
      </c>
      <c r="M920" s="608"/>
    </row>
    <row r="921" spans="1:13" ht="25" hidden="1" x14ac:dyDescent="0.25">
      <c r="A921" s="608"/>
      <c r="B921" s="554" t="s">
        <v>223</v>
      </c>
      <c r="C921" s="555">
        <f>'Sch 8 - Revenues'!A12</f>
        <v>1</v>
      </c>
      <c r="D921" s="554"/>
      <c r="E921" s="564" t="str">
        <f>'ADJ Sch 8 - Revenues'!$B$10&amp;" "&amp;'ADJ Sch 8 - Revenues'!B12</f>
        <v>FEE FOR SERVICE (FFS) MEDICAID REVENUE FROM TRANSPORTS IA Medicaid Fee for Service</v>
      </c>
      <c r="F921" s="555">
        <v>2</v>
      </c>
      <c r="G921" s="554" t="s">
        <v>132</v>
      </c>
      <c r="H921" s="554"/>
      <c r="I921" s="609"/>
      <c r="J921" s="558">
        <f>'Sch 8 - Revenues'!$G$12</f>
        <v>0</v>
      </c>
      <c r="K921" s="558">
        <f t="shared" ref="K921:K976" si="21">L921-J921</f>
        <v>0</v>
      </c>
      <c r="L921" s="558">
        <f>'ADJ Sch 8 - Revenues'!$G$12</f>
        <v>0</v>
      </c>
      <c r="M921" s="608"/>
    </row>
    <row r="922" spans="1:13" ht="37.5" hidden="1" x14ac:dyDescent="0.25">
      <c r="A922" s="608"/>
      <c r="B922" s="554" t="s">
        <v>223</v>
      </c>
      <c r="C922" s="555">
        <f>'Sch 8 - Revenues'!A13</f>
        <v>2</v>
      </c>
      <c r="D922" s="554"/>
      <c r="E922" s="564" t="str">
        <f>'ADJ Sch 8 - Revenues'!$B$10&amp;" "&amp;'ADJ Sch 8 - Revenues'!B13</f>
        <v>FEE FOR SERVICE (FFS) MEDICAID REVENUE FROM TRANSPORTS IA Medicaid Fee for Service Other - (Specify) *</v>
      </c>
      <c r="F922" s="555">
        <v>2</v>
      </c>
      <c r="G922" s="554" t="s">
        <v>132</v>
      </c>
      <c r="H922" s="554"/>
      <c r="I922" s="609"/>
      <c r="J922" s="558">
        <f>'Sch 8 - Revenues'!$G$13</f>
        <v>0</v>
      </c>
      <c r="K922" s="558">
        <f t="shared" si="21"/>
        <v>0</v>
      </c>
      <c r="L922" s="558">
        <f>'ADJ Sch 8 - Revenues'!$G$13</f>
        <v>0</v>
      </c>
      <c r="M922" s="608"/>
    </row>
    <row r="923" spans="1:13" ht="37.5" hidden="1" x14ac:dyDescent="0.25">
      <c r="A923" s="608"/>
      <c r="B923" s="554" t="s">
        <v>223</v>
      </c>
      <c r="C923" s="555">
        <f>'Sch 8 - Revenues'!A14</f>
        <v>3</v>
      </c>
      <c r="D923" s="554"/>
      <c r="E923" s="564" t="str">
        <f>'ADJ Sch 8 - Revenues'!$B$10&amp;" "&amp;'ADJ Sch 8 - Revenues'!B14</f>
        <v>FEE FOR SERVICE (FFS) MEDICAID REVENUE FROM TRANSPORTS IA Medicaid Fee for Service Other - (Specify) *</v>
      </c>
      <c r="F923" s="555">
        <v>2</v>
      </c>
      <c r="G923" s="554" t="s">
        <v>132</v>
      </c>
      <c r="H923" s="554"/>
      <c r="I923" s="609"/>
      <c r="J923" s="558">
        <f>'Sch 8 - Revenues'!$G$14</f>
        <v>0</v>
      </c>
      <c r="K923" s="558">
        <f t="shared" si="21"/>
        <v>0</v>
      </c>
      <c r="L923" s="558">
        <f>'ADJ Sch 8 - Revenues'!$G$14</f>
        <v>0</v>
      </c>
      <c r="M923" s="608"/>
    </row>
    <row r="924" spans="1:13" ht="37.5" hidden="1" x14ac:dyDescent="0.25">
      <c r="A924" s="608"/>
      <c r="B924" s="554" t="s">
        <v>223</v>
      </c>
      <c r="C924" s="555">
        <f>'Sch 8 - Revenues'!A15</f>
        <v>4</v>
      </c>
      <c r="D924" s="554"/>
      <c r="E924" s="564" t="str">
        <f>'ADJ Sch 8 - Revenues'!$B$10&amp;" "&amp;'ADJ Sch 8 - Revenues'!B15</f>
        <v>FEE FOR SERVICE (FFS) MEDICAID REVENUE FROM TRANSPORTS IA Medicaid Fee for Service Other - (Specify) *</v>
      </c>
      <c r="F924" s="555">
        <v>2</v>
      </c>
      <c r="G924" s="554" t="s">
        <v>132</v>
      </c>
      <c r="H924" s="554"/>
      <c r="I924" s="609"/>
      <c r="J924" s="558">
        <f>'Sch 8 - Revenues'!$G$15</f>
        <v>0</v>
      </c>
      <c r="K924" s="558">
        <f t="shared" si="21"/>
        <v>0</v>
      </c>
      <c r="L924" s="558">
        <f>'ADJ Sch 8 - Revenues'!$G$15</f>
        <v>0</v>
      </c>
      <c r="M924" s="608"/>
    </row>
    <row r="925" spans="1:13" ht="37.5" hidden="1" x14ac:dyDescent="0.25">
      <c r="A925" s="608"/>
      <c r="B925" s="554" t="s">
        <v>223</v>
      </c>
      <c r="C925" s="555">
        <f>'Sch 8 - Revenues'!A16</f>
        <v>5</v>
      </c>
      <c r="D925" s="554"/>
      <c r="E925" s="564" t="str">
        <f>'ADJ Sch 8 - Revenues'!$B$10&amp;" "&amp;'ADJ Sch 8 - Revenues'!B16</f>
        <v>FEE FOR SERVICE (FFS) MEDICAID REVENUE FROM TRANSPORTS IA Medicaid Fee for Service Other - (Specify) *</v>
      </c>
      <c r="F925" s="555">
        <v>2</v>
      </c>
      <c r="G925" s="554" t="s">
        <v>132</v>
      </c>
      <c r="H925" s="554"/>
      <c r="I925" s="609"/>
      <c r="J925" s="558">
        <f>'Sch 8 - Revenues'!$G$16</f>
        <v>0</v>
      </c>
      <c r="K925" s="558">
        <f t="shared" si="21"/>
        <v>0</v>
      </c>
      <c r="L925" s="558">
        <f>'ADJ Sch 8 - Revenues'!$G$16</f>
        <v>0</v>
      </c>
      <c r="M925" s="608"/>
    </row>
    <row r="926" spans="1:13" ht="37.5" hidden="1" x14ac:dyDescent="0.25">
      <c r="A926" s="608"/>
      <c r="B926" s="554" t="s">
        <v>223</v>
      </c>
      <c r="C926" s="555">
        <f>'Sch 8 - Revenues'!A17</f>
        <v>6</v>
      </c>
      <c r="D926" s="554"/>
      <c r="E926" s="564" t="str">
        <f>'ADJ Sch 8 - Revenues'!$B$10&amp;" "&amp;'ADJ Sch 8 - Revenues'!B17</f>
        <v>FEE FOR SERVICE (FFS) MEDICAID REVENUE FROM TRANSPORTS IA Medicaid Fee for Service Other - (Specify) *</v>
      </c>
      <c r="F926" s="555">
        <v>2</v>
      </c>
      <c r="G926" s="554" t="s">
        <v>132</v>
      </c>
      <c r="H926" s="554"/>
      <c r="I926" s="609"/>
      <c r="J926" s="558">
        <f>'Sch 8 - Revenues'!$G$17</f>
        <v>0</v>
      </c>
      <c r="K926" s="558">
        <f t="shared" si="21"/>
        <v>0</v>
      </c>
      <c r="L926" s="558">
        <f>'ADJ Sch 8 - Revenues'!$G$17</f>
        <v>0</v>
      </c>
      <c r="M926" s="608"/>
    </row>
    <row r="927" spans="1:13" ht="25" hidden="1" x14ac:dyDescent="0.25">
      <c r="A927" s="608"/>
      <c r="B927" s="554" t="s">
        <v>223</v>
      </c>
      <c r="C927" s="555">
        <f>'Sch 8 - Revenues'!A12</f>
        <v>1</v>
      </c>
      <c r="D927" s="554"/>
      <c r="E927" s="564" t="str">
        <f>'ADJ Sch 8 - Revenues'!$B$10&amp;" "&amp;'ADJ Sch 8 - Revenues'!B12</f>
        <v>FEE FOR SERVICE (FFS) MEDICAID REVENUE FROM TRANSPORTS IA Medicaid Fee for Service</v>
      </c>
      <c r="F927" s="555">
        <v>3</v>
      </c>
      <c r="G927" s="554" t="s">
        <v>133</v>
      </c>
      <c r="H927" s="554"/>
      <c r="I927" s="609"/>
      <c r="J927" s="558">
        <f>'Sch 8 - Revenues'!$H$12</f>
        <v>0</v>
      </c>
      <c r="K927" s="558">
        <f t="shared" si="21"/>
        <v>0</v>
      </c>
      <c r="L927" s="558">
        <f>'ADJ Sch 8 - Revenues'!$H$12</f>
        <v>0</v>
      </c>
      <c r="M927" s="608"/>
    </row>
    <row r="928" spans="1:13" ht="37.5" hidden="1" x14ac:dyDescent="0.25">
      <c r="A928" s="608"/>
      <c r="B928" s="554" t="s">
        <v>223</v>
      </c>
      <c r="C928" s="555">
        <f>'Sch 8 - Revenues'!A13</f>
        <v>2</v>
      </c>
      <c r="D928" s="554"/>
      <c r="E928" s="564" t="str">
        <f>'ADJ Sch 8 - Revenues'!$B$10&amp;" "&amp;'ADJ Sch 8 - Revenues'!B13</f>
        <v>FEE FOR SERVICE (FFS) MEDICAID REVENUE FROM TRANSPORTS IA Medicaid Fee for Service Other - (Specify) *</v>
      </c>
      <c r="F928" s="555">
        <v>3</v>
      </c>
      <c r="G928" s="554" t="s">
        <v>133</v>
      </c>
      <c r="H928" s="554"/>
      <c r="I928" s="609"/>
      <c r="J928" s="558">
        <f>'Sch 8 - Revenues'!$H$13</f>
        <v>0</v>
      </c>
      <c r="K928" s="558">
        <f t="shared" si="21"/>
        <v>0</v>
      </c>
      <c r="L928" s="558">
        <f>'ADJ Sch 8 - Revenues'!$H$13</f>
        <v>0</v>
      </c>
      <c r="M928" s="608"/>
    </row>
    <row r="929" spans="1:13" ht="37.5" hidden="1" x14ac:dyDescent="0.25">
      <c r="A929" s="608"/>
      <c r="B929" s="554" t="s">
        <v>223</v>
      </c>
      <c r="C929" s="555">
        <f>'Sch 8 - Revenues'!A14</f>
        <v>3</v>
      </c>
      <c r="D929" s="554"/>
      <c r="E929" s="564" t="str">
        <f>'ADJ Sch 8 - Revenues'!$B$10&amp;" "&amp;'ADJ Sch 8 - Revenues'!B14</f>
        <v>FEE FOR SERVICE (FFS) MEDICAID REVENUE FROM TRANSPORTS IA Medicaid Fee for Service Other - (Specify) *</v>
      </c>
      <c r="F929" s="555">
        <v>3</v>
      </c>
      <c r="G929" s="554" t="s">
        <v>133</v>
      </c>
      <c r="H929" s="554"/>
      <c r="I929" s="609"/>
      <c r="J929" s="558">
        <f>'Sch 8 - Revenues'!$H$14</f>
        <v>0</v>
      </c>
      <c r="K929" s="558">
        <f t="shared" si="21"/>
        <v>0</v>
      </c>
      <c r="L929" s="558">
        <f>'ADJ Sch 8 - Revenues'!$H$14</f>
        <v>0</v>
      </c>
      <c r="M929" s="608"/>
    </row>
    <row r="930" spans="1:13" ht="37.5" hidden="1" x14ac:dyDescent="0.25">
      <c r="A930" s="608"/>
      <c r="B930" s="554" t="s">
        <v>223</v>
      </c>
      <c r="C930" s="555">
        <f>'Sch 8 - Revenues'!A15</f>
        <v>4</v>
      </c>
      <c r="D930" s="554"/>
      <c r="E930" s="564" t="str">
        <f>'ADJ Sch 8 - Revenues'!$B$10&amp;" "&amp;'ADJ Sch 8 - Revenues'!B15</f>
        <v>FEE FOR SERVICE (FFS) MEDICAID REVENUE FROM TRANSPORTS IA Medicaid Fee for Service Other - (Specify) *</v>
      </c>
      <c r="F930" s="555">
        <v>3</v>
      </c>
      <c r="G930" s="554" t="s">
        <v>133</v>
      </c>
      <c r="H930" s="554"/>
      <c r="I930" s="609"/>
      <c r="J930" s="558">
        <f>'Sch 8 - Revenues'!$H$15</f>
        <v>0</v>
      </c>
      <c r="K930" s="558">
        <f t="shared" si="21"/>
        <v>0</v>
      </c>
      <c r="L930" s="558">
        <f>'ADJ Sch 8 - Revenues'!$H$15</f>
        <v>0</v>
      </c>
      <c r="M930" s="608"/>
    </row>
    <row r="931" spans="1:13" ht="37.5" hidden="1" x14ac:dyDescent="0.25">
      <c r="A931" s="608"/>
      <c r="B931" s="554" t="s">
        <v>223</v>
      </c>
      <c r="C931" s="555">
        <f>'Sch 8 - Revenues'!A16</f>
        <v>5</v>
      </c>
      <c r="D931" s="554"/>
      <c r="E931" s="564" t="str">
        <f>'ADJ Sch 8 - Revenues'!$B$10&amp;" "&amp;'ADJ Sch 8 - Revenues'!B16</f>
        <v>FEE FOR SERVICE (FFS) MEDICAID REVENUE FROM TRANSPORTS IA Medicaid Fee for Service Other - (Specify) *</v>
      </c>
      <c r="F931" s="555">
        <v>3</v>
      </c>
      <c r="G931" s="554" t="s">
        <v>133</v>
      </c>
      <c r="H931" s="554"/>
      <c r="I931" s="609"/>
      <c r="J931" s="558">
        <f>'Sch 8 - Revenues'!$H$16</f>
        <v>0</v>
      </c>
      <c r="K931" s="558">
        <f t="shared" si="21"/>
        <v>0</v>
      </c>
      <c r="L931" s="558">
        <f>'ADJ Sch 8 - Revenues'!$H$16</f>
        <v>0</v>
      </c>
      <c r="M931" s="608"/>
    </row>
    <row r="932" spans="1:13" ht="37.5" hidden="1" x14ac:dyDescent="0.25">
      <c r="A932" s="608"/>
      <c r="B932" s="554" t="s">
        <v>223</v>
      </c>
      <c r="C932" s="555">
        <f>'Sch 8 - Revenues'!A17</f>
        <v>6</v>
      </c>
      <c r="D932" s="554"/>
      <c r="E932" s="564" t="str">
        <f>'ADJ Sch 8 - Revenues'!$B$10&amp;" "&amp;'ADJ Sch 8 - Revenues'!B17</f>
        <v>FEE FOR SERVICE (FFS) MEDICAID REVENUE FROM TRANSPORTS IA Medicaid Fee for Service Other - (Specify) *</v>
      </c>
      <c r="F932" s="555">
        <v>3</v>
      </c>
      <c r="G932" s="554" t="s">
        <v>133</v>
      </c>
      <c r="H932" s="554"/>
      <c r="I932" s="609"/>
      <c r="J932" s="558">
        <f>'Sch 8 - Revenues'!$H$17</f>
        <v>0</v>
      </c>
      <c r="K932" s="558">
        <f t="shared" si="21"/>
        <v>0</v>
      </c>
      <c r="L932" s="558">
        <f>'ADJ Sch 8 - Revenues'!$H$17</f>
        <v>0</v>
      </c>
      <c r="M932" s="608"/>
    </row>
    <row r="933" spans="1:13" ht="25" hidden="1" x14ac:dyDescent="0.25">
      <c r="A933" s="608"/>
      <c r="B933" s="554" t="s">
        <v>223</v>
      </c>
      <c r="C933" s="555">
        <f>'Sch 8 - Revenues'!A12</f>
        <v>1</v>
      </c>
      <c r="D933" s="554"/>
      <c r="E933" s="564" t="str">
        <f>'ADJ Sch 8 - Revenues'!$B$10&amp;" "&amp;'ADJ Sch 8 - Revenues'!B12</f>
        <v>FEE FOR SERVICE (FFS) MEDICAID REVENUE FROM TRANSPORTS IA Medicaid Fee for Service</v>
      </c>
      <c r="F933" s="555">
        <v>4</v>
      </c>
      <c r="G933" s="554" t="s">
        <v>97</v>
      </c>
      <c r="H933" s="554"/>
      <c r="I933" s="609"/>
      <c r="J933" s="558">
        <f>'Sch 8 - Revenues'!$J$12</f>
        <v>0</v>
      </c>
      <c r="K933" s="558">
        <f t="shared" si="21"/>
        <v>0</v>
      </c>
      <c r="L933" s="558">
        <f>'ADJ Sch 8 - Revenues'!$J$12</f>
        <v>0</v>
      </c>
      <c r="M933" s="608"/>
    </row>
    <row r="934" spans="1:13" ht="37.5" hidden="1" x14ac:dyDescent="0.25">
      <c r="A934" s="608"/>
      <c r="B934" s="554" t="s">
        <v>223</v>
      </c>
      <c r="C934" s="555">
        <f>'Sch 8 - Revenues'!A13</f>
        <v>2</v>
      </c>
      <c r="D934" s="554"/>
      <c r="E934" s="564" t="str">
        <f>'ADJ Sch 8 - Revenues'!$B$10&amp;" "&amp;'ADJ Sch 8 - Revenues'!B13</f>
        <v>FEE FOR SERVICE (FFS) MEDICAID REVENUE FROM TRANSPORTS IA Medicaid Fee for Service Other - (Specify) *</v>
      </c>
      <c r="F934" s="555">
        <v>4</v>
      </c>
      <c r="G934" s="554" t="s">
        <v>97</v>
      </c>
      <c r="H934" s="554"/>
      <c r="I934" s="609"/>
      <c r="J934" s="558">
        <f>'Sch 8 - Revenues'!$J$13</f>
        <v>0</v>
      </c>
      <c r="K934" s="558">
        <f t="shared" si="21"/>
        <v>0</v>
      </c>
      <c r="L934" s="558">
        <f>'ADJ Sch 8 - Revenues'!$J$13</f>
        <v>0</v>
      </c>
      <c r="M934" s="608"/>
    </row>
    <row r="935" spans="1:13" ht="37.5" hidden="1" x14ac:dyDescent="0.25">
      <c r="A935" s="608"/>
      <c r="B935" s="554" t="s">
        <v>223</v>
      </c>
      <c r="C935" s="555">
        <f>'Sch 8 - Revenues'!A14</f>
        <v>3</v>
      </c>
      <c r="D935" s="554"/>
      <c r="E935" s="564" t="str">
        <f>'ADJ Sch 8 - Revenues'!$B$10&amp;" "&amp;'ADJ Sch 8 - Revenues'!B14</f>
        <v>FEE FOR SERVICE (FFS) MEDICAID REVENUE FROM TRANSPORTS IA Medicaid Fee for Service Other - (Specify) *</v>
      </c>
      <c r="F935" s="555">
        <v>4</v>
      </c>
      <c r="G935" s="554" t="s">
        <v>97</v>
      </c>
      <c r="H935" s="554"/>
      <c r="I935" s="609"/>
      <c r="J935" s="558">
        <f>'Sch 8 - Revenues'!$J$14</f>
        <v>0</v>
      </c>
      <c r="K935" s="558">
        <f t="shared" si="21"/>
        <v>0</v>
      </c>
      <c r="L935" s="558">
        <f>'ADJ Sch 8 - Revenues'!$J$14</f>
        <v>0</v>
      </c>
      <c r="M935" s="608"/>
    </row>
    <row r="936" spans="1:13" ht="37.5" hidden="1" x14ac:dyDescent="0.25">
      <c r="A936" s="608"/>
      <c r="B936" s="554" t="s">
        <v>223</v>
      </c>
      <c r="C936" s="555">
        <f>'Sch 8 - Revenues'!A15</f>
        <v>4</v>
      </c>
      <c r="D936" s="554"/>
      <c r="E936" s="564" t="str">
        <f>'ADJ Sch 8 - Revenues'!$B$10&amp;" "&amp;'ADJ Sch 8 - Revenues'!B15</f>
        <v>FEE FOR SERVICE (FFS) MEDICAID REVENUE FROM TRANSPORTS IA Medicaid Fee for Service Other - (Specify) *</v>
      </c>
      <c r="F936" s="555">
        <v>4</v>
      </c>
      <c r="G936" s="554" t="s">
        <v>97</v>
      </c>
      <c r="H936" s="554"/>
      <c r="I936" s="609"/>
      <c r="J936" s="558">
        <f>'Sch 8 - Revenues'!$J$15</f>
        <v>0</v>
      </c>
      <c r="K936" s="558">
        <f t="shared" si="21"/>
        <v>0</v>
      </c>
      <c r="L936" s="558">
        <f>'ADJ Sch 8 - Revenues'!$J$15</f>
        <v>0</v>
      </c>
      <c r="M936" s="608"/>
    </row>
    <row r="937" spans="1:13" ht="37.5" hidden="1" x14ac:dyDescent="0.25">
      <c r="A937" s="608"/>
      <c r="B937" s="554" t="s">
        <v>223</v>
      </c>
      <c r="C937" s="555">
        <f>'Sch 8 - Revenues'!A16</f>
        <v>5</v>
      </c>
      <c r="D937" s="554"/>
      <c r="E937" s="564" t="str">
        <f>'ADJ Sch 8 - Revenues'!$B$10&amp;" "&amp;'ADJ Sch 8 - Revenues'!B16</f>
        <v>FEE FOR SERVICE (FFS) MEDICAID REVENUE FROM TRANSPORTS IA Medicaid Fee for Service Other - (Specify) *</v>
      </c>
      <c r="F937" s="555">
        <v>4</v>
      </c>
      <c r="G937" s="554" t="s">
        <v>97</v>
      </c>
      <c r="H937" s="554"/>
      <c r="I937" s="609"/>
      <c r="J937" s="558">
        <f>'Sch 8 - Revenues'!$J$16</f>
        <v>0</v>
      </c>
      <c r="K937" s="558">
        <f t="shared" si="21"/>
        <v>0</v>
      </c>
      <c r="L937" s="558">
        <f>'ADJ Sch 8 - Revenues'!$J$16</f>
        <v>0</v>
      </c>
      <c r="M937" s="608"/>
    </row>
    <row r="938" spans="1:13" ht="37.5" hidden="1" x14ac:dyDescent="0.25">
      <c r="A938" s="608"/>
      <c r="B938" s="554" t="s">
        <v>223</v>
      </c>
      <c r="C938" s="555">
        <f>'Sch 8 - Revenues'!A17</f>
        <v>6</v>
      </c>
      <c r="D938" s="554"/>
      <c r="E938" s="564" t="str">
        <f>'ADJ Sch 8 - Revenues'!$B$10&amp;" "&amp;'ADJ Sch 8 - Revenues'!B17</f>
        <v>FEE FOR SERVICE (FFS) MEDICAID REVENUE FROM TRANSPORTS IA Medicaid Fee for Service Other - (Specify) *</v>
      </c>
      <c r="F938" s="555">
        <v>4</v>
      </c>
      <c r="G938" s="554" t="s">
        <v>97</v>
      </c>
      <c r="H938" s="554"/>
      <c r="I938" s="609"/>
      <c r="J938" s="558">
        <f>'Sch 8 - Revenues'!$J$17</f>
        <v>0</v>
      </c>
      <c r="K938" s="558">
        <f t="shared" si="21"/>
        <v>0</v>
      </c>
      <c r="L938" s="558">
        <f>'ADJ Sch 8 - Revenues'!$J$17</f>
        <v>0</v>
      </c>
      <c r="M938" s="608"/>
    </row>
    <row r="939" spans="1:13" ht="25" hidden="1" x14ac:dyDescent="0.25">
      <c r="A939" s="608"/>
      <c r="B939" s="554" t="s">
        <v>223</v>
      </c>
      <c r="C939" s="555">
        <f>'Sch 8 - Revenues'!A12</f>
        <v>1</v>
      </c>
      <c r="D939" s="554"/>
      <c r="E939" s="564" t="str">
        <f>'ADJ Sch 8 - Revenues'!$B$10&amp;" "&amp;'ADJ Sch 8 - Revenues'!B12</f>
        <v>FEE FOR SERVICE (FFS) MEDICAID REVENUE FROM TRANSPORTS IA Medicaid Fee for Service</v>
      </c>
      <c r="F939" s="555">
        <v>5</v>
      </c>
      <c r="G939" s="554" t="s">
        <v>98</v>
      </c>
      <c r="H939" s="554"/>
      <c r="I939" s="609"/>
      <c r="J939" s="558">
        <f>'Sch 8 - Revenues'!$K$12</f>
        <v>0</v>
      </c>
      <c r="K939" s="558">
        <f t="shared" si="21"/>
        <v>0</v>
      </c>
      <c r="L939" s="558">
        <f>'ADJ Sch 8 - Revenues'!$K$12</f>
        <v>0</v>
      </c>
      <c r="M939" s="608"/>
    </row>
    <row r="940" spans="1:13" ht="37.5" hidden="1" x14ac:dyDescent="0.25">
      <c r="A940" s="608"/>
      <c r="B940" s="554" t="s">
        <v>223</v>
      </c>
      <c r="C940" s="555">
        <f>'Sch 8 - Revenues'!A13</f>
        <v>2</v>
      </c>
      <c r="D940" s="554"/>
      <c r="E940" s="564" t="str">
        <f>'ADJ Sch 8 - Revenues'!$B$10&amp;" "&amp;'ADJ Sch 8 - Revenues'!B13</f>
        <v>FEE FOR SERVICE (FFS) MEDICAID REVENUE FROM TRANSPORTS IA Medicaid Fee for Service Other - (Specify) *</v>
      </c>
      <c r="F940" s="555">
        <v>5</v>
      </c>
      <c r="G940" s="554" t="s">
        <v>98</v>
      </c>
      <c r="H940" s="554"/>
      <c r="I940" s="609"/>
      <c r="J940" s="558">
        <f>'Sch 8 - Revenues'!$K$13</f>
        <v>0</v>
      </c>
      <c r="K940" s="558">
        <f t="shared" si="21"/>
        <v>0</v>
      </c>
      <c r="L940" s="558">
        <f>'ADJ Sch 8 - Revenues'!$K$13</f>
        <v>0</v>
      </c>
      <c r="M940" s="608"/>
    </row>
    <row r="941" spans="1:13" ht="37.5" hidden="1" x14ac:dyDescent="0.25">
      <c r="A941" s="608"/>
      <c r="B941" s="554" t="s">
        <v>223</v>
      </c>
      <c r="C941" s="555">
        <f>'Sch 8 - Revenues'!A14</f>
        <v>3</v>
      </c>
      <c r="D941" s="554"/>
      <c r="E941" s="564" t="str">
        <f>'ADJ Sch 8 - Revenues'!$B$10&amp;" "&amp;'ADJ Sch 8 - Revenues'!B14</f>
        <v>FEE FOR SERVICE (FFS) MEDICAID REVENUE FROM TRANSPORTS IA Medicaid Fee for Service Other - (Specify) *</v>
      </c>
      <c r="F941" s="555">
        <v>5</v>
      </c>
      <c r="G941" s="554" t="s">
        <v>98</v>
      </c>
      <c r="H941" s="554"/>
      <c r="I941" s="609"/>
      <c r="J941" s="558">
        <f>'Sch 8 - Revenues'!$K$14</f>
        <v>0</v>
      </c>
      <c r="K941" s="558">
        <f t="shared" si="21"/>
        <v>0</v>
      </c>
      <c r="L941" s="558">
        <f>'ADJ Sch 8 - Revenues'!$K$14</f>
        <v>0</v>
      </c>
      <c r="M941" s="608"/>
    </row>
    <row r="942" spans="1:13" ht="37.5" hidden="1" x14ac:dyDescent="0.25">
      <c r="A942" s="608"/>
      <c r="B942" s="554" t="s">
        <v>223</v>
      </c>
      <c r="C942" s="555">
        <f>'Sch 8 - Revenues'!A15</f>
        <v>4</v>
      </c>
      <c r="D942" s="554"/>
      <c r="E942" s="564" t="str">
        <f>'ADJ Sch 8 - Revenues'!$B$10&amp;" "&amp;'ADJ Sch 8 - Revenues'!B15</f>
        <v>FEE FOR SERVICE (FFS) MEDICAID REVENUE FROM TRANSPORTS IA Medicaid Fee for Service Other - (Specify) *</v>
      </c>
      <c r="F942" s="555">
        <v>5</v>
      </c>
      <c r="G942" s="554" t="s">
        <v>98</v>
      </c>
      <c r="H942" s="554"/>
      <c r="I942" s="609"/>
      <c r="J942" s="558">
        <f>'Sch 8 - Revenues'!$K$15</f>
        <v>0</v>
      </c>
      <c r="K942" s="558">
        <f t="shared" si="21"/>
        <v>0</v>
      </c>
      <c r="L942" s="558">
        <f>'ADJ Sch 8 - Revenues'!$K$15</f>
        <v>0</v>
      </c>
      <c r="M942" s="608"/>
    </row>
    <row r="943" spans="1:13" ht="37.5" hidden="1" x14ac:dyDescent="0.25">
      <c r="A943" s="608"/>
      <c r="B943" s="554" t="s">
        <v>223</v>
      </c>
      <c r="C943" s="555">
        <f>'Sch 8 - Revenues'!A16</f>
        <v>5</v>
      </c>
      <c r="D943" s="554"/>
      <c r="E943" s="564" t="str">
        <f>'ADJ Sch 8 - Revenues'!$B$10&amp;" "&amp;'ADJ Sch 8 - Revenues'!B16</f>
        <v>FEE FOR SERVICE (FFS) MEDICAID REVENUE FROM TRANSPORTS IA Medicaid Fee for Service Other - (Specify) *</v>
      </c>
      <c r="F943" s="555">
        <v>5</v>
      </c>
      <c r="G943" s="554" t="s">
        <v>98</v>
      </c>
      <c r="H943" s="554"/>
      <c r="I943" s="609"/>
      <c r="J943" s="558">
        <f>'Sch 8 - Revenues'!$K$16</f>
        <v>0</v>
      </c>
      <c r="K943" s="558">
        <f t="shared" si="21"/>
        <v>0</v>
      </c>
      <c r="L943" s="558">
        <f>'ADJ Sch 8 - Revenues'!$K$16</f>
        <v>0</v>
      </c>
      <c r="M943" s="608"/>
    </row>
    <row r="944" spans="1:13" ht="37.5" hidden="1" x14ac:dyDescent="0.25">
      <c r="A944" s="608"/>
      <c r="B944" s="554" t="s">
        <v>223</v>
      </c>
      <c r="C944" s="555">
        <f>'Sch 8 - Revenues'!A17</f>
        <v>6</v>
      </c>
      <c r="D944" s="554"/>
      <c r="E944" s="564" t="str">
        <f>'ADJ Sch 8 - Revenues'!$B$10&amp;" "&amp;'ADJ Sch 8 - Revenues'!B17</f>
        <v>FEE FOR SERVICE (FFS) MEDICAID REVENUE FROM TRANSPORTS IA Medicaid Fee for Service Other - (Specify) *</v>
      </c>
      <c r="F944" s="555">
        <v>5</v>
      </c>
      <c r="G944" s="554" t="s">
        <v>98</v>
      </c>
      <c r="H944" s="554"/>
      <c r="I944" s="609"/>
      <c r="J944" s="558">
        <f>'Sch 8 - Revenues'!$K$17</f>
        <v>0</v>
      </c>
      <c r="K944" s="558">
        <f t="shared" si="21"/>
        <v>0</v>
      </c>
      <c r="L944" s="558">
        <f>'ADJ Sch 8 - Revenues'!$K$17</f>
        <v>0</v>
      </c>
      <c r="M944" s="608"/>
    </row>
    <row r="945" spans="1:13" ht="25" hidden="1" x14ac:dyDescent="0.25">
      <c r="A945" s="608"/>
      <c r="B945" s="554" t="s">
        <v>223</v>
      </c>
      <c r="C945" s="555">
        <f>'Sch 8 - Revenues'!A24</f>
        <v>7</v>
      </c>
      <c r="D945" s="554"/>
      <c r="E945" s="564" t="str">
        <f>'ADJ Sch 8 - Revenues'!$B$23&amp;" "&amp;'ADJ Sch 8 - Revenues'!B24</f>
        <v>IA MEDICAID MANAGED CARE REVENUE FROM TRANSPORTS IA Medicaid Managed Care</v>
      </c>
      <c r="F945" s="555">
        <v>2</v>
      </c>
      <c r="G945" s="554" t="s">
        <v>132</v>
      </c>
      <c r="H945" s="554"/>
      <c r="I945" s="609"/>
      <c r="J945" s="558">
        <f>'Sch 8 - Revenues'!$G$24</f>
        <v>0</v>
      </c>
      <c r="K945" s="558">
        <f t="shared" si="21"/>
        <v>0</v>
      </c>
      <c r="L945" s="558">
        <f>'ADJ Sch 8 - Revenues'!$G$24</f>
        <v>0</v>
      </c>
      <c r="M945" s="608"/>
    </row>
    <row r="946" spans="1:13" ht="37.5" hidden="1" x14ac:dyDescent="0.25">
      <c r="A946" s="608"/>
      <c r="B946" s="554" t="s">
        <v>223</v>
      </c>
      <c r="C946" s="555">
        <f>'Sch 8 - Revenues'!A25</f>
        <v>8</v>
      </c>
      <c r="D946" s="554"/>
      <c r="E946" s="564" t="str">
        <f>'ADJ Sch 8 - Revenues'!$B$23&amp;" "&amp;'ADJ Sch 8 - Revenues'!B25</f>
        <v>IA MEDICAID MANAGED CARE REVENUE FROM TRANSPORTS IA Medicaid Managed Care Other - (Specify) **</v>
      </c>
      <c r="F946" s="555">
        <v>2</v>
      </c>
      <c r="G946" s="554" t="s">
        <v>132</v>
      </c>
      <c r="H946" s="554"/>
      <c r="I946" s="609"/>
      <c r="J946" s="558">
        <f>'Sch 8 - Revenues'!$G$25</f>
        <v>0</v>
      </c>
      <c r="K946" s="558">
        <f t="shared" si="21"/>
        <v>0</v>
      </c>
      <c r="L946" s="558">
        <f>'ADJ Sch 8 - Revenues'!$G$25</f>
        <v>0</v>
      </c>
      <c r="M946" s="608"/>
    </row>
    <row r="947" spans="1:13" ht="37.5" hidden="1" x14ac:dyDescent="0.25">
      <c r="A947" s="608"/>
      <c r="B947" s="554" t="s">
        <v>223</v>
      </c>
      <c r="C947" s="555">
        <f>'Sch 8 - Revenues'!A26</f>
        <v>9</v>
      </c>
      <c r="D947" s="554"/>
      <c r="E947" s="564" t="str">
        <f>'ADJ Sch 8 - Revenues'!$B$23&amp;" "&amp;'ADJ Sch 8 - Revenues'!B26</f>
        <v>IA MEDICAID MANAGED CARE REVENUE FROM TRANSPORTS IA Medicaid Managed Care Other - (Specify) **</v>
      </c>
      <c r="F947" s="555">
        <v>2</v>
      </c>
      <c r="G947" s="554" t="s">
        <v>132</v>
      </c>
      <c r="H947" s="554"/>
      <c r="I947" s="609"/>
      <c r="J947" s="558">
        <f>'Sch 8 - Revenues'!$G$26</f>
        <v>0</v>
      </c>
      <c r="K947" s="558">
        <f t="shared" si="21"/>
        <v>0</v>
      </c>
      <c r="L947" s="558">
        <f>'ADJ Sch 8 - Revenues'!$G$26</f>
        <v>0</v>
      </c>
      <c r="M947" s="608"/>
    </row>
    <row r="948" spans="1:13" ht="37.5" hidden="1" x14ac:dyDescent="0.25">
      <c r="A948" s="608"/>
      <c r="B948" s="554" t="s">
        <v>223</v>
      </c>
      <c r="C948" s="555">
        <f>'Sch 8 - Revenues'!A27</f>
        <v>10</v>
      </c>
      <c r="D948" s="554"/>
      <c r="E948" s="564" t="str">
        <f>'ADJ Sch 8 - Revenues'!$B$23&amp;" "&amp;'ADJ Sch 8 - Revenues'!B27</f>
        <v>IA MEDICAID MANAGED CARE REVENUE FROM TRANSPORTS IA Medicaid Managed Care Other - (Specify) **</v>
      </c>
      <c r="F948" s="555">
        <v>2</v>
      </c>
      <c r="G948" s="554" t="s">
        <v>132</v>
      </c>
      <c r="H948" s="554"/>
      <c r="I948" s="609"/>
      <c r="J948" s="558">
        <f>'Sch 8 - Revenues'!$G$27</f>
        <v>0</v>
      </c>
      <c r="K948" s="558">
        <f t="shared" si="21"/>
        <v>0</v>
      </c>
      <c r="L948" s="558">
        <f>'ADJ Sch 8 - Revenues'!$G$27</f>
        <v>0</v>
      </c>
      <c r="M948" s="608"/>
    </row>
    <row r="949" spans="1:13" ht="37.5" hidden="1" x14ac:dyDescent="0.25">
      <c r="A949" s="608"/>
      <c r="B949" s="554" t="s">
        <v>223</v>
      </c>
      <c r="C949" s="555">
        <f>'Sch 8 - Revenues'!A28</f>
        <v>11</v>
      </c>
      <c r="D949" s="554"/>
      <c r="E949" s="564" t="str">
        <f>'ADJ Sch 8 - Revenues'!$B$23&amp;" "&amp;'ADJ Sch 8 - Revenues'!B28</f>
        <v>IA MEDICAID MANAGED CARE REVENUE FROM TRANSPORTS IA Medicaid Managed Care Other - (Specify) **</v>
      </c>
      <c r="F949" s="555">
        <v>2</v>
      </c>
      <c r="G949" s="554" t="s">
        <v>132</v>
      </c>
      <c r="H949" s="554"/>
      <c r="I949" s="609"/>
      <c r="J949" s="558">
        <f>'Sch 8 - Revenues'!$G$28</f>
        <v>0</v>
      </c>
      <c r="K949" s="558">
        <f t="shared" si="21"/>
        <v>0</v>
      </c>
      <c r="L949" s="558">
        <f>'ADJ Sch 8 - Revenues'!$G$28</f>
        <v>0</v>
      </c>
      <c r="M949" s="608"/>
    </row>
    <row r="950" spans="1:13" ht="37.5" hidden="1" x14ac:dyDescent="0.25">
      <c r="A950" s="608"/>
      <c r="B950" s="554" t="s">
        <v>223</v>
      </c>
      <c r="C950" s="555">
        <f>'Sch 8 - Revenues'!A29</f>
        <v>12</v>
      </c>
      <c r="D950" s="554"/>
      <c r="E950" s="564" t="str">
        <f>'ADJ Sch 8 - Revenues'!$B$23&amp;" "&amp;'ADJ Sch 8 - Revenues'!B29</f>
        <v>IA MEDICAID MANAGED CARE REVENUE FROM TRANSPORTS IA Medicaid Managed Care Other - (Specify) **</v>
      </c>
      <c r="F950" s="555">
        <v>2</v>
      </c>
      <c r="G950" s="554" t="s">
        <v>132</v>
      </c>
      <c r="H950" s="554"/>
      <c r="I950" s="609"/>
      <c r="J950" s="558">
        <f>'Sch 8 - Revenues'!$G$29</f>
        <v>0</v>
      </c>
      <c r="K950" s="558">
        <f t="shared" si="21"/>
        <v>0</v>
      </c>
      <c r="L950" s="558">
        <f>'ADJ Sch 8 - Revenues'!$G$29</f>
        <v>0</v>
      </c>
      <c r="M950" s="608"/>
    </row>
    <row r="951" spans="1:13" ht="25" hidden="1" x14ac:dyDescent="0.25">
      <c r="A951" s="608"/>
      <c r="B951" s="554" t="s">
        <v>223</v>
      </c>
      <c r="C951" s="555">
        <f>'Sch 8 - Revenues'!A24</f>
        <v>7</v>
      </c>
      <c r="D951" s="554"/>
      <c r="E951" s="564" t="str">
        <f>'ADJ Sch 8 - Revenues'!$B$23&amp;" "&amp;'ADJ Sch 8 - Revenues'!B24</f>
        <v>IA MEDICAID MANAGED CARE REVENUE FROM TRANSPORTS IA Medicaid Managed Care</v>
      </c>
      <c r="F951" s="555">
        <v>3</v>
      </c>
      <c r="G951" s="554" t="s">
        <v>133</v>
      </c>
      <c r="H951" s="554"/>
      <c r="I951" s="609"/>
      <c r="J951" s="558">
        <f>'Sch 8 - Revenues'!$H$24</f>
        <v>0</v>
      </c>
      <c r="K951" s="558">
        <f t="shared" si="21"/>
        <v>0</v>
      </c>
      <c r="L951" s="558">
        <f>'ADJ Sch 8 - Revenues'!$H$24</f>
        <v>0</v>
      </c>
      <c r="M951" s="608"/>
    </row>
    <row r="952" spans="1:13" ht="37.5" hidden="1" x14ac:dyDescent="0.25">
      <c r="A952" s="608"/>
      <c r="B952" s="554" t="s">
        <v>223</v>
      </c>
      <c r="C952" s="555">
        <f>'Sch 8 - Revenues'!A25</f>
        <v>8</v>
      </c>
      <c r="D952" s="554"/>
      <c r="E952" s="564" t="str">
        <f>'ADJ Sch 8 - Revenues'!$B$23&amp;" "&amp;'ADJ Sch 8 - Revenues'!B25</f>
        <v>IA MEDICAID MANAGED CARE REVENUE FROM TRANSPORTS IA Medicaid Managed Care Other - (Specify) **</v>
      </c>
      <c r="F952" s="555">
        <v>3</v>
      </c>
      <c r="G952" s="554" t="s">
        <v>133</v>
      </c>
      <c r="H952" s="554"/>
      <c r="I952" s="609"/>
      <c r="J952" s="558">
        <f>'Sch 8 - Revenues'!$H$25</f>
        <v>0</v>
      </c>
      <c r="K952" s="558">
        <f t="shared" si="21"/>
        <v>0</v>
      </c>
      <c r="L952" s="558">
        <f>'ADJ Sch 8 - Revenues'!$H$25</f>
        <v>0</v>
      </c>
      <c r="M952" s="608"/>
    </row>
    <row r="953" spans="1:13" ht="37.5" hidden="1" x14ac:dyDescent="0.25">
      <c r="A953" s="608"/>
      <c r="B953" s="554" t="s">
        <v>223</v>
      </c>
      <c r="C953" s="555">
        <f>'Sch 8 - Revenues'!A26</f>
        <v>9</v>
      </c>
      <c r="D953" s="554"/>
      <c r="E953" s="564" t="str">
        <f>'ADJ Sch 8 - Revenues'!$B$23&amp;" "&amp;'ADJ Sch 8 - Revenues'!B26</f>
        <v>IA MEDICAID MANAGED CARE REVENUE FROM TRANSPORTS IA Medicaid Managed Care Other - (Specify) **</v>
      </c>
      <c r="F953" s="555">
        <v>3</v>
      </c>
      <c r="G953" s="554" t="s">
        <v>133</v>
      </c>
      <c r="H953" s="554"/>
      <c r="I953" s="609"/>
      <c r="J953" s="558">
        <f>'Sch 8 - Revenues'!$H$26</f>
        <v>0</v>
      </c>
      <c r="K953" s="558">
        <f t="shared" si="21"/>
        <v>0</v>
      </c>
      <c r="L953" s="558">
        <f>'ADJ Sch 8 - Revenues'!$H$26</f>
        <v>0</v>
      </c>
      <c r="M953" s="608"/>
    </row>
    <row r="954" spans="1:13" ht="37.5" hidden="1" x14ac:dyDescent="0.25">
      <c r="A954" s="608"/>
      <c r="B954" s="554" t="s">
        <v>223</v>
      </c>
      <c r="C954" s="555">
        <f>'Sch 8 - Revenues'!A27</f>
        <v>10</v>
      </c>
      <c r="D954" s="554"/>
      <c r="E954" s="564" t="str">
        <f>'ADJ Sch 8 - Revenues'!$B$23&amp;" "&amp;'ADJ Sch 8 - Revenues'!B27</f>
        <v>IA MEDICAID MANAGED CARE REVENUE FROM TRANSPORTS IA Medicaid Managed Care Other - (Specify) **</v>
      </c>
      <c r="F954" s="555">
        <v>3</v>
      </c>
      <c r="G954" s="554" t="s">
        <v>133</v>
      </c>
      <c r="H954" s="554"/>
      <c r="I954" s="609"/>
      <c r="J954" s="558">
        <f>'Sch 8 - Revenues'!$H$27</f>
        <v>0</v>
      </c>
      <c r="K954" s="558">
        <f t="shared" si="21"/>
        <v>0</v>
      </c>
      <c r="L954" s="558">
        <f>'ADJ Sch 8 - Revenues'!$H$27</f>
        <v>0</v>
      </c>
      <c r="M954" s="608"/>
    </row>
    <row r="955" spans="1:13" ht="37.5" hidden="1" x14ac:dyDescent="0.25">
      <c r="A955" s="608"/>
      <c r="B955" s="554" t="s">
        <v>223</v>
      </c>
      <c r="C955" s="555">
        <f>'Sch 8 - Revenues'!A28</f>
        <v>11</v>
      </c>
      <c r="D955" s="554"/>
      <c r="E955" s="564" t="str">
        <f>'ADJ Sch 8 - Revenues'!$B$23&amp;" "&amp;'ADJ Sch 8 - Revenues'!B28</f>
        <v>IA MEDICAID MANAGED CARE REVENUE FROM TRANSPORTS IA Medicaid Managed Care Other - (Specify) **</v>
      </c>
      <c r="F955" s="555">
        <v>3</v>
      </c>
      <c r="G955" s="554" t="s">
        <v>133</v>
      </c>
      <c r="H955" s="554"/>
      <c r="I955" s="609"/>
      <c r="J955" s="558">
        <f>'Sch 8 - Revenues'!$H$28</f>
        <v>0</v>
      </c>
      <c r="K955" s="558">
        <f t="shared" si="21"/>
        <v>0</v>
      </c>
      <c r="L955" s="558">
        <f>'ADJ Sch 8 - Revenues'!$H$28</f>
        <v>0</v>
      </c>
      <c r="M955" s="608"/>
    </row>
    <row r="956" spans="1:13" ht="37.5" hidden="1" x14ac:dyDescent="0.25">
      <c r="A956" s="608"/>
      <c r="B956" s="554" t="s">
        <v>223</v>
      </c>
      <c r="C956" s="555">
        <f>'Sch 8 - Revenues'!A29</f>
        <v>12</v>
      </c>
      <c r="D956" s="554"/>
      <c r="E956" s="564" t="str">
        <f>'ADJ Sch 8 - Revenues'!$B$23&amp;" "&amp;'ADJ Sch 8 - Revenues'!B29</f>
        <v>IA MEDICAID MANAGED CARE REVENUE FROM TRANSPORTS IA Medicaid Managed Care Other - (Specify) **</v>
      </c>
      <c r="F956" s="555">
        <v>3</v>
      </c>
      <c r="G956" s="554" t="s">
        <v>133</v>
      </c>
      <c r="H956" s="554"/>
      <c r="I956" s="609"/>
      <c r="J956" s="558">
        <f>'Sch 8 - Revenues'!$H$29</f>
        <v>0</v>
      </c>
      <c r="K956" s="558">
        <f t="shared" si="21"/>
        <v>0</v>
      </c>
      <c r="L956" s="558">
        <f>'ADJ Sch 8 - Revenues'!$H$29</f>
        <v>0</v>
      </c>
      <c r="M956" s="608"/>
    </row>
    <row r="957" spans="1:13" ht="25" hidden="1" x14ac:dyDescent="0.25">
      <c r="A957" s="608"/>
      <c r="B957" s="554" t="s">
        <v>223</v>
      </c>
      <c r="C957" s="555">
        <f>'Sch 8 - Revenues'!A24</f>
        <v>7</v>
      </c>
      <c r="D957" s="554"/>
      <c r="E957" s="564" t="str">
        <f>'ADJ Sch 8 - Revenues'!$B$23&amp;" "&amp;'ADJ Sch 8 - Revenues'!B24</f>
        <v>IA MEDICAID MANAGED CARE REVENUE FROM TRANSPORTS IA Medicaid Managed Care</v>
      </c>
      <c r="F957" s="555">
        <v>4</v>
      </c>
      <c r="G957" s="554" t="s">
        <v>97</v>
      </c>
      <c r="H957" s="554"/>
      <c r="I957" s="609"/>
      <c r="J957" s="558">
        <f>'Sch 8 - Revenues'!$J$24</f>
        <v>0</v>
      </c>
      <c r="K957" s="558">
        <f t="shared" si="21"/>
        <v>0</v>
      </c>
      <c r="L957" s="558">
        <f>'ADJ Sch 8 - Revenues'!$J$24</f>
        <v>0</v>
      </c>
      <c r="M957" s="608"/>
    </row>
    <row r="958" spans="1:13" ht="37.5" hidden="1" x14ac:dyDescent="0.25">
      <c r="A958" s="608"/>
      <c r="B958" s="554" t="s">
        <v>223</v>
      </c>
      <c r="C958" s="555">
        <f>'Sch 8 - Revenues'!A25</f>
        <v>8</v>
      </c>
      <c r="D958" s="554"/>
      <c r="E958" s="564" t="str">
        <f>'ADJ Sch 8 - Revenues'!$B$23&amp;" "&amp;'ADJ Sch 8 - Revenues'!B25</f>
        <v>IA MEDICAID MANAGED CARE REVENUE FROM TRANSPORTS IA Medicaid Managed Care Other - (Specify) **</v>
      </c>
      <c r="F958" s="555">
        <v>4</v>
      </c>
      <c r="G958" s="554" t="s">
        <v>97</v>
      </c>
      <c r="H958" s="554"/>
      <c r="I958" s="609"/>
      <c r="J958" s="558">
        <f>'Sch 8 - Revenues'!$J$25</f>
        <v>0</v>
      </c>
      <c r="K958" s="558">
        <f t="shared" si="21"/>
        <v>0</v>
      </c>
      <c r="L958" s="558">
        <f>'ADJ Sch 8 - Revenues'!$J$25</f>
        <v>0</v>
      </c>
      <c r="M958" s="608"/>
    </row>
    <row r="959" spans="1:13" ht="37.5" hidden="1" x14ac:dyDescent="0.25">
      <c r="A959" s="608"/>
      <c r="B959" s="554" t="s">
        <v>223</v>
      </c>
      <c r="C959" s="555">
        <f>'Sch 8 - Revenues'!A26</f>
        <v>9</v>
      </c>
      <c r="D959" s="554"/>
      <c r="E959" s="564" t="str">
        <f>'ADJ Sch 8 - Revenues'!$B$23&amp;" "&amp;'ADJ Sch 8 - Revenues'!B26</f>
        <v>IA MEDICAID MANAGED CARE REVENUE FROM TRANSPORTS IA Medicaid Managed Care Other - (Specify) **</v>
      </c>
      <c r="F959" s="555">
        <v>4</v>
      </c>
      <c r="G959" s="554" t="s">
        <v>97</v>
      </c>
      <c r="H959" s="554"/>
      <c r="I959" s="609"/>
      <c r="J959" s="558">
        <f>'Sch 8 - Revenues'!$J$26</f>
        <v>0</v>
      </c>
      <c r="K959" s="558">
        <f t="shared" si="21"/>
        <v>0</v>
      </c>
      <c r="L959" s="558">
        <f>'ADJ Sch 8 - Revenues'!$J$26</f>
        <v>0</v>
      </c>
      <c r="M959" s="608"/>
    </row>
    <row r="960" spans="1:13" ht="37.5" hidden="1" x14ac:dyDescent="0.25">
      <c r="A960" s="608"/>
      <c r="B960" s="554" t="s">
        <v>223</v>
      </c>
      <c r="C960" s="555">
        <f>'Sch 8 - Revenues'!A27</f>
        <v>10</v>
      </c>
      <c r="D960" s="554"/>
      <c r="E960" s="564" t="str">
        <f>'ADJ Sch 8 - Revenues'!$B$23&amp;" "&amp;'ADJ Sch 8 - Revenues'!B27</f>
        <v>IA MEDICAID MANAGED CARE REVENUE FROM TRANSPORTS IA Medicaid Managed Care Other - (Specify) **</v>
      </c>
      <c r="F960" s="555">
        <v>4</v>
      </c>
      <c r="G960" s="554" t="s">
        <v>97</v>
      </c>
      <c r="H960" s="554"/>
      <c r="I960" s="609"/>
      <c r="J960" s="558">
        <f>'Sch 8 - Revenues'!$J$27</f>
        <v>0</v>
      </c>
      <c r="K960" s="558">
        <f t="shared" si="21"/>
        <v>0</v>
      </c>
      <c r="L960" s="558">
        <f>'ADJ Sch 8 - Revenues'!$J$27</f>
        <v>0</v>
      </c>
      <c r="M960" s="608"/>
    </row>
    <row r="961" spans="1:13" ht="37.5" hidden="1" x14ac:dyDescent="0.25">
      <c r="A961" s="608"/>
      <c r="B961" s="554" t="s">
        <v>223</v>
      </c>
      <c r="C961" s="555">
        <f>'Sch 8 - Revenues'!A28</f>
        <v>11</v>
      </c>
      <c r="D961" s="554"/>
      <c r="E961" s="564" t="str">
        <f>'ADJ Sch 8 - Revenues'!$B$23&amp;" "&amp;'ADJ Sch 8 - Revenues'!B28</f>
        <v>IA MEDICAID MANAGED CARE REVENUE FROM TRANSPORTS IA Medicaid Managed Care Other - (Specify) **</v>
      </c>
      <c r="F961" s="555">
        <v>4</v>
      </c>
      <c r="G961" s="554" t="s">
        <v>97</v>
      </c>
      <c r="H961" s="554"/>
      <c r="I961" s="609"/>
      <c r="J961" s="558">
        <f>'Sch 8 - Revenues'!$J$28</f>
        <v>0</v>
      </c>
      <c r="K961" s="558">
        <f t="shared" si="21"/>
        <v>0</v>
      </c>
      <c r="L961" s="558">
        <f>'ADJ Sch 8 - Revenues'!$J$28</f>
        <v>0</v>
      </c>
      <c r="M961" s="608"/>
    </row>
    <row r="962" spans="1:13" ht="37.5" hidden="1" x14ac:dyDescent="0.25">
      <c r="A962" s="608"/>
      <c r="B962" s="554" t="s">
        <v>223</v>
      </c>
      <c r="C962" s="555">
        <f>'Sch 8 - Revenues'!A29</f>
        <v>12</v>
      </c>
      <c r="D962" s="554"/>
      <c r="E962" s="564" t="str">
        <f>'ADJ Sch 8 - Revenues'!$B$23&amp;" "&amp;'ADJ Sch 8 - Revenues'!B29</f>
        <v>IA MEDICAID MANAGED CARE REVENUE FROM TRANSPORTS IA Medicaid Managed Care Other - (Specify) **</v>
      </c>
      <c r="F962" s="555">
        <v>4</v>
      </c>
      <c r="G962" s="554" t="s">
        <v>97</v>
      </c>
      <c r="H962" s="554"/>
      <c r="I962" s="609"/>
      <c r="J962" s="558">
        <f>'Sch 8 - Revenues'!$J$29</f>
        <v>0</v>
      </c>
      <c r="K962" s="558">
        <f t="shared" si="21"/>
        <v>0</v>
      </c>
      <c r="L962" s="558">
        <f>'ADJ Sch 8 - Revenues'!$J$29</f>
        <v>0</v>
      </c>
      <c r="M962" s="608"/>
    </row>
    <row r="963" spans="1:13" ht="25" hidden="1" x14ac:dyDescent="0.25">
      <c r="A963" s="608"/>
      <c r="B963" s="554" t="s">
        <v>223</v>
      </c>
      <c r="C963" s="555">
        <f>'Sch 8 - Revenues'!A24</f>
        <v>7</v>
      </c>
      <c r="D963" s="554"/>
      <c r="E963" s="564" t="str">
        <f>'ADJ Sch 8 - Revenues'!$B$23&amp;" "&amp;'ADJ Sch 8 - Revenues'!B24</f>
        <v>IA MEDICAID MANAGED CARE REVENUE FROM TRANSPORTS IA Medicaid Managed Care</v>
      </c>
      <c r="F963" s="555">
        <v>5</v>
      </c>
      <c r="G963" s="554" t="s">
        <v>98</v>
      </c>
      <c r="H963" s="554"/>
      <c r="I963" s="609"/>
      <c r="J963" s="558">
        <f>'Sch 8 - Revenues'!$K$24</f>
        <v>0</v>
      </c>
      <c r="K963" s="558">
        <f t="shared" si="21"/>
        <v>0</v>
      </c>
      <c r="L963" s="558">
        <f>'ADJ Sch 8 - Revenues'!$K$24</f>
        <v>0</v>
      </c>
      <c r="M963" s="608"/>
    </row>
    <row r="964" spans="1:13" ht="37.5" hidden="1" x14ac:dyDescent="0.25">
      <c r="A964" s="608"/>
      <c r="B964" s="554" t="s">
        <v>223</v>
      </c>
      <c r="C964" s="555">
        <f>'Sch 8 - Revenues'!A25</f>
        <v>8</v>
      </c>
      <c r="D964" s="554"/>
      <c r="E964" s="564" t="str">
        <f>'ADJ Sch 8 - Revenues'!$B$23&amp;" "&amp;'ADJ Sch 8 - Revenues'!B25</f>
        <v>IA MEDICAID MANAGED CARE REVENUE FROM TRANSPORTS IA Medicaid Managed Care Other - (Specify) **</v>
      </c>
      <c r="F964" s="555">
        <v>5</v>
      </c>
      <c r="G964" s="554" t="s">
        <v>98</v>
      </c>
      <c r="H964" s="554"/>
      <c r="I964" s="609"/>
      <c r="J964" s="558">
        <f>'Sch 8 - Revenues'!$K$25</f>
        <v>0</v>
      </c>
      <c r="K964" s="558">
        <f t="shared" si="21"/>
        <v>0</v>
      </c>
      <c r="L964" s="558">
        <f>'ADJ Sch 8 - Revenues'!$K$25</f>
        <v>0</v>
      </c>
      <c r="M964" s="608"/>
    </row>
    <row r="965" spans="1:13" ht="37.5" hidden="1" x14ac:dyDescent="0.25">
      <c r="A965" s="608"/>
      <c r="B965" s="554" t="s">
        <v>223</v>
      </c>
      <c r="C965" s="555">
        <f>'Sch 8 - Revenues'!A26</f>
        <v>9</v>
      </c>
      <c r="D965" s="554"/>
      <c r="E965" s="564" t="str">
        <f>'ADJ Sch 8 - Revenues'!$B$23&amp;" "&amp;'ADJ Sch 8 - Revenues'!B26</f>
        <v>IA MEDICAID MANAGED CARE REVENUE FROM TRANSPORTS IA Medicaid Managed Care Other - (Specify) **</v>
      </c>
      <c r="F965" s="555">
        <v>5</v>
      </c>
      <c r="G965" s="554" t="s">
        <v>98</v>
      </c>
      <c r="H965" s="554"/>
      <c r="I965" s="609"/>
      <c r="J965" s="558">
        <f>'Sch 8 - Revenues'!$K$26</f>
        <v>0</v>
      </c>
      <c r="K965" s="558">
        <f t="shared" si="21"/>
        <v>0</v>
      </c>
      <c r="L965" s="558">
        <f>'ADJ Sch 8 - Revenues'!$K$26</f>
        <v>0</v>
      </c>
      <c r="M965" s="608"/>
    </row>
    <row r="966" spans="1:13" ht="37.5" hidden="1" x14ac:dyDescent="0.25">
      <c r="A966" s="608"/>
      <c r="B966" s="554" t="s">
        <v>223</v>
      </c>
      <c r="C966" s="555">
        <f>'Sch 8 - Revenues'!A27</f>
        <v>10</v>
      </c>
      <c r="D966" s="554"/>
      <c r="E966" s="564" t="str">
        <f>'ADJ Sch 8 - Revenues'!$B$23&amp;" "&amp;'ADJ Sch 8 - Revenues'!B27</f>
        <v>IA MEDICAID MANAGED CARE REVENUE FROM TRANSPORTS IA Medicaid Managed Care Other - (Specify) **</v>
      </c>
      <c r="F966" s="555">
        <v>5</v>
      </c>
      <c r="G966" s="554" t="s">
        <v>98</v>
      </c>
      <c r="H966" s="554"/>
      <c r="I966" s="609"/>
      <c r="J966" s="558">
        <f>'Sch 8 - Revenues'!$K$27</f>
        <v>0</v>
      </c>
      <c r="K966" s="558">
        <f t="shared" si="21"/>
        <v>0</v>
      </c>
      <c r="L966" s="558">
        <f>'ADJ Sch 8 - Revenues'!$K$27</f>
        <v>0</v>
      </c>
      <c r="M966" s="608"/>
    </row>
    <row r="967" spans="1:13" ht="37.5" hidden="1" x14ac:dyDescent="0.25">
      <c r="A967" s="608"/>
      <c r="B967" s="554" t="s">
        <v>223</v>
      </c>
      <c r="C967" s="555">
        <f>'Sch 8 - Revenues'!A28</f>
        <v>11</v>
      </c>
      <c r="D967" s="554"/>
      <c r="E967" s="564" t="str">
        <f>'ADJ Sch 8 - Revenues'!$B$23&amp;" "&amp;'ADJ Sch 8 - Revenues'!B28</f>
        <v>IA MEDICAID MANAGED CARE REVENUE FROM TRANSPORTS IA Medicaid Managed Care Other - (Specify) **</v>
      </c>
      <c r="F967" s="555">
        <v>5</v>
      </c>
      <c r="G967" s="554" t="s">
        <v>98</v>
      </c>
      <c r="H967" s="554"/>
      <c r="I967" s="609"/>
      <c r="J967" s="558">
        <f>'Sch 8 - Revenues'!$K$28</f>
        <v>0</v>
      </c>
      <c r="K967" s="558">
        <f t="shared" si="21"/>
        <v>0</v>
      </c>
      <c r="L967" s="558">
        <f>'ADJ Sch 8 - Revenues'!$K$28</f>
        <v>0</v>
      </c>
      <c r="M967" s="608"/>
    </row>
    <row r="968" spans="1:13" ht="37.5" hidden="1" x14ac:dyDescent="0.25">
      <c r="A968" s="608"/>
      <c r="B968" s="554" t="s">
        <v>223</v>
      </c>
      <c r="C968" s="555">
        <f>'Sch 8 - Revenues'!A29</f>
        <v>12</v>
      </c>
      <c r="D968" s="554"/>
      <c r="E968" s="564" t="str">
        <f>'ADJ Sch 8 - Revenues'!$B$23&amp;" "&amp;'ADJ Sch 8 - Revenues'!B29</f>
        <v>IA MEDICAID MANAGED CARE REVENUE FROM TRANSPORTS IA Medicaid Managed Care Other - (Specify) **</v>
      </c>
      <c r="F968" s="555">
        <v>5</v>
      </c>
      <c r="G968" s="554" t="s">
        <v>98</v>
      </c>
      <c r="H968" s="554"/>
      <c r="I968" s="609"/>
      <c r="J968" s="558">
        <f>'Sch 8 - Revenues'!$K$29</f>
        <v>0</v>
      </c>
      <c r="K968" s="558">
        <f t="shared" si="21"/>
        <v>0</v>
      </c>
      <c r="L968" s="558">
        <f>'ADJ Sch 8 - Revenues'!$K$29</f>
        <v>0</v>
      </c>
      <c r="M968" s="608"/>
    </row>
    <row r="969" spans="1:13" hidden="1" x14ac:dyDescent="0.25">
      <c r="A969" s="608"/>
      <c r="B969" s="554" t="s">
        <v>223</v>
      </c>
      <c r="C969" s="555">
        <f>'ADJ Sch 8 - Revenues'!A35</f>
        <v>13</v>
      </c>
      <c r="D969" s="554"/>
      <c r="E969" s="564" t="str">
        <f>'ADJ Sch 8 - Revenues'!$B$34&amp;" "&amp;'ADJ Sch 8 - Revenues'!B35</f>
        <v>OTHER REVENUE / FUNDING SOURCES 0</v>
      </c>
      <c r="F969" s="555">
        <v>2</v>
      </c>
      <c r="G969" s="554" t="s">
        <v>225</v>
      </c>
      <c r="H969" s="554"/>
      <c r="I969" s="609"/>
      <c r="J969" s="558">
        <f>'Sch 8 - Revenues'!$J$35</f>
        <v>0</v>
      </c>
      <c r="K969" s="558">
        <f t="shared" si="21"/>
        <v>0</v>
      </c>
      <c r="L969" s="558">
        <f>'ADJ Sch 8 - Revenues'!$J$35</f>
        <v>0</v>
      </c>
      <c r="M969" s="608"/>
    </row>
    <row r="970" spans="1:13" hidden="1" x14ac:dyDescent="0.25">
      <c r="A970" s="608"/>
      <c r="B970" s="554" t="s">
        <v>223</v>
      </c>
      <c r="C970" s="555">
        <f>'ADJ Sch 8 - Revenues'!A36</f>
        <v>14</v>
      </c>
      <c r="D970" s="554"/>
      <c r="E970" s="564" t="str">
        <f>'ADJ Sch 8 - Revenues'!$B$34&amp;" "&amp;'ADJ Sch 8 - Revenues'!B36</f>
        <v>OTHER REVENUE / FUNDING SOURCES 0</v>
      </c>
      <c r="F970" s="555">
        <v>2</v>
      </c>
      <c r="G970" s="554" t="s">
        <v>225</v>
      </c>
      <c r="H970" s="554"/>
      <c r="I970" s="609"/>
      <c r="J970" s="558">
        <f>'Sch 8 - Revenues'!$J$36</f>
        <v>0</v>
      </c>
      <c r="K970" s="558">
        <f t="shared" si="21"/>
        <v>0</v>
      </c>
      <c r="L970" s="558">
        <f>'ADJ Sch 8 - Revenues'!$J$36</f>
        <v>0</v>
      </c>
      <c r="M970" s="608"/>
    </row>
    <row r="971" spans="1:13" hidden="1" x14ac:dyDescent="0.25">
      <c r="A971" s="608"/>
      <c r="B971" s="554" t="s">
        <v>223</v>
      </c>
      <c r="C971" s="555">
        <f>'ADJ Sch 8 - Revenues'!A37</f>
        <v>15</v>
      </c>
      <c r="D971" s="554"/>
      <c r="E971" s="564" t="str">
        <f>'ADJ Sch 8 - Revenues'!$B$34&amp;" "&amp;'ADJ Sch 8 - Revenues'!B37</f>
        <v>OTHER REVENUE / FUNDING SOURCES 0</v>
      </c>
      <c r="F971" s="555">
        <v>2</v>
      </c>
      <c r="G971" s="554" t="s">
        <v>225</v>
      </c>
      <c r="H971" s="554"/>
      <c r="I971" s="609"/>
      <c r="J971" s="558">
        <f>'Sch 8 - Revenues'!$J$37</f>
        <v>0</v>
      </c>
      <c r="K971" s="558">
        <f t="shared" si="21"/>
        <v>0</v>
      </c>
      <c r="L971" s="558">
        <f>'ADJ Sch 8 - Revenues'!$J$37</f>
        <v>0</v>
      </c>
      <c r="M971" s="608"/>
    </row>
    <row r="972" spans="1:13" hidden="1" x14ac:dyDescent="0.25">
      <c r="A972" s="608"/>
      <c r="B972" s="554" t="s">
        <v>223</v>
      </c>
      <c r="C972" s="555">
        <f>'ADJ Sch 8 - Revenues'!A38</f>
        <v>16</v>
      </c>
      <c r="D972" s="554"/>
      <c r="E972" s="564" t="str">
        <f>'ADJ Sch 8 - Revenues'!$B$34&amp;" "&amp;'ADJ Sch 8 - Revenues'!B38</f>
        <v>OTHER REVENUE / FUNDING SOURCES 0</v>
      </c>
      <c r="F972" s="555">
        <v>2</v>
      </c>
      <c r="G972" s="554" t="s">
        <v>225</v>
      </c>
      <c r="H972" s="554"/>
      <c r="I972" s="609"/>
      <c r="J972" s="558">
        <f>'Sch 8 - Revenues'!$J$38</f>
        <v>0</v>
      </c>
      <c r="K972" s="558">
        <f t="shared" si="21"/>
        <v>0</v>
      </c>
      <c r="L972" s="558">
        <f>'ADJ Sch 8 - Revenues'!$J$38</f>
        <v>0</v>
      </c>
      <c r="M972" s="608"/>
    </row>
    <row r="973" spans="1:13" hidden="1" x14ac:dyDescent="0.25">
      <c r="A973" s="608"/>
      <c r="B973" s="554" t="s">
        <v>223</v>
      </c>
      <c r="C973" s="555">
        <f>'ADJ Sch 8 - Revenues'!A39</f>
        <v>17</v>
      </c>
      <c r="D973" s="554"/>
      <c r="E973" s="564" t="str">
        <f>'ADJ Sch 8 - Revenues'!$B$34&amp;" "&amp;'ADJ Sch 8 - Revenues'!B39</f>
        <v>OTHER REVENUE / FUNDING SOURCES 0</v>
      </c>
      <c r="F973" s="555">
        <v>2</v>
      </c>
      <c r="G973" s="554" t="s">
        <v>225</v>
      </c>
      <c r="H973" s="554"/>
      <c r="I973" s="609"/>
      <c r="J973" s="558">
        <f>'Sch 8 - Revenues'!$J$39</f>
        <v>0</v>
      </c>
      <c r="K973" s="558">
        <f t="shared" si="21"/>
        <v>0</v>
      </c>
      <c r="L973" s="558">
        <f>'ADJ Sch 8 - Revenues'!$J$39</f>
        <v>0</v>
      </c>
      <c r="M973" s="608"/>
    </row>
    <row r="974" spans="1:13" hidden="1" x14ac:dyDescent="0.25">
      <c r="A974" s="608"/>
      <c r="B974" s="554" t="s">
        <v>223</v>
      </c>
      <c r="C974" s="555">
        <f>'ADJ Sch 8 - Revenues'!A40</f>
        <v>18</v>
      </c>
      <c r="D974" s="554"/>
      <c r="E974" s="564" t="str">
        <f>'ADJ Sch 8 - Revenues'!$B$34&amp;" "&amp;'ADJ Sch 8 - Revenues'!B40</f>
        <v>OTHER REVENUE / FUNDING SOURCES 0</v>
      </c>
      <c r="F974" s="555">
        <v>2</v>
      </c>
      <c r="G974" s="554" t="s">
        <v>225</v>
      </c>
      <c r="H974" s="554"/>
      <c r="I974" s="609"/>
      <c r="J974" s="558">
        <f>'Sch 8 - Revenues'!$J$40</f>
        <v>0</v>
      </c>
      <c r="K974" s="558">
        <f t="shared" si="21"/>
        <v>0</v>
      </c>
      <c r="L974" s="558">
        <f>'ADJ Sch 8 - Revenues'!$J$40</f>
        <v>0</v>
      </c>
      <c r="M974" s="608"/>
    </row>
    <row r="975" spans="1:13" hidden="1" x14ac:dyDescent="0.25">
      <c r="A975" s="608"/>
      <c r="B975" s="554" t="s">
        <v>223</v>
      </c>
      <c r="C975" s="555">
        <f>'ADJ Sch 8 - Revenues'!A41</f>
        <v>19</v>
      </c>
      <c r="D975" s="554"/>
      <c r="E975" s="564" t="str">
        <f>'ADJ Sch 8 - Revenues'!$B$34&amp;" "&amp;'ADJ Sch 8 - Revenues'!B41</f>
        <v>OTHER REVENUE / FUNDING SOURCES 0</v>
      </c>
      <c r="F975" s="555">
        <v>2</v>
      </c>
      <c r="G975" s="554" t="s">
        <v>225</v>
      </c>
      <c r="H975" s="554"/>
      <c r="I975" s="609"/>
      <c r="J975" s="558">
        <f>'Sch 8 - Revenues'!$J$41</f>
        <v>0</v>
      </c>
      <c r="K975" s="558">
        <f t="shared" si="21"/>
        <v>0</v>
      </c>
      <c r="L975" s="558">
        <f>'ADJ Sch 8 - Revenues'!$J$41</f>
        <v>0</v>
      </c>
      <c r="M975" s="608"/>
    </row>
    <row r="976" spans="1:13" hidden="1" x14ac:dyDescent="0.25">
      <c r="A976" s="608"/>
      <c r="B976" s="554" t="s">
        <v>223</v>
      </c>
      <c r="C976" s="555">
        <f>'ADJ Sch 8 - Revenues'!A42</f>
        <v>20</v>
      </c>
      <c r="D976" s="554"/>
      <c r="E976" s="564" t="str">
        <f>'ADJ Sch 8 - Revenues'!$B$34&amp;" "&amp;'ADJ Sch 8 - Revenues'!B42</f>
        <v>OTHER REVENUE / FUNDING SOURCES 0</v>
      </c>
      <c r="F976" s="555">
        <v>2</v>
      </c>
      <c r="G976" s="554" t="s">
        <v>225</v>
      </c>
      <c r="H976" s="554"/>
      <c r="I976" s="609"/>
      <c r="J976" s="558">
        <f>'Sch 8 - Revenues'!$J$42</f>
        <v>0</v>
      </c>
      <c r="K976" s="558">
        <f t="shared" si="21"/>
        <v>0</v>
      </c>
      <c r="L976" s="558">
        <f>'ADJ Sch 8 - Revenues'!$J$42</f>
        <v>0</v>
      </c>
      <c r="M976" s="608"/>
    </row>
    <row r="977" spans="1:13" hidden="1" x14ac:dyDescent="0.25">
      <c r="A977" s="608"/>
      <c r="B977" s="554" t="s">
        <v>223</v>
      </c>
      <c r="C977" s="555">
        <f>'ADJ Sch 8 - Revenues'!A43</f>
        <v>21</v>
      </c>
      <c r="D977" s="554"/>
      <c r="E977" s="564" t="str">
        <f>'ADJ Sch 8 - Revenues'!$B$34&amp;" "&amp;'ADJ Sch 8 - Revenues'!B43</f>
        <v>OTHER REVENUE / FUNDING SOURCES 0</v>
      </c>
      <c r="F977" s="555">
        <v>2</v>
      </c>
      <c r="G977" s="554" t="s">
        <v>225</v>
      </c>
      <c r="H977" s="554"/>
      <c r="I977" s="609"/>
      <c r="J977" s="558">
        <f>'Sch 8 - Revenues'!$J$43</f>
        <v>0</v>
      </c>
      <c r="K977" s="558">
        <f t="shared" ref="K977:K1039" si="22">L977-J977</f>
        <v>0</v>
      </c>
      <c r="L977" s="558">
        <f>'ADJ Sch 8 - Revenues'!$J$43</f>
        <v>0</v>
      </c>
      <c r="M977" s="608"/>
    </row>
    <row r="978" spans="1:13" hidden="1" x14ac:dyDescent="0.25">
      <c r="A978" s="608"/>
      <c r="B978" s="554" t="s">
        <v>223</v>
      </c>
      <c r="C978" s="555">
        <f>'ADJ Sch 8 - Revenues'!A44</f>
        <v>22</v>
      </c>
      <c r="D978" s="554"/>
      <c r="E978" s="564" t="str">
        <f>'ADJ Sch 8 - Revenues'!$B$34&amp;" "&amp;'ADJ Sch 8 - Revenues'!B44</f>
        <v>OTHER REVENUE / FUNDING SOURCES 0</v>
      </c>
      <c r="F978" s="555">
        <v>2</v>
      </c>
      <c r="G978" s="554" t="s">
        <v>225</v>
      </c>
      <c r="H978" s="554"/>
      <c r="I978" s="609"/>
      <c r="J978" s="558">
        <f>'Sch 8 - Revenues'!$J$44</f>
        <v>0</v>
      </c>
      <c r="K978" s="558">
        <f t="shared" si="22"/>
        <v>0</v>
      </c>
      <c r="L978" s="558">
        <f>'ADJ Sch 8 - Revenues'!$J$44</f>
        <v>0</v>
      </c>
      <c r="M978" s="608"/>
    </row>
    <row r="979" spans="1:13" hidden="1" x14ac:dyDescent="0.25">
      <c r="A979" s="608"/>
      <c r="B979" s="554" t="s">
        <v>223</v>
      </c>
      <c r="C979" s="555">
        <f>'ADJ Sch 8 - Revenues'!A45</f>
        <v>23</v>
      </c>
      <c r="D979" s="554"/>
      <c r="E979" s="564" t="str">
        <f>'ADJ Sch 8 - Revenues'!$B$34&amp;" "&amp;'ADJ Sch 8 - Revenues'!B45</f>
        <v>OTHER REVENUE / FUNDING SOURCES 0</v>
      </c>
      <c r="F979" s="555">
        <v>2</v>
      </c>
      <c r="G979" s="554" t="s">
        <v>225</v>
      </c>
      <c r="H979" s="554"/>
      <c r="I979" s="609"/>
      <c r="J979" s="558">
        <f>'Sch 8 - Revenues'!$J$45</f>
        <v>0</v>
      </c>
      <c r="K979" s="558">
        <f t="shared" si="22"/>
        <v>0</v>
      </c>
      <c r="L979" s="558">
        <f>'ADJ Sch 8 - Revenues'!$J$45</f>
        <v>0</v>
      </c>
      <c r="M979" s="608"/>
    </row>
    <row r="980" spans="1:13" hidden="1" x14ac:dyDescent="0.25">
      <c r="A980" s="608"/>
      <c r="B980" s="554" t="s">
        <v>223</v>
      </c>
      <c r="C980" s="555">
        <f>'ADJ Sch 8 - Revenues'!A46</f>
        <v>24</v>
      </c>
      <c r="D980" s="554"/>
      <c r="E980" s="564" t="str">
        <f>'ADJ Sch 8 - Revenues'!$B$34&amp;" "&amp;'ADJ Sch 8 - Revenues'!B46</f>
        <v>OTHER REVENUE / FUNDING SOURCES 0</v>
      </c>
      <c r="F980" s="555">
        <v>2</v>
      </c>
      <c r="G980" s="554" t="s">
        <v>225</v>
      </c>
      <c r="H980" s="554"/>
      <c r="I980" s="609"/>
      <c r="J980" s="558">
        <f>'Sch 8 - Revenues'!$J$46</f>
        <v>0</v>
      </c>
      <c r="K980" s="558">
        <f t="shared" si="22"/>
        <v>0</v>
      </c>
      <c r="L980" s="558">
        <f>'ADJ Sch 8 - Revenues'!$J$46</f>
        <v>0</v>
      </c>
      <c r="M980" s="608"/>
    </row>
    <row r="981" spans="1:13" hidden="1" x14ac:dyDescent="0.25">
      <c r="A981" s="608"/>
      <c r="B981" s="554" t="s">
        <v>223</v>
      </c>
      <c r="C981" s="555">
        <f>'ADJ Sch 8 - Revenues'!A47</f>
        <v>25</v>
      </c>
      <c r="D981" s="554"/>
      <c r="E981" s="564" t="str">
        <f>'ADJ Sch 8 - Revenues'!$B$34&amp;" "&amp;'ADJ Sch 8 - Revenues'!B47</f>
        <v>OTHER REVENUE / FUNDING SOURCES 0</v>
      </c>
      <c r="F981" s="555">
        <v>2</v>
      </c>
      <c r="G981" s="554" t="s">
        <v>225</v>
      </c>
      <c r="H981" s="554"/>
      <c r="I981" s="609"/>
      <c r="J981" s="558">
        <f>'Sch 8 - Revenues'!$J$47</f>
        <v>0</v>
      </c>
      <c r="K981" s="558">
        <f t="shared" si="22"/>
        <v>0</v>
      </c>
      <c r="L981" s="558">
        <f>'ADJ Sch 8 - Revenues'!$J$47</f>
        <v>0</v>
      </c>
      <c r="M981" s="608"/>
    </row>
    <row r="982" spans="1:13" hidden="1" x14ac:dyDescent="0.25">
      <c r="A982" s="608"/>
      <c r="B982" s="554" t="s">
        <v>223</v>
      </c>
      <c r="C982" s="555">
        <f>'ADJ Sch 8 - Revenues'!A48</f>
        <v>26</v>
      </c>
      <c r="D982" s="554"/>
      <c r="E982" s="564" t="str">
        <f>'ADJ Sch 8 - Revenues'!$B$34&amp;" "&amp;'ADJ Sch 8 - Revenues'!B48</f>
        <v>OTHER REVENUE / FUNDING SOURCES 0</v>
      </c>
      <c r="F982" s="555">
        <v>2</v>
      </c>
      <c r="G982" s="554" t="s">
        <v>225</v>
      </c>
      <c r="H982" s="554"/>
      <c r="I982" s="609"/>
      <c r="J982" s="558">
        <f>'Sch 8 - Revenues'!$J$48</f>
        <v>0</v>
      </c>
      <c r="K982" s="558">
        <f t="shared" si="22"/>
        <v>0</v>
      </c>
      <c r="L982" s="558">
        <f>'ADJ Sch 8 - Revenues'!$J$48</f>
        <v>0</v>
      </c>
      <c r="M982" s="608"/>
    </row>
    <row r="983" spans="1:13" hidden="1" x14ac:dyDescent="0.25">
      <c r="A983" s="608"/>
      <c r="B983" s="554" t="s">
        <v>223</v>
      </c>
      <c r="C983" s="555">
        <f>'ADJ Sch 8 - Revenues'!A49</f>
        <v>27</v>
      </c>
      <c r="D983" s="554"/>
      <c r="E983" s="564" t="str">
        <f>'ADJ Sch 8 - Revenues'!$B$34&amp;" "&amp;'ADJ Sch 8 - Revenues'!B49</f>
        <v>OTHER REVENUE / FUNDING SOURCES 0</v>
      </c>
      <c r="F983" s="555">
        <v>2</v>
      </c>
      <c r="G983" s="554" t="s">
        <v>225</v>
      </c>
      <c r="H983" s="554"/>
      <c r="I983" s="609"/>
      <c r="J983" s="558">
        <f>'Sch 8 - Revenues'!$J$49</f>
        <v>0</v>
      </c>
      <c r="K983" s="558">
        <f t="shared" si="22"/>
        <v>0</v>
      </c>
      <c r="L983" s="558">
        <f>'ADJ Sch 8 - Revenues'!$J$49</f>
        <v>0</v>
      </c>
      <c r="M983" s="608"/>
    </row>
    <row r="984" spans="1:13" hidden="1" x14ac:dyDescent="0.25">
      <c r="A984" s="608"/>
      <c r="B984" s="554" t="s">
        <v>223</v>
      </c>
      <c r="C984" s="555">
        <f>'ADJ Sch 8 - Revenues'!A50</f>
        <v>28</v>
      </c>
      <c r="D984" s="554"/>
      <c r="E984" s="564" t="str">
        <f>'ADJ Sch 8 - Revenues'!$B$34&amp;" "&amp;'ADJ Sch 8 - Revenues'!B50</f>
        <v>OTHER REVENUE / FUNDING SOURCES 0</v>
      </c>
      <c r="F984" s="555">
        <v>2</v>
      </c>
      <c r="G984" s="554" t="s">
        <v>225</v>
      </c>
      <c r="H984" s="554"/>
      <c r="I984" s="609"/>
      <c r="J984" s="558">
        <f>'Sch 8 - Revenues'!$J$50</f>
        <v>0</v>
      </c>
      <c r="K984" s="558">
        <f t="shared" si="22"/>
        <v>0</v>
      </c>
      <c r="L984" s="558">
        <f>'ADJ Sch 8 - Revenues'!$J$50</f>
        <v>0</v>
      </c>
      <c r="M984" s="608"/>
    </row>
    <row r="985" spans="1:13" hidden="1" x14ac:dyDescent="0.25">
      <c r="A985" s="608"/>
      <c r="B985" s="554" t="s">
        <v>223</v>
      </c>
      <c r="C985" s="555">
        <f>'ADJ Sch 8 - Revenues'!A51</f>
        <v>29</v>
      </c>
      <c r="D985" s="554"/>
      <c r="E985" s="564" t="str">
        <f>'ADJ Sch 8 - Revenues'!$B$34&amp;" "&amp;'ADJ Sch 8 - Revenues'!B51</f>
        <v>OTHER REVENUE / FUNDING SOURCES 0</v>
      </c>
      <c r="F985" s="555">
        <v>2</v>
      </c>
      <c r="G985" s="554" t="s">
        <v>225</v>
      </c>
      <c r="H985" s="554"/>
      <c r="I985" s="609"/>
      <c r="J985" s="558">
        <f>'Sch 8 - Revenues'!$J$51</f>
        <v>0</v>
      </c>
      <c r="K985" s="558">
        <f t="shared" si="22"/>
        <v>0</v>
      </c>
      <c r="L985" s="558">
        <f>'ADJ Sch 8 - Revenues'!$J$51</f>
        <v>0</v>
      </c>
      <c r="M985" s="608"/>
    </row>
    <row r="986" spans="1:13" hidden="1" x14ac:dyDescent="0.25">
      <c r="A986" s="608"/>
      <c r="B986" s="554" t="s">
        <v>223</v>
      </c>
      <c r="C986" s="555">
        <f>'ADJ Sch 8 - Revenues'!A52</f>
        <v>30</v>
      </c>
      <c r="D986" s="554"/>
      <c r="E986" s="564" t="str">
        <f>'ADJ Sch 8 - Revenues'!$B$34&amp;" "&amp;'ADJ Sch 8 - Revenues'!B52</f>
        <v>OTHER REVENUE / FUNDING SOURCES 0</v>
      </c>
      <c r="F986" s="555">
        <v>2</v>
      </c>
      <c r="G986" s="554" t="s">
        <v>225</v>
      </c>
      <c r="H986" s="554"/>
      <c r="I986" s="609"/>
      <c r="J986" s="558">
        <f>'Sch 8 - Revenues'!$J$52</f>
        <v>0</v>
      </c>
      <c r="K986" s="558">
        <f t="shared" si="22"/>
        <v>0</v>
      </c>
      <c r="L986" s="558">
        <f>'ADJ Sch 8 - Revenues'!$J$52</f>
        <v>0</v>
      </c>
      <c r="M986" s="608"/>
    </row>
    <row r="987" spans="1:13" hidden="1" x14ac:dyDescent="0.25">
      <c r="A987" s="608"/>
      <c r="B987" s="554" t="s">
        <v>223</v>
      </c>
      <c r="C987" s="555">
        <f>'ADJ Sch 8 - Revenues'!A53</f>
        <v>31</v>
      </c>
      <c r="D987" s="554"/>
      <c r="E987" s="564" t="str">
        <f>'ADJ Sch 8 - Revenues'!$B$34&amp;" "&amp;'ADJ Sch 8 - Revenues'!B53</f>
        <v>OTHER REVENUE / FUNDING SOURCES 0</v>
      </c>
      <c r="F987" s="555">
        <v>2</v>
      </c>
      <c r="G987" s="554" t="s">
        <v>225</v>
      </c>
      <c r="H987" s="554"/>
      <c r="I987" s="609"/>
      <c r="J987" s="558">
        <f>'Sch 8 - Revenues'!$J$53</f>
        <v>0</v>
      </c>
      <c r="K987" s="558">
        <f t="shared" si="22"/>
        <v>0</v>
      </c>
      <c r="L987" s="558">
        <f>'ADJ Sch 8 - Revenues'!$J$53</f>
        <v>0</v>
      </c>
      <c r="M987" s="608"/>
    </row>
    <row r="988" spans="1:13" hidden="1" x14ac:dyDescent="0.25">
      <c r="A988" s="608"/>
      <c r="B988" s="554" t="s">
        <v>223</v>
      </c>
      <c r="C988" s="555">
        <f>'ADJ Sch 8 - Revenues'!A54</f>
        <v>32</v>
      </c>
      <c r="D988" s="554"/>
      <c r="E988" s="564" t="str">
        <f>'ADJ Sch 8 - Revenues'!$B$34&amp;" "&amp;'ADJ Sch 8 - Revenues'!B54</f>
        <v>OTHER REVENUE / FUNDING SOURCES 0</v>
      </c>
      <c r="F988" s="555">
        <v>2</v>
      </c>
      <c r="G988" s="554" t="s">
        <v>225</v>
      </c>
      <c r="H988" s="554"/>
      <c r="I988" s="609"/>
      <c r="J988" s="558">
        <f>'Sch 8 - Revenues'!$J$54</f>
        <v>0</v>
      </c>
      <c r="K988" s="558">
        <f t="shared" si="22"/>
        <v>0</v>
      </c>
      <c r="L988" s="558">
        <f>'ADJ Sch 8 - Revenues'!$J$54</f>
        <v>0</v>
      </c>
      <c r="M988" s="608"/>
    </row>
    <row r="989" spans="1:13" hidden="1" x14ac:dyDescent="0.25">
      <c r="A989" s="608"/>
      <c r="B989" s="554" t="s">
        <v>223</v>
      </c>
      <c r="C989" s="555">
        <f>'ADJ Sch 8 - Revenues'!A55</f>
        <v>33</v>
      </c>
      <c r="D989" s="554"/>
      <c r="E989" s="564" t="str">
        <f>'ADJ Sch 8 - Revenues'!$B$34&amp;" "&amp;'ADJ Sch 8 - Revenues'!B55</f>
        <v>OTHER REVENUE / FUNDING SOURCES 0</v>
      </c>
      <c r="F989" s="555">
        <v>2</v>
      </c>
      <c r="G989" s="554" t="s">
        <v>225</v>
      </c>
      <c r="H989" s="554"/>
      <c r="I989" s="609"/>
      <c r="J989" s="558">
        <f>'Sch 8 - Revenues'!$J$55</f>
        <v>0</v>
      </c>
      <c r="K989" s="558">
        <f t="shared" si="22"/>
        <v>0</v>
      </c>
      <c r="L989" s="558">
        <f>'ADJ Sch 8 - Revenues'!$J$55</f>
        <v>0</v>
      </c>
      <c r="M989" s="608"/>
    </row>
    <row r="990" spans="1:13" hidden="1" x14ac:dyDescent="0.25">
      <c r="A990" s="608"/>
      <c r="B990" s="554" t="s">
        <v>223</v>
      </c>
      <c r="C990" s="555">
        <f>'ADJ Sch 8 - Revenues'!A56</f>
        <v>34</v>
      </c>
      <c r="D990" s="554"/>
      <c r="E990" s="564" t="str">
        <f>'ADJ Sch 8 - Revenues'!$B$34&amp;" "&amp;'ADJ Sch 8 - Revenues'!B56</f>
        <v>OTHER REVENUE / FUNDING SOURCES 0</v>
      </c>
      <c r="F990" s="555">
        <v>2</v>
      </c>
      <c r="G990" s="554" t="s">
        <v>225</v>
      </c>
      <c r="H990" s="554"/>
      <c r="I990" s="609"/>
      <c r="J990" s="558">
        <f>'Sch 8 - Revenues'!$J$56</f>
        <v>0</v>
      </c>
      <c r="K990" s="558">
        <f t="shared" si="22"/>
        <v>0</v>
      </c>
      <c r="L990" s="558">
        <f>'ADJ Sch 8 - Revenues'!$J$56</f>
        <v>0</v>
      </c>
      <c r="M990" s="608"/>
    </row>
    <row r="991" spans="1:13" hidden="1" x14ac:dyDescent="0.25">
      <c r="A991" s="608"/>
      <c r="B991" s="554" t="s">
        <v>223</v>
      </c>
      <c r="C991" s="555">
        <f>'ADJ Sch 8 - Revenues'!A57</f>
        <v>35</v>
      </c>
      <c r="D991" s="554"/>
      <c r="E991" s="564" t="str">
        <f>'ADJ Sch 8 - Revenues'!$B$34&amp;" "&amp;'ADJ Sch 8 - Revenues'!B57</f>
        <v>OTHER REVENUE / FUNDING SOURCES 0</v>
      </c>
      <c r="F991" s="555">
        <v>2</v>
      </c>
      <c r="G991" s="554" t="s">
        <v>225</v>
      </c>
      <c r="H991" s="554"/>
      <c r="I991" s="609"/>
      <c r="J991" s="558">
        <f>'Sch 8 - Revenues'!$J$57</f>
        <v>0</v>
      </c>
      <c r="K991" s="558">
        <f t="shared" si="22"/>
        <v>0</v>
      </c>
      <c r="L991" s="558">
        <f>'ADJ Sch 8 - Revenues'!$J$57</f>
        <v>0</v>
      </c>
      <c r="M991" s="608"/>
    </row>
    <row r="992" spans="1:13" hidden="1" x14ac:dyDescent="0.25">
      <c r="A992" s="608"/>
      <c r="B992" s="554" t="s">
        <v>223</v>
      </c>
      <c r="C992" s="555">
        <f>'ADJ Sch 8 - Revenues'!A58</f>
        <v>36</v>
      </c>
      <c r="D992" s="554"/>
      <c r="E992" s="564" t="str">
        <f>'ADJ Sch 8 - Revenues'!$B$34&amp;" "&amp;'ADJ Sch 8 - Revenues'!B58</f>
        <v>OTHER REVENUE / FUNDING SOURCES 0</v>
      </c>
      <c r="F992" s="555">
        <v>2</v>
      </c>
      <c r="G992" s="554" t="s">
        <v>225</v>
      </c>
      <c r="H992" s="554"/>
      <c r="I992" s="609"/>
      <c r="J992" s="558">
        <f>'Sch 8 - Revenues'!$J$58</f>
        <v>0</v>
      </c>
      <c r="K992" s="558">
        <f t="shared" si="22"/>
        <v>0</v>
      </c>
      <c r="L992" s="558">
        <f>'ADJ Sch 8 - Revenues'!$J$58</f>
        <v>0</v>
      </c>
      <c r="M992" s="608"/>
    </row>
    <row r="993" spans="1:13" hidden="1" x14ac:dyDescent="0.25">
      <c r="A993" s="608"/>
      <c r="B993" s="554" t="s">
        <v>223</v>
      </c>
      <c r="C993" s="555">
        <f>'ADJ Sch 8 - Revenues'!A59</f>
        <v>37</v>
      </c>
      <c r="D993" s="554"/>
      <c r="E993" s="564" t="str">
        <f>'ADJ Sch 8 - Revenues'!$B$34&amp;" "&amp;'ADJ Sch 8 - Revenues'!B59</f>
        <v>OTHER REVENUE / FUNDING SOURCES 0</v>
      </c>
      <c r="F993" s="555">
        <v>2</v>
      </c>
      <c r="G993" s="554" t="s">
        <v>225</v>
      </c>
      <c r="H993" s="554"/>
      <c r="I993" s="609"/>
      <c r="J993" s="558">
        <f>'Sch 8 - Revenues'!$J$59</f>
        <v>0</v>
      </c>
      <c r="K993" s="558">
        <f t="shared" si="22"/>
        <v>0</v>
      </c>
      <c r="L993" s="558">
        <f>'ADJ Sch 8 - Revenues'!$J$59</f>
        <v>0</v>
      </c>
      <c r="M993" s="608"/>
    </row>
    <row r="994" spans="1:13" hidden="1" x14ac:dyDescent="0.25">
      <c r="A994" s="608"/>
      <c r="B994" s="554" t="s">
        <v>223</v>
      </c>
      <c r="C994" s="555">
        <f>'ADJ Sch 8 - Revenues'!A60</f>
        <v>38</v>
      </c>
      <c r="D994" s="554"/>
      <c r="E994" s="564" t="str">
        <f>'ADJ Sch 8 - Revenues'!$B$34&amp;" "&amp;'ADJ Sch 8 - Revenues'!B60</f>
        <v>OTHER REVENUE / FUNDING SOURCES 0</v>
      </c>
      <c r="F994" s="555">
        <v>2</v>
      </c>
      <c r="G994" s="554" t="s">
        <v>225</v>
      </c>
      <c r="H994" s="554"/>
      <c r="I994" s="609"/>
      <c r="J994" s="558">
        <f>'Sch 8 - Revenues'!$J$60</f>
        <v>0</v>
      </c>
      <c r="K994" s="558">
        <f t="shared" si="22"/>
        <v>0</v>
      </c>
      <c r="L994" s="558">
        <f>'ADJ Sch 8 - Revenues'!$J$60</f>
        <v>0</v>
      </c>
      <c r="M994" s="608"/>
    </row>
    <row r="995" spans="1:13" hidden="1" x14ac:dyDescent="0.25">
      <c r="A995" s="608"/>
      <c r="B995" s="554" t="s">
        <v>223</v>
      </c>
      <c r="C995" s="555">
        <f>'ADJ Sch 8 - Revenues'!A61</f>
        <v>39</v>
      </c>
      <c r="D995" s="554"/>
      <c r="E995" s="564" t="str">
        <f>'ADJ Sch 8 - Revenues'!$B$34&amp;" "&amp;'ADJ Sch 8 - Revenues'!B61</f>
        <v>OTHER REVENUE / FUNDING SOURCES 0</v>
      </c>
      <c r="F995" s="555">
        <v>2</v>
      </c>
      <c r="G995" s="554" t="s">
        <v>225</v>
      </c>
      <c r="H995" s="554"/>
      <c r="I995" s="609"/>
      <c r="J995" s="558">
        <f>'Sch 8 - Revenues'!$J$61</f>
        <v>0</v>
      </c>
      <c r="K995" s="558">
        <f t="shared" si="22"/>
        <v>0</v>
      </c>
      <c r="L995" s="558">
        <f>'ADJ Sch 8 - Revenues'!$J$61</f>
        <v>0</v>
      </c>
      <c r="M995" s="608"/>
    </row>
    <row r="996" spans="1:13" hidden="1" x14ac:dyDescent="0.25">
      <c r="A996" s="608"/>
      <c r="B996" s="554" t="s">
        <v>223</v>
      </c>
      <c r="C996" s="555">
        <f>'ADJ Sch 8 - Revenues'!A62</f>
        <v>40</v>
      </c>
      <c r="D996" s="554"/>
      <c r="E996" s="564" t="str">
        <f>'ADJ Sch 8 - Revenues'!$B$34&amp;" "&amp;'ADJ Sch 8 - Revenues'!B62</f>
        <v>OTHER REVENUE / FUNDING SOURCES 0</v>
      </c>
      <c r="F996" s="555">
        <v>2</v>
      </c>
      <c r="G996" s="554" t="s">
        <v>225</v>
      </c>
      <c r="H996" s="554"/>
      <c r="I996" s="609"/>
      <c r="J996" s="558">
        <f>'Sch 8 - Revenues'!$J$62</f>
        <v>0</v>
      </c>
      <c r="K996" s="558">
        <f t="shared" si="22"/>
        <v>0</v>
      </c>
      <c r="L996" s="558">
        <f>'ADJ Sch 8 - Revenues'!$J$62</f>
        <v>0</v>
      </c>
      <c r="M996" s="608"/>
    </row>
    <row r="997" spans="1:13" hidden="1" x14ac:dyDescent="0.25">
      <c r="A997" s="608"/>
      <c r="B997" s="554" t="s">
        <v>223</v>
      </c>
      <c r="C997" s="555">
        <f>'ADJ Sch 8 - Revenues'!A35</f>
        <v>13</v>
      </c>
      <c r="D997" s="554"/>
      <c r="E997" s="564" t="str">
        <f>'ADJ Sch 8 - Revenues'!$B$34&amp;" "&amp;'ADJ Sch 8 - Revenues'!B35</f>
        <v>OTHER REVENUE / FUNDING SOURCES 0</v>
      </c>
      <c r="F997" s="555">
        <v>3</v>
      </c>
      <c r="G997" s="554" t="s">
        <v>226</v>
      </c>
      <c r="H997" s="554"/>
      <c r="I997" s="609"/>
      <c r="J997" s="558">
        <f>'Sch 8 - Revenues'!$K$35</f>
        <v>0</v>
      </c>
      <c r="K997" s="558">
        <f t="shared" si="22"/>
        <v>0</v>
      </c>
      <c r="L997" s="558">
        <f>'ADJ Sch 8 - Revenues'!$K$35</f>
        <v>0</v>
      </c>
      <c r="M997" s="608"/>
    </row>
    <row r="998" spans="1:13" hidden="1" x14ac:dyDescent="0.25">
      <c r="A998" s="608"/>
      <c r="B998" s="554" t="s">
        <v>223</v>
      </c>
      <c r="C998" s="555">
        <f>'ADJ Sch 8 - Revenues'!A36</f>
        <v>14</v>
      </c>
      <c r="D998" s="554"/>
      <c r="E998" s="564" t="str">
        <f>'ADJ Sch 8 - Revenues'!$B$34&amp;" "&amp;'ADJ Sch 8 - Revenues'!B36</f>
        <v>OTHER REVENUE / FUNDING SOURCES 0</v>
      </c>
      <c r="F998" s="555">
        <v>3</v>
      </c>
      <c r="G998" s="554" t="s">
        <v>226</v>
      </c>
      <c r="H998" s="554"/>
      <c r="I998" s="609"/>
      <c r="J998" s="558">
        <f>'Sch 8 - Revenues'!$K$36</f>
        <v>0</v>
      </c>
      <c r="K998" s="558">
        <f t="shared" si="22"/>
        <v>0</v>
      </c>
      <c r="L998" s="558">
        <f>'ADJ Sch 8 - Revenues'!$K$36</f>
        <v>0</v>
      </c>
      <c r="M998" s="608"/>
    </row>
    <row r="999" spans="1:13" hidden="1" x14ac:dyDescent="0.25">
      <c r="A999" s="608"/>
      <c r="B999" s="554" t="s">
        <v>223</v>
      </c>
      <c r="C999" s="555">
        <f>'ADJ Sch 8 - Revenues'!A37</f>
        <v>15</v>
      </c>
      <c r="D999" s="554"/>
      <c r="E999" s="564" t="str">
        <f>'ADJ Sch 8 - Revenues'!$B$34&amp;" "&amp;'ADJ Sch 8 - Revenues'!B37</f>
        <v>OTHER REVENUE / FUNDING SOURCES 0</v>
      </c>
      <c r="F999" s="555">
        <v>3</v>
      </c>
      <c r="G999" s="554" t="s">
        <v>226</v>
      </c>
      <c r="H999" s="554"/>
      <c r="I999" s="609"/>
      <c r="J999" s="558">
        <f>'Sch 8 - Revenues'!$K$37</f>
        <v>0</v>
      </c>
      <c r="K999" s="558">
        <f t="shared" si="22"/>
        <v>0</v>
      </c>
      <c r="L999" s="558">
        <f>'ADJ Sch 8 - Revenues'!$K$37</f>
        <v>0</v>
      </c>
      <c r="M999" s="608"/>
    </row>
    <row r="1000" spans="1:13" hidden="1" x14ac:dyDescent="0.25">
      <c r="A1000" s="608"/>
      <c r="B1000" s="554" t="s">
        <v>223</v>
      </c>
      <c r="C1000" s="555">
        <f>'ADJ Sch 8 - Revenues'!A38</f>
        <v>16</v>
      </c>
      <c r="D1000" s="554"/>
      <c r="E1000" s="564" t="str">
        <f>'ADJ Sch 8 - Revenues'!$B$34&amp;" "&amp;'ADJ Sch 8 - Revenues'!B38</f>
        <v>OTHER REVENUE / FUNDING SOURCES 0</v>
      </c>
      <c r="F1000" s="555">
        <v>3</v>
      </c>
      <c r="G1000" s="554" t="s">
        <v>226</v>
      </c>
      <c r="H1000" s="554"/>
      <c r="I1000" s="609"/>
      <c r="J1000" s="558">
        <f>'Sch 8 - Revenues'!$K$38</f>
        <v>0</v>
      </c>
      <c r="K1000" s="558">
        <f t="shared" si="22"/>
        <v>0</v>
      </c>
      <c r="L1000" s="558">
        <f>'ADJ Sch 8 - Revenues'!$K$38</f>
        <v>0</v>
      </c>
      <c r="M1000" s="608"/>
    </row>
    <row r="1001" spans="1:13" hidden="1" x14ac:dyDescent="0.25">
      <c r="A1001" s="608"/>
      <c r="B1001" s="554" t="s">
        <v>223</v>
      </c>
      <c r="C1001" s="555">
        <f>'ADJ Sch 8 - Revenues'!A39</f>
        <v>17</v>
      </c>
      <c r="D1001" s="554"/>
      <c r="E1001" s="564" t="str">
        <f>'ADJ Sch 8 - Revenues'!$B$34&amp;" "&amp;'ADJ Sch 8 - Revenues'!B39</f>
        <v>OTHER REVENUE / FUNDING SOURCES 0</v>
      </c>
      <c r="F1001" s="555">
        <v>3</v>
      </c>
      <c r="G1001" s="554" t="s">
        <v>226</v>
      </c>
      <c r="H1001" s="554"/>
      <c r="I1001" s="609"/>
      <c r="J1001" s="558">
        <f>'Sch 8 - Revenues'!$K$39</f>
        <v>0</v>
      </c>
      <c r="K1001" s="558">
        <f t="shared" si="22"/>
        <v>0</v>
      </c>
      <c r="L1001" s="558">
        <f>'ADJ Sch 8 - Revenues'!$K$39</f>
        <v>0</v>
      </c>
      <c r="M1001" s="608"/>
    </row>
    <row r="1002" spans="1:13" hidden="1" x14ac:dyDescent="0.25">
      <c r="A1002" s="608"/>
      <c r="B1002" s="554" t="s">
        <v>223</v>
      </c>
      <c r="C1002" s="555">
        <f>'ADJ Sch 8 - Revenues'!A40</f>
        <v>18</v>
      </c>
      <c r="D1002" s="554"/>
      <c r="E1002" s="564" t="str">
        <f>'ADJ Sch 8 - Revenues'!$B$34&amp;" "&amp;'ADJ Sch 8 - Revenues'!B40</f>
        <v>OTHER REVENUE / FUNDING SOURCES 0</v>
      </c>
      <c r="F1002" s="555">
        <v>3</v>
      </c>
      <c r="G1002" s="554" t="s">
        <v>226</v>
      </c>
      <c r="H1002" s="554"/>
      <c r="I1002" s="609"/>
      <c r="J1002" s="558">
        <f>'Sch 8 - Revenues'!$K$40</f>
        <v>0</v>
      </c>
      <c r="K1002" s="558">
        <f t="shared" si="22"/>
        <v>0</v>
      </c>
      <c r="L1002" s="558">
        <f>'ADJ Sch 8 - Revenues'!$K$40</f>
        <v>0</v>
      </c>
      <c r="M1002" s="608"/>
    </row>
    <row r="1003" spans="1:13" hidden="1" x14ac:dyDescent="0.25">
      <c r="A1003" s="608"/>
      <c r="B1003" s="554" t="s">
        <v>223</v>
      </c>
      <c r="C1003" s="555">
        <f>'ADJ Sch 8 - Revenues'!A41</f>
        <v>19</v>
      </c>
      <c r="D1003" s="554"/>
      <c r="E1003" s="564" t="str">
        <f>'ADJ Sch 8 - Revenues'!$B$34&amp;" "&amp;'ADJ Sch 8 - Revenues'!B41</f>
        <v>OTHER REVENUE / FUNDING SOURCES 0</v>
      </c>
      <c r="F1003" s="555">
        <v>3</v>
      </c>
      <c r="G1003" s="554" t="s">
        <v>226</v>
      </c>
      <c r="H1003" s="554"/>
      <c r="I1003" s="609"/>
      <c r="J1003" s="558">
        <f>'Sch 8 - Revenues'!$K$41</f>
        <v>0</v>
      </c>
      <c r="K1003" s="558">
        <f t="shared" si="22"/>
        <v>0</v>
      </c>
      <c r="L1003" s="558">
        <f>'ADJ Sch 8 - Revenues'!$K$41</f>
        <v>0</v>
      </c>
      <c r="M1003" s="608"/>
    </row>
    <row r="1004" spans="1:13" hidden="1" x14ac:dyDescent="0.25">
      <c r="A1004" s="608"/>
      <c r="B1004" s="554" t="s">
        <v>223</v>
      </c>
      <c r="C1004" s="555">
        <f>'ADJ Sch 8 - Revenues'!A42</f>
        <v>20</v>
      </c>
      <c r="D1004" s="554"/>
      <c r="E1004" s="564" t="str">
        <f>'ADJ Sch 8 - Revenues'!$B$34&amp;" "&amp;'ADJ Sch 8 - Revenues'!B42</f>
        <v>OTHER REVENUE / FUNDING SOURCES 0</v>
      </c>
      <c r="F1004" s="555">
        <v>3</v>
      </c>
      <c r="G1004" s="554" t="s">
        <v>226</v>
      </c>
      <c r="H1004" s="554"/>
      <c r="I1004" s="609"/>
      <c r="J1004" s="558">
        <f>'Sch 8 - Revenues'!$K$42</f>
        <v>0</v>
      </c>
      <c r="K1004" s="558">
        <f t="shared" si="22"/>
        <v>0</v>
      </c>
      <c r="L1004" s="558">
        <f>'ADJ Sch 8 - Revenues'!$K$42</f>
        <v>0</v>
      </c>
      <c r="M1004" s="608"/>
    </row>
    <row r="1005" spans="1:13" hidden="1" x14ac:dyDescent="0.25">
      <c r="A1005" s="608"/>
      <c r="B1005" s="554" t="s">
        <v>223</v>
      </c>
      <c r="C1005" s="555">
        <f>'ADJ Sch 8 - Revenues'!A43</f>
        <v>21</v>
      </c>
      <c r="D1005" s="554"/>
      <c r="E1005" s="564" t="str">
        <f>'ADJ Sch 8 - Revenues'!$B$34&amp;" "&amp;'ADJ Sch 8 - Revenues'!B43</f>
        <v>OTHER REVENUE / FUNDING SOURCES 0</v>
      </c>
      <c r="F1005" s="555">
        <v>3</v>
      </c>
      <c r="G1005" s="554" t="s">
        <v>226</v>
      </c>
      <c r="H1005" s="554"/>
      <c r="I1005" s="609"/>
      <c r="J1005" s="558">
        <f>'Sch 8 - Revenues'!$K$43</f>
        <v>0</v>
      </c>
      <c r="K1005" s="558">
        <f t="shared" si="22"/>
        <v>0</v>
      </c>
      <c r="L1005" s="558">
        <f>'ADJ Sch 8 - Revenues'!$K$43</f>
        <v>0</v>
      </c>
      <c r="M1005" s="608"/>
    </row>
    <row r="1006" spans="1:13" hidden="1" x14ac:dyDescent="0.25">
      <c r="A1006" s="608"/>
      <c r="B1006" s="554" t="s">
        <v>223</v>
      </c>
      <c r="C1006" s="555">
        <f>'ADJ Sch 8 - Revenues'!A44</f>
        <v>22</v>
      </c>
      <c r="D1006" s="554"/>
      <c r="E1006" s="564" t="str">
        <f>'ADJ Sch 8 - Revenues'!$B$34&amp;" "&amp;'ADJ Sch 8 - Revenues'!B44</f>
        <v>OTHER REVENUE / FUNDING SOURCES 0</v>
      </c>
      <c r="F1006" s="555">
        <v>3</v>
      </c>
      <c r="G1006" s="554" t="s">
        <v>226</v>
      </c>
      <c r="H1006" s="554"/>
      <c r="I1006" s="609"/>
      <c r="J1006" s="558">
        <f>'Sch 8 - Revenues'!$K$44</f>
        <v>0</v>
      </c>
      <c r="K1006" s="558">
        <f t="shared" si="22"/>
        <v>0</v>
      </c>
      <c r="L1006" s="558">
        <f>'ADJ Sch 8 - Revenues'!$K$44</f>
        <v>0</v>
      </c>
      <c r="M1006" s="608"/>
    </row>
    <row r="1007" spans="1:13" hidden="1" x14ac:dyDescent="0.25">
      <c r="A1007" s="608"/>
      <c r="B1007" s="554" t="s">
        <v>223</v>
      </c>
      <c r="C1007" s="555">
        <f>'ADJ Sch 8 - Revenues'!A45</f>
        <v>23</v>
      </c>
      <c r="D1007" s="554"/>
      <c r="E1007" s="564" t="str">
        <f>'ADJ Sch 8 - Revenues'!$B$34&amp;" "&amp;'ADJ Sch 8 - Revenues'!B45</f>
        <v>OTHER REVENUE / FUNDING SOURCES 0</v>
      </c>
      <c r="F1007" s="555">
        <v>3</v>
      </c>
      <c r="G1007" s="554" t="s">
        <v>226</v>
      </c>
      <c r="H1007" s="554"/>
      <c r="I1007" s="609"/>
      <c r="J1007" s="558">
        <f>'Sch 8 - Revenues'!$K$45</f>
        <v>0</v>
      </c>
      <c r="K1007" s="558">
        <f t="shared" si="22"/>
        <v>0</v>
      </c>
      <c r="L1007" s="558">
        <f>'ADJ Sch 8 - Revenues'!$K$45</f>
        <v>0</v>
      </c>
      <c r="M1007" s="608"/>
    </row>
    <row r="1008" spans="1:13" hidden="1" x14ac:dyDescent="0.25">
      <c r="A1008" s="608"/>
      <c r="B1008" s="554" t="s">
        <v>223</v>
      </c>
      <c r="C1008" s="555">
        <f>'ADJ Sch 8 - Revenues'!A46</f>
        <v>24</v>
      </c>
      <c r="D1008" s="554"/>
      <c r="E1008" s="564" t="str">
        <f>'ADJ Sch 8 - Revenues'!$B$34&amp;" "&amp;'ADJ Sch 8 - Revenues'!B46</f>
        <v>OTHER REVENUE / FUNDING SOURCES 0</v>
      </c>
      <c r="F1008" s="555">
        <v>3</v>
      </c>
      <c r="G1008" s="554" t="s">
        <v>226</v>
      </c>
      <c r="H1008" s="554"/>
      <c r="I1008" s="609"/>
      <c r="J1008" s="558">
        <f>'Sch 8 - Revenues'!$K$46</f>
        <v>0</v>
      </c>
      <c r="K1008" s="558">
        <f t="shared" si="22"/>
        <v>0</v>
      </c>
      <c r="L1008" s="558">
        <f>'ADJ Sch 8 - Revenues'!$K$46</f>
        <v>0</v>
      </c>
      <c r="M1008" s="608"/>
    </row>
    <row r="1009" spans="1:13" hidden="1" x14ac:dyDescent="0.25">
      <c r="A1009" s="608"/>
      <c r="B1009" s="554" t="s">
        <v>223</v>
      </c>
      <c r="C1009" s="555">
        <f>'ADJ Sch 8 - Revenues'!A47</f>
        <v>25</v>
      </c>
      <c r="D1009" s="554"/>
      <c r="E1009" s="564" t="str">
        <f>'ADJ Sch 8 - Revenues'!$B$34&amp;" "&amp;'ADJ Sch 8 - Revenues'!B47</f>
        <v>OTHER REVENUE / FUNDING SOURCES 0</v>
      </c>
      <c r="F1009" s="555">
        <v>3</v>
      </c>
      <c r="G1009" s="554" t="s">
        <v>226</v>
      </c>
      <c r="H1009" s="554"/>
      <c r="I1009" s="609"/>
      <c r="J1009" s="558">
        <f>'Sch 8 - Revenues'!$K$47</f>
        <v>0</v>
      </c>
      <c r="K1009" s="558">
        <f t="shared" si="22"/>
        <v>0</v>
      </c>
      <c r="L1009" s="558">
        <f>'ADJ Sch 8 - Revenues'!$K$47</f>
        <v>0</v>
      </c>
      <c r="M1009" s="608"/>
    </row>
    <row r="1010" spans="1:13" hidden="1" x14ac:dyDescent="0.25">
      <c r="A1010" s="608"/>
      <c r="B1010" s="554" t="s">
        <v>223</v>
      </c>
      <c r="C1010" s="555">
        <f>'ADJ Sch 8 - Revenues'!A48</f>
        <v>26</v>
      </c>
      <c r="D1010" s="554"/>
      <c r="E1010" s="564" t="str">
        <f>'ADJ Sch 8 - Revenues'!$B$34&amp;" "&amp;'ADJ Sch 8 - Revenues'!B48</f>
        <v>OTHER REVENUE / FUNDING SOURCES 0</v>
      </c>
      <c r="F1010" s="555">
        <v>3</v>
      </c>
      <c r="G1010" s="554" t="s">
        <v>226</v>
      </c>
      <c r="H1010" s="554"/>
      <c r="I1010" s="609"/>
      <c r="J1010" s="558">
        <f>'Sch 8 - Revenues'!$K$48</f>
        <v>0</v>
      </c>
      <c r="K1010" s="558">
        <f t="shared" si="22"/>
        <v>0</v>
      </c>
      <c r="L1010" s="558">
        <f>'ADJ Sch 8 - Revenues'!$K$48</f>
        <v>0</v>
      </c>
      <c r="M1010" s="608"/>
    </row>
    <row r="1011" spans="1:13" hidden="1" x14ac:dyDescent="0.25">
      <c r="A1011" s="608"/>
      <c r="B1011" s="554" t="s">
        <v>223</v>
      </c>
      <c r="C1011" s="555">
        <f>'ADJ Sch 8 - Revenues'!A49</f>
        <v>27</v>
      </c>
      <c r="D1011" s="554"/>
      <c r="E1011" s="564" t="str">
        <f>'ADJ Sch 8 - Revenues'!$B$34&amp;" "&amp;'ADJ Sch 8 - Revenues'!B49</f>
        <v>OTHER REVENUE / FUNDING SOURCES 0</v>
      </c>
      <c r="F1011" s="555">
        <v>3</v>
      </c>
      <c r="G1011" s="554" t="s">
        <v>226</v>
      </c>
      <c r="H1011" s="554"/>
      <c r="I1011" s="609"/>
      <c r="J1011" s="558">
        <f>'Sch 8 - Revenues'!$K$49</f>
        <v>0</v>
      </c>
      <c r="K1011" s="558">
        <f t="shared" si="22"/>
        <v>0</v>
      </c>
      <c r="L1011" s="558">
        <f>'ADJ Sch 8 - Revenues'!$K$49</f>
        <v>0</v>
      </c>
      <c r="M1011" s="608"/>
    </row>
    <row r="1012" spans="1:13" hidden="1" x14ac:dyDescent="0.25">
      <c r="A1012" s="608"/>
      <c r="B1012" s="554" t="s">
        <v>223</v>
      </c>
      <c r="C1012" s="555">
        <f>'ADJ Sch 8 - Revenues'!A50</f>
        <v>28</v>
      </c>
      <c r="D1012" s="554"/>
      <c r="E1012" s="564" t="str">
        <f>'ADJ Sch 8 - Revenues'!$B$34&amp;" "&amp;'ADJ Sch 8 - Revenues'!B50</f>
        <v>OTHER REVENUE / FUNDING SOURCES 0</v>
      </c>
      <c r="F1012" s="555">
        <v>3</v>
      </c>
      <c r="G1012" s="554" t="s">
        <v>226</v>
      </c>
      <c r="H1012" s="554"/>
      <c r="I1012" s="609"/>
      <c r="J1012" s="558">
        <f>'Sch 8 - Revenues'!$K$50</f>
        <v>0</v>
      </c>
      <c r="K1012" s="558">
        <f t="shared" si="22"/>
        <v>0</v>
      </c>
      <c r="L1012" s="558">
        <f>'ADJ Sch 8 - Revenues'!$K$50</f>
        <v>0</v>
      </c>
      <c r="M1012" s="608"/>
    </row>
    <row r="1013" spans="1:13" hidden="1" x14ac:dyDescent="0.25">
      <c r="A1013" s="608"/>
      <c r="B1013" s="554" t="s">
        <v>223</v>
      </c>
      <c r="C1013" s="555">
        <f>'ADJ Sch 8 - Revenues'!A51</f>
        <v>29</v>
      </c>
      <c r="D1013" s="554"/>
      <c r="E1013" s="564" t="str">
        <f>'ADJ Sch 8 - Revenues'!$B$34&amp;" "&amp;'ADJ Sch 8 - Revenues'!B51</f>
        <v>OTHER REVENUE / FUNDING SOURCES 0</v>
      </c>
      <c r="F1013" s="555">
        <v>3</v>
      </c>
      <c r="G1013" s="554" t="s">
        <v>226</v>
      </c>
      <c r="H1013" s="554"/>
      <c r="I1013" s="609"/>
      <c r="J1013" s="558">
        <f>'Sch 8 - Revenues'!$K$51</f>
        <v>0</v>
      </c>
      <c r="K1013" s="558">
        <f t="shared" si="22"/>
        <v>0</v>
      </c>
      <c r="L1013" s="558">
        <f>'ADJ Sch 8 - Revenues'!$K$51</f>
        <v>0</v>
      </c>
      <c r="M1013" s="608"/>
    </row>
    <row r="1014" spans="1:13" hidden="1" x14ac:dyDescent="0.25">
      <c r="A1014" s="608"/>
      <c r="B1014" s="554" t="s">
        <v>223</v>
      </c>
      <c r="C1014" s="555">
        <f>'ADJ Sch 8 - Revenues'!A52</f>
        <v>30</v>
      </c>
      <c r="D1014" s="554"/>
      <c r="E1014" s="564" t="str">
        <f>'ADJ Sch 8 - Revenues'!$B$34&amp;" "&amp;'ADJ Sch 8 - Revenues'!B52</f>
        <v>OTHER REVENUE / FUNDING SOURCES 0</v>
      </c>
      <c r="F1014" s="555">
        <v>3</v>
      </c>
      <c r="G1014" s="554" t="s">
        <v>226</v>
      </c>
      <c r="H1014" s="554"/>
      <c r="I1014" s="609"/>
      <c r="J1014" s="558">
        <f>'Sch 8 - Revenues'!$K$52</f>
        <v>0</v>
      </c>
      <c r="K1014" s="558">
        <f t="shared" si="22"/>
        <v>0</v>
      </c>
      <c r="L1014" s="558">
        <f>'ADJ Sch 8 - Revenues'!$K$52</f>
        <v>0</v>
      </c>
      <c r="M1014" s="608"/>
    </row>
    <row r="1015" spans="1:13" hidden="1" x14ac:dyDescent="0.25">
      <c r="A1015" s="608"/>
      <c r="B1015" s="554" t="s">
        <v>223</v>
      </c>
      <c r="C1015" s="555">
        <f>'ADJ Sch 8 - Revenues'!A53</f>
        <v>31</v>
      </c>
      <c r="D1015" s="554"/>
      <c r="E1015" s="564" t="str">
        <f>'ADJ Sch 8 - Revenues'!$B$34&amp;" "&amp;'ADJ Sch 8 - Revenues'!B53</f>
        <v>OTHER REVENUE / FUNDING SOURCES 0</v>
      </c>
      <c r="F1015" s="555">
        <v>3</v>
      </c>
      <c r="G1015" s="554" t="s">
        <v>226</v>
      </c>
      <c r="H1015" s="554"/>
      <c r="I1015" s="609"/>
      <c r="J1015" s="558">
        <f>'Sch 8 - Revenues'!$K$53</f>
        <v>0</v>
      </c>
      <c r="K1015" s="558">
        <f t="shared" si="22"/>
        <v>0</v>
      </c>
      <c r="L1015" s="558">
        <f>'ADJ Sch 8 - Revenues'!$K$53</f>
        <v>0</v>
      </c>
      <c r="M1015" s="608"/>
    </row>
    <row r="1016" spans="1:13" hidden="1" x14ac:dyDescent="0.25">
      <c r="A1016" s="608"/>
      <c r="B1016" s="554" t="s">
        <v>223</v>
      </c>
      <c r="C1016" s="555">
        <f>'ADJ Sch 8 - Revenues'!A54</f>
        <v>32</v>
      </c>
      <c r="D1016" s="554"/>
      <c r="E1016" s="564" t="str">
        <f>'ADJ Sch 8 - Revenues'!$B$34&amp;" "&amp;'ADJ Sch 8 - Revenues'!B54</f>
        <v>OTHER REVENUE / FUNDING SOURCES 0</v>
      </c>
      <c r="F1016" s="555">
        <v>3</v>
      </c>
      <c r="G1016" s="554" t="s">
        <v>226</v>
      </c>
      <c r="H1016" s="554"/>
      <c r="I1016" s="609"/>
      <c r="J1016" s="558">
        <f>'Sch 8 - Revenues'!$K$54</f>
        <v>0</v>
      </c>
      <c r="K1016" s="558">
        <f t="shared" si="22"/>
        <v>0</v>
      </c>
      <c r="L1016" s="558">
        <f>'ADJ Sch 8 - Revenues'!$K$54</f>
        <v>0</v>
      </c>
      <c r="M1016" s="608"/>
    </row>
    <row r="1017" spans="1:13" hidden="1" x14ac:dyDescent="0.25">
      <c r="A1017" s="608"/>
      <c r="B1017" s="554" t="s">
        <v>223</v>
      </c>
      <c r="C1017" s="555">
        <f>'ADJ Sch 8 - Revenues'!A55</f>
        <v>33</v>
      </c>
      <c r="D1017" s="554"/>
      <c r="E1017" s="564" t="str">
        <f>'ADJ Sch 8 - Revenues'!$B$34&amp;" "&amp;'ADJ Sch 8 - Revenues'!B55</f>
        <v>OTHER REVENUE / FUNDING SOURCES 0</v>
      </c>
      <c r="F1017" s="555">
        <v>3</v>
      </c>
      <c r="G1017" s="554" t="s">
        <v>226</v>
      </c>
      <c r="H1017" s="554"/>
      <c r="I1017" s="609"/>
      <c r="J1017" s="558">
        <f>'Sch 8 - Revenues'!$K$55</f>
        <v>0</v>
      </c>
      <c r="K1017" s="558">
        <f t="shared" si="22"/>
        <v>0</v>
      </c>
      <c r="L1017" s="558">
        <f>'ADJ Sch 8 - Revenues'!$K$55</f>
        <v>0</v>
      </c>
      <c r="M1017" s="608"/>
    </row>
    <row r="1018" spans="1:13" hidden="1" x14ac:dyDescent="0.25">
      <c r="A1018" s="608"/>
      <c r="B1018" s="554" t="s">
        <v>223</v>
      </c>
      <c r="C1018" s="555">
        <f>'ADJ Sch 8 - Revenues'!A56</f>
        <v>34</v>
      </c>
      <c r="D1018" s="554"/>
      <c r="E1018" s="564" t="str">
        <f>'ADJ Sch 8 - Revenues'!$B$34&amp;" "&amp;'ADJ Sch 8 - Revenues'!B56</f>
        <v>OTHER REVENUE / FUNDING SOURCES 0</v>
      </c>
      <c r="F1018" s="555">
        <v>3</v>
      </c>
      <c r="G1018" s="554" t="s">
        <v>226</v>
      </c>
      <c r="H1018" s="554"/>
      <c r="I1018" s="609"/>
      <c r="J1018" s="558">
        <f>'Sch 8 - Revenues'!$K$56</f>
        <v>0</v>
      </c>
      <c r="K1018" s="558">
        <f t="shared" si="22"/>
        <v>0</v>
      </c>
      <c r="L1018" s="558">
        <f>'ADJ Sch 8 - Revenues'!$K$56</f>
        <v>0</v>
      </c>
      <c r="M1018" s="608"/>
    </row>
    <row r="1019" spans="1:13" hidden="1" x14ac:dyDescent="0.25">
      <c r="A1019" s="608"/>
      <c r="B1019" s="554" t="s">
        <v>223</v>
      </c>
      <c r="C1019" s="555">
        <f>'ADJ Sch 8 - Revenues'!A57</f>
        <v>35</v>
      </c>
      <c r="D1019" s="554"/>
      <c r="E1019" s="564" t="str">
        <f>'ADJ Sch 8 - Revenues'!$B$34&amp;" "&amp;'ADJ Sch 8 - Revenues'!B57</f>
        <v>OTHER REVENUE / FUNDING SOURCES 0</v>
      </c>
      <c r="F1019" s="555">
        <v>3</v>
      </c>
      <c r="G1019" s="554" t="s">
        <v>226</v>
      </c>
      <c r="H1019" s="554"/>
      <c r="I1019" s="609"/>
      <c r="J1019" s="558">
        <f>'Sch 8 - Revenues'!$K$57</f>
        <v>0</v>
      </c>
      <c r="K1019" s="558">
        <f t="shared" si="22"/>
        <v>0</v>
      </c>
      <c r="L1019" s="558">
        <f>'ADJ Sch 8 - Revenues'!$K$57</f>
        <v>0</v>
      </c>
      <c r="M1019" s="608"/>
    </row>
    <row r="1020" spans="1:13" hidden="1" x14ac:dyDescent="0.25">
      <c r="A1020" s="608"/>
      <c r="B1020" s="554" t="s">
        <v>223</v>
      </c>
      <c r="C1020" s="555">
        <f>'ADJ Sch 8 - Revenues'!A58</f>
        <v>36</v>
      </c>
      <c r="D1020" s="554"/>
      <c r="E1020" s="564" t="str">
        <f>'ADJ Sch 8 - Revenues'!$B$34&amp;" "&amp;'ADJ Sch 8 - Revenues'!B58</f>
        <v>OTHER REVENUE / FUNDING SOURCES 0</v>
      </c>
      <c r="F1020" s="555">
        <v>3</v>
      </c>
      <c r="G1020" s="554" t="s">
        <v>226</v>
      </c>
      <c r="H1020" s="554"/>
      <c r="I1020" s="609"/>
      <c r="J1020" s="558">
        <f>'Sch 8 - Revenues'!$K$58</f>
        <v>0</v>
      </c>
      <c r="K1020" s="558">
        <f t="shared" si="22"/>
        <v>0</v>
      </c>
      <c r="L1020" s="558">
        <f>'ADJ Sch 8 - Revenues'!$K$58</f>
        <v>0</v>
      </c>
      <c r="M1020" s="608"/>
    </row>
    <row r="1021" spans="1:13" hidden="1" x14ac:dyDescent="0.25">
      <c r="A1021" s="608"/>
      <c r="B1021" s="554" t="s">
        <v>223</v>
      </c>
      <c r="C1021" s="555">
        <f>'ADJ Sch 8 - Revenues'!A59</f>
        <v>37</v>
      </c>
      <c r="D1021" s="554"/>
      <c r="E1021" s="564" t="str">
        <f>'ADJ Sch 8 - Revenues'!$B$34&amp;" "&amp;'ADJ Sch 8 - Revenues'!B59</f>
        <v>OTHER REVENUE / FUNDING SOURCES 0</v>
      </c>
      <c r="F1021" s="555">
        <v>3</v>
      </c>
      <c r="G1021" s="554" t="s">
        <v>226</v>
      </c>
      <c r="H1021" s="554"/>
      <c r="I1021" s="609"/>
      <c r="J1021" s="558">
        <f>'Sch 8 - Revenues'!$K$59</f>
        <v>0</v>
      </c>
      <c r="K1021" s="558">
        <f t="shared" si="22"/>
        <v>0</v>
      </c>
      <c r="L1021" s="558">
        <f>'ADJ Sch 8 - Revenues'!$K$59</f>
        <v>0</v>
      </c>
      <c r="M1021" s="608"/>
    </row>
    <row r="1022" spans="1:13" hidden="1" x14ac:dyDescent="0.25">
      <c r="A1022" s="608"/>
      <c r="B1022" s="554" t="s">
        <v>223</v>
      </c>
      <c r="C1022" s="555">
        <f>'ADJ Sch 8 - Revenues'!A60</f>
        <v>38</v>
      </c>
      <c r="D1022" s="554"/>
      <c r="E1022" s="564" t="str">
        <f>'ADJ Sch 8 - Revenues'!$B$34&amp;" "&amp;'ADJ Sch 8 - Revenues'!B60</f>
        <v>OTHER REVENUE / FUNDING SOURCES 0</v>
      </c>
      <c r="F1022" s="555">
        <v>3</v>
      </c>
      <c r="G1022" s="554" t="s">
        <v>226</v>
      </c>
      <c r="H1022" s="554"/>
      <c r="I1022" s="609"/>
      <c r="J1022" s="558">
        <f>'Sch 8 - Revenues'!$K$60</f>
        <v>0</v>
      </c>
      <c r="K1022" s="558">
        <f t="shared" si="22"/>
        <v>0</v>
      </c>
      <c r="L1022" s="558">
        <f>'ADJ Sch 8 - Revenues'!$K$60</f>
        <v>0</v>
      </c>
      <c r="M1022" s="608"/>
    </row>
    <row r="1023" spans="1:13" hidden="1" x14ac:dyDescent="0.25">
      <c r="A1023" s="608"/>
      <c r="B1023" s="554" t="s">
        <v>223</v>
      </c>
      <c r="C1023" s="555">
        <f>'ADJ Sch 8 - Revenues'!A61</f>
        <v>39</v>
      </c>
      <c r="D1023" s="554"/>
      <c r="E1023" s="564" t="str">
        <f>'ADJ Sch 8 - Revenues'!$B$34&amp;" "&amp;'ADJ Sch 8 - Revenues'!B61</f>
        <v>OTHER REVENUE / FUNDING SOURCES 0</v>
      </c>
      <c r="F1023" s="555">
        <v>3</v>
      </c>
      <c r="G1023" s="554" t="s">
        <v>226</v>
      </c>
      <c r="H1023" s="554"/>
      <c r="I1023" s="609"/>
      <c r="J1023" s="558">
        <f>'Sch 8 - Revenues'!$K$61</f>
        <v>0</v>
      </c>
      <c r="K1023" s="558">
        <f t="shared" si="22"/>
        <v>0</v>
      </c>
      <c r="L1023" s="558">
        <f>'ADJ Sch 8 - Revenues'!$K$61</f>
        <v>0</v>
      </c>
      <c r="M1023" s="608"/>
    </row>
    <row r="1024" spans="1:13" hidden="1" x14ac:dyDescent="0.25">
      <c r="A1024" s="608"/>
      <c r="B1024" s="554" t="s">
        <v>223</v>
      </c>
      <c r="C1024" s="555">
        <f>'ADJ Sch 8 - Revenues'!A62</f>
        <v>40</v>
      </c>
      <c r="D1024" s="554"/>
      <c r="E1024" s="564" t="str">
        <f>'ADJ Sch 8 - Revenues'!$B$34&amp;" "&amp;'ADJ Sch 8 - Revenues'!B62</f>
        <v>OTHER REVENUE / FUNDING SOURCES 0</v>
      </c>
      <c r="F1024" s="555">
        <v>3</v>
      </c>
      <c r="G1024" s="554" t="s">
        <v>226</v>
      </c>
      <c r="H1024" s="554"/>
      <c r="I1024" s="609"/>
      <c r="J1024" s="558">
        <f>'Sch 8 - Revenues'!$K$62</f>
        <v>0</v>
      </c>
      <c r="K1024" s="558">
        <f t="shared" si="22"/>
        <v>0</v>
      </c>
      <c r="L1024" s="558">
        <f>'ADJ Sch 8 - Revenues'!$K$62</f>
        <v>0</v>
      </c>
      <c r="M1024" s="608"/>
    </row>
    <row r="1025" spans="1:13" hidden="1" x14ac:dyDescent="0.25">
      <c r="A1025" s="608"/>
      <c r="B1025" s="554" t="s">
        <v>227</v>
      </c>
      <c r="C1025" s="555">
        <f>'ADJ Sch 9 - Prospective Rate'!A8</f>
        <v>1</v>
      </c>
      <c r="D1025" s="554"/>
      <c r="E1025" s="564" t="str">
        <f>'ADJ Sch 9 - Prospective Rate'!B8</f>
        <v>Cost of GEMT Services (from Sch 2)</v>
      </c>
      <c r="F1025" s="555">
        <v>5</v>
      </c>
      <c r="G1025" s="554" t="s">
        <v>212</v>
      </c>
      <c r="H1025" s="554"/>
      <c r="I1025" s="609"/>
      <c r="J1025" s="558">
        <f>'Sch 9 - Prospective Rate'!$H$8</f>
        <v>0</v>
      </c>
      <c r="K1025" s="558">
        <f t="shared" si="22"/>
        <v>0</v>
      </c>
      <c r="L1025" s="558">
        <f>'ADJ Sch 9 - Prospective Rate'!$H$8</f>
        <v>0</v>
      </c>
      <c r="M1025" s="608"/>
    </row>
    <row r="1026" spans="1:13" ht="25" hidden="1" x14ac:dyDescent="0.25">
      <c r="A1026" s="608"/>
      <c r="B1026" s="554" t="s">
        <v>227</v>
      </c>
      <c r="C1026" s="555">
        <f>'ADJ Sch 9 - Prospective Rate'!A9</f>
        <v>2</v>
      </c>
      <c r="D1026" s="554"/>
      <c r="E1026" s="564" t="str">
        <f>'ADJ Sch 9 - Prospective Rate'!B9</f>
        <v>Indirect Cost Factor Based on GEMT Services? (please use drop-down box to select Yes or No)</v>
      </c>
      <c r="F1026" s="555">
        <v>3</v>
      </c>
      <c r="G1026" s="554" t="s">
        <v>212</v>
      </c>
      <c r="H1026" s="554"/>
      <c r="I1026" s="609"/>
      <c r="J1026" s="565">
        <f>'Sch 9 - Prospective Rate'!$F$9</f>
        <v>0</v>
      </c>
      <c r="K1026" s="565">
        <f>IF(J1026=L1026,0,L1026)</f>
        <v>0</v>
      </c>
      <c r="L1026" s="565">
        <f>'ADJ Sch 9 - Prospective Rate'!$F$9</f>
        <v>0</v>
      </c>
      <c r="M1026" s="608"/>
    </row>
    <row r="1027" spans="1:13" ht="25" hidden="1" x14ac:dyDescent="0.25">
      <c r="A1027" s="608"/>
      <c r="B1027" s="554" t="s">
        <v>227</v>
      </c>
      <c r="C1027" s="555">
        <f>'ADJ Sch 9 - Prospective Rate'!A9</f>
        <v>2</v>
      </c>
      <c r="D1027" s="554"/>
      <c r="E1027" s="564" t="str">
        <f>'ADJ Sch 9 - Prospective Rate'!B9</f>
        <v>Indirect Cost Factor Based on GEMT Services? (please use drop-down box to select Yes or No)</v>
      </c>
      <c r="F1027" s="555">
        <v>4</v>
      </c>
      <c r="G1027" s="554" t="s">
        <v>212</v>
      </c>
      <c r="H1027" s="554"/>
      <c r="I1027" s="609"/>
      <c r="J1027" s="558" t="str">
        <f>'Sch 9 - Prospective Rate'!$G$9</f>
        <v/>
      </c>
      <c r="K1027" s="558">
        <f>IF(OR(J1027="",L1027=""),IF(J1027=L1027,0,L1027),L1027-J1027)</f>
        <v>0</v>
      </c>
      <c r="L1027" s="558" t="str">
        <f>'ADJ Sch 9 - Prospective Rate'!$G$9</f>
        <v/>
      </c>
      <c r="M1027" s="608"/>
    </row>
    <row r="1028" spans="1:13" ht="25" hidden="1" x14ac:dyDescent="0.25">
      <c r="A1028" s="608"/>
      <c r="B1028" s="554" t="s">
        <v>227</v>
      </c>
      <c r="C1028" s="555">
        <f>'ADJ Sch 9 - Prospective Rate'!A10</f>
        <v>3</v>
      </c>
      <c r="D1028" s="554"/>
      <c r="E1028" s="564" t="str">
        <f>'ADJ Sch 9 - Prospective Rate'!B10</f>
        <v>If no, please enter the total cost to be used for calculating the Indirect Cost</v>
      </c>
      <c r="F1028" s="555">
        <v>3</v>
      </c>
      <c r="G1028" s="554" t="s">
        <v>212</v>
      </c>
      <c r="H1028" s="554"/>
      <c r="I1028" s="609"/>
      <c r="J1028" s="558">
        <f>'Sch 9 - Prospective Rate'!$F$10</f>
        <v>0</v>
      </c>
      <c r="K1028" s="558">
        <f t="shared" si="22"/>
        <v>0</v>
      </c>
      <c r="L1028" s="558">
        <f>'ADJ Sch 9 - Prospective Rate'!$F$10</f>
        <v>0</v>
      </c>
      <c r="M1028" s="608"/>
    </row>
    <row r="1029" spans="1:13" ht="25" hidden="1" x14ac:dyDescent="0.25">
      <c r="A1029" s="608"/>
      <c r="B1029" s="554" t="s">
        <v>227</v>
      </c>
      <c r="C1029" s="555">
        <f>'ADJ Sch 9 - Prospective Rate'!A11</f>
        <v>4</v>
      </c>
      <c r="D1029" s="554"/>
      <c r="E1029" s="564" t="str">
        <f>'ADJ Sch 9 - Prospective Rate'!B11</f>
        <v>Indirect Cost Factor Percentage (please see notes below)</v>
      </c>
      <c r="F1029" s="555">
        <v>3</v>
      </c>
      <c r="G1029" s="554" t="s">
        <v>212</v>
      </c>
      <c r="H1029" s="554"/>
      <c r="I1029" s="609"/>
      <c r="J1029" s="560">
        <f>'Sch 9 - Prospective Rate'!$F$11</f>
        <v>0</v>
      </c>
      <c r="K1029" s="560">
        <f t="shared" si="22"/>
        <v>0</v>
      </c>
      <c r="L1029" s="560">
        <f>'ADJ Sch 9 - Prospective Rate'!$F$11</f>
        <v>0</v>
      </c>
      <c r="M1029" s="608"/>
    </row>
    <row r="1030" spans="1:13" ht="25" hidden="1" x14ac:dyDescent="0.25">
      <c r="A1030" s="608"/>
      <c r="B1030" s="554" t="s">
        <v>227</v>
      </c>
      <c r="C1030" s="555">
        <f>'ADJ Sch 9 - Prospective Rate'!A11</f>
        <v>4</v>
      </c>
      <c r="D1030" s="554"/>
      <c r="E1030" s="564" t="str">
        <f>'ADJ Sch 9 - Prospective Rate'!B11</f>
        <v>Indirect Cost Factor Percentage (please see notes below)</v>
      </c>
      <c r="F1030" s="555">
        <v>4</v>
      </c>
      <c r="G1030" s="554" t="s">
        <v>212</v>
      </c>
      <c r="H1030" s="554"/>
      <c r="I1030" s="609"/>
      <c r="J1030" s="558">
        <f>'Sch 9 - Prospective Rate'!$G$11</f>
        <v>0</v>
      </c>
      <c r="K1030" s="558">
        <f t="shared" si="22"/>
        <v>0</v>
      </c>
      <c r="L1030" s="558">
        <f>'ADJ Sch 9 - Prospective Rate'!$G$11</f>
        <v>0</v>
      </c>
      <c r="M1030" s="608"/>
    </row>
    <row r="1031" spans="1:13" hidden="1" x14ac:dyDescent="0.25">
      <c r="A1031" s="608"/>
      <c r="B1031" s="554" t="s">
        <v>227</v>
      </c>
      <c r="C1031" s="555">
        <f>'ADJ Sch 9 - Prospective Rate'!A12</f>
        <v>5</v>
      </c>
      <c r="D1031" s="554"/>
      <c r="E1031" s="564" t="str">
        <f>'ADJ Sch 9 - Prospective Rate'!B12</f>
        <v>Administration &amp; General Allocation from Sch 5</v>
      </c>
      <c r="F1031" s="555">
        <v>4</v>
      </c>
      <c r="G1031" s="554" t="s">
        <v>212</v>
      </c>
      <c r="H1031" s="554"/>
      <c r="I1031" s="609"/>
      <c r="J1031" s="558">
        <f>'Sch 9 - Prospective Rate'!$G$12</f>
        <v>0</v>
      </c>
      <c r="K1031" s="558">
        <f>IF(OR(J1031="",L1031=""),IF(J1031=L1031,0,L1031),L1031-J1031)</f>
        <v>0</v>
      </c>
      <c r="L1031" s="558">
        <f>'ADJ Sch 9 - Prospective Rate'!$G$12</f>
        <v>0</v>
      </c>
      <c r="M1031" s="608"/>
    </row>
    <row r="1032" spans="1:13" hidden="1" x14ac:dyDescent="0.25">
      <c r="A1032" s="608"/>
      <c r="B1032" s="554" t="s">
        <v>227</v>
      </c>
      <c r="C1032" s="555">
        <f>'ADJ Sch 9 - Prospective Rate'!A13</f>
        <v>6</v>
      </c>
      <c r="D1032" s="554"/>
      <c r="E1032" s="564" t="str">
        <f>'ADJ Sch 9 - Prospective Rate'!B13</f>
        <v>Administration &amp; General to be included</v>
      </c>
      <c r="F1032" s="555">
        <v>5</v>
      </c>
      <c r="G1032" s="554" t="s">
        <v>212</v>
      </c>
      <c r="H1032" s="554"/>
      <c r="I1032" s="609"/>
      <c r="J1032" s="558">
        <f>'Sch 9 - Prospective Rate'!$H$13</f>
        <v>0</v>
      </c>
      <c r="K1032" s="558">
        <f t="shared" si="22"/>
        <v>0</v>
      </c>
      <c r="L1032" s="558">
        <f>'ADJ Sch 9 - Prospective Rate'!$H$13</f>
        <v>0</v>
      </c>
      <c r="M1032" s="608"/>
    </row>
    <row r="1033" spans="1:13" ht="25" hidden="1" x14ac:dyDescent="0.25">
      <c r="A1033" s="608"/>
      <c r="B1033" s="554" t="s">
        <v>227</v>
      </c>
      <c r="C1033" s="555">
        <f>'ADJ Sch 9 - Prospective Rate'!A14</f>
        <v>7</v>
      </c>
      <c r="D1033" s="554"/>
      <c r="E1033" s="564" t="str">
        <f>'ADJ Sch 9 - Prospective Rate'!B14</f>
        <v>Grand Total of GEMT Expense (Sum Lines 1 thru 4)</v>
      </c>
      <c r="F1033" s="555">
        <v>5</v>
      </c>
      <c r="G1033" s="554" t="s">
        <v>212</v>
      </c>
      <c r="H1033" s="554"/>
      <c r="I1033" s="609"/>
      <c r="J1033" s="558">
        <f>'Sch 9 - Prospective Rate'!$H$14</f>
        <v>0</v>
      </c>
      <c r="K1033" s="558">
        <f t="shared" si="22"/>
        <v>0</v>
      </c>
      <c r="L1033" s="558">
        <f>'ADJ Sch 9 - Prospective Rate'!$H$14</f>
        <v>0</v>
      </c>
      <c r="M1033" s="608"/>
    </row>
    <row r="1034" spans="1:13" hidden="1" x14ac:dyDescent="0.25">
      <c r="A1034" s="608"/>
      <c r="B1034" s="554" t="s">
        <v>227</v>
      </c>
      <c r="C1034" s="555">
        <v>8.01</v>
      </c>
      <c r="D1034" s="554"/>
      <c r="E1034" s="564" t="str">
        <f>'ADJ Sch 9 - Prospective Rate'!$B$17&amp;" "&amp;'ADJ Sch 9 - Prospective Rate'!B19</f>
        <v>Number of Ambulance Transports Quarter 1</v>
      </c>
      <c r="F1034" s="555">
        <v>1</v>
      </c>
      <c r="G1034" s="554" t="str">
        <f>'ADJ Sch 9 - Prospective Rate'!$D$18</f>
        <v>Managed Care</v>
      </c>
      <c r="H1034" s="554"/>
      <c r="I1034" s="609"/>
      <c r="J1034" s="566">
        <f>'Sch 9 - Prospective Rate'!$D$19</f>
        <v>0</v>
      </c>
      <c r="K1034" s="566">
        <f t="shared" si="22"/>
        <v>0</v>
      </c>
      <c r="L1034" s="566">
        <f>'ADJ Sch 9 - Prospective Rate'!$D$19</f>
        <v>0</v>
      </c>
      <c r="M1034" s="608"/>
    </row>
    <row r="1035" spans="1:13" hidden="1" x14ac:dyDescent="0.25">
      <c r="A1035" s="608"/>
      <c r="B1035" s="554" t="s">
        <v>227</v>
      </c>
      <c r="C1035" s="555">
        <v>8.02</v>
      </c>
      <c r="D1035" s="554"/>
      <c r="E1035" s="564" t="str">
        <f>'ADJ Sch 9 - Prospective Rate'!$B$17&amp;" "&amp;'ADJ Sch 9 - Prospective Rate'!B20</f>
        <v>Number of Ambulance Transports Quarter 2</v>
      </c>
      <c r="F1035" s="555">
        <v>1</v>
      </c>
      <c r="G1035" s="554" t="str">
        <f>'ADJ Sch 9 - Prospective Rate'!$D$18</f>
        <v>Managed Care</v>
      </c>
      <c r="H1035" s="554"/>
      <c r="I1035" s="609"/>
      <c r="J1035" s="566">
        <f>'Sch 9 - Prospective Rate'!$D$20</f>
        <v>0</v>
      </c>
      <c r="K1035" s="566">
        <f t="shared" si="22"/>
        <v>0</v>
      </c>
      <c r="L1035" s="566">
        <f>'ADJ Sch 9 - Prospective Rate'!$D$20</f>
        <v>0</v>
      </c>
      <c r="M1035" s="608"/>
    </row>
    <row r="1036" spans="1:13" hidden="1" x14ac:dyDescent="0.25">
      <c r="A1036" s="608"/>
      <c r="B1036" s="554" t="s">
        <v>227</v>
      </c>
      <c r="C1036" s="555">
        <v>8.0299999999999994</v>
      </c>
      <c r="D1036" s="554"/>
      <c r="E1036" s="564" t="str">
        <f>'ADJ Sch 9 - Prospective Rate'!$B$17&amp;" "&amp;'ADJ Sch 9 - Prospective Rate'!B21</f>
        <v>Number of Ambulance Transports Quarter 3</v>
      </c>
      <c r="F1036" s="555">
        <v>1</v>
      </c>
      <c r="G1036" s="554" t="str">
        <f>'ADJ Sch 9 - Prospective Rate'!$D$18</f>
        <v>Managed Care</v>
      </c>
      <c r="H1036" s="554"/>
      <c r="I1036" s="609"/>
      <c r="J1036" s="566">
        <f>'Sch 9 - Prospective Rate'!$D$21</f>
        <v>0</v>
      </c>
      <c r="K1036" s="566">
        <f t="shared" si="22"/>
        <v>0</v>
      </c>
      <c r="L1036" s="566">
        <f>'ADJ Sch 9 - Prospective Rate'!$D$21</f>
        <v>0</v>
      </c>
      <c r="M1036" s="608"/>
    </row>
    <row r="1037" spans="1:13" hidden="1" x14ac:dyDescent="0.25">
      <c r="A1037" s="608"/>
      <c r="B1037" s="554" t="s">
        <v>227</v>
      </c>
      <c r="C1037" s="555">
        <v>8.0399999999999991</v>
      </c>
      <c r="D1037" s="554"/>
      <c r="E1037" s="564" t="str">
        <f>'ADJ Sch 9 - Prospective Rate'!$B$17&amp;" "&amp;'ADJ Sch 9 - Prospective Rate'!B22</f>
        <v>Number of Ambulance Transports Quarter 4</v>
      </c>
      <c r="F1037" s="555">
        <v>1</v>
      </c>
      <c r="G1037" s="554" t="str">
        <f>'ADJ Sch 9 - Prospective Rate'!$D$18</f>
        <v>Managed Care</v>
      </c>
      <c r="H1037" s="554"/>
      <c r="I1037" s="609"/>
      <c r="J1037" s="566">
        <f>'Sch 9 - Prospective Rate'!$D$22</f>
        <v>0</v>
      </c>
      <c r="K1037" s="566">
        <f t="shared" si="22"/>
        <v>0</v>
      </c>
      <c r="L1037" s="566">
        <f>'ADJ Sch 9 - Prospective Rate'!$D$22</f>
        <v>0</v>
      </c>
      <c r="M1037" s="608"/>
    </row>
    <row r="1038" spans="1:13" hidden="1" x14ac:dyDescent="0.25">
      <c r="A1038" s="608"/>
      <c r="B1038" s="554" t="s">
        <v>227</v>
      </c>
      <c r="C1038" s="555">
        <v>8.01</v>
      </c>
      <c r="D1038" s="554"/>
      <c r="E1038" s="564" t="str">
        <f>'ADJ Sch 9 - Prospective Rate'!$B$17&amp;" "&amp;'ADJ Sch 9 - Prospective Rate'!B19</f>
        <v>Number of Ambulance Transports Quarter 1</v>
      </c>
      <c r="F1038" s="555">
        <v>2</v>
      </c>
      <c r="G1038" s="554" t="str">
        <f>'ADJ Sch 9 - Prospective Rate'!$E$18</f>
        <v>Medicare/Medicaid</v>
      </c>
      <c r="H1038" s="554"/>
      <c r="I1038" s="609"/>
      <c r="J1038" s="566">
        <f>'Sch 9 - Prospective Rate'!$E$19</f>
        <v>0</v>
      </c>
      <c r="K1038" s="566">
        <f t="shared" si="22"/>
        <v>0</v>
      </c>
      <c r="L1038" s="566">
        <f>'ADJ Sch 9 - Prospective Rate'!$E$19</f>
        <v>0</v>
      </c>
      <c r="M1038" s="608"/>
    </row>
    <row r="1039" spans="1:13" hidden="1" x14ac:dyDescent="0.25">
      <c r="A1039" s="608"/>
      <c r="B1039" s="554" t="s">
        <v>227</v>
      </c>
      <c r="C1039" s="555">
        <v>8.02</v>
      </c>
      <c r="D1039" s="554"/>
      <c r="E1039" s="564" t="str">
        <f>'ADJ Sch 9 - Prospective Rate'!$B$17&amp;" "&amp;'ADJ Sch 9 - Prospective Rate'!B20</f>
        <v>Number of Ambulance Transports Quarter 2</v>
      </c>
      <c r="F1039" s="555">
        <v>2</v>
      </c>
      <c r="G1039" s="554" t="str">
        <f>'ADJ Sch 9 - Prospective Rate'!$E$18</f>
        <v>Medicare/Medicaid</v>
      </c>
      <c r="H1039" s="554"/>
      <c r="I1039" s="609"/>
      <c r="J1039" s="566">
        <f>'Sch 9 - Prospective Rate'!$E$20</f>
        <v>0</v>
      </c>
      <c r="K1039" s="566">
        <f t="shared" si="22"/>
        <v>0</v>
      </c>
      <c r="L1039" s="566">
        <f>'ADJ Sch 9 - Prospective Rate'!$E$20</f>
        <v>0</v>
      </c>
      <c r="M1039" s="608"/>
    </row>
    <row r="1040" spans="1:13" hidden="1" x14ac:dyDescent="0.25">
      <c r="A1040" s="608"/>
      <c r="B1040" s="554" t="s">
        <v>227</v>
      </c>
      <c r="C1040" s="555">
        <v>8.0299999999999994</v>
      </c>
      <c r="D1040" s="554"/>
      <c r="E1040" s="564" t="str">
        <f>'ADJ Sch 9 - Prospective Rate'!$B$17&amp;" "&amp;'ADJ Sch 9 - Prospective Rate'!B21</f>
        <v>Number of Ambulance Transports Quarter 3</v>
      </c>
      <c r="F1040" s="555">
        <v>2</v>
      </c>
      <c r="G1040" s="554" t="str">
        <f>'ADJ Sch 9 - Prospective Rate'!$E$18</f>
        <v>Medicare/Medicaid</v>
      </c>
      <c r="H1040" s="554"/>
      <c r="I1040" s="609"/>
      <c r="J1040" s="566">
        <f>'Sch 9 - Prospective Rate'!$E$21</f>
        <v>0</v>
      </c>
      <c r="K1040" s="566">
        <f t="shared" ref="K1040:K1049" si="23">L1040-J1040</f>
        <v>0</v>
      </c>
      <c r="L1040" s="566">
        <f>'ADJ Sch 9 - Prospective Rate'!$E$21</f>
        <v>0</v>
      </c>
      <c r="M1040" s="608"/>
    </row>
    <row r="1041" spans="1:13" hidden="1" x14ac:dyDescent="0.25">
      <c r="A1041" s="608"/>
      <c r="B1041" s="554" t="s">
        <v>227</v>
      </c>
      <c r="C1041" s="555">
        <v>8.0399999999999991</v>
      </c>
      <c r="D1041" s="554"/>
      <c r="E1041" s="564" t="str">
        <f>'ADJ Sch 9 - Prospective Rate'!$B$17&amp;" "&amp;'ADJ Sch 9 - Prospective Rate'!B22</f>
        <v>Number of Ambulance Transports Quarter 4</v>
      </c>
      <c r="F1041" s="555">
        <v>2</v>
      </c>
      <c r="G1041" s="554" t="str">
        <f>'ADJ Sch 9 - Prospective Rate'!$E$18</f>
        <v>Medicare/Medicaid</v>
      </c>
      <c r="H1041" s="554"/>
      <c r="I1041" s="609"/>
      <c r="J1041" s="566">
        <f>'Sch 9 - Prospective Rate'!$E$22</f>
        <v>0</v>
      </c>
      <c r="K1041" s="566">
        <f t="shared" si="23"/>
        <v>0</v>
      </c>
      <c r="L1041" s="566">
        <f>'ADJ Sch 9 - Prospective Rate'!$E$22</f>
        <v>0</v>
      </c>
      <c r="M1041" s="608"/>
    </row>
    <row r="1042" spans="1:13" hidden="1" x14ac:dyDescent="0.25">
      <c r="A1042" s="608"/>
      <c r="B1042" s="554" t="s">
        <v>227</v>
      </c>
      <c r="C1042" s="555">
        <v>8.01</v>
      </c>
      <c r="D1042" s="554"/>
      <c r="E1042" s="564" t="str">
        <f>'ADJ Sch 9 - Prospective Rate'!$B$17&amp;" "&amp;'ADJ Sch 9 - Prospective Rate'!B19</f>
        <v>Number of Ambulance Transports Quarter 1</v>
      </c>
      <c r="F1042" s="555">
        <v>3</v>
      </c>
      <c r="G1042" s="554" t="str">
        <f>'ADJ Sch 9 - Prospective Rate'!$F$18</f>
        <v>Fee For Service</v>
      </c>
      <c r="H1042" s="554"/>
      <c r="I1042" s="609"/>
      <c r="J1042" s="566">
        <f>'Sch 9 - Prospective Rate'!$F$19</f>
        <v>0</v>
      </c>
      <c r="K1042" s="566">
        <f t="shared" si="23"/>
        <v>0</v>
      </c>
      <c r="L1042" s="566">
        <f>'ADJ Sch 9 - Prospective Rate'!$F$19</f>
        <v>0</v>
      </c>
      <c r="M1042" s="608"/>
    </row>
    <row r="1043" spans="1:13" hidden="1" x14ac:dyDescent="0.25">
      <c r="A1043" s="608"/>
      <c r="B1043" s="554" t="s">
        <v>227</v>
      </c>
      <c r="C1043" s="555">
        <v>8.02</v>
      </c>
      <c r="D1043" s="554"/>
      <c r="E1043" s="564" t="str">
        <f>'ADJ Sch 9 - Prospective Rate'!$B$17&amp;" "&amp;'ADJ Sch 9 - Prospective Rate'!B20</f>
        <v>Number of Ambulance Transports Quarter 2</v>
      </c>
      <c r="F1043" s="555">
        <v>3</v>
      </c>
      <c r="G1043" s="554" t="str">
        <f>'ADJ Sch 9 - Prospective Rate'!$F$18</f>
        <v>Fee For Service</v>
      </c>
      <c r="H1043" s="554"/>
      <c r="I1043" s="609"/>
      <c r="J1043" s="566">
        <f>'Sch 9 - Prospective Rate'!$F$20</f>
        <v>0</v>
      </c>
      <c r="K1043" s="566">
        <f t="shared" si="23"/>
        <v>0</v>
      </c>
      <c r="L1043" s="566">
        <f>'ADJ Sch 9 - Prospective Rate'!$F$20</f>
        <v>0</v>
      </c>
      <c r="M1043" s="608"/>
    </row>
    <row r="1044" spans="1:13" hidden="1" x14ac:dyDescent="0.25">
      <c r="A1044" s="608"/>
      <c r="B1044" s="554" t="s">
        <v>227</v>
      </c>
      <c r="C1044" s="555">
        <v>8.0299999999999994</v>
      </c>
      <c r="D1044" s="554"/>
      <c r="E1044" s="564" t="str">
        <f>'ADJ Sch 9 - Prospective Rate'!$B$17&amp;" "&amp;'ADJ Sch 9 - Prospective Rate'!B21</f>
        <v>Number of Ambulance Transports Quarter 3</v>
      </c>
      <c r="F1044" s="555">
        <v>3</v>
      </c>
      <c r="G1044" s="554" t="str">
        <f>'ADJ Sch 9 - Prospective Rate'!$F$18</f>
        <v>Fee For Service</v>
      </c>
      <c r="H1044" s="554"/>
      <c r="I1044" s="609"/>
      <c r="J1044" s="566">
        <f>'Sch 9 - Prospective Rate'!$F$21</f>
        <v>0</v>
      </c>
      <c r="K1044" s="566">
        <f t="shared" si="23"/>
        <v>0</v>
      </c>
      <c r="L1044" s="566">
        <f>'ADJ Sch 9 - Prospective Rate'!$F$21</f>
        <v>0</v>
      </c>
      <c r="M1044" s="608"/>
    </row>
    <row r="1045" spans="1:13" hidden="1" x14ac:dyDescent="0.25">
      <c r="A1045" s="608"/>
      <c r="B1045" s="554" t="s">
        <v>227</v>
      </c>
      <c r="C1045" s="555">
        <v>8.0399999999999991</v>
      </c>
      <c r="D1045" s="554"/>
      <c r="E1045" s="564" t="str">
        <f>'ADJ Sch 9 - Prospective Rate'!$B$17&amp;" "&amp;'ADJ Sch 9 - Prospective Rate'!B22</f>
        <v>Number of Ambulance Transports Quarter 4</v>
      </c>
      <c r="F1045" s="555">
        <v>3</v>
      </c>
      <c r="G1045" s="554" t="str">
        <f>'ADJ Sch 9 - Prospective Rate'!$F$18</f>
        <v>Fee For Service</v>
      </c>
      <c r="H1045" s="554"/>
      <c r="I1045" s="609"/>
      <c r="J1045" s="566">
        <f>'Sch 9 - Prospective Rate'!$F$22</f>
        <v>0</v>
      </c>
      <c r="K1045" s="566">
        <f t="shared" si="23"/>
        <v>0</v>
      </c>
      <c r="L1045" s="566">
        <f>'ADJ Sch 9 - Prospective Rate'!$F$22</f>
        <v>0</v>
      </c>
      <c r="M1045" s="608"/>
    </row>
    <row r="1046" spans="1:13" hidden="1" x14ac:dyDescent="0.25">
      <c r="A1046" s="608"/>
      <c r="B1046" s="554" t="s">
        <v>227</v>
      </c>
      <c r="C1046" s="555">
        <v>8.01</v>
      </c>
      <c r="D1046" s="554"/>
      <c r="E1046" s="564" t="str">
        <f>'ADJ Sch 9 - Prospective Rate'!$B$17&amp;" "&amp;'ADJ Sch 9 - Prospective Rate'!B19</f>
        <v>Number of Ambulance Transports Quarter 1</v>
      </c>
      <c r="F1046" s="555">
        <v>4</v>
      </c>
      <c r="G1046" s="554" t="str">
        <f>'ADJ Sch 9 - Prospective Rate'!$G$17</f>
        <v xml:space="preserve">Other Payor Programs </v>
      </c>
      <c r="H1046" s="554"/>
      <c r="I1046" s="609"/>
      <c r="J1046" s="566">
        <f>'Sch 9 - Prospective Rate'!$G$19</f>
        <v>0</v>
      </c>
      <c r="K1046" s="566">
        <f t="shared" si="23"/>
        <v>0</v>
      </c>
      <c r="L1046" s="566">
        <f>'ADJ Sch 9 - Prospective Rate'!$G$19</f>
        <v>0</v>
      </c>
      <c r="M1046" s="608"/>
    </row>
    <row r="1047" spans="1:13" hidden="1" x14ac:dyDescent="0.25">
      <c r="A1047" s="608"/>
      <c r="B1047" s="554" t="s">
        <v>227</v>
      </c>
      <c r="C1047" s="555">
        <v>8.02</v>
      </c>
      <c r="D1047" s="554"/>
      <c r="E1047" s="564" t="str">
        <f>'ADJ Sch 9 - Prospective Rate'!$B$17&amp;" "&amp;'ADJ Sch 9 - Prospective Rate'!B20</f>
        <v>Number of Ambulance Transports Quarter 2</v>
      </c>
      <c r="F1047" s="555">
        <v>4</v>
      </c>
      <c r="G1047" s="554" t="str">
        <f>'ADJ Sch 9 - Prospective Rate'!$G$17</f>
        <v xml:space="preserve">Other Payor Programs </v>
      </c>
      <c r="H1047" s="554"/>
      <c r="I1047" s="609"/>
      <c r="J1047" s="566">
        <f>'Sch 9 - Prospective Rate'!$G$20</f>
        <v>0</v>
      </c>
      <c r="K1047" s="566">
        <f t="shared" si="23"/>
        <v>0</v>
      </c>
      <c r="L1047" s="566">
        <f>'ADJ Sch 9 - Prospective Rate'!$G$20</f>
        <v>0</v>
      </c>
      <c r="M1047" s="608"/>
    </row>
    <row r="1048" spans="1:13" hidden="1" x14ac:dyDescent="0.25">
      <c r="A1048" s="608"/>
      <c r="B1048" s="554" t="s">
        <v>227</v>
      </c>
      <c r="C1048" s="555">
        <v>8.0299999999999994</v>
      </c>
      <c r="D1048" s="554"/>
      <c r="E1048" s="564" t="str">
        <f>'ADJ Sch 9 - Prospective Rate'!$B$17&amp;" "&amp;'ADJ Sch 9 - Prospective Rate'!B21</f>
        <v>Number of Ambulance Transports Quarter 3</v>
      </c>
      <c r="F1048" s="555">
        <v>4</v>
      </c>
      <c r="G1048" s="554" t="str">
        <f>'ADJ Sch 9 - Prospective Rate'!$G$17</f>
        <v xml:space="preserve">Other Payor Programs </v>
      </c>
      <c r="H1048" s="554"/>
      <c r="I1048" s="609"/>
      <c r="J1048" s="566">
        <f>'Sch 9 - Prospective Rate'!$G$21</f>
        <v>0</v>
      </c>
      <c r="K1048" s="566">
        <f t="shared" si="23"/>
        <v>0</v>
      </c>
      <c r="L1048" s="566">
        <f>'ADJ Sch 9 - Prospective Rate'!$G$21</f>
        <v>0</v>
      </c>
      <c r="M1048" s="608"/>
    </row>
    <row r="1049" spans="1:13" hidden="1" x14ac:dyDescent="0.25">
      <c r="A1049" s="608"/>
      <c r="B1049" s="554" t="s">
        <v>227</v>
      </c>
      <c r="C1049" s="555">
        <v>8.0399999999999991</v>
      </c>
      <c r="D1049" s="554"/>
      <c r="E1049" s="564" t="str">
        <f>'ADJ Sch 9 - Prospective Rate'!$B$17&amp;" "&amp;'ADJ Sch 9 - Prospective Rate'!B22</f>
        <v>Number of Ambulance Transports Quarter 4</v>
      </c>
      <c r="F1049" s="555">
        <v>4</v>
      </c>
      <c r="G1049" s="554" t="str">
        <f>'ADJ Sch 9 - Prospective Rate'!$G$17</f>
        <v xml:space="preserve">Other Payor Programs </v>
      </c>
      <c r="H1049" s="554"/>
      <c r="I1049" s="609"/>
      <c r="J1049" s="566">
        <f>'Sch 9 - Prospective Rate'!$G$22</f>
        <v>0</v>
      </c>
      <c r="K1049" s="566">
        <f t="shared" si="23"/>
        <v>0</v>
      </c>
      <c r="L1049" s="566">
        <f>'ADJ Sch 9 - Prospective Rate'!$G$22</f>
        <v>0</v>
      </c>
      <c r="M1049" s="608"/>
    </row>
    <row r="1050" spans="1:13" hidden="1" x14ac:dyDescent="0.25">
      <c r="A1050" s="608"/>
      <c r="B1050" s="554" t="s">
        <v>228</v>
      </c>
      <c r="C1050" s="555">
        <v>1</v>
      </c>
      <c r="D1050" s="554"/>
      <c r="E1050" s="559" t="str">
        <f>'ADJ Sch 10 - Notes'!$C$9&amp;" "&amp;'ADJ Sch 10 - Notes'!C10</f>
        <v>Contract Arrangements 0</v>
      </c>
      <c r="F1050" s="555">
        <v>4</v>
      </c>
      <c r="G1050" s="567" t="str">
        <f>'ADJ Sch 10 - Notes'!$I$9</f>
        <v>Amount</v>
      </c>
      <c r="H1050" s="554"/>
      <c r="I1050" s="609"/>
      <c r="J1050" s="558">
        <f>'Sch 10 - Notes'!$I$10</f>
        <v>0</v>
      </c>
      <c r="K1050" s="558">
        <f t="shared" ref="K1050:K1076" si="24">L1050-J1050</f>
        <v>0</v>
      </c>
      <c r="L1050" s="558">
        <f>'ADJ Sch 10 - Notes'!$I$10</f>
        <v>0</v>
      </c>
      <c r="M1050" s="608"/>
    </row>
    <row r="1051" spans="1:13" hidden="1" x14ac:dyDescent="0.25">
      <c r="A1051" s="608"/>
      <c r="B1051" s="554" t="s">
        <v>228</v>
      </c>
      <c r="C1051" s="555">
        <v>2</v>
      </c>
      <c r="D1051" s="554"/>
      <c r="E1051" s="559" t="str">
        <f>'ADJ Sch 10 - Notes'!$C$9&amp;" "&amp;'ADJ Sch 10 - Notes'!C11</f>
        <v>Contract Arrangements 0</v>
      </c>
      <c r="F1051" s="555">
        <v>4</v>
      </c>
      <c r="G1051" s="567" t="str">
        <f>'ADJ Sch 10 - Notes'!$I$9</f>
        <v>Amount</v>
      </c>
      <c r="H1051" s="554"/>
      <c r="I1051" s="609"/>
      <c r="J1051" s="558">
        <f>'Sch 10 - Notes'!$I$11</f>
        <v>0</v>
      </c>
      <c r="K1051" s="558">
        <f t="shared" si="24"/>
        <v>0</v>
      </c>
      <c r="L1051" s="558">
        <f>'ADJ Sch 10 - Notes'!$I$11</f>
        <v>0</v>
      </c>
      <c r="M1051" s="608"/>
    </row>
    <row r="1052" spans="1:13" hidden="1" x14ac:dyDescent="0.25">
      <c r="A1052" s="608"/>
      <c r="B1052" s="554" t="s">
        <v>228</v>
      </c>
      <c r="C1052" s="555">
        <v>3</v>
      </c>
      <c r="D1052" s="554"/>
      <c r="E1052" s="559" t="str">
        <f>'ADJ Sch 10 - Notes'!$C$9&amp;" "&amp;'ADJ Sch 10 - Notes'!C12</f>
        <v>Contract Arrangements 0</v>
      </c>
      <c r="F1052" s="555">
        <v>4</v>
      </c>
      <c r="G1052" s="567" t="str">
        <f>'ADJ Sch 10 - Notes'!$I$9</f>
        <v>Amount</v>
      </c>
      <c r="H1052" s="554"/>
      <c r="I1052" s="609"/>
      <c r="J1052" s="558">
        <f>'Sch 10 - Notes'!$I$12</f>
        <v>0</v>
      </c>
      <c r="K1052" s="558">
        <f t="shared" si="24"/>
        <v>0</v>
      </c>
      <c r="L1052" s="558">
        <f>'ADJ Sch 10 - Notes'!$I$12</f>
        <v>0</v>
      </c>
      <c r="M1052" s="608"/>
    </row>
    <row r="1053" spans="1:13" hidden="1" x14ac:dyDescent="0.25">
      <c r="A1053" s="608"/>
      <c r="B1053" s="554" t="s">
        <v>228</v>
      </c>
      <c r="C1053" s="555">
        <v>4</v>
      </c>
      <c r="D1053" s="554"/>
      <c r="E1053" s="559" t="str">
        <f>'ADJ Sch 10 - Notes'!$C$9&amp;" "&amp;'ADJ Sch 10 - Notes'!C13</f>
        <v>Contract Arrangements 0</v>
      </c>
      <c r="F1053" s="555">
        <v>4</v>
      </c>
      <c r="G1053" s="567" t="str">
        <f>'ADJ Sch 10 - Notes'!$I$9</f>
        <v>Amount</v>
      </c>
      <c r="H1053" s="554"/>
      <c r="I1053" s="609"/>
      <c r="J1053" s="558">
        <f>'Sch 10 - Notes'!$I$13</f>
        <v>0</v>
      </c>
      <c r="K1053" s="558">
        <f t="shared" si="24"/>
        <v>0</v>
      </c>
      <c r="L1053" s="558">
        <f>'ADJ Sch 10 - Notes'!$I$13</f>
        <v>0</v>
      </c>
      <c r="M1053" s="608"/>
    </row>
    <row r="1054" spans="1:13" hidden="1" x14ac:dyDescent="0.25">
      <c r="A1054" s="608"/>
      <c r="B1054" s="554" t="s">
        <v>228</v>
      </c>
      <c r="C1054" s="555">
        <v>5</v>
      </c>
      <c r="D1054" s="554"/>
      <c r="E1054" s="559" t="str">
        <f>'ADJ Sch 10 - Notes'!$C$9&amp;" "&amp;'ADJ Sch 10 - Notes'!C14</f>
        <v>Contract Arrangements 0</v>
      </c>
      <c r="F1054" s="555">
        <v>4</v>
      </c>
      <c r="G1054" s="567" t="str">
        <f>'ADJ Sch 10 - Notes'!$I$9</f>
        <v>Amount</v>
      </c>
      <c r="H1054" s="554"/>
      <c r="I1054" s="609"/>
      <c r="J1054" s="558">
        <f>'Sch 10 - Notes'!$I$14</f>
        <v>0</v>
      </c>
      <c r="K1054" s="558">
        <f t="shared" si="24"/>
        <v>0</v>
      </c>
      <c r="L1054" s="558">
        <f>'ADJ Sch 10 - Notes'!$I$14</f>
        <v>0</v>
      </c>
      <c r="M1054" s="608"/>
    </row>
    <row r="1055" spans="1:13" hidden="1" x14ac:dyDescent="0.25">
      <c r="A1055" s="608"/>
      <c r="B1055" s="554" t="s">
        <v>228</v>
      </c>
      <c r="C1055" s="555">
        <v>6</v>
      </c>
      <c r="D1055" s="554"/>
      <c r="E1055" s="559" t="str">
        <f>'ADJ Sch 10 - Notes'!$C$9&amp;" "&amp;'ADJ Sch 10 - Notes'!C15</f>
        <v>Contract Arrangements 0</v>
      </c>
      <c r="F1055" s="555">
        <v>4</v>
      </c>
      <c r="G1055" s="567" t="str">
        <f>'ADJ Sch 10 - Notes'!$I$9</f>
        <v>Amount</v>
      </c>
      <c r="H1055" s="554"/>
      <c r="I1055" s="609"/>
      <c r="J1055" s="558">
        <f>'Sch 10 - Notes'!$I$15</f>
        <v>0</v>
      </c>
      <c r="K1055" s="558">
        <f t="shared" si="24"/>
        <v>0</v>
      </c>
      <c r="L1055" s="558">
        <f>'ADJ Sch 10 - Notes'!$I$15</f>
        <v>0</v>
      </c>
      <c r="M1055" s="608"/>
    </row>
    <row r="1056" spans="1:13" hidden="1" x14ac:dyDescent="0.25">
      <c r="A1056" s="608"/>
      <c r="B1056" s="554" t="s">
        <v>228</v>
      </c>
      <c r="C1056" s="555">
        <v>7</v>
      </c>
      <c r="D1056" s="554"/>
      <c r="E1056" s="559" t="str">
        <f>'ADJ Sch 10 - Notes'!$C$9&amp;" "&amp;'ADJ Sch 10 - Notes'!C16</f>
        <v>Contract Arrangements 0</v>
      </c>
      <c r="F1056" s="555">
        <v>4</v>
      </c>
      <c r="G1056" s="567" t="str">
        <f>'ADJ Sch 10 - Notes'!$I$9</f>
        <v>Amount</v>
      </c>
      <c r="H1056" s="554"/>
      <c r="I1056" s="609"/>
      <c r="J1056" s="558">
        <f>'Sch 10 - Notes'!$I$16</f>
        <v>0</v>
      </c>
      <c r="K1056" s="558">
        <f t="shared" si="24"/>
        <v>0</v>
      </c>
      <c r="L1056" s="558">
        <f>'ADJ Sch 10 - Notes'!$I$16</f>
        <v>0</v>
      </c>
      <c r="M1056" s="608"/>
    </row>
    <row r="1057" spans="1:13" hidden="1" x14ac:dyDescent="0.25">
      <c r="A1057" s="608"/>
      <c r="B1057" s="554" t="s">
        <v>228</v>
      </c>
      <c r="C1057" s="555">
        <v>8</v>
      </c>
      <c r="D1057" s="554"/>
      <c r="E1057" s="559" t="str">
        <f>'ADJ Sch 10 - Notes'!$C$9&amp;" "&amp;'ADJ Sch 10 - Notes'!C17</f>
        <v>Contract Arrangements 0</v>
      </c>
      <c r="F1057" s="555">
        <v>4</v>
      </c>
      <c r="G1057" s="567" t="str">
        <f>'ADJ Sch 10 - Notes'!$I$9</f>
        <v>Amount</v>
      </c>
      <c r="H1057" s="554"/>
      <c r="I1057" s="609"/>
      <c r="J1057" s="558">
        <f>'Sch 10 - Notes'!$I$17</f>
        <v>0</v>
      </c>
      <c r="K1057" s="558">
        <f t="shared" si="24"/>
        <v>0</v>
      </c>
      <c r="L1057" s="558">
        <f>'ADJ Sch 10 - Notes'!$I$17</f>
        <v>0</v>
      </c>
      <c r="M1057" s="608"/>
    </row>
    <row r="1058" spans="1:13" hidden="1" x14ac:dyDescent="0.25">
      <c r="A1058" s="608"/>
      <c r="B1058" s="554" t="s">
        <v>228</v>
      </c>
      <c r="C1058" s="555">
        <v>9</v>
      </c>
      <c r="D1058" s="554"/>
      <c r="E1058" s="559" t="str">
        <f>'ADJ Sch 10 - Notes'!$C$9&amp;" "&amp;'ADJ Sch 10 - Notes'!C18</f>
        <v>Contract Arrangements 0</v>
      </c>
      <c r="F1058" s="555">
        <v>4</v>
      </c>
      <c r="G1058" s="567" t="str">
        <f>'ADJ Sch 10 - Notes'!$I$9</f>
        <v>Amount</v>
      </c>
      <c r="H1058" s="554"/>
      <c r="I1058" s="609"/>
      <c r="J1058" s="558">
        <f>'Sch 10 - Notes'!$I$18</f>
        <v>0</v>
      </c>
      <c r="K1058" s="558">
        <f t="shared" si="24"/>
        <v>0</v>
      </c>
      <c r="L1058" s="558">
        <f>'ADJ Sch 10 - Notes'!$I$18</f>
        <v>0</v>
      </c>
      <c r="M1058" s="608"/>
    </row>
    <row r="1059" spans="1:13" hidden="1" x14ac:dyDescent="0.25">
      <c r="A1059" s="608"/>
      <c r="B1059" s="554" t="s">
        <v>228</v>
      </c>
      <c r="C1059" s="555">
        <v>10</v>
      </c>
      <c r="D1059" s="554"/>
      <c r="E1059" s="559" t="str">
        <f>'ADJ Sch 10 - Notes'!$C$9&amp;" "&amp;'ADJ Sch 10 - Notes'!C19</f>
        <v>Contract Arrangements 0</v>
      </c>
      <c r="F1059" s="555">
        <v>4</v>
      </c>
      <c r="G1059" s="567" t="str">
        <f>'ADJ Sch 10 - Notes'!$I$9</f>
        <v>Amount</v>
      </c>
      <c r="H1059" s="554"/>
      <c r="I1059" s="609"/>
      <c r="J1059" s="558">
        <f>'Sch 10 - Notes'!$I$19</f>
        <v>0</v>
      </c>
      <c r="K1059" s="558">
        <f t="shared" si="24"/>
        <v>0</v>
      </c>
      <c r="L1059" s="558">
        <f>'ADJ Sch 10 - Notes'!$I$19</f>
        <v>0</v>
      </c>
      <c r="M1059" s="608"/>
    </row>
    <row r="1060" spans="1:13" hidden="1" x14ac:dyDescent="0.25">
      <c r="A1060" s="608"/>
      <c r="B1060" s="554" t="s">
        <v>228</v>
      </c>
      <c r="C1060" s="555">
        <v>11</v>
      </c>
      <c r="D1060" s="554"/>
      <c r="E1060" s="559" t="str">
        <f>'ADJ Sch 10 - Notes'!$C$9&amp;" "&amp;'ADJ Sch 10 - Notes'!C20</f>
        <v>Contract Arrangements 0</v>
      </c>
      <c r="F1060" s="555">
        <v>4</v>
      </c>
      <c r="G1060" s="567" t="str">
        <f>'ADJ Sch 10 - Notes'!$I$9</f>
        <v>Amount</v>
      </c>
      <c r="H1060" s="554"/>
      <c r="I1060" s="609"/>
      <c r="J1060" s="558">
        <f>'Sch 10 - Notes'!$I$20</f>
        <v>0</v>
      </c>
      <c r="K1060" s="558">
        <f t="shared" si="24"/>
        <v>0</v>
      </c>
      <c r="L1060" s="558">
        <f>'ADJ Sch 10 - Notes'!$I$20</f>
        <v>0</v>
      </c>
      <c r="M1060" s="608"/>
    </row>
    <row r="1061" spans="1:13" hidden="1" x14ac:dyDescent="0.25">
      <c r="A1061" s="608"/>
      <c r="B1061" s="554" t="s">
        <v>228</v>
      </c>
      <c r="C1061" s="555">
        <v>12</v>
      </c>
      <c r="D1061" s="554"/>
      <c r="E1061" s="559" t="str">
        <f>'ADJ Sch 10 - Notes'!$C$9&amp;" "&amp;'ADJ Sch 10 - Notes'!C21</f>
        <v>Contract Arrangements 0</v>
      </c>
      <c r="F1061" s="555">
        <v>4</v>
      </c>
      <c r="G1061" s="567" t="str">
        <f>'ADJ Sch 10 - Notes'!$I$9</f>
        <v>Amount</v>
      </c>
      <c r="H1061" s="554"/>
      <c r="I1061" s="609"/>
      <c r="J1061" s="558">
        <f>'Sch 10 - Notes'!$I$21</f>
        <v>0</v>
      </c>
      <c r="K1061" s="558">
        <f t="shared" si="24"/>
        <v>0</v>
      </c>
      <c r="L1061" s="558">
        <f>'ADJ Sch 10 - Notes'!$I$21</f>
        <v>0</v>
      </c>
      <c r="M1061" s="608"/>
    </row>
    <row r="1062" spans="1:13" hidden="1" x14ac:dyDescent="0.25">
      <c r="A1062" s="608"/>
      <c r="B1062" s="554" t="s">
        <v>228</v>
      </c>
      <c r="C1062" s="555">
        <v>13</v>
      </c>
      <c r="D1062" s="554"/>
      <c r="E1062" s="559" t="str">
        <f>'ADJ Sch 10 - Notes'!$C$9&amp;" "&amp;'ADJ Sch 10 - Notes'!C22</f>
        <v>Contract Arrangements 0</v>
      </c>
      <c r="F1062" s="555">
        <v>4</v>
      </c>
      <c r="G1062" s="567" t="str">
        <f>'ADJ Sch 10 - Notes'!$I$9</f>
        <v>Amount</v>
      </c>
      <c r="H1062" s="554"/>
      <c r="I1062" s="609"/>
      <c r="J1062" s="558">
        <f>'Sch 10 - Notes'!$I$22</f>
        <v>0</v>
      </c>
      <c r="K1062" s="558">
        <f t="shared" si="24"/>
        <v>0</v>
      </c>
      <c r="L1062" s="558">
        <f>'ADJ Sch 10 - Notes'!$I$22</f>
        <v>0</v>
      </c>
      <c r="M1062" s="608"/>
    </row>
    <row r="1063" spans="1:13" hidden="1" x14ac:dyDescent="0.25">
      <c r="A1063" s="608"/>
      <c r="B1063" s="554" t="s">
        <v>228</v>
      </c>
      <c r="C1063" s="555">
        <v>14</v>
      </c>
      <c r="D1063" s="554"/>
      <c r="E1063" s="559" t="str">
        <f>'ADJ Sch 10 - Notes'!$C$9&amp;" "&amp;'ADJ Sch 10 - Notes'!C23</f>
        <v>Contract Arrangements 0</v>
      </c>
      <c r="F1063" s="555">
        <v>4</v>
      </c>
      <c r="G1063" s="567" t="str">
        <f>'ADJ Sch 10 - Notes'!$I$9</f>
        <v>Amount</v>
      </c>
      <c r="H1063" s="554"/>
      <c r="I1063" s="609"/>
      <c r="J1063" s="558">
        <f>'Sch 10 - Notes'!$I$23</f>
        <v>0</v>
      </c>
      <c r="K1063" s="558">
        <f t="shared" si="24"/>
        <v>0</v>
      </c>
      <c r="L1063" s="558">
        <f>'ADJ Sch 10 - Notes'!$I$23</f>
        <v>0</v>
      </c>
      <c r="M1063" s="608"/>
    </row>
    <row r="1064" spans="1:13" hidden="1" x14ac:dyDescent="0.25">
      <c r="A1064" s="608"/>
      <c r="B1064" s="554" t="s">
        <v>228</v>
      </c>
      <c r="C1064" s="555">
        <v>15</v>
      </c>
      <c r="D1064" s="554"/>
      <c r="E1064" s="559" t="str">
        <f>'ADJ Sch 10 - Notes'!$C$28&amp;" "&amp;'ADJ Sch 10 - Notes'!C29</f>
        <v>Allocation Basis 0</v>
      </c>
      <c r="F1064" s="555">
        <v>4</v>
      </c>
      <c r="G1064" s="567" t="str">
        <f>'ADJ Sch 10 - Notes'!$I$9</f>
        <v>Amount</v>
      </c>
      <c r="H1064" s="554"/>
      <c r="I1064" s="609"/>
      <c r="J1064" s="558">
        <f>'Sch 10 - Notes'!$I$29</f>
        <v>0</v>
      </c>
      <c r="K1064" s="558">
        <f t="shared" si="24"/>
        <v>0</v>
      </c>
      <c r="L1064" s="558">
        <f>'ADJ Sch 10 - Notes'!$I$29</f>
        <v>0</v>
      </c>
      <c r="M1064" s="608"/>
    </row>
    <row r="1065" spans="1:13" hidden="1" x14ac:dyDescent="0.25">
      <c r="A1065" s="608"/>
      <c r="B1065" s="554" t="s">
        <v>228</v>
      </c>
      <c r="C1065" s="555">
        <v>16</v>
      </c>
      <c r="D1065" s="554"/>
      <c r="E1065" s="559" t="str">
        <f>'ADJ Sch 10 - Notes'!$C$28&amp;" "&amp;'ADJ Sch 10 - Notes'!C30</f>
        <v>Allocation Basis 0</v>
      </c>
      <c r="F1065" s="555">
        <v>4</v>
      </c>
      <c r="G1065" s="567" t="str">
        <f>'ADJ Sch 10 - Notes'!$I$9</f>
        <v>Amount</v>
      </c>
      <c r="H1065" s="554"/>
      <c r="I1065" s="609"/>
      <c r="J1065" s="558">
        <f>'Sch 10 - Notes'!$I$30</f>
        <v>0</v>
      </c>
      <c r="K1065" s="558">
        <f t="shared" si="24"/>
        <v>0</v>
      </c>
      <c r="L1065" s="558">
        <f>'ADJ Sch 10 - Notes'!$I$30</f>
        <v>0</v>
      </c>
      <c r="M1065" s="608"/>
    </row>
    <row r="1066" spans="1:13" hidden="1" x14ac:dyDescent="0.25">
      <c r="A1066" s="608"/>
      <c r="B1066" s="554" t="s">
        <v>228</v>
      </c>
      <c r="C1066" s="555">
        <v>17</v>
      </c>
      <c r="D1066" s="554"/>
      <c r="E1066" s="559" t="str">
        <f>'ADJ Sch 10 - Notes'!$C$28&amp;" "&amp;'ADJ Sch 10 - Notes'!C31</f>
        <v>Allocation Basis 0</v>
      </c>
      <c r="F1066" s="555">
        <v>4</v>
      </c>
      <c r="G1066" s="567" t="str">
        <f>'ADJ Sch 10 - Notes'!$I$9</f>
        <v>Amount</v>
      </c>
      <c r="H1066" s="554"/>
      <c r="I1066" s="609"/>
      <c r="J1066" s="558">
        <f>'Sch 10 - Notes'!$I$31</f>
        <v>0</v>
      </c>
      <c r="K1066" s="558">
        <f t="shared" si="24"/>
        <v>0</v>
      </c>
      <c r="L1066" s="558">
        <f>'ADJ Sch 10 - Notes'!$I$31</f>
        <v>0</v>
      </c>
      <c r="M1066" s="608"/>
    </row>
    <row r="1067" spans="1:13" hidden="1" x14ac:dyDescent="0.25">
      <c r="A1067" s="608"/>
      <c r="B1067" s="554" t="s">
        <v>228</v>
      </c>
      <c r="C1067" s="555">
        <v>18</v>
      </c>
      <c r="D1067" s="554"/>
      <c r="E1067" s="559" t="str">
        <f>'ADJ Sch 10 - Notes'!$C$28&amp;" "&amp;'ADJ Sch 10 - Notes'!C32</f>
        <v>Allocation Basis 0</v>
      </c>
      <c r="F1067" s="555">
        <v>4</v>
      </c>
      <c r="G1067" s="567" t="str">
        <f>'ADJ Sch 10 - Notes'!$I$9</f>
        <v>Amount</v>
      </c>
      <c r="H1067" s="554"/>
      <c r="I1067" s="609"/>
      <c r="J1067" s="558">
        <f>'Sch 10 - Notes'!$I$32</f>
        <v>0</v>
      </c>
      <c r="K1067" s="558">
        <f t="shared" si="24"/>
        <v>0</v>
      </c>
      <c r="L1067" s="558">
        <f>'ADJ Sch 10 - Notes'!$I$32</f>
        <v>0</v>
      </c>
      <c r="M1067" s="608"/>
    </row>
    <row r="1068" spans="1:13" hidden="1" x14ac:dyDescent="0.25">
      <c r="A1068" s="608"/>
      <c r="B1068" s="554" t="s">
        <v>228</v>
      </c>
      <c r="C1068" s="555">
        <v>19</v>
      </c>
      <c r="D1068" s="554"/>
      <c r="E1068" s="559" t="str">
        <f>'ADJ Sch 10 - Notes'!$C$28&amp;" "&amp;'ADJ Sch 10 - Notes'!C33</f>
        <v>Allocation Basis 0</v>
      </c>
      <c r="F1068" s="555">
        <v>4</v>
      </c>
      <c r="G1068" s="567" t="str">
        <f>'ADJ Sch 10 - Notes'!$I$9</f>
        <v>Amount</v>
      </c>
      <c r="H1068" s="554"/>
      <c r="I1068" s="609"/>
      <c r="J1068" s="558">
        <f>'Sch 10 - Notes'!$I$33</f>
        <v>0</v>
      </c>
      <c r="K1068" s="558">
        <f t="shared" si="24"/>
        <v>0</v>
      </c>
      <c r="L1068" s="558">
        <f>'ADJ Sch 10 - Notes'!$I$33</f>
        <v>0</v>
      </c>
      <c r="M1068" s="608"/>
    </row>
    <row r="1069" spans="1:13" hidden="1" x14ac:dyDescent="0.25">
      <c r="A1069" s="608"/>
      <c r="B1069" s="554" t="s">
        <v>228</v>
      </c>
      <c r="C1069" s="555">
        <v>20</v>
      </c>
      <c r="D1069" s="554"/>
      <c r="E1069" s="559" t="str">
        <f>'ADJ Sch 10 - Notes'!$C$28&amp;" "&amp;'ADJ Sch 10 - Notes'!C34</f>
        <v>Allocation Basis 0</v>
      </c>
      <c r="F1069" s="555">
        <v>4</v>
      </c>
      <c r="G1069" s="567" t="str">
        <f>'ADJ Sch 10 - Notes'!$I$9</f>
        <v>Amount</v>
      </c>
      <c r="H1069" s="554"/>
      <c r="I1069" s="609"/>
      <c r="J1069" s="558">
        <f>'Sch 10 - Notes'!$I$34</f>
        <v>0</v>
      </c>
      <c r="K1069" s="558">
        <f t="shared" si="24"/>
        <v>0</v>
      </c>
      <c r="L1069" s="558">
        <f>'ADJ Sch 10 - Notes'!$I$34</f>
        <v>0</v>
      </c>
      <c r="M1069" s="608"/>
    </row>
    <row r="1070" spans="1:13" hidden="1" x14ac:dyDescent="0.25">
      <c r="A1070" s="608"/>
      <c r="B1070" s="554" t="s">
        <v>228</v>
      </c>
      <c r="C1070" s="555">
        <v>21</v>
      </c>
      <c r="D1070" s="554"/>
      <c r="E1070" s="559" t="str">
        <f>'ADJ Sch 10 - Notes'!$C$28&amp;" "&amp;'ADJ Sch 10 - Notes'!C35</f>
        <v>Allocation Basis 0</v>
      </c>
      <c r="F1070" s="555">
        <v>4</v>
      </c>
      <c r="G1070" s="567" t="str">
        <f>'ADJ Sch 10 - Notes'!$I$9</f>
        <v>Amount</v>
      </c>
      <c r="H1070" s="554"/>
      <c r="I1070" s="609"/>
      <c r="J1070" s="558">
        <f>'Sch 10 - Notes'!$I$35</f>
        <v>0</v>
      </c>
      <c r="K1070" s="558">
        <f t="shared" si="24"/>
        <v>0</v>
      </c>
      <c r="L1070" s="558">
        <f>'ADJ Sch 10 - Notes'!$I$35</f>
        <v>0</v>
      </c>
      <c r="M1070" s="608"/>
    </row>
    <row r="1071" spans="1:13" hidden="1" x14ac:dyDescent="0.25">
      <c r="A1071" s="608"/>
      <c r="B1071" s="554" t="s">
        <v>228</v>
      </c>
      <c r="C1071" s="555">
        <v>22</v>
      </c>
      <c r="D1071" s="554"/>
      <c r="E1071" s="559" t="str">
        <f>'ADJ Sch 10 - Notes'!$C$28&amp;" "&amp;'ADJ Sch 10 - Notes'!C36</f>
        <v>Allocation Basis 0</v>
      </c>
      <c r="F1071" s="555">
        <v>4</v>
      </c>
      <c r="G1071" s="567" t="str">
        <f>'ADJ Sch 10 - Notes'!$I$9</f>
        <v>Amount</v>
      </c>
      <c r="H1071" s="554"/>
      <c r="I1071" s="609"/>
      <c r="J1071" s="558">
        <f>'Sch 10 - Notes'!$I$36</f>
        <v>0</v>
      </c>
      <c r="K1071" s="558">
        <f t="shared" si="24"/>
        <v>0</v>
      </c>
      <c r="L1071" s="558">
        <f>'ADJ Sch 10 - Notes'!$I$36</f>
        <v>0</v>
      </c>
      <c r="M1071" s="608"/>
    </row>
    <row r="1072" spans="1:13" hidden="1" x14ac:dyDescent="0.25">
      <c r="A1072" s="608"/>
      <c r="B1072" s="554" t="s">
        <v>228</v>
      </c>
      <c r="C1072" s="555">
        <v>23</v>
      </c>
      <c r="D1072" s="554"/>
      <c r="E1072" s="559" t="str">
        <f>'ADJ Sch 10 - Notes'!$C$28&amp;" "&amp;'ADJ Sch 10 - Notes'!C37</f>
        <v>Allocation Basis 0</v>
      </c>
      <c r="F1072" s="555">
        <v>4</v>
      </c>
      <c r="G1072" s="567" t="str">
        <f>'ADJ Sch 10 - Notes'!$I$9</f>
        <v>Amount</v>
      </c>
      <c r="H1072" s="554"/>
      <c r="I1072" s="609"/>
      <c r="J1072" s="558">
        <f>'Sch 10 - Notes'!$I$37</f>
        <v>0</v>
      </c>
      <c r="K1072" s="558">
        <f t="shared" si="24"/>
        <v>0</v>
      </c>
      <c r="L1072" s="558">
        <f>'ADJ Sch 10 - Notes'!$I$37</f>
        <v>0</v>
      </c>
      <c r="M1072" s="608"/>
    </row>
    <row r="1073" spans="1:13" hidden="1" x14ac:dyDescent="0.25">
      <c r="A1073" s="608"/>
      <c r="B1073" s="554" t="s">
        <v>228</v>
      </c>
      <c r="C1073" s="555">
        <v>24</v>
      </c>
      <c r="D1073" s="554"/>
      <c r="E1073" s="559" t="str">
        <f>'ADJ Sch 10 - Notes'!$C$28&amp;" "&amp;'ADJ Sch 10 - Notes'!C38</f>
        <v>Allocation Basis 0</v>
      </c>
      <c r="F1073" s="555">
        <v>4</v>
      </c>
      <c r="G1073" s="567" t="str">
        <f>'ADJ Sch 10 - Notes'!$I$9</f>
        <v>Amount</v>
      </c>
      <c r="H1073" s="554"/>
      <c r="I1073" s="609"/>
      <c r="J1073" s="558">
        <f>'Sch 10 - Notes'!$I$38</f>
        <v>0</v>
      </c>
      <c r="K1073" s="558">
        <f t="shared" si="24"/>
        <v>0</v>
      </c>
      <c r="L1073" s="558">
        <f>'ADJ Sch 10 - Notes'!$I$38</f>
        <v>0</v>
      </c>
      <c r="M1073" s="608"/>
    </row>
    <row r="1074" spans="1:13" hidden="1" x14ac:dyDescent="0.25">
      <c r="A1074" s="608"/>
      <c r="B1074" s="554" t="s">
        <v>228</v>
      </c>
      <c r="C1074" s="555">
        <v>25</v>
      </c>
      <c r="D1074" s="554"/>
      <c r="E1074" s="559" t="str">
        <f>'ADJ Sch 10 - Notes'!$C$28&amp;" "&amp;'ADJ Sch 10 - Notes'!C39</f>
        <v>Allocation Basis 0</v>
      </c>
      <c r="F1074" s="555">
        <v>4</v>
      </c>
      <c r="G1074" s="567" t="str">
        <f>'ADJ Sch 10 - Notes'!$I$9</f>
        <v>Amount</v>
      </c>
      <c r="H1074" s="554"/>
      <c r="I1074" s="609"/>
      <c r="J1074" s="558">
        <f>'Sch 10 - Notes'!$I$39</f>
        <v>0</v>
      </c>
      <c r="K1074" s="558">
        <f t="shared" si="24"/>
        <v>0</v>
      </c>
      <c r="L1074" s="558">
        <f>'ADJ Sch 10 - Notes'!$I$39</f>
        <v>0</v>
      </c>
      <c r="M1074" s="608"/>
    </row>
    <row r="1075" spans="1:13" hidden="1" x14ac:dyDescent="0.25">
      <c r="A1075" s="608"/>
      <c r="B1075" s="554" t="s">
        <v>228</v>
      </c>
      <c r="C1075" s="555">
        <v>26</v>
      </c>
      <c r="D1075" s="554"/>
      <c r="E1075" s="559" t="str">
        <f>'ADJ Sch 10 - Notes'!$C$28&amp;" "&amp;'ADJ Sch 10 - Notes'!C40</f>
        <v>Allocation Basis 0</v>
      </c>
      <c r="F1075" s="555">
        <v>4</v>
      </c>
      <c r="G1075" s="567" t="str">
        <f>'ADJ Sch 10 - Notes'!$I$9</f>
        <v>Amount</v>
      </c>
      <c r="H1075" s="554"/>
      <c r="I1075" s="609"/>
      <c r="J1075" s="558">
        <f>'Sch 10 - Notes'!$I$40</f>
        <v>0</v>
      </c>
      <c r="K1075" s="558">
        <f t="shared" si="24"/>
        <v>0</v>
      </c>
      <c r="L1075" s="558">
        <f>'ADJ Sch 10 - Notes'!$I$40</f>
        <v>0</v>
      </c>
      <c r="M1075" s="608"/>
    </row>
    <row r="1076" spans="1:13" hidden="1" x14ac:dyDescent="0.25">
      <c r="A1076" s="608"/>
      <c r="B1076" s="554" t="s">
        <v>228</v>
      </c>
      <c r="C1076" s="555">
        <v>27</v>
      </c>
      <c r="D1076" s="554"/>
      <c r="E1076" s="559" t="str">
        <f>'ADJ Sch 10 - Notes'!$C$28&amp;" "&amp;'ADJ Sch 10 - Notes'!C41</f>
        <v>Allocation Basis 0</v>
      </c>
      <c r="F1076" s="555">
        <v>4</v>
      </c>
      <c r="G1076" s="567" t="str">
        <f>'ADJ Sch 10 - Notes'!$I$9</f>
        <v>Amount</v>
      </c>
      <c r="H1076" s="554"/>
      <c r="I1076" s="609"/>
      <c r="J1076" s="558">
        <f>'Sch 10 - Notes'!$I$41</f>
        <v>0</v>
      </c>
      <c r="K1076" s="558">
        <f t="shared" si="24"/>
        <v>0</v>
      </c>
      <c r="L1076" s="558">
        <f>'ADJ Sch 10 - Notes'!$I$41</f>
        <v>0</v>
      </c>
      <c r="M1076" s="608"/>
    </row>
    <row r="1077" spans="1:13" x14ac:dyDescent="0.25">
      <c r="A1077" s="608"/>
      <c r="B1077" s="554"/>
      <c r="C1077" s="555"/>
      <c r="D1077" s="554"/>
      <c r="E1077" s="559"/>
      <c r="F1077" s="555"/>
      <c r="G1077" s="567"/>
      <c r="H1077" s="554"/>
      <c r="I1077" s="609"/>
      <c r="J1077" s="558"/>
      <c r="K1077" s="558"/>
      <c r="L1077" s="558"/>
      <c r="M1077" s="608"/>
    </row>
    <row r="1078" spans="1:13" hidden="1" x14ac:dyDescent="0.25"/>
    <row r="1079" spans="1:13" hidden="1" x14ac:dyDescent="0.25"/>
    <row r="1080" spans="1:13" hidden="1" x14ac:dyDescent="0.25"/>
    <row r="1081" spans="1:13" hidden="1" x14ac:dyDescent="0.25"/>
    <row r="1082" spans="1:13" hidden="1" x14ac:dyDescent="0.25"/>
    <row r="1084" spans="1:13" hidden="1" x14ac:dyDescent="0.25"/>
    <row r="1085" spans="1:13" hidden="1" x14ac:dyDescent="0.25"/>
    <row r="1086" spans="1:13" hidden="1" x14ac:dyDescent="0.25"/>
    <row r="1087" spans="1:13" hidden="1" x14ac:dyDescent="0.25"/>
    <row r="1088" spans="1:13"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2" hidden="1" x14ac:dyDescent="0.25"/>
    <row r="1423" hidden="1" x14ac:dyDescent="0.25"/>
    <row r="1424" hidden="1" x14ac:dyDescent="0.25"/>
    <row r="1425" hidden="1" x14ac:dyDescent="0.25"/>
    <row r="1426" hidden="1" x14ac:dyDescent="0.25"/>
    <row r="1427" hidden="1" x14ac:dyDescent="0.25"/>
    <row r="1429" hidden="1" x14ac:dyDescent="0.25"/>
    <row r="1430" hidden="1" x14ac:dyDescent="0.25"/>
    <row r="1431" hidden="1" x14ac:dyDescent="0.25"/>
    <row r="1432" hidden="1" x14ac:dyDescent="0.25"/>
    <row r="1433" hidden="1" x14ac:dyDescent="0.25"/>
    <row r="1434" hidden="1" x14ac:dyDescent="0.25"/>
    <row r="1436" hidden="1" x14ac:dyDescent="0.25"/>
    <row r="1437" hidden="1" x14ac:dyDescent="0.25"/>
    <row r="1438" hidden="1" x14ac:dyDescent="0.25"/>
    <row r="1439" hidden="1" x14ac:dyDescent="0.25"/>
    <row r="1440" hidden="1" x14ac:dyDescent="0.25"/>
    <row r="1441" hidden="1" x14ac:dyDescent="0.25"/>
    <row r="1443" hidden="1" x14ac:dyDescent="0.25"/>
    <row r="1444" hidden="1" x14ac:dyDescent="0.25"/>
    <row r="1445" hidden="1" x14ac:dyDescent="0.25"/>
    <row r="1446" hidden="1" x14ac:dyDescent="0.25"/>
    <row r="1447" hidden="1" x14ac:dyDescent="0.25"/>
    <row r="1448" hidden="1" x14ac:dyDescent="0.25"/>
    <row r="1450" hidden="1" x14ac:dyDescent="0.25"/>
    <row r="1451" hidden="1" x14ac:dyDescent="0.25"/>
    <row r="1452" hidden="1" x14ac:dyDescent="0.25"/>
    <row r="1453" hidden="1" x14ac:dyDescent="0.25"/>
    <row r="1454" hidden="1" x14ac:dyDescent="0.25"/>
    <row r="1455" hidden="1" x14ac:dyDescent="0.25"/>
    <row r="1457" hidden="1" x14ac:dyDescent="0.25"/>
    <row r="1458" hidden="1" x14ac:dyDescent="0.25"/>
    <row r="1459" hidden="1" x14ac:dyDescent="0.25"/>
    <row r="1460" hidden="1" x14ac:dyDescent="0.25"/>
    <row r="1461" hidden="1" x14ac:dyDescent="0.25"/>
    <row r="1462" hidden="1" x14ac:dyDescent="0.25"/>
    <row r="1464" hidden="1" x14ac:dyDescent="0.25"/>
    <row r="1465" hidden="1" x14ac:dyDescent="0.25"/>
    <row r="1466" hidden="1" x14ac:dyDescent="0.25"/>
    <row r="1467" hidden="1" x14ac:dyDescent="0.25"/>
    <row r="1468" hidden="1" x14ac:dyDescent="0.25"/>
    <row r="1469" hidden="1" x14ac:dyDescent="0.25"/>
    <row r="1471" hidden="1" x14ac:dyDescent="0.25"/>
    <row r="1472" hidden="1" x14ac:dyDescent="0.25"/>
    <row r="1473" hidden="1" x14ac:dyDescent="0.25"/>
    <row r="1474" hidden="1" x14ac:dyDescent="0.25"/>
    <row r="1475" hidden="1" x14ac:dyDescent="0.25"/>
    <row r="1476"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sheetData>
  <sheetProtection algorithmName="SHA-512" hashValue="jGFk3UXboid4cMRXemx87NzUZtpiV3H7uxwEu8QEc9ghr29D8mursZfWhvqDpyZwwkbHEchKVU7azq2Jrwj5fQ==" saltValue="M3989x+SmQSB00AoAEO/xw==" spinCount="100000" sheet="1" objects="1" scenarios="1" formatCells="0" selectLockedCells="1"/>
  <autoFilter ref="A10:M1077">
    <filterColumn colId="10">
      <customFilters and="1">
        <customFilter operator="notEqual" val="0"/>
        <customFilter operator="notEqual" val="&quot;"/>
      </customFilters>
    </filterColumn>
  </autoFilter>
  <sortState ref="B240:L779">
    <sortCondition ref="F240:F779"/>
    <sortCondition ref="C240:C779"/>
  </sortState>
  <mergeCells count="4">
    <mergeCell ref="C3:E3"/>
    <mergeCell ref="C5:E5"/>
    <mergeCell ref="C7:E7"/>
    <mergeCell ref="A1:M1"/>
  </mergeCells>
  <printOptions horizontalCentered="1"/>
  <pageMargins left="0.25" right="0.25" top="0.75" bottom="0.75" header="0.3" footer="0.3"/>
  <pageSetup scale="59" fitToHeight="0" orientation="landscape" r:id="rId1"/>
  <headerFooter alignWithMargins="0">
    <oddHeader>&amp;C&amp;9State of Iowa
Ground Emergency Medical Transportation
Medicaid Cost Report</oddHeader>
    <oddFooter>&amp;L&amp;9Printed &amp;D&amp;C&amp;9&amp;A&amp;R&amp;9Page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5"/>
  <sheetViews>
    <sheetView workbookViewId="0">
      <selection activeCell="I31" sqref="I31"/>
    </sheetView>
  </sheetViews>
  <sheetFormatPr defaultRowHeight="15.5" x14ac:dyDescent="0.35"/>
  <cols>
    <col min="1" max="1" width="13.23046875" bestFit="1" customWidth="1"/>
    <col min="2" max="2" width="9.84375" bestFit="1" customWidth="1"/>
  </cols>
  <sheetData>
    <row r="1" spans="1:2" x14ac:dyDescent="0.35">
      <c r="A1" s="634" t="s">
        <v>342</v>
      </c>
      <c r="B1" s="634" t="s">
        <v>343</v>
      </c>
    </row>
    <row r="2" spans="1:2" x14ac:dyDescent="0.35">
      <c r="A2" t="s">
        <v>344</v>
      </c>
      <c r="B2" t="s">
        <v>348</v>
      </c>
    </row>
    <row r="3" spans="1:2" x14ac:dyDescent="0.35">
      <c r="A3" t="s">
        <v>345</v>
      </c>
      <c r="B3">
        <v>1.18</v>
      </c>
    </row>
    <row r="4" spans="1:2" x14ac:dyDescent="0.35">
      <c r="A4" t="s">
        <v>346</v>
      </c>
      <c r="B4" s="635">
        <v>43817</v>
      </c>
    </row>
    <row r="5" spans="1:2" x14ac:dyDescent="0.35">
      <c r="A5" t="s">
        <v>347</v>
      </c>
      <c r="B5">
        <v>3965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00FF"/>
    <pageSetUpPr fitToPage="1"/>
  </sheetPr>
  <dimension ref="A1:P74"/>
  <sheetViews>
    <sheetView showGridLines="0" tabSelected="1" zoomScale="85" zoomScaleNormal="85" zoomScaleSheetLayoutView="100" zoomScalePageLayoutView="80" workbookViewId="0">
      <pane ySplit="9" topLeftCell="A10" activePane="bottomLeft" state="frozen"/>
      <selection activeCell="A10" sqref="A10:E10"/>
      <selection pane="bottomLeft" activeCell="A8" sqref="A8:C8"/>
    </sheetView>
  </sheetViews>
  <sheetFormatPr defaultColWidth="0" defaultRowHeight="10" zeroHeight="1" x14ac:dyDescent="0.35"/>
  <cols>
    <col min="1" max="1" width="49.69140625" style="212" customWidth="1"/>
    <col min="2" max="2" width="13.4609375" style="201" customWidth="1"/>
    <col min="3" max="3" width="7.4609375" style="201" customWidth="1"/>
    <col min="4" max="4" width="10.765625" style="201" customWidth="1"/>
    <col min="5" max="5" width="7.69140625" style="201" customWidth="1"/>
    <col min="6" max="6" width="7.765625" style="201" customWidth="1"/>
    <col min="7" max="7" width="10.84375" style="201" customWidth="1"/>
    <col min="8" max="8" width="10.921875" style="201" customWidth="1"/>
    <col min="9" max="9" width="8.53515625" style="201" customWidth="1"/>
    <col min="10" max="11" width="8.53515625" style="201" hidden="1" customWidth="1"/>
    <col min="12" max="13" width="8.53515625" style="202" hidden="1" customWidth="1"/>
    <col min="14" max="15" width="9.765625" style="349" hidden="1" customWidth="1"/>
    <col min="16" max="16" width="8.765625" style="202" hidden="1" customWidth="1"/>
    <col min="17" max="16384" width="8.53515625" style="201" hidden="1"/>
  </cols>
  <sheetData>
    <row r="1" spans="1:16" x14ac:dyDescent="0.35"/>
    <row r="2" spans="1:16" ht="15.5" hidden="1" x14ac:dyDescent="0.35">
      <c r="A2" s="639"/>
      <c r="B2" s="636"/>
      <c r="C2" s="636"/>
      <c r="D2" s="636"/>
      <c r="E2" s="636"/>
      <c r="F2" s="636"/>
      <c r="G2" s="636"/>
      <c r="H2" s="638" t="s">
        <v>349</v>
      </c>
      <c r="I2" s="636"/>
      <c r="J2" s="636"/>
    </row>
    <row r="3" spans="1:16" ht="11.5" customHeight="1" x14ac:dyDescent="0.35">
      <c r="A3" s="599" t="s">
        <v>1</v>
      </c>
      <c r="B3" s="599"/>
      <c r="C3" s="599"/>
      <c r="D3" s="599"/>
      <c r="E3" s="599"/>
      <c r="F3" s="599"/>
      <c r="G3" s="601" t="s">
        <v>229</v>
      </c>
      <c r="H3" s="600">
        <f>Version_Name</f>
        <v>1.18</v>
      </c>
      <c r="J3" s="638" t="s">
        <v>371</v>
      </c>
    </row>
    <row r="4" spans="1:16" ht="11.5" customHeight="1" x14ac:dyDescent="0.35">
      <c r="A4" s="599"/>
      <c r="B4" s="599"/>
      <c r="C4" s="599"/>
      <c r="D4" s="599"/>
      <c r="E4" s="599"/>
      <c r="F4" s="599"/>
      <c r="G4" s="769"/>
      <c r="H4" s="904"/>
      <c r="J4" s="638" t="s">
        <v>4789</v>
      </c>
    </row>
    <row r="5" spans="1:16" ht="18" customHeight="1" x14ac:dyDescent="0.35">
      <c r="A5" s="1016" t="s">
        <v>0</v>
      </c>
      <c r="B5" s="1016"/>
      <c r="C5" s="1016"/>
      <c r="D5" s="1016"/>
      <c r="E5" s="1016"/>
      <c r="F5" s="1016"/>
      <c r="G5" s="1016"/>
      <c r="H5" s="1016"/>
      <c r="J5" s="636"/>
    </row>
    <row r="6" spans="1:16" ht="18" hidden="1" customHeight="1" x14ac:dyDescent="0.35">
      <c r="A6" s="638" t="s">
        <v>350</v>
      </c>
      <c r="B6" s="638"/>
      <c r="C6" s="638"/>
      <c r="D6" s="638" t="s">
        <v>351</v>
      </c>
      <c r="E6" s="638"/>
      <c r="F6" s="638" t="s">
        <v>352</v>
      </c>
      <c r="G6" s="638"/>
      <c r="H6" s="638"/>
      <c r="I6" s="638"/>
      <c r="J6" s="636"/>
    </row>
    <row r="7" spans="1:16" s="31" customFormat="1" ht="12" customHeight="1" x14ac:dyDescent="0.35">
      <c r="A7" s="1019" t="s">
        <v>150</v>
      </c>
      <c r="B7" s="1021"/>
      <c r="C7" s="1020"/>
      <c r="D7" s="1019" t="s">
        <v>6347</v>
      </c>
      <c r="E7" s="1020"/>
      <c r="F7" s="1019" t="s">
        <v>158</v>
      </c>
      <c r="G7" s="1021"/>
      <c r="H7" s="1020"/>
      <c r="J7" s="637"/>
      <c r="L7" s="32"/>
      <c r="M7" s="32"/>
      <c r="N7" s="33"/>
      <c r="O7" s="33"/>
      <c r="P7" s="32"/>
    </row>
    <row r="8" spans="1:16" ht="24" customHeight="1" x14ac:dyDescent="0.35">
      <c r="A8" s="1010"/>
      <c r="B8" s="1011"/>
      <c r="C8" s="1012"/>
      <c r="D8" s="1017"/>
      <c r="E8" s="1018"/>
      <c r="F8" s="1010"/>
      <c r="G8" s="1011"/>
      <c r="H8" s="1012"/>
      <c r="J8" s="638" t="s">
        <v>372</v>
      </c>
      <c r="K8" s="629"/>
    </row>
    <row r="9" spans="1:16" ht="24" hidden="1" customHeight="1" x14ac:dyDescent="0.35">
      <c r="A9" s="638" t="s">
        <v>353</v>
      </c>
      <c r="B9" s="638"/>
      <c r="C9" s="638"/>
      <c r="D9" s="638"/>
      <c r="E9" s="638"/>
      <c r="F9" s="638" t="s">
        <v>354</v>
      </c>
      <c r="G9" s="638"/>
      <c r="H9" s="638"/>
      <c r="I9" s="638"/>
      <c r="J9" s="638"/>
      <c r="K9" s="629"/>
    </row>
    <row r="10" spans="1:16" s="31" customFormat="1" ht="12" customHeight="1" x14ac:dyDescent="0.35">
      <c r="A10" s="978" t="s">
        <v>149</v>
      </c>
      <c r="B10" s="979"/>
      <c r="C10" s="979"/>
      <c r="D10" s="979"/>
      <c r="E10" s="1000"/>
      <c r="F10" s="978" t="s">
        <v>157</v>
      </c>
      <c r="G10" s="979"/>
      <c r="H10" s="1000"/>
      <c r="J10" s="638"/>
      <c r="L10" s="32"/>
      <c r="M10" s="32"/>
      <c r="N10" s="33"/>
      <c r="O10" s="33"/>
      <c r="P10" s="32"/>
    </row>
    <row r="11" spans="1:16" s="203" customFormat="1" ht="24" customHeight="1" x14ac:dyDescent="0.35">
      <c r="A11" s="1010"/>
      <c r="B11" s="1011"/>
      <c r="C11" s="1011"/>
      <c r="D11" s="1011"/>
      <c r="E11" s="1012"/>
      <c r="F11" s="1005"/>
      <c r="G11" s="1006"/>
      <c r="H11" s="1007"/>
      <c r="J11" s="638" t="s">
        <v>373</v>
      </c>
      <c r="L11" s="204"/>
      <c r="M11" s="204"/>
      <c r="N11" s="205"/>
      <c r="O11" s="205"/>
      <c r="P11" s="204"/>
    </row>
    <row r="12" spans="1:16" s="203" customFormat="1" ht="24" hidden="1" customHeight="1" x14ac:dyDescent="0.35">
      <c r="A12" s="638" t="s">
        <v>355</v>
      </c>
      <c r="B12" s="638" t="s">
        <v>356</v>
      </c>
      <c r="C12" s="638"/>
      <c r="D12" s="638"/>
      <c r="E12" s="638"/>
      <c r="F12" s="638" t="s">
        <v>357</v>
      </c>
      <c r="G12" s="638"/>
      <c r="H12" s="638"/>
      <c r="I12" s="638"/>
      <c r="J12" s="638"/>
      <c r="L12" s="204"/>
      <c r="M12" s="204"/>
      <c r="N12" s="205"/>
      <c r="O12" s="205"/>
      <c r="P12" s="204"/>
    </row>
    <row r="13" spans="1:16" s="31" customFormat="1" ht="12" customHeight="1" x14ac:dyDescent="0.35">
      <c r="A13" s="195" t="s">
        <v>151</v>
      </c>
      <c r="B13" s="978" t="s">
        <v>155</v>
      </c>
      <c r="C13" s="979"/>
      <c r="D13" s="979"/>
      <c r="E13" s="1000"/>
      <c r="F13" s="978" t="s">
        <v>156</v>
      </c>
      <c r="G13" s="979"/>
      <c r="H13" s="1000"/>
      <c r="J13" s="638"/>
      <c r="L13" s="32"/>
      <c r="M13" s="32"/>
      <c r="N13" s="33"/>
      <c r="O13" s="33"/>
      <c r="P13" s="32"/>
    </row>
    <row r="14" spans="1:16" s="203" customFormat="1" ht="24" customHeight="1" x14ac:dyDescent="0.35">
      <c r="A14" s="198"/>
      <c r="B14" s="1010"/>
      <c r="C14" s="1011"/>
      <c r="D14" s="1011"/>
      <c r="E14" s="1012"/>
      <c r="F14" s="1001"/>
      <c r="G14" s="1022"/>
      <c r="H14" s="1002"/>
      <c r="J14" s="638" t="s">
        <v>374</v>
      </c>
      <c r="L14" s="204"/>
      <c r="M14" s="204"/>
      <c r="N14" s="205"/>
      <c r="O14" s="205"/>
      <c r="P14" s="204"/>
    </row>
    <row r="15" spans="1:16" s="31" customFormat="1" ht="12" customHeight="1" x14ac:dyDescent="0.35">
      <c r="A15" s="195" t="s">
        <v>152</v>
      </c>
      <c r="B15" s="195" t="s">
        <v>62</v>
      </c>
      <c r="C15" s="34"/>
      <c r="D15" s="34"/>
      <c r="E15" s="35"/>
      <c r="F15" s="34" t="s">
        <v>154</v>
      </c>
      <c r="G15" s="34"/>
      <c r="H15" s="35"/>
      <c r="J15" s="638"/>
      <c r="L15" s="32"/>
      <c r="M15" s="32"/>
      <c r="N15" s="33"/>
      <c r="O15" s="33"/>
      <c r="P15" s="32"/>
    </row>
    <row r="16" spans="1:16" s="203" customFormat="1" ht="24" customHeight="1" x14ac:dyDescent="0.35">
      <c r="A16" s="198"/>
      <c r="B16" s="1010"/>
      <c r="C16" s="1011"/>
      <c r="D16" s="1011"/>
      <c r="E16" s="1012"/>
      <c r="F16" s="1001"/>
      <c r="G16" s="1022"/>
      <c r="H16" s="1002"/>
      <c r="J16" s="638" t="s">
        <v>375</v>
      </c>
      <c r="L16" s="204"/>
      <c r="M16" s="204"/>
      <c r="N16" s="205"/>
      <c r="O16" s="205"/>
      <c r="P16" s="204"/>
    </row>
    <row r="17" spans="1:16" s="203" customFormat="1" ht="24" hidden="1" customHeight="1" x14ac:dyDescent="0.35">
      <c r="A17" s="638" t="s">
        <v>358</v>
      </c>
      <c r="B17" s="638"/>
      <c r="C17" s="638"/>
      <c r="D17" s="638"/>
      <c r="E17" s="638"/>
      <c r="F17" s="638"/>
      <c r="G17" s="638"/>
      <c r="H17" s="638"/>
      <c r="I17" s="638"/>
      <c r="J17" s="638"/>
      <c r="L17" s="204"/>
      <c r="M17" s="204"/>
      <c r="N17" s="205"/>
      <c r="O17" s="205"/>
      <c r="P17" s="204"/>
    </row>
    <row r="18" spans="1:16" s="31" customFormat="1" ht="12" customHeight="1" x14ac:dyDescent="0.35">
      <c r="A18" s="978" t="s">
        <v>63</v>
      </c>
      <c r="B18" s="979"/>
      <c r="C18" s="979"/>
      <c r="D18" s="979"/>
      <c r="E18" s="979"/>
      <c r="F18" s="979"/>
      <c r="G18" s="979"/>
      <c r="H18" s="1000"/>
      <c r="J18" s="638"/>
      <c r="L18" s="32"/>
      <c r="M18" s="32"/>
      <c r="N18" s="33"/>
      <c r="O18" s="33"/>
      <c r="P18" s="32"/>
    </row>
    <row r="19" spans="1:16" s="203" customFormat="1" ht="24" customHeight="1" x14ac:dyDescent="0.35">
      <c r="A19" s="1010"/>
      <c r="B19" s="1011"/>
      <c r="C19" s="1011"/>
      <c r="D19" s="1011"/>
      <c r="E19" s="1011"/>
      <c r="F19" s="1011"/>
      <c r="G19" s="1011"/>
      <c r="H19" s="1012"/>
      <c r="J19" s="638" t="s">
        <v>376</v>
      </c>
      <c r="L19" s="204"/>
      <c r="M19" s="204"/>
      <c r="N19" s="206"/>
      <c r="O19" s="205"/>
      <c r="P19" s="204"/>
    </row>
    <row r="20" spans="1:16" s="203" customFormat="1" ht="24" hidden="1" customHeight="1" x14ac:dyDescent="0.35">
      <c r="A20" s="638" t="s">
        <v>359</v>
      </c>
      <c r="B20" s="638"/>
      <c r="C20" s="638"/>
      <c r="D20" s="638" t="s">
        <v>360</v>
      </c>
      <c r="E20" s="638"/>
      <c r="F20" s="638"/>
      <c r="G20" s="638" t="s">
        <v>361</v>
      </c>
      <c r="H20" s="638"/>
      <c r="I20" s="638"/>
      <c r="J20" s="638"/>
      <c r="L20" s="204"/>
      <c r="M20" s="204"/>
      <c r="N20" s="206"/>
      <c r="O20" s="205"/>
      <c r="P20" s="204"/>
    </row>
    <row r="21" spans="1:16" s="31" customFormat="1" ht="12" customHeight="1" x14ac:dyDescent="0.35">
      <c r="A21" s="978" t="s">
        <v>153</v>
      </c>
      <c r="B21" s="979"/>
      <c r="C21" s="1000"/>
      <c r="D21" s="978" t="s">
        <v>64</v>
      </c>
      <c r="E21" s="979"/>
      <c r="F21" s="1000"/>
      <c r="G21" s="1003" t="s">
        <v>6348</v>
      </c>
      <c r="H21" s="1004"/>
      <c r="J21" s="638"/>
      <c r="L21" s="32"/>
      <c r="M21" s="32"/>
      <c r="N21" s="207"/>
      <c r="O21" s="33"/>
      <c r="P21" s="32"/>
    </row>
    <row r="22" spans="1:16" s="203" customFormat="1" ht="24" customHeight="1" x14ac:dyDescent="0.35">
      <c r="A22" s="1010"/>
      <c r="B22" s="1011"/>
      <c r="C22" s="1012"/>
      <c r="D22" s="1005"/>
      <c r="E22" s="1006"/>
      <c r="F22" s="1007"/>
      <c r="G22" s="1008"/>
      <c r="H22" s="1009"/>
      <c r="J22" s="638" t="s">
        <v>377</v>
      </c>
      <c r="L22" s="204"/>
      <c r="M22" s="204"/>
      <c r="N22" s="205"/>
      <c r="O22" s="205">
        <v>4107735615</v>
      </c>
      <c r="P22" s="204"/>
    </row>
    <row r="23" spans="1:16" s="203" customFormat="1" ht="24" hidden="1" customHeight="1" x14ac:dyDescent="0.35">
      <c r="A23" s="638" t="s">
        <v>362</v>
      </c>
      <c r="B23" s="638" t="s">
        <v>363</v>
      </c>
      <c r="C23" s="638"/>
      <c r="D23" s="638"/>
      <c r="E23" s="638"/>
      <c r="F23" s="638" t="s">
        <v>364</v>
      </c>
      <c r="G23" s="638" t="s">
        <v>365</v>
      </c>
      <c r="H23" s="638"/>
      <c r="I23" s="638"/>
      <c r="J23" s="638"/>
      <c r="L23" s="204"/>
      <c r="M23" s="204"/>
      <c r="N23" s="205"/>
      <c r="O23" s="205"/>
      <c r="P23" s="204"/>
    </row>
    <row r="24" spans="1:16" s="31" customFormat="1" ht="12" customHeight="1" x14ac:dyDescent="0.35">
      <c r="A24" s="621" t="s">
        <v>6349</v>
      </c>
      <c r="B24" s="978" t="s">
        <v>6350</v>
      </c>
      <c r="C24" s="979"/>
      <c r="D24" s="979"/>
      <c r="E24" s="1000"/>
      <c r="F24" s="196" t="s">
        <v>6351</v>
      </c>
      <c r="G24" s="195" t="s">
        <v>6352</v>
      </c>
      <c r="H24" s="35"/>
      <c r="J24" s="638"/>
      <c r="L24" s="32"/>
      <c r="M24" s="32"/>
      <c r="N24" s="33"/>
      <c r="O24" s="33"/>
      <c r="P24" s="32"/>
    </row>
    <row r="25" spans="1:16" s="203" customFormat="1" ht="24" customHeight="1" x14ac:dyDescent="0.35">
      <c r="A25" s="198"/>
      <c r="B25" s="1010"/>
      <c r="C25" s="1011"/>
      <c r="D25" s="1011"/>
      <c r="E25" s="1012"/>
      <c r="F25" s="198"/>
      <c r="G25" s="1001"/>
      <c r="H25" s="1002"/>
      <c r="J25" s="638" t="s">
        <v>378</v>
      </c>
      <c r="L25" s="204"/>
      <c r="M25" s="204"/>
      <c r="N25" s="205">
        <v>211529390</v>
      </c>
      <c r="O25" s="205"/>
      <c r="P25" s="204"/>
    </row>
    <row r="26" spans="1:16" s="203" customFormat="1" ht="24" hidden="1" customHeight="1" x14ac:dyDescent="0.35">
      <c r="A26" s="638" t="s">
        <v>366</v>
      </c>
      <c r="B26" s="638"/>
      <c r="C26" s="638"/>
      <c r="D26" s="638"/>
      <c r="E26" s="638"/>
      <c r="F26" s="638"/>
      <c r="G26" s="638" t="s">
        <v>367</v>
      </c>
      <c r="H26" s="638"/>
      <c r="I26" s="638"/>
      <c r="J26" s="638"/>
      <c r="L26" s="204"/>
      <c r="M26" s="204"/>
      <c r="N26" s="205"/>
      <c r="O26" s="205"/>
      <c r="P26" s="204"/>
    </row>
    <row r="27" spans="1:16" s="31" customFormat="1" ht="12" customHeight="1" x14ac:dyDescent="0.35">
      <c r="A27" s="978" t="s">
        <v>6353</v>
      </c>
      <c r="B27" s="979"/>
      <c r="C27" s="979"/>
      <c r="D27" s="979"/>
      <c r="E27" s="979"/>
      <c r="F27" s="1000"/>
      <c r="G27" s="978" t="s">
        <v>6354</v>
      </c>
      <c r="H27" s="1000"/>
      <c r="J27" s="638"/>
      <c r="L27" s="32"/>
      <c r="M27" s="32"/>
      <c r="N27" s="33"/>
      <c r="O27" s="33"/>
      <c r="P27" s="32"/>
    </row>
    <row r="28" spans="1:16" s="203" customFormat="1" ht="24" customHeight="1" x14ac:dyDescent="0.35">
      <c r="A28" s="1010"/>
      <c r="B28" s="1011"/>
      <c r="C28" s="1011"/>
      <c r="D28" s="1011"/>
      <c r="E28" s="1011"/>
      <c r="F28" s="1012"/>
      <c r="G28" s="1027"/>
      <c r="H28" s="1028"/>
      <c r="J28" s="638" t="s">
        <v>379</v>
      </c>
      <c r="L28" s="204"/>
      <c r="M28" s="204"/>
      <c r="N28" s="205"/>
      <c r="O28" s="205">
        <v>20111101</v>
      </c>
      <c r="P28" s="204"/>
    </row>
    <row r="29" spans="1:16" s="203" customFormat="1" ht="24" hidden="1" customHeight="1" x14ac:dyDescent="0.35">
      <c r="A29" s="638" t="s">
        <v>368</v>
      </c>
      <c r="B29" s="638"/>
      <c r="C29" s="638"/>
      <c r="D29" s="638" t="s">
        <v>369</v>
      </c>
      <c r="E29" s="638"/>
      <c r="F29" s="638"/>
      <c r="G29" s="638"/>
      <c r="H29" s="638"/>
      <c r="I29" s="638"/>
      <c r="J29" s="638"/>
      <c r="L29" s="204"/>
      <c r="M29" s="204"/>
      <c r="N29" s="205"/>
      <c r="O29" s="205"/>
      <c r="P29" s="204"/>
    </row>
    <row r="30" spans="1:16" s="31" customFormat="1" ht="12" customHeight="1" x14ac:dyDescent="0.35">
      <c r="A30" s="197" t="s">
        <v>6355</v>
      </c>
      <c r="B30" s="34"/>
      <c r="C30" s="35"/>
      <c r="D30" s="195" t="s">
        <v>6356</v>
      </c>
      <c r="E30" s="34"/>
      <c r="F30" s="34"/>
      <c r="G30" s="34"/>
      <c r="H30" s="35"/>
      <c r="J30" s="638"/>
      <c r="L30" s="32"/>
      <c r="M30" s="32"/>
      <c r="N30" s="33"/>
      <c r="O30" s="33"/>
      <c r="P30" s="32"/>
    </row>
    <row r="31" spans="1:16" s="203" customFormat="1" ht="24" customHeight="1" x14ac:dyDescent="0.35">
      <c r="A31" s="1010"/>
      <c r="B31" s="1011"/>
      <c r="C31" s="1012"/>
      <c r="D31" s="1013"/>
      <c r="E31" s="1014"/>
      <c r="F31" s="1014"/>
      <c r="G31" s="1014"/>
      <c r="H31" s="1015"/>
      <c r="J31" s="638" t="s">
        <v>380</v>
      </c>
      <c r="L31" s="204"/>
      <c r="M31" s="204"/>
      <c r="N31" s="205"/>
      <c r="O31" s="205"/>
      <c r="P31" s="204"/>
    </row>
    <row r="32" spans="1:16" s="31" customFormat="1" ht="12" customHeight="1" x14ac:dyDescent="0.35">
      <c r="A32" s="197" t="s">
        <v>6357</v>
      </c>
      <c r="B32" s="34"/>
      <c r="C32" s="35"/>
      <c r="D32" s="34" t="s">
        <v>6424</v>
      </c>
      <c r="E32" s="34"/>
      <c r="F32" s="34"/>
      <c r="G32" s="34"/>
      <c r="H32" s="35"/>
      <c r="J32" s="638"/>
      <c r="L32" s="32"/>
      <c r="M32" s="32"/>
      <c r="N32" s="33"/>
      <c r="O32" s="33"/>
      <c r="P32" s="32"/>
    </row>
    <row r="33" spans="1:16" s="203" customFormat="1" ht="24" customHeight="1" x14ac:dyDescent="0.35">
      <c r="A33" s="1010"/>
      <c r="B33" s="1011"/>
      <c r="C33" s="1012"/>
      <c r="D33" s="1013"/>
      <c r="E33" s="1014"/>
      <c r="F33" s="1014"/>
      <c r="G33" s="1014"/>
      <c r="H33" s="1015"/>
      <c r="J33" s="638" t="s">
        <v>381</v>
      </c>
      <c r="L33" s="204"/>
      <c r="M33" s="204"/>
      <c r="N33" s="205"/>
      <c r="O33" s="205"/>
      <c r="P33" s="204"/>
    </row>
    <row r="34" spans="1:16" s="203" customFormat="1" ht="24" hidden="1" customHeight="1" x14ac:dyDescent="0.35">
      <c r="A34" s="638" t="s">
        <v>370</v>
      </c>
      <c r="B34" s="638"/>
      <c r="C34" s="638" t="s">
        <v>394</v>
      </c>
      <c r="D34" s="638"/>
      <c r="E34" s="638"/>
      <c r="F34" s="638"/>
      <c r="G34" s="638"/>
      <c r="H34" s="638"/>
      <c r="I34" s="638"/>
      <c r="J34" s="638"/>
      <c r="L34" s="204"/>
      <c r="M34" s="204"/>
      <c r="N34" s="205"/>
      <c r="O34" s="205"/>
      <c r="P34" s="204"/>
    </row>
    <row r="35" spans="1:16" ht="12" customHeight="1" x14ac:dyDescent="0.35">
      <c r="A35" s="978" t="s">
        <v>6358</v>
      </c>
      <c r="B35" s="1000"/>
      <c r="C35" s="978" t="s">
        <v>6359</v>
      </c>
      <c r="D35" s="979"/>
      <c r="E35" s="979"/>
      <c r="F35" s="979"/>
      <c r="G35" s="979"/>
      <c r="H35" s="1000"/>
      <c r="J35" s="638"/>
    </row>
    <row r="36" spans="1:16" s="208" customFormat="1" ht="24" customHeight="1" x14ac:dyDescent="0.35">
      <c r="A36" s="1013"/>
      <c r="B36" s="1014"/>
      <c r="C36" s="1013"/>
      <c r="D36" s="1014"/>
      <c r="E36" s="1014"/>
      <c r="F36" s="1014"/>
      <c r="G36" s="1014"/>
      <c r="H36" s="1015"/>
      <c r="J36" s="638" t="s">
        <v>382</v>
      </c>
      <c r="L36" s="209"/>
      <c r="M36" s="209"/>
      <c r="N36" s="210">
        <v>20110101</v>
      </c>
      <c r="O36" s="210">
        <v>20111231</v>
      </c>
      <c r="P36" s="209"/>
    </row>
    <row r="37" spans="1:16" s="212" customFormat="1" ht="12" customHeight="1" x14ac:dyDescent="0.35">
      <c r="A37" s="211" t="s">
        <v>6360</v>
      </c>
      <c r="B37" s="645"/>
      <c r="C37" s="645"/>
      <c r="D37" s="645"/>
      <c r="E37" s="645"/>
      <c r="F37" s="645"/>
      <c r="G37" s="645"/>
      <c r="H37" s="646"/>
      <c r="J37" s="638"/>
      <c r="L37" s="213"/>
      <c r="M37" s="213"/>
      <c r="N37" s="350"/>
      <c r="O37" s="350"/>
      <c r="P37" s="213"/>
    </row>
    <row r="38" spans="1:16" s="208" customFormat="1" ht="24" customHeight="1" thickBot="1" x14ac:dyDescent="0.4">
      <c r="A38" s="963">
        <f>'Sch 9 - Prospective Rate'!H39</f>
        <v>0</v>
      </c>
      <c r="B38" s="214"/>
      <c r="C38" s="214"/>
      <c r="D38" s="214"/>
      <c r="E38" s="214"/>
      <c r="F38" s="214"/>
      <c r="G38" s="214"/>
      <c r="H38" s="215"/>
      <c r="J38" s="638" t="s">
        <v>383</v>
      </c>
      <c r="L38" s="209"/>
      <c r="M38" s="209"/>
      <c r="N38" s="210"/>
      <c r="O38" s="210"/>
      <c r="P38" s="209"/>
    </row>
    <row r="39" spans="1:16" s="920" customFormat="1" ht="74.25" customHeight="1" thickTop="1" x14ac:dyDescent="0.35">
      <c r="A39" s="1029" t="s">
        <v>6361</v>
      </c>
      <c r="B39" s="1030"/>
      <c r="C39" s="1030"/>
      <c r="D39" s="1030"/>
      <c r="E39" s="1030"/>
      <c r="F39" s="1030"/>
      <c r="G39" s="1030"/>
      <c r="H39" s="1031"/>
      <c r="L39" s="921"/>
      <c r="M39" s="921"/>
      <c r="N39" s="922"/>
      <c r="O39" s="922"/>
      <c r="P39" s="921"/>
    </row>
    <row r="40" spans="1:16" s="923" customFormat="1" ht="37.5" customHeight="1" x14ac:dyDescent="0.35">
      <c r="A40" s="1032" t="s">
        <v>6362</v>
      </c>
      <c r="B40" s="1033"/>
      <c r="C40" s="1033"/>
      <c r="D40" s="1033"/>
      <c r="E40" s="1033"/>
      <c r="F40" s="1033"/>
      <c r="G40" s="1033"/>
      <c r="H40" s="1034"/>
      <c r="L40" s="924"/>
      <c r="M40" s="924"/>
      <c r="N40" s="925"/>
      <c r="O40" s="925"/>
      <c r="P40" s="924"/>
    </row>
    <row r="41" spans="1:16" s="923" customFormat="1" ht="21" customHeight="1" x14ac:dyDescent="0.35">
      <c r="A41" s="1025" t="s">
        <v>95</v>
      </c>
      <c r="B41" s="1026"/>
      <c r="C41" s="1026"/>
      <c r="D41" s="1026"/>
      <c r="E41" s="1026"/>
      <c r="F41" s="1026"/>
      <c r="G41" s="1026"/>
      <c r="H41" s="908"/>
      <c r="J41" s="926"/>
      <c r="L41" s="924"/>
      <c r="M41" s="924"/>
      <c r="N41" s="925"/>
      <c r="O41" s="925"/>
      <c r="P41" s="924"/>
    </row>
    <row r="42" spans="1:16" s="923" customFormat="1" ht="16" customHeight="1" x14ac:dyDescent="0.35">
      <c r="A42" s="954" t="s">
        <v>92</v>
      </c>
      <c r="B42" s="1023" t="s">
        <v>93</v>
      </c>
      <c r="C42" s="1023"/>
      <c r="D42" s="1023"/>
      <c r="E42" s="1023"/>
      <c r="F42" s="1023"/>
      <c r="G42" s="1023"/>
      <c r="H42" s="1024"/>
      <c r="L42" s="924"/>
      <c r="M42" s="924"/>
      <c r="N42" s="925"/>
      <c r="O42" s="925"/>
      <c r="P42" s="924"/>
    </row>
    <row r="43" spans="1:16" s="926" customFormat="1" ht="39.75" customHeight="1" x14ac:dyDescent="0.35">
      <c r="A43" s="994" t="s">
        <v>6363</v>
      </c>
      <c r="B43" s="995"/>
      <c r="C43" s="995"/>
      <c r="D43" s="995"/>
      <c r="E43" s="995"/>
      <c r="F43" s="995"/>
      <c r="G43" s="995"/>
      <c r="H43" s="996"/>
      <c r="K43" s="927"/>
      <c r="L43" s="928"/>
      <c r="M43" s="928"/>
      <c r="N43" s="929"/>
      <c r="O43" s="929"/>
      <c r="P43" s="928"/>
    </row>
    <row r="44" spans="1:16" s="923" customFormat="1" ht="46.5" customHeight="1" x14ac:dyDescent="0.35">
      <c r="A44" s="994" t="s">
        <v>6421</v>
      </c>
      <c r="B44" s="995"/>
      <c r="C44" s="995"/>
      <c r="D44" s="995"/>
      <c r="E44" s="995"/>
      <c r="F44" s="995"/>
      <c r="G44" s="995"/>
      <c r="H44" s="996"/>
      <c r="L44" s="924"/>
      <c r="M44" s="924"/>
      <c r="N44" s="925"/>
      <c r="O44" s="925"/>
      <c r="P44" s="924"/>
    </row>
    <row r="45" spans="1:16" s="926" customFormat="1" ht="33" customHeight="1" x14ac:dyDescent="0.35">
      <c r="A45" s="994" t="s">
        <v>6364</v>
      </c>
      <c r="B45" s="995"/>
      <c r="C45" s="995"/>
      <c r="D45" s="995"/>
      <c r="E45" s="995"/>
      <c r="F45" s="995"/>
      <c r="G45" s="995"/>
      <c r="H45" s="996"/>
      <c r="L45" s="928"/>
      <c r="M45" s="928"/>
      <c r="N45" s="929"/>
      <c r="O45" s="929"/>
      <c r="P45" s="928"/>
    </row>
    <row r="46" spans="1:16" s="926" customFormat="1" ht="39" customHeight="1" x14ac:dyDescent="0.35">
      <c r="A46" s="994" t="s">
        <v>6365</v>
      </c>
      <c r="B46" s="995"/>
      <c r="C46" s="995"/>
      <c r="D46" s="995"/>
      <c r="E46" s="995"/>
      <c r="F46" s="995"/>
      <c r="G46" s="995"/>
      <c r="H46" s="996"/>
      <c r="L46" s="928"/>
      <c r="M46" s="928"/>
      <c r="N46" s="929"/>
      <c r="O46" s="929"/>
      <c r="P46" s="928"/>
    </row>
    <row r="47" spans="1:16" s="926" customFormat="1" ht="34.5" customHeight="1" x14ac:dyDescent="0.35">
      <c r="A47" s="994" t="s">
        <v>6366</v>
      </c>
      <c r="B47" s="995"/>
      <c r="C47" s="995"/>
      <c r="D47" s="995"/>
      <c r="E47" s="995"/>
      <c r="F47" s="995"/>
      <c r="G47" s="995"/>
      <c r="H47" s="996"/>
      <c r="L47" s="928"/>
      <c r="M47" s="928"/>
      <c r="N47" s="929"/>
      <c r="O47" s="929"/>
      <c r="P47" s="928"/>
    </row>
    <row r="48" spans="1:16" s="923" customFormat="1" ht="51" customHeight="1" x14ac:dyDescent="0.35">
      <c r="A48" s="997" t="s">
        <v>6367</v>
      </c>
      <c r="B48" s="998"/>
      <c r="C48" s="998"/>
      <c r="D48" s="998"/>
      <c r="E48" s="998"/>
      <c r="F48" s="998"/>
      <c r="G48" s="998"/>
      <c r="H48" s="999"/>
      <c r="J48" s="923" t="s">
        <v>384</v>
      </c>
      <c r="L48" s="924"/>
      <c r="M48" s="924"/>
      <c r="N48" s="925"/>
      <c r="O48" s="925"/>
      <c r="P48" s="924"/>
    </row>
    <row r="49" spans="1:16" s="923" customFormat="1" ht="18" customHeight="1" x14ac:dyDescent="0.35">
      <c r="A49" s="955"/>
      <c r="B49" s="909"/>
      <c r="C49" s="974"/>
      <c r="D49" s="974"/>
      <c r="E49" s="974"/>
      <c r="F49" s="974"/>
      <c r="G49" s="974"/>
      <c r="H49" s="910"/>
      <c r="L49" s="924"/>
      <c r="M49" s="924"/>
      <c r="N49" s="925"/>
      <c r="O49" s="925"/>
      <c r="P49" s="924"/>
    </row>
    <row r="50" spans="1:16" s="923" customFormat="1" ht="12" customHeight="1" x14ac:dyDescent="0.35">
      <c r="A50" s="911" t="s">
        <v>94</v>
      </c>
      <c r="B50" s="912"/>
      <c r="C50" s="976" t="s">
        <v>2</v>
      </c>
      <c r="D50" s="976"/>
      <c r="E50" s="976"/>
      <c r="F50" s="976"/>
      <c r="G50" s="976"/>
      <c r="H50" s="910"/>
      <c r="L50" s="924"/>
      <c r="M50" s="924"/>
      <c r="N50" s="925"/>
      <c r="O50" s="925"/>
      <c r="P50" s="924"/>
    </row>
    <row r="51" spans="1:16" s="923" customFormat="1" ht="12" customHeight="1" x14ac:dyDescent="0.35">
      <c r="A51" s="913"/>
      <c r="B51" s="912"/>
      <c r="C51" s="912"/>
      <c r="D51" s="912"/>
      <c r="E51" s="912"/>
      <c r="F51" s="912"/>
      <c r="G51" s="912"/>
      <c r="H51" s="910"/>
      <c r="J51" s="930"/>
      <c r="L51" s="924"/>
      <c r="M51" s="924"/>
      <c r="N51" s="925"/>
      <c r="O51" s="925"/>
      <c r="P51" s="924"/>
    </row>
    <row r="52" spans="1:16" s="923" customFormat="1" ht="12" customHeight="1" x14ac:dyDescent="0.35">
      <c r="A52" s="914"/>
      <c r="B52" s="912"/>
      <c r="C52" s="912"/>
      <c r="D52" s="912"/>
      <c r="E52" s="912"/>
      <c r="F52" s="912"/>
      <c r="G52" s="912"/>
      <c r="H52" s="910"/>
      <c r="J52" s="930" t="s">
        <v>385</v>
      </c>
      <c r="L52" s="924"/>
      <c r="M52" s="924"/>
      <c r="N52" s="925"/>
      <c r="O52" s="925"/>
      <c r="P52" s="924"/>
    </row>
    <row r="53" spans="1:16" s="923" customFormat="1" ht="18" customHeight="1" x14ac:dyDescent="0.35">
      <c r="A53" s="915" t="s">
        <v>6368</v>
      </c>
      <c r="B53" s="916" t="s">
        <v>6369</v>
      </c>
      <c r="C53" s="975"/>
      <c r="D53" s="975"/>
      <c r="E53" s="975"/>
      <c r="F53" s="975"/>
      <c r="G53" s="975"/>
      <c r="H53" s="910"/>
      <c r="J53" s="930"/>
      <c r="L53" s="924"/>
      <c r="M53" s="924"/>
      <c r="N53" s="925"/>
      <c r="O53" s="925"/>
      <c r="P53" s="924"/>
    </row>
    <row r="54" spans="1:16" s="923" customFormat="1" ht="12" customHeight="1" x14ac:dyDescent="0.35">
      <c r="A54" s="915" t="s">
        <v>6370</v>
      </c>
      <c r="B54" s="916"/>
      <c r="C54" s="976" t="s">
        <v>3</v>
      </c>
      <c r="D54" s="976"/>
      <c r="E54" s="976"/>
      <c r="F54" s="976"/>
      <c r="G54" s="976"/>
      <c r="H54" s="910"/>
      <c r="J54" s="930" t="s">
        <v>386</v>
      </c>
      <c r="L54" s="924"/>
      <c r="M54" s="924"/>
      <c r="N54" s="925"/>
      <c r="O54" s="925"/>
      <c r="P54" s="924"/>
    </row>
    <row r="55" spans="1:16" s="923" customFormat="1" ht="14.25" customHeight="1" x14ac:dyDescent="0.35">
      <c r="A55" s="917" t="s">
        <v>6371</v>
      </c>
      <c r="B55" s="916" t="s">
        <v>4</v>
      </c>
      <c r="C55" s="974"/>
      <c r="D55" s="974"/>
      <c r="E55" s="974"/>
      <c r="F55" s="974"/>
      <c r="G55" s="974"/>
      <c r="H55" s="910"/>
      <c r="J55" s="930" t="s">
        <v>387</v>
      </c>
      <c r="L55" s="924"/>
      <c r="M55" s="924"/>
      <c r="N55" s="925"/>
      <c r="O55" s="925"/>
      <c r="P55" s="924"/>
    </row>
    <row r="56" spans="1:16" s="920" customFormat="1" ht="13.5" customHeight="1" x14ac:dyDescent="0.35">
      <c r="A56" s="918"/>
      <c r="B56" s="916" t="s">
        <v>5</v>
      </c>
      <c r="C56" s="974"/>
      <c r="D56" s="974"/>
      <c r="E56" s="974"/>
      <c r="F56" s="974"/>
      <c r="G56" s="974"/>
      <c r="H56" s="910"/>
      <c r="J56" s="930" t="s">
        <v>388</v>
      </c>
      <c r="L56" s="921"/>
      <c r="M56" s="921"/>
      <c r="N56" s="922"/>
      <c r="O56" s="922"/>
      <c r="P56" s="921"/>
    </row>
    <row r="57" spans="1:16" s="920" customFormat="1" ht="15" customHeight="1" x14ac:dyDescent="0.35">
      <c r="A57" s="918"/>
      <c r="B57" s="909"/>
      <c r="C57" s="974"/>
      <c r="D57" s="974"/>
      <c r="E57" s="974"/>
      <c r="F57" s="974"/>
      <c r="G57" s="974"/>
      <c r="H57" s="910"/>
      <c r="J57" s="920" t="s">
        <v>389</v>
      </c>
      <c r="L57" s="921"/>
      <c r="M57" s="921"/>
      <c r="N57" s="922"/>
      <c r="O57" s="922"/>
      <c r="P57" s="921"/>
    </row>
    <row r="58" spans="1:16" s="920" customFormat="1" ht="15" customHeight="1" x14ac:dyDescent="0.35">
      <c r="A58" s="918"/>
      <c r="B58" s="909"/>
      <c r="C58" s="974"/>
      <c r="D58" s="974"/>
      <c r="E58" s="974"/>
      <c r="F58" s="974"/>
      <c r="G58" s="974"/>
      <c r="H58" s="910"/>
      <c r="J58" s="920" t="s">
        <v>390</v>
      </c>
      <c r="L58" s="921"/>
      <c r="M58" s="921"/>
      <c r="N58" s="922"/>
      <c r="O58" s="922"/>
      <c r="P58" s="921"/>
    </row>
    <row r="59" spans="1:16" s="920" customFormat="1" ht="15.75" customHeight="1" x14ac:dyDescent="0.35">
      <c r="A59" s="918"/>
      <c r="B59" s="909" t="s">
        <v>6372</v>
      </c>
      <c r="C59" s="990"/>
      <c r="D59" s="990"/>
      <c r="E59" s="990"/>
      <c r="F59" s="990"/>
      <c r="G59" s="990"/>
      <c r="H59" s="910"/>
      <c r="L59" s="921"/>
      <c r="M59" s="921"/>
      <c r="N59" s="922"/>
      <c r="O59" s="922"/>
      <c r="P59" s="921"/>
    </row>
    <row r="60" spans="1:16" s="920" customFormat="1" ht="15" customHeight="1" x14ac:dyDescent="0.35">
      <c r="A60" s="918"/>
      <c r="B60" s="909"/>
      <c r="C60" s="919"/>
      <c r="D60" s="919"/>
      <c r="E60" s="919"/>
      <c r="F60" s="919"/>
      <c r="G60" s="919"/>
      <c r="H60" s="910"/>
      <c r="L60" s="921"/>
      <c r="M60" s="921"/>
      <c r="N60" s="922"/>
      <c r="O60" s="922"/>
      <c r="P60" s="921"/>
    </row>
    <row r="61" spans="1:16" s="920" customFormat="1" ht="23.25" customHeight="1" x14ac:dyDescent="0.35">
      <c r="A61" s="987" t="s">
        <v>6373</v>
      </c>
      <c r="B61" s="988"/>
      <c r="C61" s="988"/>
      <c r="D61" s="988"/>
      <c r="E61" s="988"/>
      <c r="F61" s="988"/>
      <c r="G61" s="988"/>
      <c r="H61" s="989"/>
      <c r="L61" s="921"/>
      <c r="M61" s="921"/>
      <c r="N61" s="922"/>
      <c r="O61" s="922"/>
      <c r="P61" s="921"/>
    </row>
    <row r="62" spans="1:16" s="920" customFormat="1" ht="49.5" customHeight="1" thickBot="1" x14ac:dyDescent="0.4">
      <c r="A62" s="991" t="s">
        <v>6374</v>
      </c>
      <c r="B62" s="992"/>
      <c r="C62" s="992"/>
      <c r="D62" s="992"/>
      <c r="E62" s="992"/>
      <c r="F62" s="992"/>
      <c r="G62" s="992"/>
      <c r="H62" s="993"/>
      <c r="L62" s="921"/>
      <c r="M62" s="921"/>
      <c r="N62" s="922"/>
      <c r="O62" s="922"/>
      <c r="P62" s="921"/>
    </row>
    <row r="63" spans="1:16" ht="12" customHeight="1" thickTop="1" x14ac:dyDescent="0.35">
      <c r="A63" s="984" t="s">
        <v>96</v>
      </c>
      <c r="B63" s="985"/>
      <c r="C63" s="985"/>
      <c r="D63" s="985"/>
      <c r="E63" s="985"/>
      <c r="F63" s="985"/>
      <c r="G63" s="985"/>
      <c r="H63" s="986"/>
      <c r="J63" s="638"/>
    </row>
    <row r="64" spans="1:16" ht="12" hidden="1" customHeight="1" x14ac:dyDescent="0.35">
      <c r="A64" s="638"/>
      <c r="B64" s="638"/>
      <c r="C64" s="638"/>
      <c r="D64" s="638"/>
      <c r="E64" s="638" t="s">
        <v>395</v>
      </c>
      <c r="F64" s="638"/>
      <c r="G64" s="638"/>
      <c r="H64" s="638"/>
      <c r="I64" s="638"/>
      <c r="J64" s="638"/>
    </row>
    <row r="65" spans="1:10" ht="15" customHeight="1" x14ac:dyDescent="0.35">
      <c r="A65" s="978" t="s">
        <v>131</v>
      </c>
      <c r="B65" s="979"/>
      <c r="C65" s="34"/>
      <c r="D65" s="216"/>
      <c r="E65" s="981">
        <f>'Sch 1 - Total Expense'!F85</f>
        <v>0</v>
      </c>
      <c r="F65" s="981"/>
      <c r="G65" s="217"/>
      <c r="H65" s="35"/>
      <c r="J65" s="638" t="s">
        <v>391</v>
      </c>
    </row>
    <row r="66" spans="1:10" ht="15" customHeight="1" x14ac:dyDescent="0.35">
      <c r="A66" s="978" t="s">
        <v>113</v>
      </c>
      <c r="B66" s="979"/>
      <c r="C66" s="34"/>
      <c r="D66" s="212"/>
      <c r="E66" s="981">
        <f>'Sch 2 - GEMT Expense'!J85+'Sch 3 - NON-GEMT Expense'!J85+'Sch 5 - A&amp;G'!I42</f>
        <v>0</v>
      </c>
      <c r="F66" s="981"/>
      <c r="G66" s="34"/>
      <c r="H66" s="35"/>
      <c r="J66" s="638" t="s">
        <v>392</v>
      </c>
    </row>
    <row r="67" spans="1:10" ht="15" customHeight="1" thickBot="1" x14ac:dyDescent="0.4">
      <c r="A67" s="982" t="s">
        <v>6</v>
      </c>
      <c r="B67" s="983"/>
      <c r="C67" s="34"/>
      <c r="D67" s="216"/>
      <c r="E67" s="980">
        <f>+E65-E66</f>
        <v>0</v>
      </c>
      <c r="F67" s="980"/>
      <c r="G67" s="34"/>
      <c r="H67" s="35"/>
      <c r="J67" s="638" t="s">
        <v>393</v>
      </c>
    </row>
    <row r="68" spans="1:10" ht="12" customHeight="1" thickTop="1" x14ac:dyDescent="0.35">
      <c r="A68" s="195"/>
      <c r="B68" s="34"/>
      <c r="C68" s="34"/>
      <c r="D68" s="34"/>
      <c r="E68" s="977"/>
      <c r="F68" s="977"/>
      <c r="G68" s="34"/>
      <c r="H68" s="35"/>
      <c r="J68" s="638"/>
    </row>
    <row r="69" spans="1:10" ht="12" customHeight="1" x14ac:dyDescent="0.35">
      <c r="A69" s="971" t="s">
        <v>91</v>
      </c>
      <c r="B69" s="972"/>
      <c r="C69" s="972"/>
      <c r="D69" s="972"/>
      <c r="E69" s="972"/>
      <c r="F69" s="972"/>
      <c r="G69" s="972"/>
      <c r="H69" s="973"/>
      <c r="J69" s="638"/>
    </row>
    <row r="70" spans="1:10" ht="12" customHeight="1" x14ac:dyDescent="0.35">
      <c r="A70" s="34"/>
      <c r="B70" s="31"/>
      <c r="C70" s="31"/>
      <c r="D70" s="31"/>
      <c r="E70" s="31"/>
      <c r="F70" s="31"/>
      <c r="G70" s="31"/>
      <c r="H70" s="31"/>
    </row>
    <row r="71" spans="1:10" ht="12" customHeight="1" x14ac:dyDescent="0.35">
      <c r="A71" s="34"/>
      <c r="B71" s="31"/>
      <c r="C71" s="31"/>
      <c r="D71" s="31"/>
      <c r="E71" s="31"/>
      <c r="F71" s="31"/>
      <c r="G71" s="31"/>
      <c r="H71" s="31"/>
    </row>
    <row r="72" spans="1:10" ht="15.5" x14ac:dyDescent="0.35">
      <c r="A72" s="218"/>
    </row>
    <row r="73" spans="1:10" ht="15.5" x14ac:dyDescent="0.35">
      <c r="A73" s="218"/>
    </row>
    <row r="74" spans="1:10" ht="15.5" x14ac:dyDescent="0.35">
      <c r="A74" s="218"/>
    </row>
  </sheetData>
  <sheetProtection algorithmName="SHA-512" hashValue="I2Szyg++rthY2I+mGsS53+3StClUv5iiG6j2n4FxThWGoa8qYLVXrVeVCwHGo2dfJa/2qoi4LJX0ktX+trNukQ==" saltValue="VS2sGEj66Fb8pl790h+q/Q==" spinCount="100000" sheet="1" objects="1" scenarios="1" formatCells="0" selectLockedCells="1"/>
  <protectedRanges>
    <protectedRange sqref="A19:H20" name="Range13"/>
    <protectedRange sqref="A36:H36" name="Range12"/>
    <protectedRange sqref="A31:H31 A33:H34 F32:H32" name="Range11"/>
    <protectedRange sqref="A28:H29" name="Range10"/>
    <protectedRange sqref="A25:H26" name="Range8"/>
    <protectedRange sqref="A28:H29" name="Range9"/>
    <protectedRange sqref="A22:H23" name="Range6"/>
    <protectedRange sqref="A19:H20" name="Range5"/>
    <protectedRange sqref="A8:H9" name="Range1"/>
    <protectedRange sqref="A11:H12" name="Range2"/>
    <protectedRange sqref="A14:H14" name="Range3"/>
    <protectedRange sqref="A16:H17" name="Range4"/>
    <protectedRange sqref="C55:G60" name="Range17_1"/>
    <protectedRange sqref="C49" name="Range16_1"/>
    <protectedRange sqref="A49" name="Range15_1"/>
    <protectedRange sqref="A42" name="Range14_1"/>
  </protectedRanges>
  <mergeCells count="70">
    <mergeCell ref="C58:G58"/>
    <mergeCell ref="A27:F27"/>
    <mergeCell ref="B42:H42"/>
    <mergeCell ref="A41:G41"/>
    <mergeCell ref="G28:H28"/>
    <mergeCell ref="A39:H39"/>
    <mergeCell ref="G27:H27"/>
    <mergeCell ref="A40:H40"/>
    <mergeCell ref="A28:F28"/>
    <mergeCell ref="A36:B36"/>
    <mergeCell ref="D31:H31"/>
    <mergeCell ref="C35:H35"/>
    <mergeCell ref="A33:C33"/>
    <mergeCell ref="A31:C31"/>
    <mergeCell ref="A35:B35"/>
    <mergeCell ref="D33:H33"/>
    <mergeCell ref="C36:H36"/>
    <mergeCell ref="A5:H5"/>
    <mergeCell ref="F8:H8"/>
    <mergeCell ref="F11:H11"/>
    <mergeCell ref="A11:E11"/>
    <mergeCell ref="F10:H10"/>
    <mergeCell ref="D8:E8"/>
    <mergeCell ref="A8:C8"/>
    <mergeCell ref="D7:E7"/>
    <mergeCell ref="A10:E10"/>
    <mergeCell ref="A7:C7"/>
    <mergeCell ref="F7:H7"/>
    <mergeCell ref="B25:E25"/>
    <mergeCell ref="F14:H14"/>
    <mergeCell ref="A18:H18"/>
    <mergeCell ref="F16:H16"/>
    <mergeCell ref="B24:E24"/>
    <mergeCell ref="G25:H25"/>
    <mergeCell ref="B13:E13"/>
    <mergeCell ref="G21:H21"/>
    <mergeCell ref="D22:F22"/>
    <mergeCell ref="G22:H22"/>
    <mergeCell ref="A21:C21"/>
    <mergeCell ref="D21:F21"/>
    <mergeCell ref="F13:H13"/>
    <mergeCell ref="B16:E16"/>
    <mergeCell ref="B14:E14"/>
    <mergeCell ref="A19:H19"/>
    <mergeCell ref="A22:C22"/>
    <mergeCell ref="C55:G55"/>
    <mergeCell ref="A45:H45"/>
    <mergeCell ref="A46:H46"/>
    <mergeCell ref="A44:H44"/>
    <mergeCell ref="A43:H43"/>
    <mergeCell ref="A47:H47"/>
    <mergeCell ref="A48:H48"/>
    <mergeCell ref="C50:G50"/>
    <mergeCell ref="C49:G49"/>
    <mergeCell ref="A69:H69"/>
    <mergeCell ref="C56:G56"/>
    <mergeCell ref="C53:G53"/>
    <mergeCell ref="C54:G54"/>
    <mergeCell ref="C57:G57"/>
    <mergeCell ref="E68:F68"/>
    <mergeCell ref="A66:B66"/>
    <mergeCell ref="A65:B65"/>
    <mergeCell ref="E67:F67"/>
    <mergeCell ref="E66:F66"/>
    <mergeCell ref="A67:B67"/>
    <mergeCell ref="E65:F65"/>
    <mergeCell ref="A63:H63"/>
    <mergeCell ref="A61:H61"/>
    <mergeCell ref="C59:G59"/>
    <mergeCell ref="A62:H62"/>
  </mergeCells>
  <phoneticPr fontId="4" type="noConversion"/>
  <conditionalFormatting sqref="A33:H33 A31:H31 A28:H28 A25:H25 A22:H22 A19:H19 A14:H14 A8:H8 A11:H11 A16:H16">
    <cfRule type="expression" dxfId="21" priority="4">
      <formula>A8=""</formula>
    </cfRule>
  </conditionalFormatting>
  <conditionalFormatting sqref="C36">
    <cfRule type="expression" dxfId="20" priority="1">
      <formula>C36=""</formula>
    </cfRule>
  </conditionalFormatting>
  <conditionalFormatting sqref="A36:B36">
    <cfRule type="expression" dxfId="19" priority="2">
      <formula>A36=""</formula>
    </cfRule>
  </conditionalFormatting>
  <hyperlinks>
    <hyperlink ref="A55" r:id="rId1"/>
  </hyperlinks>
  <printOptions horizontalCentered="1"/>
  <pageMargins left="0.25" right="0.25" top="0.75" bottom="0.75" header="0.3" footer="0.3"/>
  <pageSetup scale="58" orientation="portrait" r:id="rId2"/>
  <headerFooter alignWithMargins="0">
    <oddHeader>&amp;C&amp;9State of Iowa
Ground Emergency Medical Transportation
Medicaid Cost Report</oddHeader>
    <oddFooter>&amp;L&amp;9Printed &amp;D&amp;C&amp;9&amp;A&amp;R&amp;9Page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00FF"/>
    <pageSetUpPr fitToPage="1"/>
  </sheetPr>
  <dimension ref="A1:N93"/>
  <sheetViews>
    <sheetView showGridLines="0" zoomScale="85" zoomScaleNormal="85" zoomScaleSheetLayoutView="85" zoomScalePageLayoutView="80" workbookViewId="0">
      <pane ySplit="9" topLeftCell="A10" activePane="bottomLeft" state="frozen"/>
      <selection activeCell="A11" sqref="A11:E11"/>
      <selection pane="bottomLeft" activeCell="B29" sqref="B29:C29"/>
    </sheetView>
  </sheetViews>
  <sheetFormatPr defaultColWidth="0" defaultRowHeight="10.5" customHeight="1" zeroHeight="1" x14ac:dyDescent="0.35"/>
  <cols>
    <col min="1" max="1" width="7" style="2" customWidth="1"/>
    <col min="2" max="2" width="17" style="2" customWidth="1"/>
    <col min="3" max="3" width="23" style="2" customWidth="1"/>
    <col min="4" max="4" width="20.69140625" style="2" hidden="1" customWidth="1"/>
    <col min="5" max="5" width="8.53515625" style="2" customWidth="1"/>
    <col min="6" max="9" width="15" style="4" customWidth="1"/>
    <col min="10" max="10" width="4.69140625" style="2" customWidth="1"/>
    <col min="11" max="13" width="4.69140625" style="2" hidden="1" customWidth="1"/>
    <col min="14" max="14" width="37.765625" style="2" hidden="1" customWidth="1"/>
    <col min="15" max="16384" width="4.69140625" style="2" hidden="1"/>
  </cols>
  <sheetData>
    <row r="1" spans="1:13" s="1" customFormat="1" ht="18" customHeight="1" x14ac:dyDescent="0.35">
      <c r="A1" s="1061" t="s">
        <v>117</v>
      </c>
      <c r="B1" s="1061"/>
      <c r="C1" s="1061"/>
      <c r="D1" s="1061"/>
      <c r="E1" s="1061"/>
      <c r="F1" s="1061"/>
      <c r="G1" s="1061"/>
      <c r="H1" s="1061"/>
      <c r="I1" s="1061"/>
      <c r="J1" s="177"/>
      <c r="K1" s="177"/>
      <c r="L1" s="177"/>
      <c r="M1" s="177"/>
    </row>
    <row r="2" spans="1:13" ht="12" customHeight="1" x14ac:dyDescent="0.35">
      <c r="A2" s="124"/>
      <c r="B2" s="124"/>
      <c r="C2" s="125"/>
      <c r="D2" s="775"/>
      <c r="E2" s="125"/>
      <c r="F2" s="126"/>
      <c r="G2" s="126"/>
      <c r="H2" s="126"/>
      <c r="I2" s="126"/>
      <c r="J2" s="5"/>
      <c r="K2" s="5"/>
      <c r="L2" s="5"/>
      <c r="M2" s="5"/>
    </row>
    <row r="3" spans="1:13" ht="12" customHeight="1" x14ac:dyDescent="0.35">
      <c r="A3" s="1062" t="s">
        <v>120</v>
      </c>
      <c r="B3" s="1062"/>
      <c r="C3" s="199">
        <f>Fire_District_Name</f>
        <v>0</v>
      </c>
      <c r="D3" s="648"/>
      <c r="E3" s="145"/>
      <c r="F3" s="146"/>
      <c r="G3" s="128" t="s">
        <v>81</v>
      </c>
      <c r="H3" s="1063">
        <f>FYE</f>
        <v>0</v>
      </c>
      <c r="I3" s="1063"/>
      <c r="J3" s="5"/>
      <c r="K3" s="5"/>
      <c r="L3" s="5"/>
      <c r="M3" s="5"/>
    </row>
    <row r="4" spans="1:13" ht="12" customHeight="1" x14ac:dyDescent="0.35">
      <c r="A4" s="1062" t="s">
        <v>79</v>
      </c>
      <c r="B4" s="1062"/>
      <c r="C4" s="200">
        <f>NPI</f>
        <v>0</v>
      </c>
      <c r="D4" s="648"/>
      <c r="E4" s="145"/>
      <c r="F4" s="145"/>
      <c r="G4" s="127"/>
      <c r="H4" s="127"/>
      <c r="I4" s="140"/>
      <c r="J4" s="5"/>
      <c r="K4" s="5"/>
      <c r="L4" s="5"/>
      <c r="M4" s="5"/>
    </row>
    <row r="5" spans="1:13" ht="12" hidden="1" customHeight="1" x14ac:dyDescent="0.35">
      <c r="A5" s="647"/>
      <c r="B5" s="647" t="s">
        <v>349</v>
      </c>
      <c r="C5" s="648"/>
      <c r="D5" s="648"/>
      <c r="E5" s="649"/>
      <c r="F5" s="647" t="s">
        <v>350</v>
      </c>
      <c r="G5" s="647" t="s">
        <v>351</v>
      </c>
      <c r="H5" s="647" t="s">
        <v>352</v>
      </c>
      <c r="I5" s="650"/>
      <c r="J5" s="651"/>
      <c r="K5" s="651"/>
      <c r="L5" s="5"/>
      <c r="M5" s="5"/>
    </row>
    <row r="6" spans="1:13" ht="17.25" customHeight="1" thickBot="1" x14ac:dyDescent="0.4">
      <c r="A6" s="5"/>
      <c r="B6" s="5"/>
      <c r="C6" s="141"/>
      <c r="D6" s="776"/>
      <c r="E6" s="141"/>
      <c r="F6" s="142"/>
      <c r="G6" s="142"/>
      <c r="H6" s="142"/>
      <c r="I6" s="143"/>
      <c r="J6" s="5"/>
      <c r="K6" s="651"/>
      <c r="L6" s="5"/>
      <c r="M6" s="5"/>
    </row>
    <row r="7" spans="1:13" ht="10.5" customHeight="1" x14ac:dyDescent="0.35">
      <c r="A7" s="1067" t="s">
        <v>61</v>
      </c>
      <c r="B7" s="1070" t="s">
        <v>50</v>
      </c>
      <c r="C7" s="1070"/>
      <c r="D7" s="777"/>
      <c r="E7" s="147"/>
      <c r="F7" s="148" t="s">
        <v>188</v>
      </c>
      <c r="G7" s="148" t="s">
        <v>189</v>
      </c>
      <c r="H7" s="148" t="s">
        <v>190</v>
      </c>
      <c r="I7" s="149" t="s">
        <v>191</v>
      </c>
      <c r="J7" s="5"/>
      <c r="K7" s="651"/>
      <c r="L7" s="5"/>
      <c r="M7" s="5"/>
    </row>
    <row r="8" spans="1:13" ht="38.25" customHeight="1" x14ac:dyDescent="0.35">
      <c r="A8" s="1068"/>
      <c r="B8" s="1071"/>
      <c r="C8" s="1071"/>
      <c r="D8" s="778"/>
      <c r="E8" s="150" t="s">
        <v>65</v>
      </c>
      <c r="F8" s="151" t="s">
        <v>66</v>
      </c>
      <c r="G8" s="151" t="s">
        <v>6380</v>
      </c>
      <c r="H8" s="152" t="s">
        <v>6381</v>
      </c>
      <c r="I8" s="129" t="s">
        <v>83</v>
      </c>
      <c r="J8" s="5"/>
      <c r="K8" s="651"/>
      <c r="L8" s="5"/>
      <c r="M8" s="5"/>
    </row>
    <row r="9" spans="1:13" ht="24" customHeight="1" thickBot="1" x14ac:dyDescent="0.4">
      <c r="A9" s="1069"/>
      <c r="B9" s="1072"/>
      <c r="C9" s="1072"/>
      <c r="D9" s="779"/>
      <c r="E9" s="178"/>
      <c r="F9" s="174" t="s">
        <v>187</v>
      </c>
      <c r="G9" s="174" t="s">
        <v>103</v>
      </c>
      <c r="H9" s="174" t="s">
        <v>104</v>
      </c>
      <c r="I9" s="175" t="s">
        <v>84</v>
      </c>
      <c r="J9" s="5"/>
      <c r="K9" s="651"/>
      <c r="L9" s="630"/>
      <c r="M9" s="5"/>
    </row>
    <row r="10" spans="1:13" s="6" customFormat="1" ht="18" customHeight="1" thickTop="1" x14ac:dyDescent="0.35">
      <c r="A10" s="144"/>
      <c r="B10" s="1045" t="s">
        <v>7</v>
      </c>
      <c r="C10" s="1045"/>
      <c r="D10" s="780"/>
      <c r="E10" s="570"/>
      <c r="F10" s="317"/>
      <c r="G10" s="317"/>
      <c r="H10" s="317"/>
      <c r="I10" s="318"/>
      <c r="J10" s="153"/>
      <c r="K10" s="652"/>
      <c r="L10" s="153"/>
      <c r="M10" s="153"/>
    </row>
    <row r="11" spans="1:13" s="6" customFormat="1" ht="15.75" customHeight="1" x14ac:dyDescent="0.35">
      <c r="A11" s="154">
        <v>1</v>
      </c>
      <c r="B11" s="1036" t="s">
        <v>8</v>
      </c>
      <c r="C11" s="1037"/>
      <c r="D11" s="781" t="str">
        <f>"Line No. " &amp;A11&amp; " "&amp;B11</f>
        <v>Line No. 1 Depreciation - Buildings and Improvements</v>
      </c>
      <c r="E11" s="244" t="str">
        <f>IF('Sch 2 - GEMT Expense'!E11="","",'Sch 2 - GEMT Expense'!E11)</f>
        <v/>
      </c>
      <c r="F11" s="569">
        <f>SUM(G11:I11)</f>
        <v>0</v>
      </c>
      <c r="G11" s="288">
        <f>+'Sch 2 - GEMT Expense'!J11</f>
        <v>0</v>
      </c>
      <c r="H11" s="288">
        <f>+'Sch 3 - NON-GEMT Expense'!J11</f>
        <v>0</v>
      </c>
      <c r="I11" s="289"/>
      <c r="J11" s="153"/>
      <c r="K11" s="652" t="s">
        <v>396</v>
      </c>
      <c r="L11" s="630"/>
      <c r="M11" s="153"/>
    </row>
    <row r="12" spans="1:13" s="6" customFormat="1" ht="15.75" customHeight="1" x14ac:dyDescent="0.35">
      <c r="A12" s="154">
        <v>2</v>
      </c>
      <c r="B12" s="1036" t="s">
        <v>9</v>
      </c>
      <c r="C12" s="1037"/>
      <c r="D12" s="781" t="str">
        <f t="shared" ref="D12:D21" si="0">"Line No. " &amp;A12&amp; " "&amp;B12</f>
        <v>Line No. 2 Depreciation - Leasehold Improvements</v>
      </c>
      <c r="E12" s="244" t="str">
        <f>IF('Sch 2 - GEMT Expense'!E12="","",'Sch 2 - GEMT Expense'!E12)</f>
        <v/>
      </c>
      <c r="F12" s="569">
        <f>SUM(G12:I12)</f>
        <v>0</v>
      </c>
      <c r="G12" s="288">
        <f>+'Sch 2 - GEMT Expense'!J12</f>
        <v>0</v>
      </c>
      <c r="H12" s="288">
        <f>+'Sch 3 - NON-GEMT Expense'!J12</f>
        <v>0</v>
      </c>
      <c r="I12" s="289"/>
      <c r="J12" s="153"/>
      <c r="K12" s="652" t="s">
        <v>397</v>
      </c>
      <c r="L12" s="630"/>
      <c r="M12" s="153"/>
    </row>
    <row r="13" spans="1:13" s="6" customFormat="1" ht="15.75" customHeight="1" x14ac:dyDescent="0.35">
      <c r="A13" s="154">
        <v>3</v>
      </c>
      <c r="B13" s="1036" t="s">
        <v>183</v>
      </c>
      <c r="C13" s="1037"/>
      <c r="D13" s="781" t="str">
        <f t="shared" si="0"/>
        <v xml:space="preserve">Line No. 3 Depreciation - Equipment </v>
      </c>
      <c r="E13" s="244" t="str">
        <f>IF('Sch 2 - GEMT Expense'!E13="","",'Sch 2 - GEMT Expense'!E13)</f>
        <v/>
      </c>
      <c r="F13" s="569">
        <f t="shared" ref="F13:F20" si="1">SUM(G13:I13)</f>
        <v>0</v>
      </c>
      <c r="G13" s="288">
        <f>+'Sch 2 - GEMT Expense'!J13</f>
        <v>0</v>
      </c>
      <c r="H13" s="288">
        <f>+'Sch 3 - NON-GEMT Expense'!J13</f>
        <v>0</v>
      </c>
      <c r="I13" s="289"/>
      <c r="J13" s="153"/>
      <c r="K13" s="652" t="s">
        <v>398</v>
      </c>
      <c r="L13" s="630"/>
      <c r="M13" s="153"/>
    </row>
    <row r="14" spans="1:13" s="6" customFormat="1" ht="15.75" customHeight="1" x14ac:dyDescent="0.35">
      <c r="A14" s="154">
        <v>4</v>
      </c>
      <c r="B14" s="1036" t="s">
        <v>6434</v>
      </c>
      <c r="C14" s="1037"/>
      <c r="D14" s="781" t="str">
        <f t="shared" si="0"/>
        <v>Line No. 4 Depreciation and Amortization - Other</v>
      </c>
      <c r="E14" s="244" t="str">
        <f>IF('Sch 2 - GEMT Expense'!E14="","",'Sch 2 - GEMT Expense'!E14)</f>
        <v/>
      </c>
      <c r="F14" s="569">
        <f t="shared" si="1"/>
        <v>0</v>
      </c>
      <c r="G14" s="288">
        <f>+'Sch 2 - GEMT Expense'!J14</f>
        <v>0</v>
      </c>
      <c r="H14" s="288">
        <f>+'Sch 3 - NON-GEMT Expense'!J14</f>
        <v>0</v>
      </c>
      <c r="I14" s="289"/>
      <c r="J14" s="153"/>
      <c r="K14" s="652" t="s">
        <v>399</v>
      </c>
      <c r="L14" s="153"/>
      <c r="M14" s="153"/>
    </row>
    <row r="15" spans="1:13" s="6" customFormat="1" ht="15.75" customHeight="1" x14ac:dyDescent="0.35">
      <c r="A15" s="154">
        <v>5</v>
      </c>
      <c r="B15" s="1036" t="s">
        <v>10</v>
      </c>
      <c r="C15" s="1037"/>
      <c r="D15" s="781" t="str">
        <f t="shared" si="0"/>
        <v>Line No. 5 Leases and Rentals</v>
      </c>
      <c r="E15" s="244" t="str">
        <f>IF('Sch 2 - GEMT Expense'!E15="","",'Sch 2 - GEMT Expense'!E15)</f>
        <v/>
      </c>
      <c r="F15" s="569">
        <f t="shared" si="1"/>
        <v>0</v>
      </c>
      <c r="G15" s="288">
        <f>+'Sch 2 - GEMT Expense'!J15</f>
        <v>0</v>
      </c>
      <c r="H15" s="288">
        <f>+'Sch 3 - NON-GEMT Expense'!J15</f>
        <v>0</v>
      </c>
      <c r="I15" s="289"/>
      <c r="J15" s="153"/>
      <c r="K15" s="652" t="s">
        <v>400</v>
      </c>
      <c r="L15" s="153"/>
      <c r="M15" s="153"/>
    </row>
    <row r="16" spans="1:13" s="6" customFormat="1" ht="15.75" customHeight="1" x14ac:dyDescent="0.35">
      <c r="A16" s="154">
        <v>6</v>
      </c>
      <c r="B16" s="1036" t="s">
        <v>11</v>
      </c>
      <c r="C16" s="1037"/>
      <c r="D16" s="781" t="str">
        <f t="shared" si="0"/>
        <v>Line No. 6 Property Taxes</v>
      </c>
      <c r="E16" s="244" t="str">
        <f>IF('Sch 2 - GEMT Expense'!E16="","",'Sch 2 - GEMT Expense'!E16)</f>
        <v/>
      </c>
      <c r="F16" s="569">
        <f t="shared" si="1"/>
        <v>0</v>
      </c>
      <c r="G16" s="288">
        <f>+'Sch 2 - GEMT Expense'!J16</f>
        <v>0</v>
      </c>
      <c r="H16" s="288">
        <f>+'Sch 3 - NON-GEMT Expense'!J16</f>
        <v>0</v>
      </c>
      <c r="I16" s="289"/>
      <c r="J16" s="153"/>
      <c r="K16" s="652" t="s">
        <v>401</v>
      </c>
      <c r="L16" s="153"/>
      <c r="M16" s="153"/>
    </row>
    <row r="17" spans="1:13" s="6" customFormat="1" ht="15.75" customHeight="1" x14ac:dyDescent="0.35">
      <c r="A17" s="154">
        <v>7</v>
      </c>
      <c r="B17" s="1036" t="s">
        <v>12</v>
      </c>
      <c r="C17" s="1037"/>
      <c r="D17" s="781" t="str">
        <f t="shared" si="0"/>
        <v>Line No. 7 Property Insurance</v>
      </c>
      <c r="E17" s="244" t="str">
        <f>IF('Sch 2 - GEMT Expense'!E17="","",'Sch 2 - GEMT Expense'!E17)</f>
        <v/>
      </c>
      <c r="F17" s="569">
        <f t="shared" si="1"/>
        <v>0</v>
      </c>
      <c r="G17" s="288">
        <f>+'Sch 2 - GEMT Expense'!J17</f>
        <v>0</v>
      </c>
      <c r="H17" s="288">
        <f>+'Sch 3 - NON-GEMT Expense'!J17</f>
        <v>0</v>
      </c>
      <c r="I17" s="289"/>
      <c r="J17" s="153"/>
      <c r="K17" s="652" t="s">
        <v>402</v>
      </c>
      <c r="L17" s="153"/>
      <c r="M17" s="153"/>
    </row>
    <row r="18" spans="1:13" s="6" customFormat="1" ht="15.75" customHeight="1" x14ac:dyDescent="0.35">
      <c r="A18" s="154">
        <v>8</v>
      </c>
      <c r="B18" s="1065" t="s">
        <v>13</v>
      </c>
      <c r="C18" s="1066"/>
      <c r="D18" s="781" t="str">
        <f t="shared" si="0"/>
        <v>Line No. 8 Interest - Property, Plant, and Equipment</v>
      </c>
      <c r="E18" s="244" t="str">
        <f>IF('Sch 2 - GEMT Expense'!E18="","",'Sch 2 - GEMT Expense'!E18)</f>
        <v/>
      </c>
      <c r="F18" s="569">
        <f t="shared" si="1"/>
        <v>0</v>
      </c>
      <c r="G18" s="288">
        <f>+'Sch 2 - GEMT Expense'!J18</f>
        <v>0</v>
      </c>
      <c r="H18" s="288">
        <f>+'Sch 3 - NON-GEMT Expense'!J18</f>
        <v>0</v>
      </c>
      <c r="I18" s="289"/>
      <c r="J18" s="153"/>
      <c r="K18" s="652" t="s">
        <v>403</v>
      </c>
      <c r="L18" s="153"/>
      <c r="M18" s="153"/>
    </row>
    <row r="19" spans="1:13" s="6" customFormat="1" ht="15.75" customHeight="1" x14ac:dyDescent="0.35">
      <c r="A19" s="536">
        <v>9</v>
      </c>
      <c r="B19" s="1043" t="s">
        <v>14</v>
      </c>
      <c r="C19" s="1044"/>
      <c r="D19" s="781" t="str">
        <f t="shared" si="0"/>
        <v>Line No. 9 Other - (Specify)</v>
      </c>
      <c r="E19" s="244" t="str">
        <f>IF('Sch 2 - GEMT Expense'!E19="","",'Sch 2 - GEMT Expense'!E19)</f>
        <v/>
      </c>
      <c r="F19" s="569">
        <f t="shared" si="1"/>
        <v>0</v>
      </c>
      <c r="G19" s="288">
        <f>+'Sch 2 - GEMT Expense'!J19</f>
        <v>0</v>
      </c>
      <c r="H19" s="288">
        <f>+'Sch 3 - NON-GEMT Expense'!J19</f>
        <v>0</v>
      </c>
      <c r="I19" s="289"/>
      <c r="J19" s="153"/>
      <c r="K19" s="652" t="s">
        <v>404</v>
      </c>
      <c r="L19" s="153"/>
      <c r="M19" s="153"/>
    </row>
    <row r="20" spans="1:13" s="6" customFormat="1" ht="15.75" customHeight="1" x14ac:dyDescent="0.35">
      <c r="A20" s="536">
        <v>10</v>
      </c>
      <c r="B20" s="1043" t="s">
        <v>14</v>
      </c>
      <c r="C20" s="1044"/>
      <c r="D20" s="781" t="str">
        <f t="shared" si="0"/>
        <v>Line No. 10 Other - (Specify)</v>
      </c>
      <c r="E20" s="244" t="str">
        <f>IF('Sch 2 - GEMT Expense'!E20="","",'Sch 2 - GEMT Expense'!E20)</f>
        <v/>
      </c>
      <c r="F20" s="569">
        <f t="shared" si="1"/>
        <v>0</v>
      </c>
      <c r="G20" s="290">
        <f>+'Sch 2 - GEMT Expense'!J20</f>
        <v>0</v>
      </c>
      <c r="H20" s="290">
        <f>+'Sch 3 - NON-GEMT Expense'!J20</f>
        <v>0</v>
      </c>
      <c r="I20" s="291"/>
      <c r="J20" s="153"/>
      <c r="K20" s="652" t="s">
        <v>406</v>
      </c>
      <c r="L20" s="153"/>
      <c r="M20" s="153"/>
    </row>
    <row r="21" spans="1:13" s="6" customFormat="1" ht="15.75" customHeight="1" x14ac:dyDescent="0.35">
      <c r="A21" s="154"/>
      <c r="B21" s="1064" t="s">
        <v>67</v>
      </c>
      <c r="C21" s="1049"/>
      <c r="D21" s="782" t="str">
        <f t="shared" si="0"/>
        <v>Line No.  Total Capital Related (Lines 1.00 thru 10.00)</v>
      </c>
      <c r="E21" s="244"/>
      <c r="F21" s="877">
        <f>SUM(F11:F20)</f>
        <v>0</v>
      </c>
      <c r="G21" s="544">
        <f>SUM(G11:G20)</f>
        <v>0</v>
      </c>
      <c r="H21" s="544">
        <f>SUM(H11:H20)</f>
        <v>0</v>
      </c>
      <c r="I21" s="293"/>
      <c r="J21" s="153"/>
      <c r="K21" s="652" t="s">
        <v>407</v>
      </c>
      <c r="L21" s="153"/>
      <c r="M21" s="153"/>
    </row>
    <row r="22" spans="1:13" s="6" customFormat="1" ht="15.75" customHeight="1" x14ac:dyDescent="0.35">
      <c r="A22" s="154"/>
      <c r="B22" s="1046"/>
      <c r="C22" s="1047"/>
      <c r="D22" s="783"/>
      <c r="E22" s="244"/>
      <c r="F22" s="578"/>
      <c r="G22" s="294"/>
      <c r="H22" s="294"/>
      <c r="I22" s="295"/>
      <c r="J22" s="153"/>
      <c r="K22" s="652"/>
      <c r="L22" s="153"/>
      <c r="M22" s="153"/>
    </row>
    <row r="23" spans="1:13" s="6" customFormat="1" ht="15.75" hidden="1" customHeight="1" x14ac:dyDescent="0.35">
      <c r="A23" s="653"/>
      <c r="B23" s="647" t="s">
        <v>349</v>
      </c>
      <c r="C23" s="648"/>
      <c r="D23" s="648"/>
      <c r="E23" s="649"/>
      <c r="F23" s="647" t="s">
        <v>350</v>
      </c>
      <c r="G23" s="654" t="s">
        <v>351</v>
      </c>
      <c r="H23" s="654" t="s">
        <v>352</v>
      </c>
      <c r="I23" s="655"/>
      <c r="J23" s="652"/>
      <c r="K23" s="652"/>
      <c r="L23" s="153"/>
      <c r="M23" s="153"/>
    </row>
    <row r="24" spans="1:13" s="6" customFormat="1" ht="18" customHeight="1" x14ac:dyDescent="0.35">
      <c r="A24" s="154"/>
      <c r="B24" s="1046" t="s">
        <v>70</v>
      </c>
      <c r="C24" s="1047"/>
      <c r="D24" s="783"/>
      <c r="E24" s="244"/>
      <c r="F24" s="569"/>
      <c r="G24" s="288"/>
      <c r="H24" s="288"/>
      <c r="I24" s="296"/>
      <c r="J24" s="153"/>
      <c r="K24" s="652"/>
      <c r="L24" s="630"/>
      <c r="M24" s="153"/>
    </row>
    <row r="25" spans="1:13" s="6" customFormat="1" ht="15.75" customHeight="1" x14ac:dyDescent="0.35">
      <c r="A25" s="154">
        <v>11</v>
      </c>
      <c r="B25" s="1036" t="s">
        <v>58</v>
      </c>
      <c r="C25" s="1037"/>
      <c r="D25" s="781" t="str">
        <f t="shared" ref="D25:D33" si="2">"Line No. " &amp;A25&amp; " "&amp;B25</f>
        <v>Line No. 11 Administrative Chief</v>
      </c>
      <c r="E25" s="244" t="str">
        <f>IF('Sch 2 - GEMT Expense'!E25="","",'Sch 2 - GEMT Expense'!E25)</f>
        <v/>
      </c>
      <c r="F25" s="569">
        <f t="shared" ref="F25:F32" si="3">SUM(G25:I25)</f>
        <v>0</v>
      </c>
      <c r="G25" s="288">
        <f>+'Sch 2 - GEMT Expense'!J25</f>
        <v>0</v>
      </c>
      <c r="H25" s="288">
        <f>+'Sch 3 - NON-GEMT Expense'!J25</f>
        <v>0</v>
      </c>
      <c r="I25" s="289"/>
      <c r="J25" s="153"/>
      <c r="K25" s="652" t="s">
        <v>408</v>
      </c>
      <c r="L25" s="630"/>
      <c r="M25" s="153"/>
    </row>
    <row r="26" spans="1:13" s="6" customFormat="1" ht="15.75" customHeight="1" x14ac:dyDescent="0.35">
      <c r="A26" s="154">
        <v>12</v>
      </c>
      <c r="B26" s="1036" t="s">
        <v>59</v>
      </c>
      <c r="C26" s="1037"/>
      <c r="D26" s="781" t="str">
        <f t="shared" si="2"/>
        <v>Line No. 12 Chief</v>
      </c>
      <c r="E26" s="244" t="str">
        <f>IF('Sch 2 - GEMT Expense'!E26="","",'Sch 2 - GEMT Expense'!E26)</f>
        <v/>
      </c>
      <c r="F26" s="569">
        <f t="shared" si="3"/>
        <v>0</v>
      </c>
      <c r="G26" s="288">
        <f>+'Sch 2 - GEMT Expense'!J26</f>
        <v>0</v>
      </c>
      <c r="H26" s="288">
        <f>+'Sch 3 - NON-GEMT Expense'!J26</f>
        <v>0</v>
      </c>
      <c r="I26" s="289"/>
      <c r="J26" s="153"/>
      <c r="K26" s="652" t="s">
        <v>409</v>
      </c>
      <c r="L26" s="630"/>
      <c r="M26" s="153"/>
    </row>
    <row r="27" spans="1:13" s="6" customFormat="1" ht="15.75" customHeight="1" x14ac:dyDescent="0.35">
      <c r="A27" s="154">
        <v>13</v>
      </c>
      <c r="B27" s="1036" t="s">
        <v>6375</v>
      </c>
      <c r="C27" s="1037"/>
      <c r="D27" s="781" t="str">
        <f t="shared" si="2"/>
        <v>Line No. 13 Non-GEMT Salaries</v>
      </c>
      <c r="E27" s="244" t="str">
        <f>IF('Sch 2 - GEMT Expense'!E27="","",'Sch 2 - GEMT Expense'!E27)</f>
        <v/>
      </c>
      <c r="F27" s="569">
        <f t="shared" si="3"/>
        <v>0</v>
      </c>
      <c r="G27" s="288">
        <f>+'Sch 2 - GEMT Expense'!J27</f>
        <v>0</v>
      </c>
      <c r="H27" s="288">
        <f>+'Sch 3 - NON-GEMT Expense'!J27</f>
        <v>0</v>
      </c>
      <c r="I27" s="289"/>
      <c r="J27" s="153"/>
      <c r="K27" s="652" t="s">
        <v>410</v>
      </c>
      <c r="L27" s="153"/>
      <c r="M27" s="153"/>
    </row>
    <row r="28" spans="1:13" s="6" customFormat="1" ht="15.75" customHeight="1" x14ac:dyDescent="0.35">
      <c r="A28" s="154">
        <v>14</v>
      </c>
      <c r="B28" s="1036" t="s">
        <v>6376</v>
      </c>
      <c r="C28" s="1037"/>
      <c r="D28" s="781" t="str">
        <f t="shared" si="2"/>
        <v>Line No. 14 GEMT Salaries</v>
      </c>
      <c r="E28" s="244" t="str">
        <f>IF('Sch 2 - GEMT Expense'!E28="","",'Sch 2 - GEMT Expense'!E28)</f>
        <v/>
      </c>
      <c r="F28" s="569">
        <f t="shared" si="3"/>
        <v>0</v>
      </c>
      <c r="G28" s="288">
        <f>+'Sch 2 - GEMT Expense'!J28</f>
        <v>0</v>
      </c>
      <c r="H28" s="288">
        <f>+'Sch 3 - NON-GEMT Expense'!J28</f>
        <v>0</v>
      </c>
      <c r="I28" s="289"/>
      <c r="J28" s="153"/>
      <c r="K28" s="652" t="s">
        <v>411</v>
      </c>
      <c r="L28" s="153"/>
      <c r="M28" s="153"/>
    </row>
    <row r="29" spans="1:13" s="6" customFormat="1" ht="15.75" customHeight="1" x14ac:dyDescent="0.35">
      <c r="A29" s="154">
        <v>15</v>
      </c>
      <c r="B29" s="1043" t="s">
        <v>14</v>
      </c>
      <c r="C29" s="1044"/>
      <c r="D29" s="781" t="str">
        <f t="shared" si="2"/>
        <v>Line No. 15 Other - (Specify)</v>
      </c>
      <c r="E29" s="244" t="str">
        <f>IF('Sch 2 - GEMT Expense'!E29="","",'Sch 2 - GEMT Expense'!E29)</f>
        <v/>
      </c>
      <c r="F29" s="569">
        <f>SUM(G29:I29)</f>
        <v>0</v>
      </c>
      <c r="G29" s="288">
        <f>+'Sch 2 - GEMT Expense'!J29</f>
        <v>0</v>
      </c>
      <c r="H29" s="288">
        <f>+'Sch 3 - NON-GEMT Expense'!J29</f>
        <v>0</v>
      </c>
      <c r="I29" s="289"/>
      <c r="J29" s="153"/>
      <c r="K29" s="652" t="s">
        <v>412</v>
      </c>
      <c r="L29" s="153"/>
      <c r="M29" s="153"/>
    </row>
    <row r="30" spans="1:13" s="6" customFormat="1" ht="15.75" customHeight="1" x14ac:dyDescent="0.35">
      <c r="A30" s="536">
        <v>16</v>
      </c>
      <c r="B30" s="1043" t="s">
        <v>14</v>
      </c>
      <c r="C30" s="1044"/>
      <c r="D30" s="781" t="str">
        <f t="shared" si="2"/>
        <v>Line No. 16 Other - (Specify)</v>
      </c>
      <c r="E30" s="244" t="str">
        <f>IF('Sch 2 - GEMT Expense'!E30="","",'Sch 2 - GEMT Expense'!E30)</f>
        <v/>
      </c>
      <c r="F30" s="569">
        <f t="shared" si="3"/>
        <v>0</v>
      </c>
      <c r="G30" s="288">
        <f>+'Sch 2 - GEMT Expense'!J30</f>
        <v>0</v>
      </c>
      <c r="H30" s="288">
        <f>+'Sch 3 - NON-GEMT Expense'!J30</f>
        <v>0</v>
      </c>
      <c r="I30" s="289"/>
      <c r="J30" s="153"/>
      <c r="K30" s="652" t="s">
        <v>413</v>
      </c>
      <c r="L30" s="153"/>
      <c r="M30" s="153"/>
    </row>
    <row r="31" spans="1:13" s="6" customFormat="1" ht="15.75" customHeight="1" x14ac:dyDescent="0.35">
      <c r="A31" s="536">
        <v>17</v>
      </c>
      <c r="B31" s="1043" t="s">
        <v>14</v>
      </c>
      <c r="C31" s="1044"/>
      <c r="D31" s="781" t="str">
        <f t="shared" si="2"/>
        <v>Line No. 17 Other - (Specify)</v>
      </c>
      <c r="E31" s="244" t="str">
        <f>IF('Sch 2 - GEMT Expense'!E31="","",'Sch 2 - GEMT Expense'!E31)</f>
        <v/>
      </c>
      <c r="F31" s="569">
        <f t="shared" si="3"/>
        <v>0</v>
      </c>
      <c r="G31" s="288">
        <f>+'Sch 2 - GEMT Expense'!J31</f>
        <v>0</v>
      </c>
      <c r="H31" s="288">
        <f>+'Sch 3 - NON-GEMT Expense'!J31</f>
        <v>0</v>
      </c>
      <c r="I31" s="289"/>
      <c r="J31" s="153"/>
      <c r="K31" s="652" t="s">
        <v>414</v>
      </c>
      <c r="L31" s="153"/>
      <c r="M31" s="153"/>
    </row>
    <row r="32" spans="1:13" s="6" customFormat="1" ht="15.75" customHeight="1" x14ac:dyDescent="0.35">
      <c r="A32" s="536">
        <v>18</v>
      </c>
      <c r="B32" s="1043" t="s">
        <v>14</v>
      </c>
      <c r="C32" s="1044"/>
      <c r="D32" s="781" t="str">
        <f t="shared" si="2"/>
        <v>Line No. 18 Other - (Specify)</v>
      </c>
      <c r="E32" s="244" t="str">
        <f>IF('Sch 2 - GEMT Expense'!E32="","",'Sch 2 - GEMT Expense'!E32)</f>
        <v/>
      </c>
      <c r="F32" s="579">
        <f t="shared" si="3"/>
        <v>0</v>
      </c>
      <c r="G32" s="290">
        <f>+'Sch 2 - GEMT Expense'!J32</f>
        <v>0</v>
      </c>
      <c r="H32" s="290">
        <f>+'Sch 3 - NON-GEMT Expense'!J32</f>
        <v>0</v>
      </c>
      <c r="I32" s="297"/>
      <c r="J32" s="153"/>
      <c r="K32" s="652" t="s">
        <v>415</v>
      </c>
      <c r="L32" s="153"/>
      <c r="M32" s="153"/>
    </row>
    <row r="33" spans="1:13" s="6" customFormat="1" ht="15.75" customHeight="1" x14ac:dyDescent="0.35">
      <c r="A33" s="154"/>
      <c r="B33" s="1054" t="s">
        <v>68</v>
      </c>
      <c r="C33" s="1055"/>
      <c r="D33" s="784" t="str">
        <f t="shared" si="2"/>
        <v>Line No.  Subtotal Salaries (Lines 11.00 thru 18.00)</v>
      </c>
      <c r="E33" s="244"/>
      <c r="F33" s="877">
        <f>SUM(F25:F32)</f>
        <v>0</v>
      </c>
      <c r="G33" s="544">
        <f>SUM(G25:G32)</f>
        <v>0</v>
      </c>
      <c r="H33" s="544">
        <f>SUM(H25:H32)</f>
        <v>0</v>
      </c>
      <c r="I33" s="293"/>
      <c r="J33" s="153"/>
      <c r="K33" s="652" t="s">
        <v>416</v>
      </c>
      <c r="L33" s="153"/>
      <c r="M33" s="153"/>
    </row>
    <row r="34" spans="1:13" s="6" customFormat="1" ht="15.75" customHeight="1" x14ac:dyDescent="0.35">
      <c r="A34" s="154"/>
      <c r="B34" s="1036"/>
      <c r="C34" s="1037"/>
      <c r="D34" s="781"/>
      <c r="E34" s="244"/>
      <c r="F34" s="580"/>
      <c r="G34" s="298"/>
      <c r="H34" s="298"/>
      <c r="I34" s="299"/>
      <c r="J34" s="153"/>
      <c r="K34" s="652"/>
      <c r="L34" s="153"/>
      <c r="M34" s="153"/>
    </row>
    <row r="35" spans="1:13" s="6" customFormat="1" ht="15.75" hidden="1" customHeight="1" x14ac:dyDescent="0.35">
      <c r="A35" s="653"/>
      <c r="B35" s="647" t="s">
        <v>349</v>
      </c>
      <c r="C35" s="648"/>
      <c r="D35" s="648"/>
      <c r="E35" s="649"/>
      <c r="F35" s="647" t="s">
        <v>350</v>
      </c>
      <c r="G35" s="906" t="s">
        <v>351</v>
      </c>
      <c r="H35" s="906" t="s">
        <v>352</v>
      </c>
      <c r="I35" s="656"/>
      <c r="J35" s="652"/>
      <c r="K35" s="652"/>
      <c r="L35" s="153"/>
      <c r="M35" s="153"/>
    </row>
    <row r="36" spans="1:13" s="6" customFormat="1" ht="16.5" customHeight="1" x14ac:dyDescent="0.35">
      <c r="A36" s="154"/>
      <c r="B36" s="1046" t="s">
        <v>60</v>
      </c>
      <c r="C36" s="1047"/>
      <c r="D36" s="783"/>
      <c r="E36" s="244"/>
      <c r="F36" s="581"/>
      <c r="G36" s="905"/>
      <c r="H36" s="905"/>
      <c r="I36" s="301"/>
      <c r="J36" s="153"/>
      <c r="K36" s="652"/>
      <c r="L36" s="630"/>
      <c r="M36" s="153"/>
    </row>
    <row r="37" spans="1:13" s="6" customFormat="1" ht="15.75" customHeight="1" x14ac:dyDescent="0.35">
      <c r="A37" s="154">
        <v>19</v>
      </c>
      <c r="B37" s="1036" t="s">
        <v>58</v>
      </c>
      <c r="C37" s="1037"/>
      <c r="D37" s="781" t="str">
        <f t="shared" ref="D37:D46" si="4">"Line No. " &amp;A37&amp; " "&amp;B37</f>
        <v>Line No. 19 Administrative Chief</v>
      </c>
      <c r="E37" s="244" t="str">
        <f>IF('Sch 2 - GEMT Expense'!E37="","",'Sch 2 - GEMT Expense'!E37)</f>
        <v/>
      </c>
      <c r="F37" s="569">
        <f t="shared" ref="F37:F44" si="5">SUM(G37:I37)</f>
        <v>0</v>
      </c>
      <c r="G37" s="288">
        <f>+'Sch 2 - GEMT Expense'!J37</f>
        <v>0</v>
      </c>
      <c r="H37" s="288">
        <f>+'Sch 3 - NON-GEMT Expense'!J37</f>
        <v>0</v>
      </c>
      <c r="I37" s="289"/>
      <c r="J37" s="153"/>
      <c r="K37" s="652" t="s">
        <v>1409</v>
      </c>
      <c r="L37" s="630"/>
      <c r="M37" s="153"/>
    </row>
    <row r="38" spans="1:13" s="6" customFormat="1" ht="15.75" customHeight="1" x14ac:dyDescent="0.35">
      <c r="A38" s="154">
        <v>20</v>
      </c>
      <c r="B38" s="1036" t="s">
        <v>59</v>
      </c>
      <c r="C38" s="1037"/>
      <c r="D38" s="781" t="str">
        <f t="shared" si="4"/>
        <v>Line No. 20 Chief</v>
      </c>
      <c r="E38" s="244" t="str">
        <f>IF('Sch 2 - GEMT Expense'!E38="","",'Sch 2 - GEMT Expense'!E38)</f>
        <v/>
      </c>
      <c r="F38" s="569">
        <f t="shared" si="5"/>
        <v>0</v>
      </c>
      <c r="G38" s="288">
        <f>+'Sch 2 - GEMT Expense'!J38</f>
        <v>0</v>
      </c>
      <c r="H38" s="288">
        <f>+'Sch 3 - NON-GEMT Expense'!J38</f>
        <v>0</v>
      </c>
      <c r="I38" s="289"/>
      <c r="J38" s="153"/>
      <c r="K38" s="652" t="s">
        <v>417</v>
      </c>
      <c r="L38" s="630"/>
      <c r="M38" s="153"/>
    </row>
    <row r="39" spans="1:13" s="6" customFormat="1" ht="15.75" customHeight="1" x14ac:dyDescent="0.35">
      <c r="A39" s="154">
        <v>21</v>
      </c>
      <c r="B39" s="1036" t="s">
        <v>6375</v>
      </c>
      <c r="C39" s="1037"/>
      <c r="D39" s="781" t="str">
        <f t="shared" si="4"/>
        <v>Line No. 21 Non-GEMT Salaries</v>
      </c>
      <c r="E39" s="244" t="str">
        <f>IF('Sch 2 - GEMT Expense'!E39="","",'Sch 2 - GEMT Expense'!E39)</f>
        <v/>
      </c>
      <c r="F39" s="569">
        <f t="shared" si="5"/>
        <v>0</v>
      </c>
      <c r="G39" s="288">
        <f>+'Sch 2 - GEMT Expense'!J39</f>
        <v>0</v>
      </c>
      <c r="H39" s="288">
        <f>+'Sch 3 - NON-GEMT Expense'!J39</f>
        <v>0</v>
      </c>
      <c r="I39" s="289"/>
      <c r="J39" s="153"/>
      <c r="K39" s="652" t="s">
        <v>418</v>
      </c>
      <c r="L39" s="153"/>
      <c r="M39" s="153"/>
    </row>
    <row r="40" spans="1:13" s="6" customFormat="1" ht="15.75" customHeight="1" x14ac:dyDescent="0.35">
      <c r="A40" s="154">
        <v>22</v>
      </c>
      <c r="B40" s="1036" t="s">
        <v>6376</v>
      </c>
      <c r="C40" s="1037"/>
      <c r="D40" s="781" t="str">
        <f t="shared" si="4"/>
        <v>Line No. 22 GEMT Salaries</v>
      </c>
      <c r="E40" s="244" t="str">
        <f>IF('Sch 2 - GEMT Expense'!E40="","",'Sch 2 - GEMT Expense'!E40)</f>
        <v/>
      </c>
      <c r="F40" s="569">
        <f t="shared" si="5"/>
        <v>0</v>
      </c>
      <c r="G40" s="288">
        <f>+'Sch 2 - GEMT Expense'!J40</f>
        <v>0</v>
      </c>
      <c r="H40" s="288">
        <f>+'Sch 3 - NON-GEMT Expense'!J40</f>
        <v>0</v>
      </c>
      <c r="I40" s="289"/>
      <c r="J40" s="153"/>
      <c r="K40" s="652" t="s">
        <v>419</v>
      </c>
      <c r="L40" s="153"/>
      <c r="M40" s="153"/>
    </row>
    <row r="41" spans="1:13" s="6" customFormat="1" ht="15.75" customHeight="1" x14ac:dyDescent="0.35">
      <c r="A41" s="154">
        <v>23</v>
      </c>
      <c r="B41" s="1043" t="s">
        <v>14</v>
      </c>
      <c r="C41" s="1044"/>
      <c r="D41" s="781" t="str">
        <f t="shared" si="4"/>
        <v>Line No. 23 Other - (Specify)</v>
      </c>
      <c r="E41" s="244" t="str">
        <f>IF('Sch 2 - GEMT Expense'!E41="","",'Sch 2 - GEMT Expense'!E41)</f>
        <v/>
      </c>
      <c r="F41" s="569">
        <f>SUM(G41:I41)</f>
        <v>0</v>
      </c>
      <c r="G41" s="288">
        <f>+'Sch 2 - GEMT Expense'!J41</f>
        <v>0</v>
      </c>
      <c r="H41" s="288">
        <f>+'Sch 3 - NON-GEMT Expense'!J41</f>
        <v>0</v>
      </c>
      <c r="I41" s="289"/>
      <c r="J41" s="153"/>
      <c r="K41" s="652" t="s">
        <v>420</v>
      </c>
      <c r="L41" s="153"/>
      <c r="M41" s="153"/>
    </row>
    <row r="42" spans="1:13" s="6" customFormat="1" ht="15.75" customHeight="1" x14ac:dyDescent="0.35">
      <c r="A42" s="536">
        <v>24</v>
      </c>
      <c r="B42" s="1043" t="s">
        <v>14</v>
      </c>
      <c r="C42" s="1044"/>
      <c r="D42" s="781" t="str">
        <f t="shared" si="4"/>
        <v>Line No. 24 Other - (Specify)</v>
      </c>
      <c r="E42" s="244" t="str">
        <f>IF('Sch 2 - GEMT Expense'!E42="","",'Sch 2 - GEMT Expense'!E42)</f>
        <v/>
      </c>
      <c r="F42" s="569">
        <f t="shared" si="5"/>
        <v>0</v>
      </c>
      <c r="G42" s="288">
        <f>+'Sch 2 - GEMT Expense'!J42</f>
        <v>0</v>
      </c>
      <c r="H42" s="288">
        <f>+'Sch 3 - NON-GEMT Expense'!J42</f>
        <v>0</v>
      </c>
      <c r="I42" s="289"/>
      <c r="J42" s="153"/>
      <c r="K42" s="652" t="s">
        <v>421</v>
      </c>
      <c r="L42" s="153"/>
      <c r="M42" s="153"/>
    </row>
    <row r="43" spans="1:13" s="6" customFormat="1" ht="15.75" customHeight="1" x14ac:dyDescent="0.35">
      <c r="A43" s="536">
        <v>25</v>
      </c>
      <c r="B43" s="1043" t="s">
        <v>14</v>
      </c>
      <c r="C43" s="1044"/>
      <c r="D43" s="781" t="str">
        <f t="shared" si="4"/>
        <v>Line No. 25 Other - (Specify)</v>
      </c>
      <c r="E43" s="244" t="str">
        <f>IF('Sch 2 - GEMT Expense'!E43="","",'Sch 2 - GEMT Expense'!E43)</f>
        <v/>
      </c>
      <c r="F43" s="569">
        <f t="shared" si="5"/>
        <v>0</v>
      </c>
      <c r="G43" s="288">
        <f>+'Sch 2 - GEMT Expense'!J43</f>
        <v>0</v>
      </c>
      <c r="H43" s="288">
        <f>+'Sch 3 - NON-GEMT Expense'!J43</f>
        <v>0</v>
      </c>
      <c r="I43" s="289"/>
      <c r="J43" s="153"/>
      <c r="K43" s="652" t="s">
        <v>422</v>
      </c>
      <c r="L43" s="153"/>
      <c r="M43" s="153"/>
    </row>
    <row r="44" spans="1:13" s="6" customFormat="1" ht="15.75" customHeight="1" x14ac:dyDescent="0.35">
      <c r="A44" s="536">
        <v>26</v>
      </c>
      <c r="B44" s="1043" t="s">
        <v>14</v>
      </c>
      <c r="C44" s="1044"/>
      <c r="D44" s="781" t="str">
        <f t="shared" si="4"/>
        <v>Line No. 26 Other - (Specify)</v>
      </c>
      <c r="E44" s="244" t="str">
        <f>IF('Sch 2 - GEMT Expense'!E44="","",'Sch 2 - GEMT Expense'!E44)</f>
        <v/>
      </c>
      <c r="F44" s="579">
        <f t="shared" si="5"/>
        <v>0</v>
      </c>
      <c r="G44" s="290">
        <f>+'Sch 2 - GEMT Expense'!J44</f>
        <v>0</v>
      </c>
      <c r="H44" s="290">
        <f>+'Sch 3 - NON-GEMT Expense'!J44</f>
        <v>0</v>
      </c>
      <c r="I44" s="297"/>
      <c r="J44" s="153"/>
      <c r="K44" s="652" t="s">
        <v>423</v>
      </c>
      <c r="L44" s="153"/>
      <c r="M44" s="153"/>
    </row>
    <row r="45" spans="1:13" s="6" customFormat="1" ht="15.75" customHeight="1" x14ac:dyDescent="0.35">
      <c r="A45" s="154"/>
      <c r="B45" s="1055" t="s">
        <v>69</v>
      </c>
      <c r="C45" s="1060"/>
      <c r="D45" s="785" t="str">
        <f t="shared" si="4"/>
        <v>Line No.  Subtotal Fringe Benefits (Lines 19.00 thru 26.00)</v>
      </c>
      <c r="E45" s="244"/>
      <c r="F45" s="877">
        <f>SUM(F37:F44)</f>
        <v>0</v>
      </c>
      <c r="G45" s="544">
        <f>SUM(G37:G44)</f>
        <v>0</v>
      </c>
      <c r="H45" s="544">
        <f>SUM(H37:H44)</f>
        <v>0</v>
      </c>
      <c r="I45" s="293"/>
      <c r="J45" s="153"/>
      <c r="K45" s="652" t="s">
        <v>424</v>
      </c>
      <c r="L45" s="153"/>
      <c r="M45" s="153"/>
    </row>
    <row r="46" spans="1:13" s="6" customFormat="1" ht="15.75" customHeight="1" x14ac:dyDescent="0.35">
      <c r="A46" s="154"/>
      <c r="B46" s="1056" t="s">
        <v>118</v>
      </c>
      <c r="C46" s="1057"/>
      <c r="D46" s="786" t="str">
        <f t="shared" si="4"/>
        <v>Line No.  Total Salaries &amp; Fringe Benefits</v>
      </c>
      <c r="E46" s="247"/>
      <c r="F46" s="877">
        <f>+F33+F45</f>
        <v>0</v>
      </c>
      <c r="G46" s="544">
        <f>+G33+G45</f>
        <v>0</v>
      </c>
      <c r="H46" s="544">
        <f>+H33+H45</f>
        <v>0</v>
      </c>
      <c r="I46" s="293"/>
      <c r="J46" s="153"/>
      <c r="K46" s="652" t="s">
        <v>425</v>
      </c>
      <c r="L46" s="153"/>
      <c r="M46" s="153"/>
    </row>
    <row r="47" spans="1:13" s="6" customFormat="1" ht="15.75" customHeight="1" x14ac:dyDescent="0.35">
      <c r="A47" s="154"/>
      <c r="B47" s="1058"/>
      <c r="C47" s="1059"/>
      <c r="D47" s="787"/>
      <c r="E47" s="247"/>
      <c r="F47" s="582"/>
      <c r="G47" s="303"/>
      <c r="H47" s="303"/>
      <c r="I47" s="304"/>
      <c r="J47" s="153"/>
      <c r="K47" s="652"/>
      <c r="L47" s="153"/>
      <c r="M47" s="153"/>
    </row>
    <row r="48" spans="1:13" s="6" customFormat="1" ht="15.75" customHeight="1" x14ac:dyDescent="0.35">
      <c r="A48" s="154"/>
      <c r="B48" s="1041" t="s">
        <v>119</v>
      </c>
      <c r="C48" s="1042"/>
      <c r="D48" s="788"/>
      <c r="E48" s="248"/>
      <c r="F48" s="878">
        <f>+F21+F46</f>
        <v>0</v>
      </c>
      <c r="G48" s="311">
        <f>+G21+G46</f>
        <v>0</v>
      </c>
      <c r="H48" s="311">
        <f>+H21+H46</f>
        <v>0</v>
      </c>
      <c r="I48" s="306"/>
      <c r="J48" s="153"/>
      <c r="K48" s="652" t="s">
        <v>426</v>
      </c>
      <c r="L48" s="153"/>
      <c r="M48" s="153"/>
    </row>
    <row r="49" spans="1:13" s="6" customFormat="1" ht="15.75" customHeight="1" x14ac:dyDescent="0.35">
      <c r="A49" s="154"/>
      <c r="B49" s="1036"/>
      <c r="C49" s="1037"/>
      <c r="D49" s="781"/>
      <c r="E49" s="244"/>
      <c r="F49" s="578"/>
      <c r="G49" s="294"/>
      <c r="H49" s="294"/>
      <c r="I49" s="295"/>
      <c r="J49" s="153"/>
      <c r="K49" s="652"/>
      <c r="L49" s="153"/>
      <c r="M49" s="153"/>
    </row>
    <row r="50" spans="1:13" s="6" customFormat="1" ht="15.75" hidden="1" customHeight="1" x14ac:dyDescent="0.35">
      <c r="A50" s="653"/>
      <c r="B50" s="647" t="s">
        <v>349</v>
      </c>
      <c r="C50" s="648"/>
      <c r="D50" s="648"/>
      <c r="E50" s="649"/>
      <c r="F50" s="647" t="s">
        <v>350</v>
      </c>
      <c r="G50" s="654" t="s">
        <v>351</v>
      </c>
      <c r="H50" s="654" t="s">
        <v>352</v>
      </c>
      <c r="I50" s="655" t="s">
        <v>353</v>
      </c>
      <c r="J50" s="652"/>
      <c r="K50" s="652"/>
      <c r="L50" s="153"/>
      <c r="M50" s="153"/>
    </row>
    <row r="51" spans="1:13" s="6" customFormat="1" ht="18" customHeight="1" x14ac:dyDescent="0.35">
      <c r="A51" s="154"/>
      <c r="B51" s="1046" t="s">
        <v>15</v>
      </c>
      <c r="C51" s="1047"/>
      <c r="D51" s="783"/>
      <c r="E51" s="244"/>
      <c r="F51" s="569"/>
      <c r="G51" s="288"/>
      <c r="H51" s="288"/>
      <c r="I51" s="296"/>
      <c r="J51" s="153"/>
      <c r="K51" s="652"/>
      <c r="L51" s="630"/>
      <c r="M51" s="153"/>
    </row>
    <row r="52" spans="1:13" s="6" customFormat="1" ht="15.75" customHeight="1" x14ac:dyDescent="0.35">
      <c r="A52" s="154">
        <v>27</v>
      </c>
      <c r="B52" s="1036" t="s">
        <v>16</v>
      </c>
      <c r="C52" s="1037"/>
      <c r="D52" s="781" t="str">
        <f t="shared" ref="D52:D83" si="6">"Line No. " &amp;A52&amp; " "&amp;B52</f>
        <v>Line No. 27 Administrative</v>
      </c>
      <c r="E52" s="244" t="str">
        <f>IF('Sch 2 - GEMT Expense'!E52="","",'Sch 2 - GEMT Expense'!E52)</f>
        <v/>
      </c>
      <c r="F52" s="569">
        <f t="shared" ref="F52:F82" si="7">SUM(G52:I52)</f>
        <v>0</v>
      </c>
      <c r="G52" s="288">
        <f>+'Sch 2 - GEMT Expense'!J52</f>
        <v>0</v>
      </c>
      <c r="H52" s="288">
        <f>+'Sch 3 - NON-GEMT Expense'!J52</f>
        <v>0</v>
      </c>
      <c r="I52" s="296">
        <f>+'Sch 5 - A&amp;G'!I11</f>
        <v>0</v>
      </c>
      <c r="J52" s="153"/>
      <c r="K52" s="652" t="s">
        <v>427</v>
      </c>
      <c r="L52" s="630"/>
      <c r="M52" s="153"/>
    </row>
    <row r="53" spans="1:13" s="6" customFormat="1" ht="15.75" customHeight="1" x14ac:dyDescent="0.35">
      <c r="A53" s="154">
        <v>28</v>
      </c>
      <c r="B53" s="1036" t="s">
        <v>17</v>
      </c>
      <c r="C53" s="1037"/>
      <c r="D53" s="781" t="str">
        <f t="shared" si="6"/>
        <v>Line No. 28 Legal</v>
      </c>
      <c r="E53" s="244" t="str">
        <f>IF('Sch 2 - GEMT Expense'!E53="","",'Sch 2 - GEMT Expense'!E53)</f>
        <v/>
      </c>
      <c r="F53" s="569">
        <f t="shared" si="7"/>
        <v>0</v>
      </c>
      <c r="G53" s="288">
        <f>+'Sch 2 - GEMT Expense'!J53</f>
        <v>0</v>
      </c>
      <c r="H53" s="288">
        <f>+'Sch 3 - NON-GEMT Expense'!J53</f>
        <v>0</v>
      </c>
      <c r="I53" s="296">
        <f>+'Sch 5 - A&amp;G'!I12</f>
        <v>0</v>
      </c>
      <c r="J53" s="153"/>
      <c r="K53" s="652" t="s">
        <v>428</v>
      </c>
      <c r="L53" s="630"/>
      <c r="M53" s="153"/>
    </row>
    <row r="54" spans="1:13" s="6" customFormat="1" ht="15.75" customHeight="1" x14ac:dyDescent="0.35">
      <c r="A54" s="154">
        <v>29</v>
      </c>
      <c r="B54" s="1036" t="s">
        <v>18</v>
      </c>
      <c r="C54" s="1037"/>
      <c r="D54" s="781" t="str">
        <f t="shared" si="6"/>
        <v>Line No. 29 Accounting</v>
      </c>
      <c r="E54" s="244" t="str">
        <f>IF('Sch 2 - GEMT Expense'!E54="","",'Sch 2 - GEMT Expense'!E54)</f>
        <v/>
      </c>
      <c r="F54" s="569">
        <f t="shared" si="7"/>
        <v>0</v>
      </c>
      <c r="G54" s="288">
        <f>+'Sch 2 - GEMT Expense'!J54</f>
        <v>0</v>
      </c>
      <c r="H54" s="288">
        <f>+'Sch 3 - NON-GEMT Expense'!J54</f>
        <v>0</v>
      </c>
      <c r="I54" s="296">
        <f>+'Sch 5 - A&amp;G'!I13</f>
        <v>0</v>
      </c>
      <c r="J54" s="153"/>
      <c r="K54" s="652" t="s">
        <v>429</v>
      </c>
      <c r="L54" s="153"/>
      <c r="M54" s="153"/>
    </row>
    <row r="55" spans="1:13" s="6" customFormat="1" ht="15.75" customHeight="1" x14ac:dyDescent="0.35">
      <c r="A55" s="154">
        <v>30</v>
      </c>
      <c r="B55" s="1036" t="s">
        <v>19</v>
      </c>
      <c r="C55" s="1037"/>
      <c r="D55" s="781" t="str">
        <f t="shared" si="6"/>
        <v xml:space="preserve">Line No. 30 Advertising </v>
      </c>
      <c r="E55" s="244" t="str">
        <f>IF('Sch 2 - GEMT Expense'!E55="","",'Sch 2 - GEMT Expense'!E55)</f>
        <v/>
      </c>
      <c r="F55" s="569">
        <f t="shared" si="7"/>
        <v>0</v>
      </c>
      <c r="G55" s="288">
        <f>+'Sch 2 - GEMT Expense'!J55</f>
        <v>0</v>
      </c>
      <c r="H55" s="288">
        <f>+'Sch 3 - NON-GEMT Expense'!J55</f>
        <v>0</v>
      </c>
      <c r="I55" s="296">
        <f>+'Sch 5 - A&amp;G'!I14</f>
        <v>0</v>
      </c>
      <c r="J55" s="153"/>
      <c r="K55" s="652" t="s">
        <v>430</v>
      </c>
      <c r="L55" s="153"/>
      <c r="M55" s="153"/>
    </row>
    <row r="56" spans="1:13" s="6" customFormat="1" ht="15.75" customHeight="1" x14ac:dyDescent="0.35">
      <c r="A56" s="154">
        <v>31</v>
      </c>
      <c r="B56" s="1036" t="s">
        <v>20</v>
      </c>
      <c r="C56" s="1037"/>
      <c r="D56" s="781" t="str">
        <f t="shared" si="6"/>
        <v>Line No. 31 Consulting Expenses</v>
      </c>
      <c r="E56" s="244" t="str">
        <f>IF('Sch 2 - GEMT Expense'!E56="","",'Sch 2 - GEMT Expense'!E56)</f>
        <v/>
      </c>
      <c r="F56" s="569">
        <f t="shared" si="7"/>
        <v>0</v>
      </c>
      <c r="G56" s="288">
        <f>+'Sch 2 - GEMT Expense'!J56</f>
        <v>0</v>
      </c>
      <c r="H56" s="288">
        <f>+'Sch 3 - NON-GEMT Expense'!J56</f>
        <v>0</v>
      </c>
      <c r="I56" s="296">
        <f>+'Sch 5 - A&amp;G'!I15</f>
        <v>0</v>
      </c>
      <c r="J56" s="153"/>
      <c r="K56" s="652" t="s">
        <v>431</v>
      </c>
      <c r="L56" s="153"/>
      <c r="M56" s="153"/>
    </row>
    <row r="57" spans="1:13" s="6" customFormat="1" ht="15.75" customHeight="1" x14ac:dyDescent="0.35">
      <c r="A57" s="154">
        <v>32</v>
      </c>
      <c r="B57" s="1036" t="s">
        <v>21</v>
      </c>
      <c r="C57" s="1037"/>
      <c r="D57" s="781" t="str">
        <f t="shared" si="6"/>
        <v>Line No. 32 Contracted Labor</v>
      </c>
      <c r="E57" s="244" t="str">
        <f>IF('Sch 2 - GEMT Expense'!E57="","",'Sch 2 - GEMT Expense'!E57)</f>
        <v/>
      </c>
      <c r="F57" s="569">
        <f>SUM(G57:I57)</f>
        <v>0</v>
      </c>
      <c r="G57" s="288">
        <f>+'Sch 2 - GEMT Expense'!J57</f>
        <v>0</v>
      </c>
      <c r="H57" s="288">
        <f>+'Sch 3 - NON-GEMT Expense'!J57</f>
        <v>0</v>
      </c>
      <c r="I57" s="296">
        <f>+'Sch 5 - A&amp;G'!I16</f>
        <v>0</v>
      </c>
      <c r="J57" s="153"/>
      <c r="K57" s="652" t="s">
        <v>432</v>
      </c>
      <c r="L57" s="153"/>
      <c r="M57" s="153"/>
    </row>
    <row r="58" spans="1:13" s="6" customFormat="1" ht="15.75" customHeight="1" x14ac:dyDescent="0.35">
      <c r="A58" s="154">
        <v>33</v>
      </c>
      <c r="B58" s="1037" t="s">
        <v>22</v>
      </c>
      <c r="C58" s="1051"/>
      <c r="D58" s="781" t="str">
        <f t="shared" si="6"/>
        <v>Line No. 33 Interest - Other</v>
      </c>
      <c r="E58" s="244" t="str">
        <f>IF('Sch 2 - GEMT Expense'!E58="","",'Sch 2 - GEMT Expense'!E58)</f>
        <v/>
      </c>
      <c r="F58" s="569">
        <f t="shared" si="7"/>
        <v>0</v>
      </c>
      <c r="G58" s="288">
        <f>+'Sch 2 - GEMT Expense'!J58</f>
        <v>0</v>
      </c>
      <c r="H58" s="288">
        <f>+'Sch 3 - NON-GEMT Expense'!J58</f>
        <v>0</v>
      </c>
      <c r="I58" s="296">
        <f>+'Sch 5 - A&amp;G'!I17</f>
        <v>0</v>
      </c>
      <c r="J58" s="153"/>
      <c r="K58" s="652" t="s">
        <v>433</v>
      </c>
      <c r="L58" s="153"/>
      <c r="M58" s="153"/>
    </row>
    <row r="59" spans="1:13" s="6" customFormat="1" ht="15.75" customHeight="1" x14ac:dyDescent="0.35">
      <c r="A59" s="154">
        <v>34</v>
      </c>
      <c r="B59" s="1036" t="s">
        <v>23</v>
      </c>
      <c r="C59" s="1037"/>
      <c r="D59" s="781" t="str">
        <f t="shared" si="6"/>
        <v>Line No. 34 Training</v>
      </c>
      <c r="E59" s="244" t="str">
        <f>IF('Sch 2 - GEMT Expense'!E59="","",'Sch 2 - GEMT Expense'!E59)</f>
        <v/>
      </c>
      <c r="F59" s="569">
        <f t="shared" si="7"/>
        <v>0</v>
      </c>
      <c r="G59" s="288">
        <f>+'Sch 2 - GEMT Expense'!J59</f>
        <v>0</v>
      </c>
      <c r="H59" s="288">
        <f>+'Sch 3 - NON-GEMT Expense'!J59</f>
        <v>0</v>
      </c>
      <c r="I59" s="296">
        <f>+'Sch 5 - A&amp;G'!I18</f>
        <v>0</v>
      </c>
      <c r="J59" s="153"/>
      <c r="K59" s="652" t="s">
        <v>434</v>
      </c>
      <c r="L59" s="153"/>
      <c r="M59" s="153"/>
    </row>
    <row r="60" spans="1:13" s="6" customFormat="1" ht="15.75" customHeight="1" x14ac:dyDescent="0.35">
      <c r="A60" s="154">
        <v>35</v>
      </c>
      <c r="B60" s="1036" t="s">
        <v>24</v>
      </c>
      <c r="C60" s="1037"/>
      <c r="D60" s="781" t="str">
        <f t="shared" si="6"/>
        <v>Line No. 35 General Insurance</v>
      </c>
      <c r="E60" s="244" t="str">
        <f>IF('Sch 2 - GEMT Expense'!E60="","",'Sch 2 - GEMT Expense'!E60)</f>
        <v/>
      </c>
      <c r="F60" s="569">
        <f t="shared" si="7"/>
        <v>0</v>
      </c>
      <c r="G60" s="288">
        <f>+'Sch 2 - GEMT Expense'!J60</f>
        <v>0</v>
      </c>
      <c r="H60" s="288">
        <f>+'Sch 3 - NON-GEMT Expense'!J60</f>
        <v>0</v>
      </c>
      <c r="I60" s="296">
        <f>+'Sch 5 - A&amp;G'!I19</f>
        <v>0</v>
      </c>
      <c r="J60" s="153"/>
      <c r="K60" s="652" t="s">
        <v>435</v>
      </c>
      <c r="L60" s="153"/>
      <c r="M60" s="153"/>
    </row>
    <row r="61" spans="1:13" s="6" customFormat="1" ht="15.75" customHeight="1" x14ac:dyDescent="0.35">
      <c r="A61" s="154">
        <v>36</v>
      </c>
      <c r="B61" s="1036" t="s">
        <v>25</v>
      </c>
      <c r="C61" s="1037"/>
      <c r="D61" s="781" t="str">
        <f t="shared" si="6"/>
        <v>Line No. 36 Supplies</v>
      </c>
      <c r="E61" s="244" t="str">
        <f>IF('Sch 2 - GEMT Expense'!E61="","",'Sch 2 - GEMT Expense'!E61)</f>
        <v/>
      </c>
      <c r="F61" s="569">
        <f t="shared" si="7"/>
        <v>0</v>
      </c>
      <c r="G61" s="288">
        <f>+'Sch 2 - GEMT Expense'!J61</f>
        <v>0</v>
      </c>
      <c r="H61" s="288">
        <f>+'Sch 3 - NON-GEMT Expense'!J61</f>
        <v>0</v>
      </c>
      <c r="I61" s="296">
        <f>+'Sch 5 - A&amp;G'!I20</f>
        <v>0</v>
      </c>
      <c r="J61" s="153"/>
      <c r="K61" s="652" t="s">
        <v>436</v>
      </c>
      <c r="L61" s="153"/>
      <c r="M61" s="153"/>
    </row>
    <row r="62" spans="1:13" s="6" customFormat="1" ht="15.75" customHeight="1" x14ac:dyDescent="0.35">
      <c r="A62" s="154">
        <v>37</v>
      </c>
      <c r="B62" s="1036" t="s">
        <v>26</v>
      </c>
      <c r="C62" s="1037"/>
      <c r="D62" s="781" t="str">
        <f t="shared" si="6"/>
        <v>Line No. 37 Bad Debt</v>
      </c>
      <c r="E62" s="244" t="str">
        <f>IF('Sch 2 - GEMT Expense'!E62="","",'Sch 2 - GEMT Expense'!E62)</f>
        <v/>
      </c>
      <c r="F62" s="569">
        <f t="shared" si="7"/>
        <v>0</v>
      </c>
      <c r="G62" s="288">
        <f>+'Sch 2 - GEMT Expense'!J62</f>
        <v>0</v>
      </c>
      <c r="H62" s="288">
        <f>+'Sch 3 - NON-GEMT Expense'!J62</f>
        <v>0</v>
      </c>
      <c r="I62" s="296">
        <f>+'Sch 5 - A&amp;G'!I21</f>
        <v>0</v>
      </c>
      <c r="J62" s="153"/>
      <c r="K62" s="652" t="s">
        <v>437</v>
      </c>
      <c r="L62" s="153"/>
      <c r="M62" s="153"/>
    </row>
    <row r="63" spans="1:13" s="6" customFormat="1" ht="15.75" customHeight="1" x14ac:dyDescent="0.35">
      <c r="A63" s="154">
        <v>38</v>
      </c>
      <c r="B63" s="1036" t="s">
        <v>27</v>
      </c>
      <c r="C63" s="1037"/>
      <c r="D63" s="781" t="str">
        <f t="shared" si="6"/>
        <v>Line No. 38 Plant Operations and Maintenance</v>
      </c>
      <c r="E63" s="244" t="str">
        <f>IF('Sch 2 - GEMT Expense'!E63="","",'Sch 2 - GEMT Expense'!E63)</f>
        <v/>
      </c>
      <c r="F63" s="569">
        <f>SUM(G63:I63)</f>
        <v>0</v>
      </c>
      <c r="G63" s="288">
        <f>+'Sch 2 - GEMT Expense'!J63</f>
        <v>0</v>
      </c>
      <c r="H63" s="288">
        <f>+'Sch 3 - NON-GEMT Expense'!J63</f>
        <v>0</v>
      </c>
      <c r="I63" s="296">
        <f>+'Sch 5 - A&amp;G'!I22</f>
        <v>0</v>
      </c>
      <c r="J63" s="153"/>
      <c r="K63" s="652" t="s">
        <v>438</v>
      </c>
      <c r="L63" s="153"/>
      <c r="M63" s="153"/>
    </row>
    <row r="64" spans="1:13" s="6" customFormat="1" ht="15.75" customHeight="1" x14ac:dyDescent="0.35">
      <c r="A64" s="154">
        <v>39</v>
      </c>
      <c r="B64" s="1036" t="s">
        <v>28</v>
      </c>
      <c r="C64" s="1037"/>
      <c r="D64" s="781" t="str">
        <f t="shared" si="6"/>
        <v>Line No. 39 Housekeeping</v>
      </c>
      <c r="E64" s="244" t="str">
        <f>IF('Sch 2 - GEMT Expense'!E64="","",'Sch 2 - GEMT Expense'!E64)</f>
        <v/>
      </c>
      <c r="F64" s="569">
        <f t="shared" si="7"/>
        <v>0</v>
      </c>
      <c r="G64" s="288">
        <f>+'Sch 2 - GEMT Expense'!J64</f>
        <v>0</v>
      </c>
      <c r="H64" s="288">
        <f>+'Sch 3 - NON-GEMT Expense'!J64</f>
        <v>0</v>
      </c>
      <c r="I64" s="296">
        <f>+'Sch 5 - A&amp;G'!I23</f>
        <v>0</v>
      </c>
      <c r="J64" s="153"/>
      <c r="K64" s="652" t="s">
        <v>439</v>
      </c>
      <c r="L64" s="153"/>
      <c r="M64" s="153"/>
    </row>
    <row r="65" spans="1:13" s="6" customFormat="1" ht="15.75" customHeight="1" x14ac:dyDescent="0.35">
      <c r="A65" s="154">
        <v>40</v>
      </c>
      <c r="B65" s="1036" t="s">
        <v>29</v>
      </c>
      <c r="C65" s="1037"/>
      <c r="D65" s="781" t="str">
        <f t="shared" si="6"/>
        <v>Line No. 40 Utilities</v>
      </c>
      <c r="E65" s="244" t="str">
        <f>IF('Sch 2 - GEMT Expense'!E65="","",'Sch 2 - GEMT Expense'!E65)</f>
        <v/>
      </c>
      <c r="F65" s="569">
        <f t="shared" si="7"/>
        <v>0</v>
      </c>
      <c r="G65" s="288">
        <f>+'Sch 2 - GEMT Expense'!J65</f>
        <v>0</v>
      </c>
      <c r="H65" s="288">
        <f>+'Sch 3 - NON-GEMT Expense'!J65</f>
        <v>0</v>
      </c>
      <c r="I65" s="296">
        <f>+'Sch 5 - A&amp;G'!I24</f>
        <v>0</v>
      </c>
      <c r="J65" s="153"/>
      <c r="K65" s="652" t="s">
        <v>440</v>
      </c>
      <c r="L65" s="153"/>
      <c r="M65" s="153"/>
    </row>
    <row r="66" spans="1:13" s="6" customFormat="1" ht="15.75" customHeight="1" x14ac:dyDescent="0.35">
      <c r="A66" s="154">
        <v>41</v>
      </c>
      <c r="B66" s="1036" t="s">
        <v>30</v>
      </c>
      <c r="C66" s="1037"/>
      <c r="D66" s="781" t="str">
        <f t="shared" si="6"/>
        <v>Line No. 41 Medical Supplies</v>
      </c>
      <c r="E66" s="244" t="str">
        <f>IF('Sch 2 - GEMT Expense'!E66="","",'Sch 2 - GEMT Expense'!E66)</f>
        <v/>
      </c>
      <c r="F66" s="569">
        <f t="shared" si="7"/>
        <v>0</v>
      </c>
      <c r="G66" s="288">
        <f>+'Sch 2 - GEMT Expense'!J66</f>
        <v>0</v>
      </c>
      <c r="H66" s="288">
        <f>+'Sch 3 - NON-GEMT Expense'!J66</f>
        <v>0</v>
      </c>
      <c r="I66" s="296">
        <f>+'Sch 5 - A&amp;G'!I25</f>
        <v>0</v>
      </c>
      <c r="J66" s="153"/>
      <c r="K66" s="652" t="s">
        <v>441</v>
      </c>
      <c r="L66" s="153"/>
      <c r="M66" s="153"/>
    </row>
    <row r="67" spans="1:13" s="6" customFormat="1" ht="15.75" customHeight="1" x14ac:dyDescent="0.35">
      <c r="A67" s="7">
        <v>42</v>
      </c>
      <c r="B67" s="1036" t="s">
        <v>31</v>
      </c>
      <c r="C67" s="1037"/>
      <c r="D67" s="781" t="str">
        <f t="shared" si="6"/>
        <v>Line No. 42 Minor Medical Equipment</v>
      </c>
      <c r="E67" s="244" t="str">
        <f>IF('Sch 2 - GEMT Expense'!E67="","",'Sch 2 - GEMT Expense'!E67)</f>
        <v/>
      </c>
      <c r="F67" s="569">
        <f t="shared" si="7"/>
        <v>0</v>
      </c>
      <c r="G67" s="307">
        <f>+'Sch 2 - GEMT Expense'!J67</f>
        <v>0</v>
      </c>
      <c r="H67" s="307">
        <f>+'Sch 3 - NON-GEMT Expense'!J67</f>
        <v>0</v>
      </c>
      <c r="I67" s="308">
        <f>+'Sch 5 - A&amp;G'!I26</f>
        <v>0</v>
      </c>
      <c r="K67" s="652" t="s">
        <v>442</v>
      </c>
    </row>
    <row r="68" spans="1:13" s="6" customFormat="1" ht="15.75" customHeight="1" x14ac:dyDescent="0.35">
      <c r="A68" s="7">
        <v>43</v>
      </c>
      <c r="B68" s="1036" t="s">
        <v>32</v>
      </c>
      <c r="C68" s="1037"/>
      <c r="D68" s="781" t="str">
        <f t="shared" si="6"/>
        <v>Line No. 43 Minor Equipment</v>
      </c>
      <c r="E68" s="244" t="str">
        <f>IF('Sch 2 - GEMT Expense'!E68="","",'Sch 2 - GEMT Expense'!E68)</f>
        <v/>
      </c>
      <c r="F68" s="569">
        <f t="shared" si="7"/>
        <v>0</v>
      </c>
      <c r="G68" s="307">
        <f>+'Sch 2 - GEMT Expense'!J68</f>
        <v>0</v>
      </c>
      <c r="H68" s="307">
        <f>+'Sch 3 - NON-GEMT Expense'!J68</f>
        <v>0</v>
      </c>
      <c r="I68" s="308">
        <f>+'Sch 5 - A&amp;G'!I27</f>
        <v>0</v>
      </c>
      <c r="K68" s="652" t="s">
        <v>443</v>
      </c>
    </row>
    <row r="69" spans="1:13" s="6" customFormat="1" ht="15.75" customHeight="1" x14ac:dyDescent="0.35">
      <c r="A69" s="7">
        <v>44</v>
      </c>
      <c r="B69" s="1036" t="s">
        <v>33</v>
      </c>
      <c r="C69" s="1037"/>
      <c r="D69" s="781" t="str">
        <f t="shared" si="6"/>
        <v>Line No. 44 Fines and Penalties</v>
      </c>
      <c r="E69" s="244" t="str">
        <f>IF('Sch 2 - GEMT Expense'!E69="","",'Sch 2 - GEMT Expense'!E69)</f>
        <v/>
      </c>
      <c r="F69" s="569">
        <f>SUM(G69:I69)</f>
        <v>0</v>
      </c>
      <c r="G69" s="307">
        <f>+'Sch 2 - GEMT Expense'!J69</f>
        <v>0</v>
      </c>
      <c r="H69" s="307">
        <f>+'Sch 3 - NON-GEMT Expense'!J69</f>
        <v>0</v>
      </c>
      <c r="I69" s="308">
        <f>+'Sch 5 - A&amp;G'!I28</f>
        <v>0</v>
      </c>
      <c r="K69" s="652" t="s">
        <v>444</v>
      </c>
    </row>
    <row r="70" spans="1:13" s="6" customFormat="1" ht="15.75" customHeight="1" x14ac:dyDescent="0.35">
      <c r="A70" s="7">
        <v>45</v>
      </c>
      <c r="B70" s="1036" t="s">
        <v>34</v>
      </c>
      <c r="C70" s="1037"/>
      <c r="D70" s="781" t="str">
        <f t="shared" si="6"/>
        <v>Line No. 45 Fleet Maintenance</v>
      </c>
      <c r="E70" s="244" t="str">
        <f>IF('Sch 2 - GEMT Expense'!E70="","",'Sch 2 - GEMT Expense'!E70)</f>
        <v/>
      </c>
      <c r="F70" s="569">
        <f>SUM(G70:I70)</f>
        <v>0</v>
      </c>
      <c r="G70" s="307">
        <f>+'Sch 2 - GEMT Expense'!J70</f>
        <v>0</v>
      </c>
      <c r="H70" s="307">
        <f>+'Sch 3 - NON-GEMT Expense'!J70</f>
        <v>0</v>
      </c>
      <c r="I70" s="308">
        <f>+'Sch 5 - A&amp;G'!I29</f>
        <v>0</v>
      </c>
      <c r="K70" s="652" t="s">
        <v>445</v>
      </c>
    </row>
    <row r="71" spans="1:13" s="6" customFormat="1" ht="15.75" customHeight="1" x14ac:dyDescent="0.35">
      <c r="A71" s="7">
        <v>46</v>
      </c>
      <c r="B71" s="1036" t="s">
        <v>35</v>
      </c>
      <c r="C71" s="1037"/>
      <c r="D71" s="781" t="str">
        <f t="shared" si="6"/>
        <v xml:space="preserve">Line No. 46 Communications </v>
      </c>
      <c r="E71" s="244" t="str">
        <f>IF('Sch 2 - GEMT Expense'!E71="","",'Sch 2 - GEMT Expense'!E71)</f>
        <v/>
      </c>
      <c r="F71" s="569">
        <f t="shared" si="7"/>
        <v>0</v>
      </c>
      <c r="G71" s="307">
        <f>+'Sch 2 - GEMT Expense'!J71</f>
        <v>0</v>
      </c>
      <c r="H71" s="307">
        <f>+'Sch 3 - NON-GEMT Expense'!J71</f>
        <v>0</v>
      </c>
      <c r="I71" s="308">
        <f>+'Sch 5 - A&amp;G'!I30</f>
        <v>0</v>
      </c>
      <c r="K71" s="652" t="s">
        <v>446</v>
      </c>
    </row>
    <row r="72" spans="1:13" s="6" customFormat="1" ht="15.75" customHeight="1" x14ac:dyDescent="0.35">
      <c r="A72" s="7">
        <v>47</v>
      </c>
      <c r="B72" s="1036" t="s">
        <v>36</v>
      </c>
      <c r="C72" s="1037"/>
      <c r="D72" s="781" t="str">
        <f t="shared" si="6"/>
        <v xml:space="preserve">Line No. 47 Recruit Academy </v>
      </c>
      <c r="E72" s="244" t="str">
        <f>IF('Sch 2 - GEMT Expense'!E72="","",'Sch 2 - GEMT Expense'!E72)</f>
        <v/>
      </c>
      <c r="F72" s="569">
        <f t="shared" si="7"/>
        <v>0</v>
      </c>
      <c r="G72" s="307">
        <f>+'Sch 2 - GEMT Expense'!J72</f>
        <v>0</v>
      </c>
      <c r="H72" s="307">
        <f>+'Sch 3 - NON-GEMT Expense'!J72</f>
        <v>0</v>
      </c>
      <c r="I72" s="308">
        <f>+'Sch 5 - A&amp;G'!I31</f>
        <v>0</v>
      </c>
      <c r="K72" s="652" t="s">
        <v>447</v>
      </c>
    </row>
    <row r="73" spans="1:13" s="6" customFormat="1" ht="15.75" customHeight="1" x14ac:dyDescent="0.35">
      <c r="A73" s="7">
        <v>48</v>
      </c>
      <c r="B73" s="1036" t="s">
        <v>37</v>
      </c>
      <c r="C73" s="1037"/>
      <c r="D73" s="781" t="str">
        <f t="shared" si="6"/>
        <v xml:space="preserve">Line No. 48 Dispatch Service </v>
      </c>
      <c r="E73" s="244" t="str">
        <f>IF('Sch 2 - GEMT Expense'!E73="","",'Sch 2 - GEMT Expense'!E73)</f>
        <v/>
      </c>
      <c r="F73" s="569">
        <f t="shared" si="7"/>
        <v>0</v>
      </c>
      <c r="G73" s="307">
        <f>+'Sch 2 - GEMT Expense'!J73</f>
        <v>0</v>
      </c>
      <c r="H73" s="307">
        <f>+'Sch 3 - NON-GEMT Expense'!J73</f>
        <v>0</v>
      </c>
      <c r="I73" s="308">
        <f>+'Sch 5 - A&amp;G'!I32</f>
        <v>0</v>
      </c>
      <c r="K73" s="652" t="s">
        <v>448</v>
      </c>
    </row>
    <row r="74" spans="1:13" s="6" customFormat="1" ht="15.75" customHeight="1" x14ac:dyDescent="0.35">
      <c r="A74" s="7">
        <v>49</v>
      </c>
      <c r="B74" s="1038" t="s">
        <v>38</v>
      </c>
      <c r="C74" s="1039"/>
      <c r="D74" s="781" t="str">
        <f t="shared" si="6"/>
        <v xml:space="preserve">Line No. 49 Logistics </v>
      </c>
      <c r="E74" s="244" t="str">
        <f>IF('Sch 2 - GEMT Expense'!E74="","",'Sch 2 - GEMT Expense'!E74)</f>
        <v/>
      </c>
      <c r="F74" s="569">
        <f t="shared" si="7"/>
        <v>0</v>
      </c>
      <c r="G74" s="307">
        <f>+'Sch 2 - GEMT Expense'!J74</f>
        <v>0</v>
      </c>
      <c r="H74" s="307">
        <f>+'Sch 3 - NON-GEMT Expense'!J74</f>
        <v>0</v>
      </c>
      <c r="I74" s="308">
        <f>+'Sch 5 - A&amp;G'!I33</f>
        <v>0</v>
      </c>
      <c r="K74" s="652" t="s">
        <v>449</v>
      </c>
    </row>
    <row r="75" spans="1:13" s="6" customFormat="1" ht="15.75" customHeight="1" x14ac:dyDescent="0.35">
      <c r="A75" s="7">
        <v>50</v>
      </c>
      <c r="B75" s="1038" t="s">
        <v>39</v>
      </c>
      <c r="C75" s="1039"/>
      <c r="D75" s="781" t="str">
        <f t="shared" si="6"/>
        <v>Line No. 50 Postage</v>
      </c>
      <c r="E75" s="244" t="str">
        <f>IF('Sch 2 - GEMT Expense'!E75="","",'Sch 2 - GEMT Expense'!E75)</f>
        <v/>
      </c>
      <c r="F75" s="569">
        <f>SUM(G75:I75)</f>
        <v>0</v>
      </c>
      <c r="G75" s="307">
        <f>+'Sch 2 - GEMT Expense'!J75</f>
        <v>0</v>
      </c>
      <c r="H75" s="307">
        <f>+'Sch 3 - NON-GEMT Expense'!J75</f>
        <v>0</v>
      </c>
      <c r="I75" s="308">
        <f>+'Sch 5 - A&amp;G'!I34</f>
        <v>0</v>
      </c>
      <c r="K75" s="652" t="s">
        <v>450</v>
      </c>
    </row>
    <row r="76" spans="1:13" s="6" customFormat="1" ht="15.75" customHeight="1" x14ac:dyDescent="0.35">
      <c r="A76" s="7">
        <v>51</v>
      </c>
      <c r="B76" s="1038" t="s">
        <v>40</v>
      </c>
      <c r="C76" s="1039"/>
      <c r="D76" s="781" t="str">
        <f t="shared" si="6"/>
        <v>Line No. 51 Dues and Subscriptions</v>
      </c>
      <c r="E76" s="244" t="str">
        <f>IF('Sch 2 - GEMT Expense'!E76="","",'Sch 2 - GEMT Expense'!E76)</f>
        <v/>
      </c>
      <c r="F76" s="569">
        <f t="shared" si="7"/>
        <v>0</v>
      </c>
      <c r="G76" s="307">
        <f>+'Sch 2 - GEMT Expense'!J76</f>
        <v>0</v>
      </c>
      <c r="H76" s="307">
        <f>+'Sch 3 - NON-GEMT Expense'!J76</f>
        <v>0</v>
      </c>
      <c r="I76" s="308">
        <f>+'Sch 5 - A&amp;G'!I35</f>
        <v>0</v>
      </c>
      <c r="K76" s="652" t="s">
        <v>451</v>
      </c>
    </row>
    <row r="77" spans="1:13" s="6" customFormat="1" ht="15.75" customHeight="1" x14ac:dyDescent="0.35">
      <c r="A77" s="7">
        <v>52</v>
      </c>
      <c r="B77" s="1038" t="s">
        <v>105</v>
      </c>
      <c r="C77" s="1039"/>
      <c r="D77" s="781" t="str">
        <f t="shared" si="6"/>
        <v>Line No. 52 Other - Capital Related Costs</v>
      </c>
      <c r="E77" s="244" t="str">
        <f>IF('Sch 2 - GEMT Expense'!E77="","",'Sch 2 - GEMT Expense'!E77)</f>
        <v/>
      </c>
      <c r="F77" s="569">
        <f t="shared" si="7"/>
        <v>0</v>
      </c>
      <c r="G77" s="307">
        <f>+'Sch 2 - GEMT Expense'!J77</f>
        <v>0</v>
      </c>
      <c r="H77" s="307">
        <f>+'Sch 3 - NON-GEMT Expense'!J77</f>
        <v>0</v>
      </c>
      <c r="I77" s="308">
        <f>+'Sch 5 - A&amp;G'!I36</f>
        <v>0</v>
      </c>
      <c r="K77" s="652" t="s">
        <v>452</v>
      </c>
    </row>
    <row r="78" spans="1:13" s="6" customFormat="1" ht="15.75" customHeight="1" x14ac:dyDescent="0.35">
      <c r="A78" s="7">
        <v>53</v>
      </c>
      <c r="B78" s="1038" t="s">
        <v>6377</v>
      </c>
      <c r="C78" s="1039"/>
      <c r="D78" s="781" t="str">
        <f t="shared" si="6"/>
        <v>Line No. 53 Contracted Services - GEMT</v>
      </c>
      <c r="E78" s="244" t="str">
        <f>IF('Sch 2 - GEMT Expense'!E78="","",'Sch 2 - GEMT Expense'!E78)</f>
        <v/>
      </c>
      <c r="F78" s="569">
        <f t="shared" si="7"/>
        <v>0</v>
      </c>
      <c r="G78" s="307">
        <f>+'Sch 2 - GEMT Expense'!J78</f>
        <v>0</v>
      </c>
      <c r="H78" s="307">
        <f>+'Sch 3 - NON-GEMT Expense'!J78</f>
        <v>0</v>
      </c>
      <c r="I78" s="308">
        <f>+'Sch 5 - A&amp;G'!I37</f>
        <v>0</v>
      </c>
      <c r="K78" s="652" t="s">
        <v>453</v>
      </c>
    </row>
    <row r="79" spans="1:13" s="6" customFormat="1" ht="15.75" customHeight="1" x14ac:dyDescent="0.35">
      <c r="A79" s="7">
        <v>54</v>
      </c>
      <c r="B79" s="1052" t="s">
        <v>6378</v>
      </c>
      <c r="C79" s="1053"/>
      <c r="D79" s="781" t="str">
        <f t="shared" si="6"/>
        <v>Line No. 54 Contracted Services - GEMT Billing</v>
      </c>
      <c r="E79" s="244" t="str">
        <f>IF('Sch 2 - GEMT Expense'!E79="","",'Sch 2 - GEMT Expense'!E79)</f>
        <v/>
      </c>
      <c r="F79" s="569">
        <f t="shared" si="7"/>
        <v>0</v>
      </c>
      <c r="G79" s="307">
        <f>+'Sch 2 - GEMT Expense'!J79</f>
        <v>0</v>
      </c>
      <c r="H79" s="307">
        <f>+'Sch 3 - NON-GEMT Expense'!J79</f>
        <v>0</v>
      </c>
      <c r="I79" s="308">
        <f>+'Sch 5 - A&amp;G'!I38</f>
        <v>0</v>
      </c>
      <c r="K79" s="652" t="s">
        <v>454</v>
      </c>
    </row>
    <row r="80" spans="1:13" s="6" customFormat="1" ht="15.75" customHeight="1" x14ac:dyDescent="0.35">
      <c r="A80" s="537">
        <v>55</v>
      </c>
      <c r="B80" s="1043" t="s">
        <v>14</v>
      </c>
      <c r="C80" s="1044"/>
      <c r="D80" s="781" t="str">
        <f t="shared" si="6"/>
        <v>Line No. 55 Other - (Specify)</v>
      </c>
      <c r="E80" s="244" t="str">
        <f>IF('Sch 2 - GEMT Expense'!E80="","",'Sch 2 - GEMT Expense'!E80)</f>
        <v/>
      </c>
      <c r="F80" s="569">
        <f t="shared" si="7"/>
        <v>0</v>
      </c>
      <c r="G80" s="307">
        <f>+'Sch 2 - GEMT Expense'!J80</f>
        <v>0</v>
      </c>
      <c r="H80" s="307">
        <f>+'Sch 3 - NON-GEMT Expense'!J80</f>
        <v>0</v>
      </c>
      <c r="I80" s="308">
        <f>+'Sch 5 - A&amp;G'!I39</f>
        <v>0</v>
      </c>
      <c r="K80" s="652" t="s">
        <v>455</v>
      </c>
    </row>
    <row r="81" spans="1:14" s="6" customFormat="1" ht="15.75" customHeight="1" x14ac:dyDescent="0.35">
      <c r="A81" s="537">
        <v>56</v>
      </c>
      <c r="B81" s="1043" t="s">
        <v>14</v>
      </c>
      <c r="C81" s="1044"/>
      <c r="D81" s="781" t="str">
        <f t="shared" si="6"/>
        <v>Line No. 56 Other - (Specify)</v>
      </c>
      <c r="E81" s="244" t="str">
        <f>IF('Sch 2 - GEMT Expense'!E81="","",'Sch 2 - GEMT Expense'!E81)</f>
        <v/>
      </c>
      <c r="F81" s="569">
        <f>SUM(G81:I81)</f>
        <v>0</v>
      </c>
      <c r="G81" s="307">
        <f>+'Sch 2 - GEMT Expense'!J81</f>
        <v>0</v>
      </c>
      <c r="H81" s="307">
        <f>+'Sch 3 - NON-GEMT Expense'!J81</f>
        <v>0</v>
      </c>
      <c r="I81" s="308">
        <f>+'Sch 5 - A&amp;G'!I40</f>
        <v>0</v>
      </c>
      <c r="K81" s="652" t="s">
        <v>6247</v>
      </c>
      <c r="N81" s="155"/>
    </row>
    <row r="82" spans="1:14" s="6" customFormat="1" ht="15.75" customHeight="1" x14ac:dyDescent="0.35">
      <c r="A82" s="537">
        <v>57</v>
      </c>
      <c r="B82" s="1043" t="s">
        <v>14</v>
      </c>
      <c r="C82" s="1044"/>
      <c r="D82" s="781" t="str">
        <f t="shared" si="6"/>
        <v>Line No. 57 Other - (Specify)</v>
      </c>
      <c r="E82" s="244" t="str">
        <f>IF('Sch 2 - GEMT Expense'!E82="","",'Sch 2 - GEMT Expense'!E82)</f>
        <v/>
      </c>
      <c r="F82" s="579">
        <f t="shared" si="7"/>
        <v>0</v>
      </c>
      <c r="G82" s="309">
        <f>+'Sch 2 - GEMT Expense'!J82</f>
        <v>0</v>
      </c>
      <c r="H82" s="309">
        <f>+'Sch 3 - NON-GEMT Expense'!J82</f>
        <v>0</v>
      </c>
      <c r="I82" s="310">
        <f>+'Sch 5 - A&amp;G'!I41</f>
        <v>0</v>
      </c>
      <c r="K82" s="652" t="s">
        <v>6248</v>
      </c>
    </row>
    <row r="83" spans="1:14" s="6" customFormat="1" ht="15.75" customHeight="1" x14ac:dyDescent="0.35">
      <c r="A83" s="7"/>
      <c r="B83" s="1049" t="s">
        <v>41</v>
      </c>
      <c r="C83" s="1050"/>
      <c r="D83" s="789" t="str">
        <f t="shared" si="6"/>
        <v>Line No.  Total Administrative &amp; General</v>
      </c>
      <c r="E83" s="12"/>
      <c r="F83" s="305">
        <f>SUM(F52:F82)</f>
        <v>0</v>
      </c>
      <c r="G83" s="311">
        <f>SUM(G52:G82)</f>
        <v>0</v>
      </c>
      <c r="H83" s="311">
        <f>SUM(H52:H82)</f>
        <v>0</v>
      </c>
      <c r="I83" s="312">
        <f>SUM(I52:I82)</f>
        <v>0</v>
      </c>
      <c r="K83" s="652" t="s">
        <v>6249</v>
      </c>
    </row>
    <row r="84" spans="1:14" s="6" customFormat="1" ht="15.75" customHeight="1" x14ac:dyDescent="0.35">
      <c r="A84" s="7"/>
      <c r="B84" s="1048"/>
      <c r="C84" s="1048"/>
      <c r="D84" s="790"/>
      <c r="E84" s="12"/>
      <c r="F84" s="313"/>
      <c r="G84" s="313"/>
      <c r="H84" s="313"/>
      <c r="I84" s="314"/>
      <c r="K84" s="652"/>
    </row>
    <row r="85" spans="1:14" s="6" customFormat="1" ht="21.75" customHeight="1" thickBot="1" x14ac:dyDescent="0.4">
      <c r="A85" s="8">
        <v>58</v>
      </c>
      <c r="B85" s="1040" t="s">
        <v>6379</v>
      </c>
      <c r="C85" s="1040"/>
      <c r="D85" s="791"/>
      <c r="E85" s="13"/>
      <c r="F85" s="879">
        <f>F48+F83</f>
        <v>0</v>
      </c>
      <c r="G85" s="542">
        <f>G48+G83</f>
        <v>0</v>
      </c>
      <c r="H85" s="542">
        <f>H48+H83</f>
        <v>0</v>
      </c>
      <c r="I85" s="543">
        <f>I83</f>
        <v>0</v>
      </c>
      <c r="K85" s="652" t="s">
        <v>6250</v>
      </c>
    </row>
    <row r="86" spans="1:14" s="3" customFormat="1" ht="10.5" customHeight="1" x14ac:dyDescent="0.35">
      <c r="A86" s="49"/>
      <c r="B86" s="46"/>
      <c r="C86" s="46"/>
      <c r="D86" s="46"/>
      <c r="E86" s="46"/>
      <c r="F86" s="168"/>
      <c r="G86" s="168"/>
      <c r="H86" s="168"/>
      <c r="I86" s="169"/>
    </row>
    <row r="87" spans="1:14" ht="10.5" customHeight="1" x14ac:dyDescent="0.35">
      <c r="A87" s="50"/>
      <c r="B87" s="1035"/>
      <c r="C87" s="1035"/>
      <c r="D87" s="1035"/>
      <c r="E87" s="1035"/>
      <c r="F87" s="1035"/>
      <c r="G87" s="1035"/>
      <c r="H87" s="1035"/>
      <c r="I87" s="53"/>
    </row>
    <row r="88" spans="1:14" ht="10.5" customHeight="1" x14ac:dyDescent="0.35">
      <c r="A88" s="50"/>
      <c r="B88" s="1035"/>
      <c r="C88" s="1035"/>
      <c r="D88" s="1035"/>
      <c r="E88" s="1035"/>
      <c r="F88" s="1035"/>
      <c r="G88" s="1035"/>
      <c r="H88" s="1035"/>
      <c r="I88" s="54"/>
    </row>
    <row r="89" spans="1:14" ht="18" customHeight="1" x14ac:dyDescent="0.35">
      <c r="A89" s="50"/>
      <c r="B89" s="1035"/>
      <c r="C89" s="1035"/>
      <c r="D89" s="1035"/>
      <c r="E89" s="1035"/>
      <c r="F89" s="1035"/>
      <c r="G89" s="1035"/>
      <c r="H89" s="1035"/>
      <c r="I89" s="54"/>
    </row>
    <row r="90" spans="1:14" ht="10.5" customHeight="1" x14ac:dyDescent="0.35">
      <c r="A90" s="51"/>
      <c r="B90" s="1035"/>
      <c r="C90" s="1035"/>
      <c r="D90" s="1035"/>
      <c r="E90" s="1035"/>
      <c r="F90" s="1035"/>
      <c r="G90" s="1035"/>
      <c r="H90" s="1035"/>
      <c r="I90" s="54"/>
    </row>
    <row r="91" spans="1:14" ht="10.5" customHeight="1" x14ac:dyDescent="0.35">
      <c r="A91" s="51"/>
      <c r="B91" s="1035"/>
      <c r="C91" s="1035"/>
      <c r="D91" s="1035"/>
      <c r="E91" s="1035"/>
      <c r="F91" s="1035"/>
      <c r="G91" s="1035"/>
      <c r="H91" s="1035"/>
      <c r="I91" s="54"/>
    </row>
    <row r="92" spans="1:14" ht="10.5" customHeight="1" x14ac:dyDescent="0.35">
      <c r="A92" s="52"/>
      <c r="B92" s="47"/>
      <c r="C92" s="47"/>
      <c r="D92" s="47"/>
      <c r="E92" s="47"/>
      <c r="F92" s="48"/>
      <c r="G92" s="48"/>
      <c r="H92" s="48"/>
      <c r="I92" s="55"/>
    </row>
    <row r="93" spans="1:14" ht="10.5" customHeight="1" x14ac:dyDescent="0.35">
      <c r="E93" s="4"/>
    </row>
  </sheetData>
  <sheetProtection algorithmName="SHA-512" hashValue="K2xhmLCFfNH019icQmlG723+wkyWD3xw9G8L5i3muqcR6QkVOL2TwpUwd4XkMc8zK+OC8YHRJwQvQovd9/5u7A==" saltValue="0UBktzKGD8YuvZLXOXHJQQ==" spinCount="100000" sheet="1" objects="1" scenarios="1" selectLockedCells="1"/>
  <protectedRanges>
    <protectedRange sqref="B80:C82 B19:C20" name="Range4"/>
    <protectedRange sqref="B29:C32 B41:C41" name="Range2"/>
    <protectedRange sqref="B42:C44" name="Range3"/>
  </protectedRanges>
  <mergeCells count="80">
    <mergeCell ref="B26:C26"/>
    <mergeCell ref="B27:C27"/>
    <mergeCell ref="B32:C32"/>
    <mergeCell ref="B28:C28"/>
    <mergeCell ref="B29:C29"/>
    <mergeCell ref="B30:C30"/>
    <mergeCell ref="B31:C31"/>
    <mergeCell ref="A1:I1"/>
    <mergeCell ref="A4:B4"/>
    <mergeCell ref="H3:I3"/>
    <mergeCell ref="B19:C19"/>
    <mergeCell ref="B21:C21"/>
    <mergeCell ref="B14:C14"/>
    <mergeCell ref="B15:C15"/>
    <mergeCell ref="B16:C16"/>
    <mergeCell ref="B17:C17"/>
    <mergeCell ref="B18:C18"/>
    <mergeCell ref="B20:C20"/>
    <mergeCell ref="A7:A9"/>
    <mergeCell ref="B7:C9"/>
    <mergeCell ref="A3:B3"/>
    <mergeCell ref="B33:C33"/>
    <mergeCell ref="B37:C37"/>
    <mergeCell ref="B38:C38"/>
    <mergeCell ref="B52:C52"/>
    <mergeCell ref="B46:C46"/>
    <mergeCell ref="B51:C51"/>
    <mergeCell ref="B47:C47"/>
    <mergeCell ref="B43:C43"/>
    <mergeCell ref="B41:C41"/>
    <mergeCell ref="B42:C42"/>
    <mergeCell ref="B36:C36"/>
    <mergeCell ref="B39:C39"/>
    <mergeCell ref="B40:C40"/>
    <mergeCell ref="B44:C44"/>
    <mergeCell ref="B45:C45"/>
    <mergeCell ref="B53:C53"/>
    <mergeCell ref="B61:C61"/>
    <mergeCell ref="B58:C58"/>
    <mergeCell ref="B79:C79"/>
    <mergeCell ref="B80:C80"/>
    <mergeCell ref="B65:C65"/>
    <mergeCell ref="B64:C64"/>
    <mergeCell ref="B66:C66"/>
    <mergeCell ref="B67:C67"/>
    <mergeCell ref="B68:C68"/>
    <mergeCell ref="B69:C69"/>
    <mergeCell ref="B77:C77"/>
    <mergeCell ref="B78:C78"/>
    <mergeCell ref="B84:C84"/>
    <mergeCell ref="B55:C55"/>
    <mergeCell ref="B56:C56"/>
    <mergeCell ref="B83:C83"/>
    <mergeCell ref="B59:C59"/>
    <mergeCell ref="B57:C57"/>
    <mergeCell ref="B60:C60"/>
    <mergeCell ref="B81:C81"/>
    <mergeCell ref="B25:C25"/>
    <mergeCell ref="B10:C10"/>
    <mergeCell ref="B22:C22"/>
    <mergeCell ref="B24:C24"/>
    <mergeCell ref="B11:C11"/>
    <mergeCell ref="B12:C12"/>
    <mergeCell ref="B13:C13"/>
    <mergeCell ref="B87:H91"/>
    <mergeCell ref="B34:C34"/>
    <mergeCell ref="B72:C72"/>
    <mergeCell ref="B73:C73"/>
    <mergeCell ref="B74:C74"/>
    <mergeCell ref="B75:C75"/>
    <mergeCell ref="B70:C70"/>
    <mergeCell ref="B71:C71"/>
    <mergeCell ref="B62:C62"/>
    <mergeCell ref="B63:C63"/>
    <mergeCell ref="B85:C85"/>
    <mergeCell ref="B54:C54"/>
    <mergeCell ref="B48:C48"/>
    <mergeCell ref="B49:C49"/>
    <mergeCell ref="B76:C76"/>
    <mergeCell ref="B82:C82"/>
  </mergeCells>
  <phoneticPr fontId="4" type="noConversion"/>
  <conditionalFormatting sqref="B80:C82 B42:C44 B30:C32 B19:C20">
    <cfRule type="expression" dxfId="18" priority="3">
      <formula>$B19="Other - (Specify)"</formula>
    </cfRule>
  </conditionalFormatting>
  <conditionalFormatting sqref="B29:C29">
    <cfRule type="expression" dxfId="17" priority="2">
      <formula>$B29="Other - (Specify)"</formula>
    </cfRule>
  </conditionalFormatting>
  <conditionalFormatting sqref="B41:C41">
    <cfRule type="expression" dxfId="16" priority="1">
      <formula>$B41="Other - (Specify)"</formula>
    </cfRule>
  </conditionalFormatting>
  <printOptions horizontalCentered="1"/>
  <pageMargins left="0.25" right="0.25" top="0.75" bottom="0.75" header="0.3" footer="0.3"/>
  <pageSetup scale="74"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00FF"/>
    <pageSetUpPr fitToPage="1"/>
  </sheetPr>
  <dimension ref="A1:M93"/>
  <sheetViews>
    <sheetView showGridLines="0" zoomScale="85" zoomScaleNormal="85" zoomScaleSheetLayoutView="80" zoomScalePageLayoutView="80" workbookViewId="0">
      <pane ySplit="9" topLeftCell="A10" activePane="bottomLeft" state="frozen"/>
      <selection activeCell="A11" sqref="A11:E11"/>
      <selection pane="bottomLeft" activeCell="E14" sqref="E14"/>
    </sheetView>
  </sheetViews>
  <sheetFormatPr defaultColWidth="0" defaultRowHeight="10.5" customHeight="1" zeroHeight="1" x14ac:dyDescent="0.35"/>
  <cols>
    <col min="1" max="1" width="6.84375" style="225" bestFit="1" customWidth="1"/>
    <col min="2" max="2" width="16.84375" style="225" customWidth="1"/>
    <col min="3" max="3" width="23.07421875" style="225" customWidth="1"/>
    <col min="4" max="4" width="38.53515625" style="225" hidden="1" customWidth="1"/>
    <col min="5" max="5" width="7.69140625" style="225" customWidth="1"/>
    <col min="6" max="10" width="15" style="259" customWidth="1"/>
    <col min="11" max="11" width="4.69140625" style="225" customWidth="1"/>
    <col min="12" max="12" width="4.53515625" style="225" hidden="1" customWidth="1"/>
    <col min="13" max="13" width="57.07421875" style="225" hidden="1" customWidth="1"/>
    <col min="14" max="16384" width="4.69140625" style="225" hidden="1"/>
  </cols>
  <sheetData>
    <row r="1" spans="1:13" s="220" customFormat="1" ht="18" customHeight="1" x14ac:dyDescent="0.35">
      <c r="A1" s="1100" t="s">
        <v>6382</v>
      </c>
      <c r="B1" s="1100"/>
      <c r="C1" s="1100"/>
      <c r="D1" s="1100"/>
      <c r="E1" s="1100"/>
      <c r="F1" s="1100"/>
      <c r="G1" s="1100"/>
      <c r="H1" s="1100"/>
      <c r="I1" s="1100"/>
      <c r="J1" s="1100"/>
      <c r="K1" s="219"/>
      <c r="L1" s="219"/>
    </row>
    <row r="2" spans="1:13" ht="15" customHeight="1" x14ac:dyDescent="0.35">
      <c r="A2" s="221"/>
      <c r="B2" s="221"/>
      <c r="C2" s="222"/>
      <c r="D2" s="222"/>
      <c r="E2" s="222"/>
      <c r="F2" s="223"/>
      <c r="G2" s="223"/>
      <c r="H2" s="223"/>
      <c r="I2" s="223"/>
      <c r="J2" s="224"/>
      <c r="K2" s="131"/>
      <c r="L2" s="131"/>
    </row>
    <row r="3" spans="1:13" ht="15" customHeight="1" x14ac:dyDescent="0.35">
      <c r="A3" s="1077" t="s">
        <v>120</v>
      </c>
      <c r="B3" s="1077"/>
      <c r="C3" s="1078">
        <f>Fire_District_Name</f>
        <v>0</v>
      </c>
      <c r="D3" s="1078"/>
      <c r="E3" s="1078"/>
      <c r="F3" s="1078"/>
      <c r="G3" s="226"/>
      <c r="H3" s="227" t="s">
        <v>81</v>
      </c>
      <c r="I3" s="1079">
        <f>FYE</f>
        <v>0</v>
      </c>
      <c r="J3" s="1079"/>
      <c r="K3" s="228"/>
      <c r="L3" s="131"/>
    </row>
    <row r="4" spans="1:13" ht="15" customHeight="1" x14ac:dyDescent="0.35">
      <c r="A4" s="1077" t="s">
        <v>79</v>
      </c>
      <c r="B4" s="1077"/>
      <c r="C4" s="1101">
        <f>NPI</f>
        <v>0</v>
      </c>
      <c r="D4" s="1101"/>
      <c r="E4" s="1101"/>
      <c r="F4" s="1101"/>
      <c r="G4" s="226"/>
      <c r="H4" s="1102"/>
      <c r="I4" s="1102"/>
      <c r="J4" s="229"/>
      <c r="K4" s="131"/>
      <c r="L4" s="131"/>
    </row>
    <row r="5" spans="1:13" ht="15" hidden="1" customHeight="1" x14ac:dyDescent="0.35">
      <c r="A5" s="661"/>
      <c r="B5" s="661"/>
      <c r="C5" s="662"/>
      <c r="D5" s="662"/>
      <c r="E5" s="670" t="s">
        <v>349</v>
      </c>
      <c r="F5" s="670" t="s">
        <v>350</v>
      </c>
      <c r="G5" s="663" t="s">
        <v>351</v>
      </c>
      <c r="H5" s="664" t="s">
        <v>352</v>
      </c>
      <c r="I5" s="664" t="s">
        <v>353</v>
      </c>
      <c r="J5" s="665" t="s">
        <v>354</v>
      </c>
      <c r="K5" s="660"/>
      <c r="L5" s="660"/>
    </row>
    <row r="6" spans="1:13" ht="14.25" customHeight="1" thickBot="1" x14ac:dyDescent="0.4">
      <c r="A6" s="131"/>
      <c r="B6" s="131"/>
      <c r="C6" s="228"/>
      <c r="D6" s="807"/>
      <c r="E6" s="228"/>
      <c r="F6" s="230"/>
      <c r="G6" s="230"/>
      <c r="H6" s="230"/>
      <c r="I6" s="231"/>
      <c r="J6" s="232"/>
      <c r="K6" s="131"/>
      <c r="L6" s="660"/>
    </row>
    <row r="7" spans="1:13" ht="10.5" customHeight="1" x14ac:dyDescent="0.35">
      <c r="A7" s="1080" t="s">
        <v>61</v>
      </c>
      <c r="B7" s="1083" t="s">
        <v>50</v>
      </c>
      <c r="C7" s="1084"/>
      <c r="D7" s="808"/>
      <c r="E7" s="233"/>
      <c r="F7" s="233" t="s">
        <v>188</v>
      </c>
      <c r="G7" s="233" t="s">
        <v>189</v>
      </c>
      <c r="H7" s="233" t="s">
        <v>190</v>
      </c>
      <c r="I7" s="233" t="s">
        <v>191</v>
      </c>
      <c r="J7" s="234" t="s">
        <v>192</v>
      </c>
      <c r="K7" s="131"/>
      <c r="L7" s="660"/>
    </row>
    <row r="8" spans="1:13" ht="38.25" customHeight="1" x14ac:dyDescent="0.3">
      <c r="A8" s="1081"/>
      <c r="B8" s="1085"/>
      <c r="C8" s="1086"/>
      <c r="D8" s="809"/>
      <c r="E8" s="235" t="s">
        <v>116</v>
      </c>
      <c r="F8" s="236" t="s">
        <v>6380</v>
      </c>
      <c r="G8" s="236" t="s">
        <v>101</v>
      </c>
      <c r="H8" s="236" t="s">
        <v>134</v>
      </c>
      <c r="I8" s="236" t="s">
        <v>135</v>
      </c>
      <c r="J8" s="237" t="s">
        <v>6428</v>
      </c>
      <c r="K8" s="131"/>
      <c r="L8" s="660"/>
    </row>
    <row r="9" spans="1:13" ht="24" customHeight="1" thickBot="1" x14ac:dyDescent="0.4">
      <c r="A9" s="1082"/>
      <c r="B9" s="1087"/>
      <c r="C9" s="1088"/>
      <c r="D9" s="810"/>
      <c r="E9" s="238"/>
      <c r="F9" s="239"/>
      <c r="G9" s="240" t="s">
        <v>85</v>
      </c>
      <c r="H9" s="240" t="s">
        <v>115</v>
      </c>
      <c r="I9" s="240" t="s">
        <v>87</v>
      </c>
      <c r="J9" s="241" t="s">
        <v>71</v>
      </c>
      <c r="K9" s="131"/>
      <c r="L9" s="660"/>
      <c r="M9" s="630"/>
    </row>
    <row r="10" spans="1:13" ht="17.25" customHeight="1" thickTop="1" x14ac:dyDescent="0.35">
      <c r="A10" s="242"/>
      <c r="B10" s="1073" t="str">
        <f>+'Sch 1 - Total Expense'!B10:C10</f>
        <v>Capital Related</v>
      </c>
      <c r="C10" s="1074"/>
      <c r="D10" s="811"/>
      <c r="E10" s="572"/>
      <c r="F10" s="325"/>
      <c r="G10" s="268"/>
      <c r="H10" s="268"/>
      <c r="I10" s="268"/>
      <c r="J10" s="269"/>
      <c r="K10" s="131"/>
      <c r="L10" s="660"/>
      <c r="M10" s="153"/>
    </row>
    <row r="11" spans="1:13" ht="15" customHeight="1" x14ac:dyDescent="0.35">
      <c r="A11" s="243">
        <f>+'Sch 1 - Total Expense'!A11</f>
        <v>1</v>
      </c>
      <c r="B11" s="1075" t="str">
        <f>+'Sch 1 - Total Expense'!B11:C11</f>
        <v>Depreciation - Buildings and Improvements</v>
      </c>
      <c r="C11" s="1076"/>
      <c r="D11" s="806" t="str">
        <f>A11 &amp; " " &amp;B11</f>
        <v>1 Depreciation - Buildings and Improvements</v>
      </c>
      <c r="E11" s="571"/>
      <c r="F11" s="327"/>
      <c r="G11" s="319">
        <f>+'Sch 4 - CRSB'!J11</f>
        <v>0</v>
      </c>
      <c r="H11" s="260">
        <f>SUMIFS('Sch 6 - Reclassifications'!$H$11:$H$71,'Sch 6 - Reclassifications'!$F$11:$F$71,'Sch 2 - GEMT Expense'!$A11,'Sch 6 - Reclassifications'!$G$11:$G$71,2)-SUMIFS('Sch 6 - Reclassifications'!$L$11:$L$71,'Sch 6 - Reclassifications'!$J$11:$J$71,'Sch 2 - GEMT Expense'!$A11,'Sch 6 - Reclassifications'!$K$11:$K$71,2)</f>
        <v>0</v>
      </c>
      <c r="I11" s="260">
        <f>SUMIFS('Sch 7 - Adjustments'!$E$10:$E$40,'Sch 7 - Adjustments'!$I$10:$I$40,'Sch 2 - GEMT Expense'!$A11,'Sch 7 - Adjustments'!$H$10:$H$40,2)</f>
        <v>0</v>
      </c>
      <c r="J11" s="261">
        <f t="shared" ref="J11:J20" si="0">SUM(F11:I11)</f>
        <v>0</v>
      </c>
      <c r="K11" s="131"/>
      <c r="L11" s="660" t="s">
        <v>405</v>
      </c>
      <c r="M11" s="630"/>
    </row>
    <row r="12" spans="1:13" ht="15" customHeight="1" x14ac:dyDescent="0.35">
      <c r="A12" s="243">
        <f>+'Sch 1 - Total Expense'!A12</f>
        <v>2</v>
      </c>
      <c r="B12" s="1075" t="str">
        <f>+'Sch 1 - Total Expense'!B12:C12</f>
        <v>Depreciation - Leasehold Improvements</v>
      </c>
      <c r="C12" s="1076"/>
      <c r="D12" s="806" t="str">
        <f t="shared" ref="D12:D20" si="1">A12 &amp; " " &amp;B12</f>
        <v>2 Depreciation - Leasehold Improvements</v>
      </c>
      <c r="E12" s="571"/>
      <c r="F12" s="327"/>
      <c r="G12" s="319">
        <f>+'Sch 4 - CRSB'!J12</f>
        <v>0</v>
      </c>
      <c r="H12" s="260">
        <f>SUMIFS('Sch 6 - Reclassifications'!$H$11:$H$71,'Sch 6 - Reclassifications'!$F$11:$F$71,'Sch 2 - GEMT Expense'!$A12,'Sch 6 - Reclassifications'!$G$11:$G$71,2)-SUMIFS('Sch 6 - Reclassifications'!$L$11:$L$71,'Sch 6 - Reclassifications'!$J$11:$J$71,'Sch 2 - GEMT Expense'!$A12,'Sch 6 - Reclassifications'!$K$11:$K$71,2)</f>
        <v>0</v>
      </c>
      <c r="I12" s="260">
        <f>SUMIFS('Sch 7 - Adjustments'!$E$10:$E$40,'Sch 7 - Adjustments'!$I$10:$I$40,'Sch 2 - GEMT Expense'!$A12,'Sch 7 - Adjustments'!$H$10:$H$40,2)</f>
        <v>0</v>
      </c>
      <c r="J12" s="261">
        <f t="shared" si="0"/>
        <v>0</v>
      </c>
      <c r="K12" s="131"/>
      <c r="L12" s="660" t="s">
        <v>456</v>
      </c>
      <c r="M12" s="630"/>
    </row>
    <row r="13" spans="1:13" ht="15" customHeight="1" x14ac:dyDescent="0.35">
      <c r="A13" s="243">
        <f>+'Sch 1 - Total Expense'!A13</f>
        <v>3</v>
      </c>
      <c r="B13" s="1075" t="str">
        <f>+'Sch 1 - Total Expense'!B13:C13</f>
        <v xml:space="preserve">Depreciation - Equipment </v>
      </c>
      <c r="C13" s="1076"/>
      <c r="D13" s="806" t="str">
        <f t="shared" si="1"/>
        <v xml:space="preserve">3 Depreciation - Equipment </v>
      </c>
      <c r="E13" s="571"/>
      <c r="F13" s="327"/>
      <c r="G13" s="319">
        <f>+'Sch 4 - CRSB'!J13</f>
        <v>0</v>
      </c>
      <c r="H13" s="260">
        <f>SUMIFS('Sch 6 - Reclassifications'!$H$11:$H$71,'Sch 6 - Reclassifications'!$F$11:$F$71,'Sch 2 - GEMT Expense'!$A13,'Sch 6 - Reclassifications'!$G$11:$G$71,2)-SUMIFS('Sch 6 - Reclassifications'!$L$11:$L$71,'Sch 6 - Reclassifications'!$J$11:$J$71,'Sch 2 - GEMT Expense'!$A13,'Sch 6 - Reclassifications'!$K$11:$K$71,2)</f>
        <v>0</v>
      </c>
      <c r="I13" s="260">
        <f>SUMIFS('Sch 7 - Adjustments'!$E$10:$E$40,'Sch 7 - Adjustments'!$I$10:$I$40,'Sch 2 - GEMT Expense'!$A13,'Sch 7 - Adjustments'!$H$10:$H$40,2)</f>
        <v>0</v>
      </c>
      <c r="J13" s="261">
        <f t="shared" si="0"/>
        <v>0</v>
      </c>
      <c r="K13" s="131"/>
      <c r="L13" s="660" t="s">
        <v>457</v>
      </c>
      <c r="M13" s="630"/>
    </row>
    <row r="14" spans="1:13" ht="15" customHeight="1" x14ac:dyDescent="0.35">
      <c r="A14" s="243">
        <f>+'Sch 1 - Total Expense'!A14</f>
        <v>4</v>
      </c>
      <c r="B14" s="1075" t="str">
        <f>+'Sch 1 - Total Expense'!B14:C14</f>
        <v>Depreciation and Amortization - Other</v>
      </c>
      <c r="C14" s="1076"/>
      <c r="D14" s="806" t="str">
        <f t="shared" si="1"/>
        <v>4 Depreciation and Amortization - Other</v>
      </c>
      <c r="E14" s="571"/>
      <c r="F14" s="327"/>
      <c r="G14" s="319">
        <f>+'Sch 4 - CRSB'!J14</f>
        <v>0</v>
      </c>
      <c r="H14" s="260">
        <f>SUMIFS('Sch 6 - Reclassifications'!$H$11:$H$71,'Sch 6 - Reclassifications'!$F$11:$F$71,'Sch 2 - GEMT Expense'!$A14,'Sch 6 - Reclassifications'!$G$11:$G$71,2)-SUMIFS('Sch 6 - Reclassifications'!$L$11:$L$71,'Sch 6 - Reclassifications'!$J$11:$J$71,'Sch 2 - GEMT Expense'!$A14,'Sch 6 - Reclassifications'!$K$11:$K$71,2)</f>
        <v>0</v>
      </c>
      <c r="I14" s="260">
        <f>SUMIFS('Sch 7 - Adjustments'!$E$10:$E$40,'Sch 7 - Adjustments'!$I$10:$I$40,'Sch 2 - GEMT Expense'!$A14,'Sch 7 - Adjustments'!$H$10:$H$40,2)</f>
        <v>0</v>
      </c>
      <c r="J14" s="261">
        <f t="shared" si="0"/>
        <v>0</v>
      </c>
      <c r="K14" s="131"/>
      <c r="L14" s="660" t="s">
        <v>458</v>
      </c>
      <c r="M14" s="153"/>
    </row>
    <row r="15" spans="1:13" ht="15" customHeight="1" x14ac:dyDescent="0.35">
      <c r="A15" s="243">
        <f>+'Sch 1 - Total Expense'!A15</f>
        <v>5</v>
      </c>
      <c r="B15" s="1075" t="str">
        <f>+'Sch 1 - Total Expense'!B15:C15</f>
        <v>Leases and Rentals</v>
      </c>
      <c r="C15" s="1076"/>
      <c r="D15" s="806" t="str">
        <f t="shared" si="1"/>
        <v>5 Leases and Rentals</v>
      </c>
      <c r="E15" s="571"/>
      <c r="F15" s="327"/>
      <c r="G15" s="319">
        <f>+'Sch 4 - CRSB'!J15</f>
        <v>0</v>
      </c>
      <c r="H15" s="260">
        <f>SUMIFS('Sch 6 - Reclassifications'!$H$11:$H$71,'Sch 6 - Reclassifications'!$F$11:$F$71,'Sch 2 - GEMT Expense'!$A15,'Sch 6 - Reclassifications'!$G$11:$G$71,2)-SUMIFS('Sch 6 - Reclassifications'!$L$11:$L$71,'Sch 6 - Reclassifications'!$J$11:$J$71,'Sch 2 - GEMT Expense'!$A15,'Sch 6 - Reclassifications'!$K$11:$K$71,2)</f>
        <v>0</v>
      </c>
      <c r="I15" s="260">
        <f>SUMIFS('Sch 7 - Adjustments'!$E$10:$E$40,'Sch 7 - Adjustments'!$I$10:$I$40,'Sch 2 - GEMT Expense'!$A15,'Sch 7 - Adjustments'!$H$10:$H$40,2)</f>
        <v>0</v>
      </c>
      <c r="J15" s="261">
        <f t="shared" si="0"/>
        <v>0</v>
      </c>
      <c r="K15" s="131"/>
      <c r="L15" s="660" t="s">
        <v>6305</v>
      </c>
      <c r="M15" s="153"/>
    </row>
    <row r="16" spans="1:13" ht="15" customHeight="1" x14ac:dyDescent="0.35">
      <c r="A16" s="243">
        <f>+'Sch 1 - Total Expense'!A16</f>
        <v>6</v>
      </c>
      <c r="B16" s="1075" t="str">
        <f>+'Sch 1 - Total Expense'!B16:C16</f>
        <v>Property Taxes</v>
      </c>
      <c r="C16" s="1076"/>
      <c r="D16" s="806" t="str">
        <f t="shared" si="1"/>
        <v>6 Property Taxes</v>
      </c>
      <c r="E16" s="571"/>
      <c r="F16" s="327"/>
      <c r="G16" s="319">
        <f>+'Sch 4 - CRSB'!J16</f>
        <v>0</v>
      </c>
      <c r="H16" s="260">
        <f>SUMIFS('Sch 6 - Reclassifications'!$H$11:$H$71,'Sch 6 - Reclassifications'!$F$11:$F$71,'Sch 2 - GEMT Expense'!$A16,'Sch 6 - Reclassifications'!$G$11:$G$71,2)-SUMIFS('Sch 6 - Reclassifications'!$L$11:$L$71,'Sch 6 - Reclassifications'!$J$11:$J$71,'Sch 2 - GEMT Expense'!$A16,'Sch 6 - Reclassifications'!$K$11:$K$71,2)</f>
        <v>0</v>
      </c>
      <c r="I16" s="260">
        <f>SUMIFS('Sch 7 - Adjustments'!$E$10:$E$40,'Sch 7 - Adjustments'!$I$10:$I$40,'Sch 2 - GEMT Expense'!$A16,'Sch 7 - Adjustments'!$H$10:$H$40,2)</f>
        <v>0</v>
      </c>
      <c r="J16" s="261">
        <f t="shared" si="0"/>
        <v>0</v>
      </c>
      <c r="K16" s="131"/>
      <c r="L16" s="660" t="s">
        <v>6306</v>
      </c>
      <c r="M16" s="153"/>
    </row>
    <row r="17" spans="1:13" ht="15" customHeight="1" x14ac:dyDescent="0.35">
      <c r="A17" s="243">
        <f>+'Sch 1 - Total Expense'!A17</f>
        <v>7</v>
      </c>
      <c r="B17" s="1075" t="str">
        <f>+'Sch 1 - Total Expense'!B17:C17</f>
        <v>Property Insurance</v>
      </c>
      <c r="C17" s="1076"/>
      <c r="D17" s="806" t="str">
        <f t="shared" si="1"/>
        <v>7 Property Insurance</v>
      </c>
      <c r="E17" s="571"/>
      <c r="F17" s="327"/>
      <c r="G17" s="319">
        <f>+'Sch 4 - CRSB'!J17</f>
        <v>0</v>
      </c>
      <c r="H17" s="260">
        <f>SUMIFS('Sch 6 - Reclassifications'!$H$11:$H$71,'Sch 6 - Reclassifications'!$F$11:$F$71,'Sch 2 - GEMT Expense'!$A17,'Sch 6 - Reclassifications'!$G$11:$G$71,2)-SUMIFS('Sch 6 - Reclassifications'!$L$11:$L$71,'Sch 6 - Reclassifications'!$J$11:$J$71,'Sch 2 - GEMT Expense'!$A17,'Sch 6 - Reclassifications'!$K$11:$K$71,2)</f>
        <v>0</v>
      </c>
      <c r="I17" s="260">
        <f>SUMIFS('Sch 7 - Adjustments'!$E$10:$E$40,'Sch 7 - Adjustments'!$I$10:$I$40,'Sch 2 - GEMT Expense'!$A17,'Sch 7 - Adjustments'!$H$10:$H$40,2)</f>
        <v>0</v>
      </c>
      <c r="J17" s="261">
        <f t="shared" si="0"/>
        <v>0</v>
      </c>
      <c r="K17" s="131"/>
      <c r="L17" s="660" t="s">
        <v>6307</v>
      </c>
      <c r="M17" s="153"/>
    </row>
    <row r="18" spans="1:13" ht="15" customHeight="1" x14ac:dyDescent="0.35">
      <c r="A18" s="243">
        <f>+'Sch 1 - Total Expense'!A18</f>
        <v>8</v>
      </c>
      <c r="B18" s="1075" t="str">
        <f>+'Sch 1 - Total Expense'!B18:C18</f>
        <v>Interest - Property, Plant, and Equipment</v>
      </c>
      <c r="C18" s="1076"/>
      <c r="D18" s="806" t="str">
        <f t="shared" si="1"/>
        <v>8 Interest - Property, Plant, and Equipment</v>
      </c>
      <c r="E18" s="571"/>
      <c r="F18" s="327"/>
      <c r="G18" s="319">
        <f>+'Sch 4 - CRSB'!J18</f>
        <v>0</v>
      </c>
      <c r="H18" s="260">
        <f>SUMIFS('Sch 6 - Reclassifications'!$H$11:$H$71,'Sch 6 - Reclassifications'!$F$11:$F$71,'Sch 2 - GEMT Expense'!$A18,'Sch 6 - Reclassifications'!$G$11:$G$71,2)-SUMIFS('Sch 6 - Reclassifications'!$L$11:$L$71,'Sch 6 - Reclassifications'!$J$11:$J$71,'Sch 2 - GEMT Expense'!$A18,'Sch 6 - Reclassifications'!$K$11:$K$71,2)</f>
        <v>0</v>
      </c>
      <c r="I18" s="260">
        <f>SUMIFS('Sch 7 - Adjustments'!$E$10:$E$40,'Sch 7 - Adjustments'!$I$10:$I$40,'Sch 2 - GEMT Expense'!$A18,'Sch 7 - Adjustments'!$H$10:$H$40,2)</f>
        <v>0</v>
      </c>
      <c r="J18" s="261">
        <f t="shared" si="0"/>
        <v>0</v>
      </c>
      <c r="K18" s="131"/>
      <c r="L18" s="660" t="s">
        <v>6308</v>
      </c>
      <c r="M18" s="153"/>
    </row>
    <row r="19" spans="1:13" ht="15" customHeight="1" x14ac:dyDescent="0.35">
      <c r="A19" s="243">
        <f>+'Sch 1 - Total Expense'!A19</f>
        <v>9</v>
      </c>
      <c r="B19" s="1075" t="str">
        <f>+'Sch 1 - Total Expense'!B19</f>
        <v>Other - (Specify)</v>
      </c>
      <c r="C19" s="1076"/>
      <c r="D19" s="806" t="str">
        <f t="shared" si="1"/>
        <v>9 Other - (Specify)</v>
      </c>
      <c r="E19" s="571"/>
      <c r="F19" s="327"/>
      <c r="G19" s="319">
        <f>+'Sch 4 - CRSB'!J19</f>
        <v>0</v>
      </c>
      <c r="H19" s="260">
        <f>SUMIFS('Sch 6 - Reclassifications'!$H$11:$H$71,'Sch 6 - Reclassifications'!$F$11:$F$71,'Sch 2 - GEMT Expense'!$A19,'Sch 6 - Reclassifications'!$G$11:$G$71,2)-SUMIFS('Sch 6 - Reclassifications'!$L$11:$L$71,'Sch 6 - Reclassifications'!$J$11:$J$71,'Sch 2 - GEMT Expense'!$A19,'Sch 6 - Reclassifications'!$K$11:$K$71,2)</f>
        <v>0</v>
      </c>
      <c r="I19" s="260">
        <f>SUMIFS('Sch 7 - Adjustments'!$E$10:$E$40,'Sch 7 - Adjustments'!$I$10:$I$40,'Sch 2 - GEMT Expense'!$A19,'Sch 7 - Adjustments'!$H$10:$H$40,2)</f>
        <v>0</v>
      </c>
      <c r="J19" s="261">
        <f t="shared" si="0"/>
        <v>0</v>
      </c>
      <c r="K19" s="131"/>
      <c r="L19" s="660" t="s">
        <v>6309</v>
      </c>
      <c r="M19" s="153"/>
    </row>
    <row r="20" spans="1:13" ht="15" customHeight="1" x14ac:dyDescent="0.35">
      <c r="A20" s="243">
        <f>+'Sch 1 - Total Expense'!A20</f>
        <v>10</v>
      </c>
      <c r="B20" s="1075" t="str">
        <f>+'Sch 1 - Total Expense'!B20</f>
        <v>Other - (Specify)</v>
      </c>
      <c r="C20" s="1076"/>
      <c r="D20" s="806" t="str">
        <f t="shared" si="1"/>
        <v>10 Other - (Specify)</v>
      </c>
      <c r="E20" s="571"/>
      <c r="F20" s="328"/>
      <c r="G20" s="320">
        <f>+'Sch 4 - CRSB'!J20</f>
        <v>0</v>
      </c>
      <c r="H20" s="262">
        <f>SUMIFS('Sch 6 - Reclassifications'!$H$11:$H$71,'Sch 6 - Reclassifications'!$F$11:$F$71,'Sch 2 - GEMT Expense'!$A20,'Sch 6 - Reclassifications'!$G$11:$G$71,2)-SUMIFS('Sch 6 - Reclassifications'!$L$11:$L$71,'Sch 6 - Reclassifications'!$J$11:$J$71,'Sch 2 - GEMT Expense'!$A20,'Sch 6 - Reclassifications'!$K$11:$K$71,2)</f>
        <v>0</v>
      </c>
      <c r="I20" s="262">
        <f>SUMIFS('Sch 7 - Adjustments'!$E$10:$E$40,'Sch 7 - Adjustments'!$I$10:$I$40,'Sch 2 - GEMT Expense'!$A20,'Sch 7 - Adjustments'!$H$10:$H$40,2)</f>
        <v>0</v>
      </c>
      <c r="J20" s="263">
        <f t="shared" si="0"/>
        <v>0</v>
      </c>
      <c r="K20" s="131"/>
      <c r="L20" s="660" t="s">
        <v>6310</v>
      </c>
      <c r="M20" s="153"/>
    </row>
    <row r="21" spans="1:13" ht="15" customHeight="1" x14ac:dyDescent="0.35">
      <c r="A21" s="243"/>
      <c r="B21" s="1089" t="str">
        <f>+'Sch 1 - Total Expense'!B21:C21</f>
        <v>Total Capital Related (Lines 1.00 thru 10.00)</v>
      </c>
      <c r="C21" s="1090"/>
      <c r="D21" s="812"/>
      <c r="E21" s="375"/>
      <c r="F21" s="264">
        <f>SUM(F11:F20)</f>
        <v>0</v>
      </c>
      <c r="G21" s="264">
        <f>SUM(G11:G20)</f>
        <v>0</v>
      </c>
      <c r="H21" s="264">
        <f>SUM(H11:H20)</f>
        <v>0</v>
      </c>
      <c r="I21" s="264">
        <f>SUM(I11:I20)</f>
        <v>0</v>
      </c>
      <c r="J21" s="265">
        <f>SUM(J11:J20)</f>
        <v>0</v>
      </c>
      <c r="K21" s="131"/>
      <c r="L21" s="660" t="s">
        <v>6311</v>
      </c>
      <c r="M21" s="153"/>
    </row>
    <row r="22" spans="1:13" ht="15" customHeight="1" x14ac:dyDescent="0.35">
      <c r="A22" s="243"/>
      <c r="B22" s="1091"/>
      <c r="C22" s="1092"/>
      <c r="D22" s="659"/>
      <c r="E22" s="244"/>
      <c r="F22" s="270"/>
      <c r="G22" s="270"/>
      <c r="H22" s="270"/>
      <c r="I22" s="270"/>
      <c r="J22" s="271"/>
      <c r="K22" s="131"/>
      <c r="L22" s="660"/>
      <c r="M22" s="153"/>
    </row>
    <row r="23" spans="1:13" ht="15" hidden="1" customHeight="1" x14ac:dyDescent="0.35">
      <c r="A23" s="657"/>
      <c r="B23" s="658"/>
      <c r="C23" s="659"/>
      <c r="D23" s="679"/>
      <c r="E23" s="670" t="s">
        <v>349</v>
      </c>
      <c r="F23" s="670" t="s">
        <v>350</v>
      </c>
      <c r="G23" s="663" t="s">
        <v>351</v>
      </c>
      <c r="H23" s="664" t="s">
        <v>352</v>
      </c>
      <c r="I23" s="664" t="s">
        <v>353</v>
      </c>
      <c r="J23" s="665" t="s">
        <v>354</v>
      </c>
      <c r="K23" s="660"/>
      <c r="L23" s="660"/>
      <c r="M23" s="153"/>
    </row>
    <row r="24" spans="1:13" ht="17.25" customHeight="1" x14ac:dyDescent="0.35">
      <c r="A24" s="243"/>
      <c r="B24" s="1091" t="str">
        <f>+'Sch 1 - Total Expense'!B24:C24</f>
        <v>Salaries</v>
      </c>
      <c r="C24" s="1092"/>
      <c r="D24" s="813"/>
      <c r="E24" s="576"/>
      <c r="F24" s="266"/>
      <c r="G24" s="260"/>
      <c r="H24" s="260"/>
      <c r="I24" s="260"/>
      <c r="J24" s="261"/>
      <c r="K24" s="131"/>
      <c r="L24" s="660"/>
      <c r="M24" s="630"/>
    </row>
    <row r="25" spans="1:13" ht="15" customHeight="1" x14ac:dyDescent="0.35">
      <c r="A25" s="243">
        <f>+'Sch 1 - Total Expense'!A25</f>
        <v>11</v>
      </c>
      <c r="B25" s="1075" t="str">
        <f>+'Sch 1 - Total Expense'!B25:C25</f>
        <v>Administrative Chief</v>
      </c>
      <c r="C25" s="1076"/>
      <c r="D25" s="806" t="str">
        <f t="shared" ref="D25:D32" si="2">A25 &amp; " " &amp;B25</f>
        <v>11 Administrative Chief</v>
      </c>
      <c r="E25" s="571"/>
      <c r="F25" s="327"/>
      <c r="G25" s="319">
        <f>+'Sch 4 - CRSB'!J38</f>
        <v>0</v>
      </c>
      <c r="H25" s="260">
        <f>SUMIFS('Sch 6 - Reclassifications'!$H$11:$H$71,'Sch 6 - Reclassifications'!$F$11:$F$71,'Sch 2 - GEMT Expense'!$A25,'Sch 6 - Reclassifications'!$G$11:$G$71,2)-SUMIFS('Sch 6 - Reclassifications'!$L$11:$L$71,'Sch 6 - Reclassifications'!$J$11:$J$71,'Sch 2 - GEMT Expense'!$A25,'Sch 6 - Reclassifications'!$K$11:$K$71,2)</f>
        <v>0</v>
      </c>
      <c r="I25" s="260">
        <f>SUMIFS('Sch 7 - Adjustments'!$E$10:$E$40,'Sch 7 - Adjustments'!$I$10:$I$40,'Sch 2 - GEMT Expense'!$A25,'Sch 7 - Adjustments'!$H$10:$H$40,2)</f>
        <v>0</v>
      </c>
      <c r="J25" s="261">
        <f t="shared" ref="J25:J32" si="3">SUM(F25:I25)</f>
        <v>0</v>
      </c>
      <c r="K25" s="131"/>
      <c r="L25" s="660" t="s">
        <v>6312</v>
      </c>
      <c r="M25" s="630"/>
    </row>
    <row r="26" spans="1:13" ht="15" customHeight="1" x14ac:dyDescent="0.35">
      <c r="A26" s="243">
        <f>+'Sch 1 - Total Expense'!A26</f>
        <v>12</v>
      </c>
      <c r="B26" s="1075" t="str">
        <f>+'Sch 1 - Total Expense'!B26:C26</f>
        <v>Chief</v>
      </c>
      <c r="C26" s="1076"/>
      <c r="D26" s="806" t="str">
        <f t="shared" si="2"/>
        <v>12 Chief</v>
      </c>
      <c r="E26" s="571"/>
      <c r="F26" s="327"/>
      <c r="G26" s="319">
        <f>+'Sch 4 - CRSB'!J39</f>
        <v>0</v>
      </c>
      <c r="H26" s="260">
        <f>SUMIFS('Sch 6 - Reclassifications'!$H$11:$H$71,'Sch 6 - Reclassifications'!$F$11:$F$71,'Sch 2 - GEMT Expense'!$A26,'Sch 6 - Reclassifications'!$G$11:$G$71,2)-SUMIFS('Sch 6 - Reclassifications'!$L$11:$L$71,'Sch 6 - Reclassifications'!$J$11:$J$71,'Sch 2 - GEMT Expense'!$A26,'Sch 6 - Reclassifications'!$K$11:$K$71,2)</f>
        <v>0</v>
      </c>
      <c r="I26" s="260">
        <f>SUMIFS('Sch 7 - Adjustments'!$E$10:$E$40,'Sch 7 - Adjustments'!$I$10:$I$40,'Sch 2 - GEMT Expense'!$A26,'Sch 7 - Adjustments'!$H$10:$H$40,2)</f>
        <v>0</v>
      </c>
      <c r="J26" s="261">
        <f t="shared" si="3"/>
        <v>0</v>
      </c>
      <c r="K26" s="131"/>
      <c r="L26" s="660" t="s">
        <v>6313</v>
      </c>
      <c r="M26" s="630"/>
    </row>
    <row r="27" spans="1:13" ht="15" customHeight="1" x14ac:dyDescent="0.35">
      <c r="A27" s="243">
        <f>+'Sch 1 - Total Expense'!A27</f>
        <v>13</v>
      </c>
      <c r="B27" s="1075" t="str">
        <f>+'Sch 1 - Total Expense'!B27:C27</f>
        <v>Non-GEMT Salaries</v>
      </c>
      <c r="C27" s="1076"/>
      <c r="D27" s="806" t="str">
        <f t="shared" si="2"/>
        <v>13 Non-GEMT Salaries</v>
      </c>
      <c r="E27" s="571"/>
      <c r="F27" s="327"/>
      <c r="G27" s="319">
        <f>+'Sch 4 - CRSB'!J40</f>
        <v>0</v>
      </c>
      <c r="H27" s="260">
        <f>SUMIFS('Sch 6 - Reclassifications'!$H$11:$H$71,'Sch 6 - Reclassifications'!$F$11:$F$71,'Sch 2 - GEMT Expense'!$A27,'Sch 6 - Reclassifications'!$G$11:$G$71,2)-SUMIFS('Sch 6 - Reclassifications'!$L$11:$L$71,'Sch 6 - Reclassifications'!$J$11:$J$71,'Sch 2 - GEMT Expense'!$A27,'Sch 6 - Reclassifications'!$K$11:$K$71,2)</f>
        <v>0</v>
      </c>
      <c r="I27" s="260">
        <f>SUMIFS('Sch 7 - Adjustments'!$E$10:$E$40,'Sch 7 - Adjustments'!$I$10:$I$40,'Sch 2 - GEMT Expense'!$A27,'Sch 7 - Adjustments'!$H$10:$H$40,2)</f>
        <v>0</v>
      </c>
      <c r="J27" s="261">
        <f t="shared" si="3"/>
        <v>0</v>
      </c>
      <c r="K27" s="131"/>
      <c r="L27" s="660" t="s">
        <v>6314</v>
      </c>
      <c r="M27" s="153"/>
    </row>
    <row r="28" spans="1:13" ht="15" customHeight="1" x14ac:dyDescent="0.35">
      <c r="A28" s="243">
        <f>+'Sch 1 - Total Expense'!A28</f>
        <v>14</v>
      </c>
      <c r="B28" s="1075" t="str">
        <f>+'Sch 1 - Total Expense'!B28:C28</f>
        <v>GEMT Salaries</v>
      </c>
      <c r="C28" s="1076"/>
      <c r="D28" s="806" t="str">
        <f t="shared" si="2"/>
        <v>14 GEMT Salaries</v>
      </c>
      <c r="E28" s="571"/>
      <c r="F28" s="327"/>
      <c r="G28" s="319">
        <f>+'Sch 4 - CRSB'!J41</f>
        <v>0</v>
      </c>
      <c r="H28" s="260">
        <f>SUMIFS('Sch 6 - Reclassifications'!$H$11:$H$71,'Sch 6 - Reclassifications'!$F$11:$F$71,'Sch 2 - GEMT Expense'!$A28,'Sch 6 - Reclassifications'!$G$11:$G$71,2)-SUMIFS('Sch 6 - Reclassifications'!$L$11:$L$71,'Sch 6 - Reclassifications'!$J$11:$J$71,'Sch 2 - GEMT Expense'!$A28,'Sch 6 - Reclassifications'!$K$11:$K$71,2)</f>
        <v>0</v>
      </c>
      <c r="I28" s="260">
        <f>SUMIFS('Sch 7 - Adjustments'!$E$10:$E$40,'Sch 7 - Adjustments'!$I$10:$I$40,'Sch 2 - GEMT Expense'!$A28,'Sch 7 - Adjustments'!$H$10:$H$40,2)</f>
        <v>0</v>
      </c>
      <c r="J28" s="261">
        <f t="shared" si="3"/>
        <v>0</v>
      </c>
      <c r="K28" s="131"/>
      <c r="L28" s="660" t="s">
        <v>6315</v>
      </c>
      <c r="M28" s="153"/>
    </row>
    <row r="29" spans="1:13" ht="15" customHeight="1" x14ac:dyDescent="0.35">
      <c r="A29" s="243">
        <f>+'Sch 1 - Total Expense'!A29</f>
        <v>15</v>
      </c>
      <c r="B29" s="1075" t="str">
        <f>+'Sch 1 - Total Expense'!B29:C29</f>
        <v>Other - (Specify)</v>
      </c>
      <c r="C29" s="1076"/>
      <c r="D29" s="806" t="str">
        <f t="shared" si="2"/>
        <v>15 Other - (Specify)</v>
      </c>
      <c r="E29" s="571"/>
      <c r="F29" s="327"/>
      <c r="G29" s="319">
        <f>+'Sch 4 - CRSB'!J42</f>
        <v>0</v>
      </c>
      <c r="H29" s="260">
        <f>SUMIFS('Sch 6 - Reclassifications'!$H$11:$H$71,'Sch 6 - Reclassifications'!$F$11:$F$71,'Sch 2 - GEMT Expense'!$A29,'Sch 6 - Reclassifications'!$G$11:$G$71,2)-SUMIFS('Sch 6 - Reclassifications'!$L$11:$L$71,'Sch 6 - Reclassifications'!$J$11:$J$71,'Sch 2 - GEMT Expense'!$A29,'Sch 6 - Reclassifications'!$K$11:$K$71,2)</f>
        <v>0</v>
      </c>
      <c r="I29" s="260">
        <f>SUMIFS('Sch 7 - Adjustments'!$E$10:$E$40,'Sch 7 - Adjustments'!$I$10:$I$40,'Sch 2 - GEMT Expense'!$A29,'Sch 7 - Adjustments'!$H$10:$H$40,2)</f>
        <v>0</v>
      </c>
      <c r="J29" s="261">
        <f t="shared" si="3"/>
        <v>0</v>
      </c>
      <c r="K29" s="131"/>
      <c r="L29" s="660" t="s">
        <v>6316</v>
      </c>
      <c r="M29" s="153"/>
    </row>
    <row r="30" spans="1:13" ht="15" customHeight="1" x14ac:dyDescent="0.35">
      <c r="A30" s="243">
        <f>+'Sch 1 - Total Expense'!A30</f>
        <v>16</v>
      </c>
      <c r="B30" s="1075" t="str">
        <f>+'Sch 1 - Total Expense'!B30</f>
        <v>Other - (Specify)</v>
      </c>
      <c r="C30" s="1076"/>
      <c r="D30" s="806" t="str">
        <f t="shared" si="2"/>
        <v>16 Other - (Specify)</v>
      </c>
      <c r="E30" s="571"/>
      <c r="F30" s="327"/>
      <c r="G30" s="319">
        <f>+'Sch 4 - CRSB'!J43</f>
        <v>0</v>
      </c>
      <c r="H30" s="260">
        <f>SUMIFS('Sch 6 - Reclassifications'!$H$11:$H$71,'Sch 6 - Reclassifications'!$F$11:$F$71,'Sch 2 - GEMT Expense'!$A30,'Sch 6 - Reclassifications'!$G$11:$G$71,2)-SUMIFS('Sch 6 - Reclassifications'!$L$11:$L$71,'Sch 6 - Reclassifications'!$J$11:$J$71,'Sch 2 - GEMT Expense'!$A30,'Sch 6 - Reclassifications'!$K$11:$K$71,2)</f>
        <v>0</v>
      </c>
      <c r="I30" s="260">
        <f>SUMIFS('Sch 7 - Adjustments'!$E$10:$E$40,'Sch 7 - Adjustments'!$I$10:$I$40,'Sch 2 - GEMT Expense'!$A30,'Sch 7 - Adjustments'!$H$10:$H$40,2)</f>
        <v>0</v>
      </c>
      <c r="J30" s="261">
        <f t="shared" si="3"/>
        <v>0</v>
      </c>
      <c r="K30" s="131"/>
      <c r="L30" s="660" t="s">
        <v>6317</v>
      </c>
      <c r="M30" s="153"/>
    </row>
    <row r="31" spans="1:13" ht="15" customHeight="1" x14ac:dyDescent="0.35">
      <c r="A31" s="243">
        <f>+'Sch 1 - Total Expense'!A31</f>
        <v>17</v>
      </c>
      <c r="B31" s="1075" t="str">
        <f>+'Sch 1 - Total Expense'!B31</f>
        <v>Other - (Specify)</v>
      </c>
      <c r="C31" s="1076"/>
      <c r="D31" s="806" t="str">
        <f t="shared" si="2"/>
        <v>17 Other - (Specify)</v>
      </c>
      <c r="E31" s="571"/>
      <c r="F31" s="327"/>
      <c r="G31" s="319">
        <f>+'Sch 4 - CRSB'!J44</f>
        <v>0</v>
      </c>
      <c r="H31" s="260">
        <f>SUMIFS('Sch 6 - Reclassifications'!$H$11:$H$71,'Sch 6 - Reclassifications'!$F$11:$F$71,'Sch 2 - GEMT Expense'!$A31,'Sch 6 - Reclassifications'!$G$11:$G$71,2)-SUMIFS('Sch 6 - Reclassifications'!$L$11:$L$71,'Sch 6 - Reclassifications'!$J$11:$J$71,'Sch 2 - GEMT Expense'!$A31,'Sch 6 - Reclassifications'!$K$11:$K$71,2)</f>
        <v>0</v>
      </c>
      <c r="I31" s="260">
        <f>SUMIFS('Sch 7 - Adjustments'!$E$10:$E$40,'Sch 7 - Adjustments'!$I$10:$I$40,'Sch 2 - GEMT Expense'!$A31,'Sch 7 - Adjustments'!$H$10:$H$40,2)</f>
        <v>0</v>
      </c>
      <c r="J31" s="261">
        <f t="shared" si="3"/>
        <v>0</v>
      </c>
      <c r="K31" s="131"/>
      <c r="L31" s="660" t="s">
        <v>6318</v>
      </c>
      <c r="M31" s="153"/>
    </row>
    <row r="32" spans="1:13" ht="15" customHeight="1" x14ac:dyDescent="0.35">
      <c r="A32" s="243">
        <f>+'Sch 1 - Total Expense'!A32</f>
        <v>18</v>
      </c>
      <c r="B32" s="1075" t="str">
        <f>+'Sch 1 - Total Expense'!B32</f>
        <v>Other - (Specify)</v>
      </c>
      <c r="C32" s="1076"/>
      <c r="D32" s="806" t="str">
        <f t="shared" si="2"/>
        <v>18 Other - (Specify)</v>
      </c>
      <c r="E32" s="571"/>
      <c r="F32" s="328"/>
      <c r="G32" s="321">
        <f>+'Sch 4 - CRSB'!J45</f>
        <v>0</v>
      </c>
      <c r="H32" s="266">
        <f>SUMIFS('Sch 6 - Reclassifications'!$H$11:$H$71,'Sch 6 - Reclassifications'!$F$11:$F$71,'Sch 2 - GEMT Expense'!$A32,'Sch 6 - Reclassifications'!$G$11:$G$71,2)-SUMIFS('Sch 6 - Reclassifications'!$L$11:$L$71,'Sch 6 - Reclassifications'!$J$11:$J$71,'Sch 2 - GEMT Expense'!$A32,'Sch 6 - Reclassifications'!$K$11:$K$71,2)</f>
        <v>0</v>
      </c>
      <c r="I32" s="266">
        <f>SUMIFS('Sch 7 - Adjustments'!$E$10:$E$40,'Sch 7 - Adjustments'!$I$10:$I$40,'Sch 2 - GEMT Expense'!$A32,'Sch 7 - Adjustments'!$H$10:$H$40,2)</f>
        <v>0</v>
      </c>
      <c r="J32" s="267">
        <f t="shared" si="3"/>
        <v>0</v>
      </c>
      <c r="K32" s="131"/>
      <c r="L32" s="660" t="s">
        <v>6319</v>
      </c>
      <c r="M32" s="153"/>
    </row>
    <row r="33" spans="1:13" ht="15" customHeight="1" x14ac:dyDescent="0.35">
      <c r="A33" s="243"/>
      <c r="B33" s="1093" t="str">
        <f>+'Sch 1 - Total Expense'!B33:C33</f>
        <v>Subtotal Salaries (Lines 11.00 thru 18.00)</v>
      </c>
      <c r="C33" s="1094"/>
      <c r="D33" s="814"/>
      <c r="E33" s="375"/>
      <c r="F33" s="264">
        <f>SUM(F25:F32)</f>
        <v>0</v>
      </c>
      <c r="G33" s="264">
        <f>SUM(G25:G32)</f>
        <v>0</v>
      </c>
      <c r="H33" s="264">
        <f>SUM(H25:H32)</f>
        <v>0</v>
      </c>
      <c r="I33" s="264">
        <f>SUM(I25:I32)</f>
        <v>0</v>
      </c>
      <c r="J33" s="265">
        <f>SUM(J25:J32)</f>
        <v>0</v>
      </c>
      <c r="K33" s="131"/>
      <c r="L33" s="660" t="s">
        <v>6320</v>
      </c>
      <c r="M33" s="153"/>
    </row>
    <row r="34" spans="1:13" ht="15" customHeight="1" x14ac:dyDescent="0.35">
      <c r="A34" s="243"/>
      <c r="B34" s="245"/>
      <c r="C34" s="246"/>
      <c r="D34" s="667"/>
      <c r="E34" s="244"/>
      <c r="F34" s="272"/>
      <c r="G34" s="272"/>
      <c r="H34" s="272"/>
      <c r="I34" s="272"/>
      <c r="J34" s="273"/>
      <c r="K34" s="131"/>
      <c r="L34" s="660"/>
      <c r="M34" s="153"/>
    </row>
    <row r="35" spans="1:13" ht="15" hidden="1" customHeight="1" x14ac:dyDescent="0.35">
      <c r="A35" s="657"/>
      <c r="B35" s="666"/>
      <c r="C35" s="667"/>
      <c r="D35" s="805"/>
      <c r="E35" s="670" t="s">
        <v>349</v>
      </c>
      <c r="F35" s="670" t="s">
        <v>350</v>
      </c>
      <c r="G35" s="663" t="s">
        <v>351</v>
      </c>
      <c r="H35" s="664" t="s">
        <v>352</v>
      </c>
      <c r="I35" s="664" t="s">
        <v>353</v>
      </c>
      <c r="J35" s="665" t="s">
        <v>354</v>
      </c>
      <c r="K35" s="660"/>
      <c r="L35" s="660"/>
      <c r="M35" s="153"/>
    </row>
    <row r="36" spans="1:13" ht="17.25" customHeight="1" x14ac:dyDescent="0.35">
      <c r="A36" s="243"/>
      <c r="B36" s="1091" t="str">
        <f>+'Sch 1 - Total Expense'!B36:C36</f>
        <v>Fringe Benefits</v>
      </c>
      <c r="C36" s="1092"/>
      <c r="D36" s="813"/>
      <c r="E36" s="576"/>
      <c r="F36" s="326"/>
      <c r="G36" s="274"/>
      <c r="H36" s="274"/>
      <c r="I36" s="274"/>
      <c r="J36" s="275"/>
      <c r="K36" s="131"/>
      <c r="L36" s="660"/>
      <c r="M36" s="630"/>
    </row>
    <row r="37" spans="1:13" ht="15" customHeight="1" x14ac:dyDescent="0.35">
      <c r="A37" s="243">
        <f>+'Sch 1 - Total Expense'!A37</f>
        <v>19</v>
      </c>
      <c r="B37" s="1075" t="str">
        <f>+'Sch 1 - Total Expense'!B37:C37</f>
        <v>Administrative Chief</v>
      </c>
      <c r="C37" s="1076"/>
      <c r="D37" s="806" t="str">
        <f t="shared" ref="D37:D44" si="4">A37 &amp; " " &amp;B37</f>
        <v>19 Administrative Chief</v>
      </c>
      <c r="E37" s="571"/>
      <c r="F37" s="327"/>
      <c r="G37" s="319">
        <f>+'Sch 4 - CRSB'!J50</f>
        <v>0</v>
      </c>
      <c r="H37" s="260">
        <f>SUMIFS('Sch 6 - Reclassifications'!$H$11:$H$71,'Sch 6 - Reclassifications'!$F$11:$F$71,'Sch 2 - GEMT Expense'!$A37,'Sch 6 - Reclassifications'!$G$11:$G$71,2)-SUMIFS('Sch 6 - Reclassifications'!$L$11:$L$71,'Sch 6 - Reclassifications'!$J$11:$J$71,'Sch 2 - GEMT Expense'!$A37,'Sch 6 - Reclassifications'!$K$11:$K$71,2)</f>
        <v>0</v>
      </c>
      <c r="I37" s="260">
        <f>SUMIFS('Sch 7 - Adjustments'!$E$10:$E$40,'Sch 7 - Adjustments'!$I$10:$I$40,'Sch 2 - GEMT Expense'!$A37,'Sch 7 - Adjustments'!$H$10:$H$40,2)</f>
        <v>0</v>
      </c>
      <c r="J37" s="261">
        <f t="shared" ref="J37:J44" si="5">SUM(F37:I37)</f>
        <v>0</v>
      </c>
      <c r="K37" s="131"/>
      <c r="L37" s="660" t="s">
        <v>6321</v>
      </c>
      <c r="M37" s="630"/>
    </row>
    <row r="38" spans="1:13" ht="15" customHeight="1" x14ac:dyDescent="0.35">
      <c r="A38" s="243">
        <f>+'Sch 1 - Total Expense'!A38</f>
        <v>20</v>
      </c>
      <c r="B38" s="1075" t="str">
        <f>+'Sch 1 - Total Expense'!B38:C38</f>
        <v>Chief</v>
      </c>
      <c r="C38" s="1076"/>
      <c r="D38" s="806" t="str">
        <f t="shared" si="4"/>
        <v>20 Chief</v>
      </c>
      <c r="E38" s="571"/>
      <c r="F38" s="327"/>
      <c r="G38" s="319">
        <f>+'Sch 4 - CRSB'!J51</f>
        <v>0</v>
      </c>
      <c r="H38" s="260">
        <f>SUMIFS('Sch 6 - Reclassifications'!$H$11:$H$71,'Sch 6 - Reclassifications'!$F$11:$F$71,'Sch 2 - GEMT Expense'!$A38,'Sch 6 - Reclassifications'!$G$11:$G$71,2)-SUMIFS('Sch 6 - Reclassifications'!$L$11:$L$71,'Sch 6 - Reclassifications'!$J$11:$J$71,'Sch 2 - GEMT Expense'!$A38,'Sch 6 - Reclassifications'!$K$11:$K$71,2)</f>
        <v>0</v>
      </c>
      <c r="I38" s="260">
        <f>SUMIFS('Sch 7 - Adjustments'!$E$10:$E$40,'Sch 7 - Adjustments'!$I$10:$I$40,'Sch 2 - GEMT Expense'!$A38,'Sch 7 - Adjustments'!$H$10:$H$40,2)</f>
        <v>0</v>
      </c>
      <c r="J38" s="261">
        <f t="shared" si="5"/>
        <v>0</v>
      </c>
      <c r="K38" s="131"/>
      <c r="L38" s="660" t="s">
        <v>6322</v>
      </c>
      <c r="M38" s="630"/>
    </row>
    <row r="39" spans="1:13" ht="15" customHeight="1" x14ac:dyDescent="0.35">
      <c r="A39" s="243">
        <f>+'Sch 1 - Total Expense'!A39</f>
        <v>21</v>
      </c>
      <c r="B39" s="1075" t="str">
        <f>+'Sch 1 - Total Expense'!B39:C39</f>
        <v>Non-GEMT Salaries</v>
      </c>
      <c r="C39" s="1076"/>
      <c r="D39" s="806" t="str">
        <f t="shared" si="4"/>
        <v>21 Non-GEMT Salaries</v>
      </c>
      <c r="E39" s="571"/>
      <c r="F39" s="327"/>
      <c r="G39" s="319">
        <f>+'Sch 4 - CRSB'!J52</f>
        <v>0</v>
      </c>
      <c r="H39" s="260">
        <f>SUMIFS('Sch 6 - Reclassifications'!$H$11:$H$71,'Sch 6 - Reclassifications'!$F$11:$F$71,'Sch 2 - GEMT Expense'!$A39,'Sch 6 - Reclassifications'!$G$11:$G$71,2)-SUMIFS('Sch 6 - Reclassifications'!$L$11:$L$71,'Sch 6 - Reclassifications'!$J$11:$J$71,'Sch 2 - GEMT Expense'!$A39,'Sch 6 - Reclassifications'!$K$11:$K$71,2)</f>
        <v>0</v>
      </c>
      <c r="I39" s="260">
        <f>SUMIFS('Sch 7 - Adjustments'!$E$10:$E$40,'Sch 7 - Adjustments'!$I$10:$I$40,'Sch 2 - GEMT Expense'!$A39,'Sch 7 - Adjustments'!$H$10:$H$40,2)</f>
        <v>0</v>
      </c>
      <c r="J39" s="261">
        <f t="shared" si="5"/>
        <v>0</v>
      </c>
      <c r="K39" s="131"/>
      <c r="L39" s="660" t="s">
        <v>6323</v>
      </c>
      <c r="M39" s="153"/>
    </row>
    <row r="40" spans="1:13" ht="15" customHeight="1" x14ac:dyDescent="0.35">
      <c r="A40" s="243">
        <f>+'Sch 1 - Total Expense'!A40</f>
        <v>22</v>
      </c>
      <c r="B40" s="1075" t="str">
        <f>+'Sch 1 - Total Expense'!B40:C40</f>
        <v>GEMT Salaries</v>
      </c>
      <c r="C40" s="1076"/>
      <c r="D40" s="806" t="str">
        <f t="shared" si="4"/>
        <v>22 GEMT Salaries</v>
      </c>
      <c r="E40" s="571"/>
      <c r="F40" s="327"/>
      <c r="G40" s="319">
        <f>+'Sch 4 - CRSB'!J53</f>
        <v>0</v>
      </c>
      <c r="H40" s="260">
        <f>SUMIFS('Sch 6 - Reclassifications'!$H$11:$H$71,'Sch 6 - Reclassifications'!$F$11:$F$71,'Sch 2 - GEMT Expense'!$A40,'Sch 6 - Reclassifications'!$G$11:$G$71,2)-SUMIFS('Sch 6 - Reclassifications'!$L$11:$L$71,'Sch 6 - Reclassifications'!$J$11:$J$71,'Sch 2 - GEMT Expense'!$A40,'Sch 6 - Reclassifications'!$K$11:$K$71,2)</f>
        <v>0</v>
      </c>
      <c r="I40" s="260">
        <f>SUMIFS('Sch 7 - Adjustments'!$E$10:$E$40,'Sch 7 - Adjustments'!$I$10:$I$40,'Sch 2 - GEMT Expense'!$A40,'Sch 7 - Adjustments'!$H$10:$H$40,2)</f>
        <v>0</v>
      </c>
      <c r="J40" s="261">
        <f t="shared" si="5"/>
        <v>0</v>
      </c>
      <c r="K40" s="131"/>
      <c r="L40" s="660" t="s">
        <v>460</v>
      </c>
      <c r="M40" s="153"/>
    </row>
    <row r="41" spans="1:13" ht="15" customHeight="1" x14ac:dyDescent="0.35">
      <c r="A41" s="243">
        <f>+'Sch 1 - Total Expense'!A41</f>
        <v>23</v>
      </c>
      <c r="B41" s="1075" t="str">
        <f>+'Sch 1 - Total Expense'!B41:C41</f>
        <v>Other - (Specify)</v>
      </c>
      <c r="C41" s="1076"/>
      <c r="D41" s="806" t="str">
        <f t="shared" si="4"/>
        <v>23 Other - (Specify)</v>
      </c>
      <c r="E41" s="571"/>
      <c r="F41" s="327"/>
      <c r="G41" s="319">
        <f>+'Sch 4 - CRSB'!J54</f>
        <v>0</v>
      </c>
      <c r="H41" s="260">
        <f>SUMIFS('Sch 6 - Reclassifications'!$H$11:$H$71,'Sch 6 - Reclassifications'!$F$11:$F$71,'Sch 2 - GEMT Expense'!$A41,'Sch 6 - Reclassifications'!$G$11:$G$71,2)-SUMIFS('Sch 6 - Reclassifications'!$L$11:$L$71,'Sch 6 - Reclassifications'!$J$11:$J$71,'Sch 2 - GEMT Expense'!$A41,'Sch 6 - Reclassifications'!$K$11:$K$71,2)</f>
        <v>0</v>
      </c>
      <c r="I41" s="260">
        <f>SUMIFS('Sch 7 - Adjustments'!$E$10:$E$40,'Sch 7 - Adjustments'!$I$10:$I$40,'Sch 2 - GEMT Expense'!$A41,'Sch 7 - Adjustments'!$H$10:$H$40,2)</f>
        <v>0</v>
      </c>
      <c r="J41" s="261">
        <f t="shared" si="5"/>
        <v>0</v>
      </c>
      <c r="K41" s="131"/>
      <c r="L41" s="660" t="s">
        <v>461</v>
      </c>
      <c r="M41" s="153"/>
    </row>
    <row r="42" spans="1:13" ht="15" customHeight="1" x14ac:dyDescent="0.35">
      <c r="A42" s="243">
        <f>+'Sch 1 - Total Expense'!A42</f>
        <v>24</v>
      </c>
      <c r="B42" s="1075" t="str">
        <f>+'Sch 1 - Total Expense'!B42</f>
        <v>Other - (Specify)</v>
      </c>
      <c r="C42" s="1076"/>
      <c r="D42" s="806" t="str">
        <f t="shared" si="4"/>
        <v>24 Other - (Specify)</v>
      </c>
      <c r="E42" s="571"/>
      <c r="F42" s="327"/>
      <c r="G42" s="319">
        <f>+'Sch 4 - CRSB'!J55</f>
        <v>0</v>
      </c>
      <c r="H42" s="260">
        <f>SUMIFS('Sch 6 - Reclassifications'!$H$11:$H$71,'Sch 6 - Reclassifications'!$F$11:$F$71,'Sch 2 - GEMT Expense'!$A42,'Sch 6 - Reclassifications'!$G$11:$G$71,2)-SUMIFS('Sch 6 - Reclassifications'!$L$11:$L$71,'Sch 6 - Reclassifications'!$J$11:$J$71,'Sch 2 - GEMT Expense'!$A42,'Sch 6 - Reclassifications'!$K$11:$K$71,2)</f>
        <v>0</v>
      </c>
      <c r="I42" s="260">
        <f>SUMIFS('Sch 7 - Adjustments'!$E$10:$E$40,'Sch 7 - Adjustments'!$I$10:$I$40,'Sch 2 - GEMT Expense'!$A42,'Sch 7 - Adjustments'!$H$10:$H$40,2)</f>
        <v>0</v>
      </c>
      <c r="J42" s="261">
        <f t="shared" si="5"/>
        <v>0</v>
      </c>
      <c r="K42" s="131"/>
      <c r="L42" s="660" t="s">
        <v>462</v>
      </c>
      <c r="M42" s="153"/>
    </row>
    <row r="43" spans="1:13" ht="15" customHeight="1" x14ac:dyDescent="0.35">
      <c r="A43" s="243">
        <f>+'Sch 1 - Total Expense'!A43</f>
        <v>25</v>
      </c>
      <c r="B43" s="1075" t="str">
        <f>+'Sch 1 - Total Expense'!B43</f>
        <v>Other - (Specify)</v>
      </c>
      <c r="C43" s="1076"/>
      <c r="D43" s="806" t="str">
        <f t="shared" si="4"/>
        <v>25 Other - (Specify)</v>
      </c>
      <c r="E43" s="571"/>
      <c r="F43" s="327"/>
      <c r="G43" s="319">
        <f>+'Sch 4 - CRSB'!J56</f>
        <v>0</v>
      </c>
      <c r="H43" s="260">
        <f>SUMIFS('Sch 6 - Reclassifications'!$H$11:$H$71,'Sch 6 - Reclassifications'!$F$11:$F$71,'Sch 2 - GEMT Expense'!$A43,'Sch 6 - Reclassifications'!$G$11:$G$71,2)-SUMIFS('Sch 6 - Reclassifications'!$L$11:$L$71,'Sch 6 - Reclassifications'!$J$11:$J$71,'Sch 2 - GEMT Expense'!$A43,'Sch 6 - Reclassifications'!$K$11:$K$71,2)</f>
        <v>0</v>
      </c>
      <c r="I43" s="260">
        <f>SUMIFS('Sch 7 - Adjustments'!$E$10:$E$40,'Sch 7 - Adjustments'!$I$10:$I$40,'Sch 2 - GEMT Expense'!$A43,'Sch 7 - Adjustments'!$H$10:$H$40,2)</f>
        <v>0</v>
      </c>
      <c r="J43" s="261">
        <f t="shared" si="5"/>
        <v>0</v>
      </c>
      <c r="K43" s="131"/>
      <c r="L43" s="660" t="s">
        <v>463</v>
      </c>
      <c r="M43" s="153"/>
    </row>
    <row r="44" spans="1:13" ht="15" customHeight="1" x14ac:dyDescent="0.35">
      <c r="A44" s="243">
        <f>+'Sch 1 - Total Expense'!A44</f>
        <v>26</v>
      </c>
      <c r="B44" s="1075" t="str">
        <f>+'Sch 1 - Total Expense'!B44</f>
        <v>Other - (Specify)</v>
      </c>
      <c r="C44" s="1076"/>
      <c r="D44" s="806" t="str">
        <f t="shared" si="4"/>
        <v>26 Other - (Specify)</v>
      </c>
      <c r="E44" s="571"/>
      <c r="F44" s="328"/>
      <c r="G44" s="321">
        <f>+'Sch 4 - CRSB'!J57</f>
        <v>0</v>
      </c>
      <c r="H44" s="266">
        <f>SUMIFS('Sch 6 - Reclassifications'!$H$11:$H$71,'Sch 6 - Reclassifications'!$F$11:$F$71,'Sch 2 - GEMT Expense'!$A44,'Sch 6 - Reclassifications'!$G$11:$G$71,2)-SUMIFS('Sch 6 - Reclassifications'!$L$11:$L$71,'Sch 6 - Reclassifications'!$J$11:$J$71,'Sch 2 - GEMT Expense'!$A44,'Sch 6 - Reclassifications'!$K$11:$K$71,2)</f>
        <v>0</v>
      </c>
      <c r="I44" s="266">
        <f>SUMIFS('Sch 7 - Adjustments'!$E$10:$E$40,'Sch 7 - Adjustments'!$I$10:$I$40,'Sch 2 - GEMT Expense'!$A44,'Sch 7 - Adjustments'!$H$10:$H$40,2)</f>
        <v>0</v>
      </c>
      <c r="J44" s="267">
        <f t="shared" si="5"/>
        <v>0</v>
      </c>
      <c r="K44" s="131"/>
      <c r="L44" s="660" t="s">
        <v>464</v>
      </c>
      <c r="M44" s="153"/>
    </row>
    <row r="45" spans="1:13" ht="15" customHeight="1" x14ac:dyDescent="0.35">
      <c r="A45" s="243"/>
      <c r="B45" s="1093" t="str">
        <f>+'Sch 1 - Total Expense'!B45:C45</f>
        <v>Subtotal Fringe Benefits (Lines 19.00 thru 26.00)</v>
      </c>
      <c r="C45" s="1094"/>
      <c r="D45" s="814"/>
      <c r="E45" s="375"/>
      <c r="F45" s="264">
        <f>SUM(F37:F44)</f>
        <v>0</v>
      </c>
      <c r="G45" s="264">
        <f>SUM(G37:G44)</f>
        <v>0</v>
      </c>
      <c r="H45" s="264">
        <f>SUM(H37:H44)</f>
        <v>0</v>
      </c>
      <c r="I45" s="264">
        <f>SUM(I37:I44)</f>
        <v>0</v>
      </c>
      <c r="J45" s="265">
        <f>SUM(J37:J44)</f>
        <v>0</v>
      </c>
      <c r="K45" s="131"/>
      <c r="L45" s="660" t="s">
        <v>465</v>
      </c>
      <c r="M45" s="153"/>
    </row>
    <row r="46" spans="1:13" s="220" customFormat="1" ht="15" customHeight="1" x14ac:dyDescent="0.35">
      <c r="A46" s="243"/>
      <c r="B46" s="1095" t="str">
        <f>+'Sch 1 - Total Expense'!B46:C46</f>
        <v>Total Salaries &amp; Fringe Benefits</v>
      </c>
      <c r="C46" s="1096"/>
      <c r="D46" s="686"/>
      <c r="E46" s="247"/>
      <c r="F46" s="264">
        <f>+F33+F45</f>
        <v>0</v>
      </c>
      <c r="G46" s="264">
        <f>+G33+G45</f>
        <v>0</v>
      </c>
      <c r="H46" s="264">
        <f>+H33+H45</f>
        <v>0</v>
      </c>
      <c r="I46" s="264">
        <f>+I33+I45</f>
        <v>0</v>
      </c>
      <c r="J46" s="265">
        <f>+J33+J45</f>
        <v>0</v>
      </c>
      <c r="K46" s="219"/>
      <c r="L46" s="660" t="s">
        <v>466</v>
      </c>
      <c r="M46" s="153"/>
    </row>
    <row r="47" spans="1:13" ht="15" customHeight="1" x14ac:dyDescent="0.35">
      <c r="A47" s="243"/>
      <c r="B47" s="1097"/>
      <c r="C47" s="1098"/>
      <c r="D47" s="667"/>
      <c r="E47" s="247"/>
      <c r="F47" s="276"/>
      <c r="G47" s="276"/>
      <c r="H47" s="276"/>
      <c r="I47" s="276"/>
      <c r="J47" s="277"/>
      <c r="K47" s="131"/>
      <c r="L47" s="660"/>
      <c r="M47" s="153"/>
    </row>
    <row r="48" spans="1:13" ht="15" customHeight="1" x14ac:dyDescent="0.35">
      <c r="A48" s="243"/>
      <c r="B48" s="1089" t="str">
        <f>+'Sch 1 - Total Expense'!B48:C48</f>
        <v>Total Capital Related, Salaries, and Fringe Benefits</v>
      </c>
      <c r="C48" s="1090"/>
      <c r="D48" s="815"/>
      <c r="E48" s="248"/>
      <c r="F48" s="278">
        <f>+F21+F46</f>
        <v>0</v>
      </c>
      <c r="G48" s="278">
        <f>+G21+G46</f>
        <v>0</v>
      </c>
      <c r="H48" s="278">
        <f>+H21+H46</f>
        <v>0</v>
      </c>
      <c r="I48" s="278">
        <f>+I21+I46</f>
        <v>0</v>
      </c>
      <c r="J48" s="279">
        <f>+J21+J46</f>
        <v>0</v>
      </c>
      <c r="K48" s="131"/>
      <c r="L48" s="660" t="s">
        <v>467</v>
      </c>
      <c r="M48" s="153"/>
    </row>
    <row r="49" spans="1:13" ht="15" customHeight="1" x14ac:dyDescent="0.35">
      <c r="A49" s="243"/>
      <c r="B49" s="1075"/>
      <c r="C49" s="1099"/>
      <c r="D49" s="669"/>
      <c r="E49" s="244"/>
      <c r="F49" s="270"/>
      <c r="G49" s="270"/>
      <c r="H49" s="270"/>
      <c r="I49" s="270"/>
      <c r="J49" s="271"/>
      <c r="K49" s="131"/>
      <c r="L49" s="660"/>
      <c r="M49" s="153"/>
    </row>
    <row r="50" spans="1:13" ht="15" hidden="1" customHeight="1" x14ac:dyDescent="0.35">
      <c r="A50" s="657"/>
      <c r="B50" s="668"/>
      <c r="C50" s="669"/>
      <c r="D50" s="806"/>
      <c r="E50" s="670" t="s">
        <v>349</v>
      </c>
      <c r="F50" s="670" t="s">
        <v>350</v>
      </c>
      <c r="G50" s="663" t="s">
        <v>351</v>
      </c>
      <c r="H50" s="664" t="s">
        <v>352</v>
      </c>
      <c r="I50" s="664" t="s">
        <v>353</v>
      </c>
      <c r="J50" s="665" t="s">
        <v>354</v>
      </c>
      <c r="K50" s="660"/>
      <c r="L50" s="660"/>
      <c r="M50" s="153"/>
    </row>
    <row r="51" spans="1:13" ht="17.25" customHeight="1" x14ac:dyDescent="0.35">
      <c r="A51" s="243"/>
      <c r="B51" s="1091" t="str">
        <f>+'Sch 1 - Total Expense'!B51:C51</f>
        <v>Administrative and General</v>
      </c>
      <c r="C51" s="1092"/>
      <c r="D51" s="813"/>
      <c r="E51" s="576"/>
      <c r="F51" s="266"/>
      <c r="G51" s="260"/>
      <c r="H51" s="260"/>
      <c r="I51" s="260"/>
      <c r="J51" s="261"/>
      <c r="K51" s="131"/>
      <c r="L51" s="660"/>
      <c r="M51" s="630"/>
    </row>
    <row r="52" spans="1:13" ht="15" customHeight="1" x14ac:dyDescent="0.35">
      <c r="A52" s="243">
        <f>+'Sch 1 - Total Expense'!A52</f>
        <v>27</v>
      </c>
      <c r="B52" s="1075" t="str">
        <f>+'Sch 1 - Total Expense'!B52:C52</f>
        <v>Administrative</v>
      </c>
      <c r="C52" s="1076"/>
      <c r="D52" s="806" t="str">
        <f t="shared" ref="D52:D82" si="6">A52 &amp; " " &amp;B52</f>
        <v>27 Administrative</v>
      </c>
      <c r="E52" s="571"/>
      <c r="F52" s="327"/>
      <c r="G52" s="322"/>
      <c r="H52" s="260">
        <f>SUMIFS('Sch 6 - Reclassifications'!$H$11:$H$71,'Sch 6 - Reclassifications'!$F$11:$F$71,'Sch 2 - GEMT Expense'!$A52,'Sch 6 - Reclassifications'!$G$11:$G$71,2)-SUMIFS('Sch 6 - Reclassifications'!$L$11:$L$71,'Sch 6 - Reclassifications'!$J$11:$J$71,'Sch 2 - GEMT Expense'!$A52,'Sch 6 - Reclassifications'!$K$11:$K$71,2)</f>
        <v>0</v>
      </c>
      <c r="I52" s="260">
        <f>SUMIFS('Sch 7 - Adjustments'!$E$10:$E$40,'Sch 7 - Adjustments'!$I$10:$I$40,'Sch 2 - GEMT Expense'!$A52,'Sch 7 - Adjustments'!$H$10:$H$40,2)</f>
        <v>0</v>
      </c>
      <c r="J52" s="261">
        <f>SUM(F52:I52)</f>
        <v>0</v>
      </c>
      <c r="K52" s="131"/>
      <c r="L52" s="660" t="s">
        <v>468</v>
      </c>
      <c r="M52" s="630"/>
    </row>
    <row r="53" spans="1:13" ht="15" customHeight="1" x14ac:dyDescent="0.35">
      <c r="A53" s="243">
        <f>+'Sch 1 - Total Expense'!A53</f>
        <v>28</v>
      </c>
      <c r="B53" s="1075" t="str">
        <f>+'Sch 1 - Total Expense'!B53:C53</f>
        <v>Legal</v>
      </c>
      <c r="C53" s="1076"/>
      <c r="D53" s="806" t="str">
        <f t="shared" si="6"/>
        <v>28 Legal</v>
      </c>
      <c r="E53" s="571"/>
      <c r="F53" s="327"/>
      <c r="G53" s="323"/>
      <c r="H53" s="260">
        <f>SUMIFS('Sch 6 - Reclassifications'!$H$11:$H$71,'Sch 6 - Reclassifications'!$F$11:$F$71,'Sch 2 - GEMT Expense'!$A53,'Sch 6 - Reclassifications'!$G$11:$G$71,2)-SUMIFS('Sch 6 - Reclassifications'!$L$11:$L$71,'Sch 6 - Reclassifications'!$J$11:$J$71,'Sch 2 - GEMT Expense'!$A53,'Sch 6 - Reclassifications'!$K$11:$K$71,2)</f>
        <v>0</v>
      </c>
      <c r="I53" s="260">
        <f>SUMIFS('Sch 7 - Adjustments'!$E$10:$E$40,'Sch 7 - Adjustments'!$I$10:$I$40,'Sch 2 - GEMT Expense'!$A53,'Sch 7 - Adjustments'!$H$10:$H$40,2)</f>
        <v>0</v>
      </c>
      <c r="J53" s="261">
        <f>SUM(F53:I53)</f>
        <v>0</v>
      </c>
      <c r="K53" s="131"/>
      <c r="L53" s="660" t="s">
        <v>469</v>
      </c>
      <c r="M53" s="630"/>
    </row>
    <row r="54" spans="1:13" ht="15" customHeight="1" x14ac:dyDescent="0.35">
      <c r="A54" s="243">
        <f>+'Sch 1 - Total Expense'!A54</f>
        <v>29</v>
      </c>
      <c r="B54" s="1075" t="str">
        <f>+'Sch 1 - Total Expense'!B54:C54</f>
        <v>Accounting</v>
      </c>
      <c r="C54" s="1076"/>
      <c r="D54" s="806" t="str">
        <f t="shared" si="6"/>
        <v>29 Accounting</v>
      </c>
      <c r="E54" s="571"/>
      <c r="F54" s="327"/>
      <c r="G54" s="323"/>
      <c r="H54" s="260">
        <f>SUMIFS('Sch 6 - Reclassifications'!$H$11:$H$71,'Sch 6 - Reclassifications'!$F$11:$F$71,'Sch 2 - GEMT Expense'!$A54,'Sch 6 - Reclassifications'!$G$11:$G$71,2)-SUMIFS('Sch 6 - Reclassifications'!$L$11:$L$71,'Sch 6 - Reclassifications'!$J$11:$J$71,'Sch 2 - GEMT Expense'!$A54,'Sch 6 - Reclassifications'!$K$11:$K$71,2)</f>
        <v>0</v>
      </c>
      <c r="I54" s="260">
        <f>SUMIFS('Sch 7 - Adjustments'!$E$10:$E$40,'Sch 7 - Adjustments'!$I$10:$I$40,'Sch 2 - GEMT Expense'!$A54,'Sch 7 - Adjustments'!$H$10:$H$40,2)</f>
        <v>0</v>
      </c>
      <c r="J54" s="261">
        <f t="shared" ref="J54:J81" si="7">SUM(F54:I54)</f>
        <v>0</v>
      </c>
      <c r="K54" s="131"/>
      <c r="L54" s="660" t="s">
        <v>470</v>
      </c>
    </row>
    <row r="55" spans="1:13" ht="15" customHeight="1" x14ac:dyDescent="0.35">
      <c r="A55" s="243">
        <f>+'Sch 1 - Total Expense'!A55</f>
        <v>30</v>
      </c>
      <c r="B55" s="1075" t="str">
        <f>+'Sch 1 - Total Expense'!B55:C55</f>
        <v xml:space="preserve">Advertising </v>
      </c>
      <c r="C55" s="1076"/>
      <c r="D55" s="806" t="str">
        <f t="shared" si="6"/>
        <v xml:space="preserve">30 Advertising </v>
      </c>
      <c r="E55" s="571"/>
      <c r="F55" s="327"/>
      <c r="G55" s="323"/>
      <c r="H55" s="260">
        <f>SUMIFS('Sch 6 - Reclassifications'!$H$11:$H$71,'Sch 6 - Reclassifications'!$F$11:$F$71,'Sch 2 - GEMT Expense'!$A55,'Sch 6 - Reclassifications'!$G$11:$G$71,2)-SUMIFS('Sch 6 - Reclassifications'!$L$11:$L$71,'Sch 6 - Reclassifications'!$J$11:$J$71,'Sch 2 - GEMT Expense'!$A55,'Sch 6 - Reclassifications'!$K$11:$K$71,2)</f>
        <v>0</v>
      </c>
      <c r="I55" s="260">
        <f>SUMIFS('Sch 7 - Adjustments'!$E$10:$E$40,'Sch 7 - Adjustments'!$I$10:$I$40,'Sch 2 - GEMT Expense'!$A55,'Sch 7 - Adjustments'!$H$10:$H$40,2)</f>
        <v>0</v>
      </c>
      <c r="J55" s="261">
        <f t="shared" si="7"/>
        <v>0</v>
      </c>
      <c r="K55" s="131"/>
      <c r="L55" s="660" t="s">
        <v>471</v>
      </c>
    </row>
    <row r="56" spans="1:13" ht="15" customHeight="1" x14ac:dyDescent="0.35">
      <c r="A56" s="243">
        <f>+'Sch 1 - Total Expense'!A56</f>
        <v>31</v>
      </c>
      <c r="B56" s="1075" t="str">
        <f>+'Sch 1 - Total Expense'!B56:C56</f>
        <v>Consulting Expenses</v>
      </c>
      <c r="C56" s="1076"/>
      <c r="D56" s="806" t="str">
        <f t="shared" si="6"/>
        <v>31 Consulting Expenses</v>
      </c>
      <c r="E56" s="571"/>
      <c r="F56" s="327"/>
      <c r="G56" s="323"/>
      <c r="H56" s="260">
        <f>SUMIFS('Sch 6 - Reclassifications'!$H$11:$H$71,'Sch 6 - Reclassifications'!$F$11:$F$71,'Sch 2 - GEMT Expense'!$A56,'Sch 6 - Reclassifications'!$G$11:$G$71,2)-SUMIFS('Sch 6 - Reclassifications'!$L$11:$L$71,'Sch 6 - Reclassifications'!$J$11:$J$71,'Sch 2 - GEMT Expense'!$A56,'Sch 6 - Reclassifications'!$K$11:$K$71,2)</f>
        <v>0</v>
      </c>
      <c r="I56" s="260">
        <f>SUMIFS('Sch 7 - Adjustments'!$E$10:$E$40,'Sch 7 - Adjustments'!$I$10:$I$40,'Sch 2 - GEMT Expense'!$A56,'Sch 7 - Adjustments'!$H$10:$H$40,2)</f>
        <v>0</v>
      </c>
      <c r="J56" s="261">
        <f t="shared" si="7"/>
        <v>0</v>
      </c>
      <c r="K56" s="131"/>
      <c r="L56" s="660" t="s">
        <v>472</v>
      </c>
    </row>
    <row r="57" spans="1:13" ht="15" customHeight="1" x14ac:dyDescent="0.35">
      <c r="A57" s="243">
        <f>+'Sch 1 - Total Expense'!A57</f>
        <v>32</v>
      </c>
      <c r="B57" s="1075" t="str">
        <f>+'Sch 1 - Total Expense'!B57:C57</f>
        <v>Contracted Labor</v>
      </c>
      <c r="C57" s="1076"/>
      <c r="D57" s="806" t="str">
        <f t="shared" si="6"/>
        <v>32 Contracted Labor</v>
      </c>
      <c r="E57" s="571"/>
      <c r="F57" s="327"/>
      <c r="G57" s="323"/>
      <c r="H57" s="260">
        <f>SUMIFS('Sch 6 - Reclassifications'!$H$11:$H$71,'Sch 6 - Reclassifications'!$F$11:$F$71,'Sch 2 - GEMT Expense'!$A57,'Sch 6 - Reclassifications'!$G$11:$G$71,2)-SUMIFS('Sch 6 - Reclassifications'!$L$11:$L$71,'Sch 6 - Reclassifications'!$J$11:$J$71,'Sch 2 - GEMT Expense'!$A57,'Sch 6 - Reclassifications'!$K$11:$K$71,2)</f>
        <v>0</v>
      </c>
      <c r="I57" s="260">
        <f>SUMIFS('Sch 7 - Adjustments'!$E$10:$E$40,'Sch 7 - Adjustments'!$I$10:$I$40,'Sch 2 - GEMT Expense'!$A57,'Sch 7 - Adjustments'!$H$10:$H$40,2)</f>
        <v>0</v>
      </c>
      <c r="J57" s="261">
        <f t="shared" si="7"/>
        <v>0</v>
      </c>
      <c r="K57" s="131"/>
      <c r="L57" s="660" t="s">
        <v>473</v>
      </c>
    </row>
    <row r="58" spans="1:13" ht="15" customHeight="1" x14ac:dyDescent="0.35">
      <c r="A58" s="243">
        <f>+'Sch 1 - Total Expense'!A58</f>
        <v>33</v>
      </c>
      <c r="B58" s="1075" t="str">
        <f>+'Sch 1 - Total Expense'!B58:C58</f>
        <v>Interest - Other</v>
      </c>
      <c r="C58" s="1076"/>
      <c r="D58" s="806" t="str">
        <f t="shared" si="6"/>
        <v>33 Interest - Other</v>
      </c>
      <c r="E58" s="571"/>
      <c r="F58" s="327"/>
      <c r="G58" s="323"/>
      <c r="H58" s="260">
        <f>SUMIFS('Sch 6 - Reclassifications'!$H$11:$H$71,'Sch 6 - Reclassifications'!$F$11:$F$71,'Sch 2 - GEMT Expense'!$A58,'Sch 6 - Reclassifications'!$G$11:$G$71,2)-SUMIFS('Sch 6 - Reclassifications'!$L$11:$L$71,'Sch 6 - Reclassifications'!$J$11:$J$71,'Sch 2 - GEMT Expense'!$A58,'Sch 6 - Reclassifications'!$K$11:$K$71,2)</f>
        <v>0</v>
      </c>
      <c r="I58" s="260">
        <f>SUMIFS('Sch 7 - Adjustments'!$E$10:$E$40,'Sch 7 - Adjustments'!$I$10:$I$40,'Sch 2 - GEMT Expense'!$A58,'Sch 7 - Adjustments'!$H$10:$H$40,2)</f>
        <v>0</v>
      </c>
      <c r="J58" s="261">
        <f>SUM(F58:I58)</f>
        <v>0</v>
      </c>
      <c r="K58" s="131"/>
      <c r="L58" s="660" t="s">
        <v>474</v>
      </c>
    </row>
    <row r="59" spans="1:13" ht="15" customHeight="1" x14ac:dyDescent="0.35">
      <c r="A59" s="243">
        <f>+'Sch 1 - Total Expense'!A59</f>
        <v>34</v>
      </c>
      <c r="B59" s="1075" t="str">
        <f>+'Sch 1 - Total Expense'!B59:C59</f>
        <v>Training</v>
      </c>
      <c r="C59" s="1076"/>
      <c r="D59" s="806" t="str">
        <f t="shared" si="6"/>
        <v>34 Training</v>
      </c>
      <c r="E59" s="571"/>
      <c r="F59" s="327"/>
      <c r="G59" s="323"/>
      <c r="H59" s="260">
        <f>SUMIFS('Sch 6 - Reclassifications'!$H$11:$H$71,'Sch 6 - Reclassifications'!$F$11:$F$71,'Sch 2 - GEMT Expense'!$A59,'Sch 6 - Reclassifications'!$G$11:$G$71,2)-SUMIFS('Sch 6 - Reclassifications'!$L$11:$L$71,'Sch 6 - Reclassifications'!$J$11:$J$71,'Sch 2 - GEMT Expense'!$A59,'Sch 6 - Reclassifications'!$K$11:$K$71,2)</f>
        <v>0</v>
      </c>
      <c r="I59" s="260">
        <f>SUMIFS('Sch 7 - Adjustments'!$E$10:$E$40,'Sch 7 - Adjustments'!$I$10:$I$40,'Sch 2 - GEMT Expense'!$A59,'Sch 7 - Adjustments'!$H$10:$H$40,2)</f>
        <v>0</v>
      </c>
      <c r="J59" s="261">
        <f t="shared" si="7"/>
        <v>0</v>
      </c>
      <c r="K59" s="131"/>
      <c r="L59" s="660" t="s">
        <v>475</v>
      </c>
    </row>
    <row r="60" spans="1:13" ht="15" customHeight="1" x14ac:dyDescent="0.35">
      <c r="A60" s="243">
        <f>+'Sch 1 - Total Expense'!A60</f>
        <v>35</v>
      </c>
      <c r="B60" s="1075" t="str">
        <f>+'Sch 1 - Total Expense'!B60:C60</f>
        <v>General Insurance</v>
      </c>
      <c r="C60" s="1076"/>
      <c r="D60" s="806" t="str">
        <f t="shared" si="6"/>
        <v>35 General Insurance</v>
      </c>
      <c r="E60" s="571"/>
      <c r="F60" s="327"/>
      <c r="G60" s="323"/>
      <c r="H60" s="260">
        <f>SUMIFS('Sch 6 - Reclassifications'!$H$11:$H$71,'Sch 6 - Reclassifications'!$F$11:$F$71,'Sch 2 - GEMT Expense'!$A60,'Sch 6 - Reclassifications'!$G$11:$G$71,2)-SUMIFS('Sch 6 - Reclassifications'!$L$11:$L$71,'Sch 6 - Reclassifications'!$J$11:$J$71,'Sch 2 - GEMT Expense'!$A60,'Sch 6 - Reclassifications'!$K$11:$K$71,2)</f>
        <v>0</v>
      </c>
      <c r="I60" s="260">
        <f>SUMIFS('Sch 7 - Adjustments'!$E$10:$E$40,'Sch 7 - Adjustments'!$I$10:$I$40,'Sch 2 - GEMT Expense'!$A60,'Sch 7 - Adjustments'!$H$10:$H$40,2)</f>
        <v>0</v>
      </c>
      <c r="J60" s="261">
        <f t="shared" si="7"/>
        <v>0</v>
      </c>
      <c r="K60" s="131"/>
      <c r="L60" s="660" t="s">
        <v>476</v>
      </c>
    </row>
    <row r="61" spans="1:13" ht="15" customHeight="1" x14ac:dyDescent="0.35">
      <c r="A61" s="243">
        <f>+'Sch 1 - Total Expense'!A61</f>
        <v>36</v>
      </c>
      <c r="B61" s="1075" t="str">
        <f>+'Sch 1 - Total Expense'!B61:C61</f>
        <v>Supplies</v>
      </c>
      <c r="C61" s="1076"/>
      <c r="D61" s="806" t="str">
        <f t="shared" si="6"/>
        <v>36 Supplies</v>
      </c>
      <c r="E61" s="571"/>
      <c r="F61" s="327"/>
      <c r="G61" s="323"/>
      <c r="H61" s="260">
        <f>SUMIFS('Sch 6 - Reclassifications'!$H$11:$H$71,'Sch 6 - Reclassifications'!$F$11:$F$71,'Sch 2 - GEMT Expense'!$A61,'Sch 6 - Reclassifications'!$G$11:$G$71,2)-SUMIFS('Sch 6 - Reclassifications'!$L$11:$L$71,'Sch 6 - Reclassifications'!$J$11:$J$71,'Sch 2 - GEMT Expense'!$A61,'Sch 6 - Reclassifications'!$K$11:$K$71,2)</f>
        <v>0</v>
      </c>
      <c r="I61" s="260">
        <f>SUMIFS('Sch 7 - Adjustments'!$E$10:$E$40,'Sch 7 - Adjustments'!$I$10:$I$40,'Sch 2 - GEMT Expense'!$A61,'Sch 7 - Adjustments'!$H$10:$H$40,2)</f>
        <v>0</v>
      </c>
      <c r="J61" s="261">
        <f t="shared" si="7"/>
        <v>0</v>
      </c>
      <c r="K61" s="131"/>
      <c r="L61" s="660" t="s">
        <v>477</v>
      </c>
    </row>
    <row r="62" spans="1:13" ht="15" customHeight="1" x14ac:dyDescent="0.35">
      <c r="A62" s="243">
        <f>+'Sch 1 - Total Expense'!A62</f>
        <v>37</v>
      </c>
      <c r="B62" s="1075" t="str">
        <f>+'Sch 1 - Total Expense'!B62:C62</f>
        <v>Bad Debt</v>
      </c>
      <c r="C62" s="1076"/>
      <c r="D62" s="806" t="str">
        <f t="shared" si="6"/>
        <v>37 Bad Debt</v>
      </c>
      <c r="E62" s="571"/>
      <c r="F62" s="327"/>
      <c r="G62" s="323"/>
      <c r="H62" s="260">
        <f>SUMIFS('Sch 6 - Reclassifications'!$H$11:$H$71,'Sch 6 - Reclassifications'!$F$11:$F$71,'Sch 2 - GEMT Expense'!$A62,'Sch 6 - Reclassifications'!$G$11:$G$71,2)-SUMIFS('Sch 6 - Reclassifications'!$L$11:$L$71,'Sch 6 - Reclassifications'!$J$11:$J$71,'Sch 2 - GEMT Expense'!$A62,'Sch 6 - Reclassifications'!$K$11:$K$71,2)</f>
        <v>0</v>
      </c>
      <c r="I62" s="260">
        <f>SUMIFS('Sch 7 - Adjustments'!$E$10:$E$40,'Sch 7 - Adjustments'!$I$10:$I$40,'Sch 2 - GEMT Expense'!$A62,'Sch 7 - Adjustments'!$H$10:$H$40,2)</f>
        <v>0</v>
      </c>
      <c r="J62" s="261">
        <f t="shared" si="7"/>
        <v>0</v>
      </c>
      <c r="K62" s="131"/>
      <c r="L62" s="660" t="s">
        <v>478</v>
      </c>
    </row>
    <row r="63" spans="1:13" s="131" customFormat="1" ht="15" customHeight="1" x14ac:dyDescent="0.35">
      <c r="A63" s="243">
        <f>+'Sch 1 - Total Expense'!A63</f>
        <v>38</v>
      </c>
      <c r="B63" s="1075" t="str">
        <f>+'Sch 1 - Total Expense'!B63:C63</f>
        <v>Plant Operations and Maintenance</v>
      </c>
      <c r="C63" s="1076"/>
      <c r="D63" s="806" t="str">
        <f t="shared" si="6"/>
        <v>38 Plant Operations and Maintenance</v>
      </c>
      <c r="E63" s="571"/>
      <c r="F63" s="327"/>
      <c r="G63" s="323"/>
      <c r="H63" s="260">
        <f>SUMIFS('Sch 6 - Reclassifications'!$H$11:$H$71,'Sch 6 - Reclassifications'!$F$11:$F$71,'Sch 2 - GEMT Expense'!$A63,'Sch 6 - Reclassifications'!$G$11:$G$71,2)-SUMIFS('Sch 6 - Reclassifications'!$L$11:$L$71,'Sch 6 - Reclassifications'!$J$11:$J$71,'Sch 2 - GEMT Expense'!$A63,'Sch 6 - Reclassifications'!$K$11:$K$71,2)</f>
        <v>0</v>
      </c>
      <c r="I63" s="260">
        <f>SUMIFS('Sch 7 - Adjustments'!$E$10:$E$40,'Sch 7 - Adjustments'!$I$10:$I$40,'Sch 2 - GEMT Expense'!$A63,'Sch 7 - Adjustments'!$H$10:$H$40,2)</f>
        <v>0</v>
      </c>
      <c r="J63" s="261">
        <f t="shared" si="7"/>
        <v>0</v>
      </c>
      <c r="L63" s="660" t="s">
        <v>479</v>
      </c>
    </row>
    <row r="64" spans="1:13" s="131" customFormat="1" ht="15" customHeight="1" x14ac:dyDescent="0.35">
      <c r="A64" s="243">
        <f>+'Sch 1 - Total Expense'!A64</f>
        <v>39</v>
      </c>
      <c r="B64" s="1075" t="str">
        <f>+'Sch 1 - Total Expense'!B64:C64</f>
        <v>Housekeeping</v>
      </c>
      <c r="C64" s="1076"/>
      <c r="D64" s="806" t="str">
        <f t="shared" si="6"/>
        <v>39 Housekeeping</v>
      </c>
      <c r="E64" s="571"/>
      <c r="F64" s="327"/>
      <c r="G64" s="323"/>
      <c r="H64" s="260">
        <f>SUMIFS('Sch 6 - Reclassifications'!$H$11:$H$71,'Sch 6 - Reclassifications'!$F$11:$F$71,'Sch 2 - GEMT Expense'!$A64,'Sch 6 - Reclassifications'!$G$11:$G$71,2)-SUMIFS('Sch 6 - Reclassifications'!$L$11:$L$71,'Sch 6 - Reclassifications'!$J$11:$J$71,'Sch 2 - GEMT Expense'!$A64,'Sch 6 - Reclassifications'!$K$11:$K$71,2)</f>
        <v>0</v>
      </c>
      <c r="I64" s="260">
        <f>SUMIFS('Sch 7 - Adjustments'!$E$10:$E$40,'Sch 7 - Adjustments'!$I$10:$I$40,'Sch 2 - GEMT Expense'!$A64,'Sch 7 - Adjustments'!$H$10:$H$40,2)</f>
        <v>0</v>
      </c>
      <c r="J64" s="261">
        <f t="shared" si="7"/>
        <v>0</v>
      </c>
      <c r="L64" s="660" t="s">
        <v>480</v>
      </c>
    </row>
    <row r="65" spans="1:12" s="131" customFormat="1" ht="15" customHeight="1" x14ac:dyDescent="0.35">
      <c r="A65" s="243">
        <f>+'Sch 1 - Total Expense'!A65</f>
        <v>40</v>
      </c>
      <c r="B65" s="1075" t="str">
        <f>+'Sch 1 - Total Expense'!B65:C65</f>
        <v>Utilities</v>
      </c>
      <c r="C65" s="1076"/>
      <c r="D65" s="806" t="str">
        <f t="shared" si="6"/>
        <v>40 Utilities</v>
      </c>
      <c r="E65" s="571"/>
      <c r="F65" s="327"/>
      <c r="G65" s="323"/>
      <c r="H65" s="260">
        <f>SUMIFS('Sch 6 - Reclassifications'!$H$11:$H$71,'Sch 6 - Reclassifications'!$F$11:$F$71,'Sch 2 - GEMT Expense'!$A65,'Sch 6 - Reclassifications'!$G$11:$G$71,2)-SUMIFS('Sch 6 - Reclassifications'!$L$11:$L$71,'Sch 6 - Reclassifications'!$J$11:$J$71,'Sch 2 - GEMT Expense'!$A65,'Sch 6 - Reclassifications'!$K$11:$K$71,2)</f>
        <v>0</v>
      </c>
      <c r="I65" s="260">
        <f>SUMIFS('Sch 7 - Adjustments'!$E$10:$E$40,'Sch 7 - Adjustments'!$I$10:$I$40,'Sch 2 - GEMT Expense'!$A65,'Sch 7 - Adjustments'!$H$10:$H$40,2)</f>
        <v>0</v>
      </c>
      <c r="J65" s="261">
        <f t="shared" si="7"/>
        <v>0</v>
      </c>
      <c r="L65" s="660" t="s">
        <v>481</v>
      </c>
    </row>
    <row r="66" spans="1:12" s="131" customFormat="1" ht="15" customHeight="1" x14ac:dyDescent="0.35">
      <c r="A66" s="243">
        <f>+'Sch 1 - Total Expense'!A66</f>
        <v>41</v>
      </c>
      <c r="B66" s="1075" t="str">
        <f>+'Sch 1 - Total Expense'!B66:C66</f>
        <v>Medical Supplies</v>
      </c>
      <c r="C66" s="1076"/>
      <c r="D66" s="806" t="str">
        <f t="shared" si="6"/>
        <v>41 Medical Supplies</v>
      </c>
      <c r="E66" s="571"/>
      <c r="F66" s="327"/>
      <c r="G66" s="323"/>
      <c r="H66" s="260">
        <f>SUMIFS('Sch 6 - Reclassifications'!$H$11:$H$71,'Sch 6 - Reclassifications'!$F$11:$F$71,'Sch 2 - GEMT Expense'!$A66,'Sch 6 - Reclassifications'!$G$11:$G$71,2)-SUMIFS('Sch 6 - Reclassifications'!$L$11:$L$71,'Sch 6 - Reclassifications'!$J$11:$J$71,'Sch 2 - GEMT Expense'!$A66,'Sch 6 - Reclassifications'!$K$11:$K$71,2)</f>
        <v>0</v>
      </c>
      <c r="I66" s="260">
        <f>SUMIFS('Sch 7 - Adjustments'!$E$10:$E$40,'Sch 7 - Adjustments'!$I$10:$I$40,'Sch 2 - GEMT Expense'!$A66,'Sch 7 - Adjustments'!$H$10:$H$40,2)</f>
        <v>0</v>
      </c>
      <c r="J66" s="261">
        <f t="shared" si="7"/>
        <v>0</v>
      </c>
      <c r="L66" s="660" t="s">
        <v>482</v>
      </c>
    </row>
    <row r="67" spans="1:12" s="131" customFormat="1" ht="15" customHeight="1" x14ac:dyDescent="0.35">
      <c r="A67" s="243">
        <f>+'Sch 1 - Total Expense'!A67</f>
        <v>42</v>
      </c>
      <c r="B67" s="1075" t="str">
        <f>+'Sch 1 - Total Expense'!B67:C67</f>
        <v>Minor Medical Equipment</v>
      </c>
      <c r="C67" s="1076"/>
      <c r="D67" s="806" t="str">
        <f t="shared" si="6"/>
        <v>42 Minor Medical Equipment</v>
      </c>
      <c r="E67" s="571"/>
      <c r="F67" s="327"/>
      <c r="G67" s="323"/>
      <c r="H67" s="260">
        <f>SUMIFS('Sch 6 - Reclassifications'!$H$11:$H$71,'Sch 6 - Reclassifications'!$F$11:$F$71,'Sch 2 - GEMT Expense'!$A67,'Sch 6 - Reclassifications'!$G$11:$G$71,2)-SUMIFS('Sch 6 - Reclassifications'!$L$11:$L$71,'Sch 6 - Reclassifications'!$J$11:$J$71,'Sch 2 - GEMT Expense'!$A67,'Sch 6 - Reclassifications'!$K$11:$K$71,2)</f>
        <v>0</v>
      </c>
      <c r="I67" s="260">
        <f>SUMIFS('Sch 7 - Adjustments'!$E$10:$E$40,'Sch 7 - Adjustments'!$I$10:$I$40,'Sch 2 - GEMT Expense'!$A67,'Sch 7 - Adjustments'!$H$10:$H$40,2)</f>
        <v>0</v>
      </c>
      <c r="J67" s="261">
        <f t="shared" si="7"/>
        <v>0</v>
      </c>
      <c r="L67" s="660" t="s">
        <v>483</v>
      </c>
    </row>
    <row r="68" spans="1:12" s="131" customFormat="1" ht="15" customHeight="1" x14ac:dyDescent="0.35">
      <c r="A68" s="243">
        <f>+'Sch 1 - Total Expense'!A68</f>
        <v>43</v>
      </c>
      <c r="B68" s="1075" t="str">
        <f>+'Sch 1 - Total Expense'!B68:C68</f>
        <v>Minor Equipment</v>
      </c>
      <c r="C68" s="1076"/>
      <c r="D68" s="806" t="str">
        <f t="shared" si="6"/>
        <v>43 Minor Equipment</v>
      </c>
      <c r="E68" s="571"/>
      <c r="F68" s="327"/>
      <c r="G68" s="323"/>
      <c r="H68" s="260">
        <f>SUMIFS('Sch 6 - Reclassifications'!$H$11:$H$71,'Sch 6 - Reclassifications'!$F$11:$F$71,'Sch 2 - GEMT Expense'!$A68,'Sch 6 - Reclassifications'!$G$11:$G$71,2)-SUMIFS('Sch 6 - Reclassifications'!$L$11:$L$71,'Sch 6 - Reclassifications'!$J$11:$J$71,'Sch 2 - GEMT Expense'!$A68,'Sch 6 - Reclassifications'!$K$11:$K$71,2)</f>
        <v>0</v>
      </c>
      <c r="I68" s="260">
        <f>SUMIFS('Sch 7 - Adjustments'!$E$10:$E$40,'Sch 7 - Adjustments'!$I$10:$I$40,'Sch 2 - GEMT Expense'!$A68,'Sch 7 - Adjustments'!$H$10:$H$40,2)</f>
        <v>0</v>
      </c>
      <c r="J68" s="261">
        <f t="shared" si="7"/>
        <v>0</v>
      </c>
      <c r="L68" s="660" t="s">
        <v>484</v>
      </c>
    </row>
    <row r="69" spans="1:12" s="131" customFormat="1" ht="15" customHeight="1" x14ac:dyDescent="0.35">
      <c r="A69" s="243">
        <f>+'Sch 1 - Total Expense'!A69</f>
        <v>44</v>
      </c>
      <c r="B69" s="1075" t="str">
        <f>+'Sch 1 - Total Expense'!B69:C69</f>
        <v>Fines and Penalties</v>
      </c>
      <c r="C69" s="1076"/>
      <c r="D69" s="806" t="str">
        <f t="shared" si="6"/>
        <v>44 Fines and Penalties</v>
      </c>
      <c r="E69" s="571"/>
      <c r="F69" s="327"/>
      <c r="G69" s="323"/>
      <c r="H69" s="260">
        <f>SUMIFS('Sch 6 - Reclassifications'!$H$11:$H$71,'Sch 6 - Reclassifications'!$F$11:$F$71,'Sch 2 - GEMT Expense'!$A69,'Sch 6 - Reclassifications'!$G$11:$G$71,2)-SUMIFS('Sch 6 - Reclassifications'!$L$11:$L$71,'Sch 6 - Reclassifications'!$J$11:$J$71,'Sch 2 - GEMT Expense'!$A69,'Sch 6 - Reclassifications'!$K$11:$K$71,2)</f>
        <v>0</v>
      </c>
      <c r="I69" s="260">
        <f>SUMIFS('Sch 7 - Adjustments'!$E$10:$E$40,'Sch 7 - Adjustments'!$I$10:$I$40,'Sch 2 - GEMT Expense'!$A69,'Sch 7 - Adjustments'!$H$10:$H$40,2)</f>
        <v>0</v>
      </c>
      <c r="J69" s="261">
        <f t="shared" si="7"/>
        <v>0</v>
      </c>
      <c r="L69" s="660" t="s">
        <v>485</v>
      </c>
    </row>
    <row r="70" spans="1:12" s="131" customFormat="1" ht="15" customHeight="1" x14ac:dyDescent="0.35">
      <c r="A70" s="243">
        <f>+'Sch 1 - Total Expense'!A70</f>
        <v>45</v>
      </c>
      <c r="B70" s="1075" t="str">
        <f>+'Sch 1 - Total Expense'!B70:C70</f>
        <v>Fleet Maintenance</v>
      </c>
      <c r="C70" s="1076"/>
      <c r="D70" s="806" t="str">
        <f t="shared" si="6"/>
        <v>45 Fleet Maintenance</v>
      </c>
      <c r="E70" s="571"/>
      <c r="F70" s="327"/>
      <c r="G70" s="323"/>
      <c r="H70" s="260">
        <f>SUMIFS('Sch 6 - Reclassifications'!$H$11:$H$71,'Sch 6 - Reclassifications'!$F$11:$F$71,'Sch 2 - GEMT Expense'!$A70,'Sch 6 - Reclassifications'!$G$11:$G$71,2)-SUMIFS('Sch 6 - Reclassifications'!$L$11:$L$71,'Sch 6 - Reclassifications'!$J$11:$J$71,'Sch 2 - GEMT Expense'!$A70,'Sch 6 - Reclassifications'!$K$11:$K$71,2)</f>
        <v>0</v>
      </c>
      <c r="I70" s="260">
        <f>SUMIFS('Sch 7 - Adjustments'!$E$10:$E$40,'Sch 7 - Adjustments'!$I$10:$I$40,'Sch 2 - GEMT Expense'!$A70,'Sch 7 - Adjustments'!$H$10:$H$40,2)</f>
        <v>0</v>
      </c>
      <c r="J70" s="261">
        <f t="shared" si="7"/>
        <v>0</v>
      </c>
      <c r="L70" s="660" t="s">
        <v>486</v>
      </c>
    </row>
    <row r="71" spans="1:12" s="131" customFormat="1" ht="15" customHeight="1" x14ac:dyDescent="0.35">
      <c r="A71" s="243">
        <f>+'Sch 1 - Total Expense'!A71</f>
        <v>46</v>
      </c>
      <c r="B71" s="1075" t="str">
        <f>+'Sch 1 - Total Expense'!B71:C71</f>
        <v xml:space="preserve">Communications </v>
      </c>
      <c r="C71" s="1076"/>
      <c r="D71" s="806" t="str">
        <f t="shared" si="6"/>
        <v xml:space="preserve">46 Communications </v>
      </c>
      <c r="E71" s="571"/>
      <c r="F71" s="327"/>
      <c r="G71" s="323"/>
      <c r="H71" s="260">
        <f>SUMIFS('Sch 6 - Reclassifications'!$H$11:$H$71,'Sch 6 - Reclassifications'!$F$11:$F$71,'Sch 2 - GEMT Expense'!$A71,'Sch 6 - Reclassifications'!$G$11:$G$71,2)-SUMIFS('Sch 6 - Reclassifications'!$L$11:$L$71,'Sch 6 - Reclassifications'!$J$11:$J$71,'Sch 2 - GEMT Expense'!$A71,'Sch 6 - Reclassifications'!$K$11:$K$71,2)</f>
        <v>0</v>
      </c>
      <c r="I71" s="260">
        <f>SUMIFS('Sch 7 - Adjustments'!$E$10:$E$40,'Sch 7 - Adjustments'!$I$10:$I$40,'Sch 2 - GEMT Expense'!$A71,'Sch 7 - Adjustments'!$H$10:$H$40,2)</f>
        <v>0</v>
      </c>
      <c r="J71" s="261">
        <f t="shared" si="7"/>
        <v>0</v>
      </c>
      <c r="L71" s="660" t="s">
        <v>487</v>
      </c>
    </row>
    <row r="72" spans="1:12" s="131" customFormat="1" ht="15" customHeight="1" x14ac:dyDescent="0.35">
      <c r="A72" s="243">
        <f>+'Sch 1 - Total Expense'!A72</f>
        <v>47</v>
      </c>
      <c r="B72" s="1075" t="str">
        <f>+'Sch 1 - Total Expense'!B72:C72</f>
        <v xml:space="preserve">Recruit Academy </v>
      </c>
      <c r="C72" s="1076"/>
      <c r="D72" s="806" t="str">
        <f t="shared" si="6"/>
        <v xml:space="preserve">47 Recruit Academy </v>
      </c>
      <c r="E72" s="571"/>
      <c r="F72" s="327"/>
      <c r="G72" s="323"/>
      <c r="H72" s="260">
        <f>SUMIFS('Sch 6 - Reclassifications'!$H$11:$H$71,'Sch 6 - Reclassifications'!$F$11:$F$71,'Sch 2 - GEMT Expense'!$A72,'Sch 6 - Reclassifications'!$G$11:$G$71,2)-SUMIFS('Sch 6 - Reclassifications'!$L$11:$L$71,'Sch 6 - Reclassifications'!$J$11:$J$71,'Sch 2 - GEMT Expense'!$A72,'Sch 6 - Reclassifications'!$K$11:$K$71,2)</f>
        <v>0</v>
      </c>
      <c r="I72" s="260">
        <f>SUMIFS('Sch 7 - Adjustments'!$E$10:$E$40,'Sch 7 - Adjustments'!$I$10:$I$40,'Sch 2 - GEMT Expense'!$A72,'Sch 7 - Adjustments'!$H$10:$H$40,2)</f>
        <v>0</v>
      </c>
      <c r="J72" s="261">
        <f t="shared" si="7"/>
        <v>0</v>
      </c>
      <c r="L72" s="660" t="s">
        <v>488</v>
      </c>
    </row>
    <row r="73" spans="1:12" s="131" customFormat="1" ht="15" customHeight="1" x14ac:dyDescent="0.35">
      <c r="A73" s="243">
        <f>+'Sch 1 - Total Expense'!A73</f>
        <v>48</v>
      </c>
      <c r="B73" s="1075" t="str">
        <f>+'Sch 1 - Total Expense'!B73:C73</f>
        <v xml:space="preserve">Dispatch Service </v>
      </c>
      <c r="C73" s="1076"/>
      <c r="D73" s="806" t="str">
        <f t="shared" si="6"/>
        <v xml:space="preserve">48 Dispatch Service </v>
      </c>
      <c r="E73" s="571"/>
      <c r="F73" s="327"/>
      <c r="G73" s="323"/>
      <c r="H73" s="260">
        <f>SUMIFS('Sch 6 - Reclassifications'!$H$11:$H$71,'Sch 6 - Reclassifications'!$F$11:$F$71,'Sch 2 - GEMT Expense'!$A73,'Sch 6 - Reclassifications'!$G$11:$G$71,2)-SUMIFS('Sch 6 - Reclassifications'!$L$11:$L$71,'Sch 6 - Reclassifications'!$J$11:$J$71,'Sch 2 - GEMT Expense'!$A73,'Sch 6 - Reclassifications'!$K$11:$K$71,2)</f>
        <v>0</v>
      </c>
      <c r="I73" s="260">
        <f>SUMIFS('Sch 7 - Adjustments'!$E$10:$E$40,'Sch 7 - Adjustments'!$I$10:$I$40,'Sch 2 - GEMT Expense'!$A73,'Sch 7 - Adjustments'!$H$10:$H$40,2)</f>
        <v>0</v>
      </c>
      <c r="J73" s="261">
        <f t="shared" si="7"/>
        <v>0</v>
      </c>
      <c r="L73" s="660" t="s">
        <v>489</v>
      </c>
    </row>
    <row r="74" spans="1:12" s="131" customFormat="1" ht="15" customHeight="1" x14ac:dyDescent="0.35">
      <c r="A74" s="243">
        <f>+'Sch 1 - Total Expense'!A74</f>
        <v>49</v>
      </c>
      <c r="B74" s="1075" t="str">
        <f>+'Sch 1 - Total Expense'!B74:C74</f>
        <v xml:space="preserve">Logistics </v>
      </c>
      <c r="C74" s="1076"/>
      <c r="D74" s="806" t="str">
        <f t="shared" si="6"/>
        <v xml:space="preserve">49 Logistics </v>
      </c>
      <c r="E74" s="571"/>
      <c r="F74" s="327"/>
      <c r="G74" s="323"/>
      <c r="H74" s="260">
        <f>SUMIFS('Sch 6 - Reclassifications'!$H$11:$H$71,'Sch 6 - Reclassifications'!$F$11:$F$71,'Sch 2 - GEMT Expense'!$A74,'Sch 6 - Reclassifications'!$G$11:$G$71,2)-SUMIFS('Sch 6 - Reclassifications'!$L$11:$L$71,'Sch 6 - Reclassifications'!$J$11:$J$71,'Sch 2 - GEMT Expense'!$A74,'Sch 6 - Reclassifications'!$K$11:$K$71,2)</f>
        <v>0</v>
      </c>
      <c r="I74" s="260">
        <f>SUMIFS('Sch 7 - Adjustments'!$E$10:$E$40,'Sch 7 - Adjustments'!$I$10:$I$40,'Sch 2 - GEMT Expense'!$A74,'Sch 7 - Adjustments'!$H$10:$H$40,2)</f>
        <v>0</v>
      </c>
      <c r="J74" s="261">
        <f t="shared" si="7"/>
        <v>0</v>
      </c>
      <c r="L74" s="660" t="s">
        <v>490</v>
      </c>
    </row>
    <row r="75" spans="1:12" s="131" customFormat="1" ht="15" customHeight="1" x14ac:dyDescent="0.35">
      <c r="A75" s="243">
        <f>+'Sch 1 - Total Expense'!A75</f>
        <v>50</v>
      </c>
      <c r="B75" s="1075" t="str">
        <f>+'Sch 1 - Total Expense'!B75:C75</f>
        <v>Postage</v>
      </c>
      <c r="C75" s="1076"/>
      <c r="D75" s="806" t="str">
        <f t="shared" si="6"/>
        <v>50 Postage</v>
      </c>
      <c r="E75" s="571"/>
      <c r="F75" s="327"/>
      <c r="G75" s="323"/>
      <c r="H75" s="260">
        <f>SUMIFS('Sch 6 - Reclassifications'!$H$11:$H$71,'Sch 6 - Reclassifications'!$F$11:$F$71,'Sch 2 - GEMT Expense'!$A75,'Sch 6 - Reclassifications'!$G$11:$G$71,2)-SUMIFS('Sch 6 - Reclassifications'!$L$11:$L$71,'Sch 6 - Reclassifications'!$J$11:$J$71,'Sch 2 - GEMT Expense'!$A75,'Sch 6 - Reclassifications'!$K$11:$K$71,2)</f>
        <v>0</v>
      </c>
      <c r="I75" s="260">
        <f>SUMIFS('Sch 7 - Adjustments'!$E$10:$E$40,'Sch 7 - Adjustments'!$I$10:$I$40,'Sch 2 - GEMT Expense'!$A75,'Sch 7 - Adjustments'!$H$10:$H$40,2)</f>
        <v>0</v>
      </c>
      <c r="J75" s="261">
        <f t="shared" si="7"/>
        <v>0</v>
      </c>
      <c r="L75" s="660" t="s">
        <v>491</v>
      </c>
    </row>
    <row r="76" spans="1:12" s="131" customFormat="1" ht="15" customHeight="1" x14ac:dyDescent="0.35">
      <c r="A76" s="243">
        <f>+'Sch 1 - Total Expense'!A76</f>
        <v>51</v>
      </c>
      <c r="B76" s="1075" t="str">
        <f>+'Sch 1 - Total Expense'!B76:C76</f>
        <v>Dues and Subscriptions</v>
      </c>
      <c r="C76" s="1076"/>
      <c r="D76" s="806" t="str">
        <f t="shared" si="6"/>
        <v>51 Dues and Subscriptions</v>
      </c>
      <c r="E76" s="571"/>
      <c r="F76" s="327"/>
      <c r="G76" s="323"/>
      <c r="H76" s="260">
        <f>SUMIFS('Sch 6 - Reclassifications'!$H$11:$H$71,'Sch 6 - Reclassifications'!$F$11:$F$71,'Sch 2 - GEMT Expense'!$A76,'Sch 6 - Reclassifications'!$G$11:$G$71,2)-SUMIFS('Sch 6 - Reclassifications'!$L$11:$L$71,'Sch 6 - Reclassifications'!$J$11:$J$71,'Sch 2 - GEMT Expense'!$A76,'Sch 6 - Reclassifications'!$K$11:$K$71,2)</f>
        <v>0</v>
      </c>
      <c r="I76" s="260">
        <f>SUMIFS('Sch 7 - Adjustments'!$E$10:$E$40,'Sch 7 - Adjustments'!$I$10:$I$40,'Sch 2 - GEMT Expense'!$A76,'Sch 7 - Adjustments'!$H$10:$H$40,2)</f>
        <v>0</v>
      </c>
      <c r="J76" s="261">
        <f t="shared" si="7"/>
        <v>0</v>
      </c>
      <c r="L76" s="660" t="s">
        <v>492</v>
      </c>
    </row>
    <row r="77" spans="1:12" s="131" customFormat="1" ht="15" customHeight="1" x14ac:dyDescent="0.35">
      <c r="A77" s="243">
        <f>+'Sch 1 - Total Expense'!A77</f>
        <v>52</v>
      </c>
      <c r="B77" s="1075" t="str">
        <f>+'Sch 1 - Total Expense'!B77:C77</f>
        <v>Other - Capital Related Costs</v>
      </c>
      <c r="C77" s="1076"/>
      <c r="D77" s="806" t="str">
        <f t="shared" si="6"/>
        <v>52 Other - Capital Related Costs</v>
      </c>
      <c r="E77" s="571"/>
      <c r="F77" s="327"/>
      <c r="G77" s="323"/>
      <c r="H77" s="260">
        <f>SUMIFS('Sch 6 - Reclassifications'!$H$11:$H$71,'Sch 6 - Reclassifications'!$F$11:$F$71,'Sch 2 - GEMT Expense'!$A77,'Sch 6 - Reclassifications'!$G$11:$G$71,2)-SUMIFS('Sch 6 - Reclassifications'!$L$11:$L$71,'Sch 6 - Reclassifications'!$J$11:$J$71,'Sch 2 - GEMT Expense'!$A77,'Sch 6 - Reclassifications'!$K$11:$K$71,2)</f>
        <v>0</v>
      </c>
      <c r="I77" s="260">
        <f>SUMIFS('Sch 7 - Adjustments'!$E$10:$E$40,'Sch 7 - Adjustments'!$I$10:$I$40,'Sch 2 - GEMT Expense'!$A77,'Sch 7 - Adjustments'!$H$10:$H$40,2)</f>
        <v>0</v>
      </c>
      <c r="J77" s="261">
        <f t="shared" si="7"/>
        <v>0</v>
      </c>
      <c r="L77" s="660" t="s">
        <v>493</v>
      </c>
    </row>
    <row r="78" spans="1:12" s="131" customFormat="1" ht="15" customHeight="1" x14ac:dyDescent="0.35">
      <c r="A78" s="243">
        <f>+'Sch 1 - Total Expense'!A78</f>
        <v>53</v>
      </c>
      <c r="B78" s="1075" t="str">
        <f>+'Sch 1 - Total Expense'!B78:C78</f>
        <v>Contracted Services - GEMT</v>
      </c>
      <c r="C78" s="1076"/>
      <c r="D78" s="806" t="str">
        <f t="shared" si="6"/>
        <v>53 Contracted Services - GEMT</v>
      </c>
      <c r="E78" s="571"/>
      <c r="F78" s="327"/>
      <c r="G78" s="323"/>
      <c r="H78" s="260">
        <f>SUMIFS('Sch 6 - Reclassifications'!$H$11:$H$71,'Sch 6 - Reclassifications'!$F$11:$F$71,'Sch 2 - GEMT Expense'!$A78,'Sch 6 - Reclassifications'!$G$11:$G$71,2)-SUMIFS('Sch 6 - Reclassifications'!$L$11:$L$71,'Sch 6 - Reclassifications'!$J$11:$J$71,'Sch 2 - GEMT Expense'!$A78,'Sch 6 - Reclassifications'!$K$11:$K$71,2)</f>
        <v>0</v>
      </c>
      <c r="I78" s="260">
        <f>SUMIFS('Sch 7 - Adjustments'!$E$10:$E$40,'Sch 7 - Adjustments'!$I$10:$I$40,'Sch 2 - GEMT Expense'!$A78,'Sch 7 - Adjustments'!$H$10:$H$40,2)</f>
        <v>0</v>
      </c>
      <c r="J78" s="261">
        <f t="shared" si="7"/>
        <v>0</v>
      </c>
      <c r="L78" s="660" t="s">
        <v>494</v>
      </c>
    </row>
    <row r="79" spans="1:12" s="131" customFormat="1" ht="15" customHeight="1" x14ac:dyDescent="0.35">
      <c r="A79" s="243">
        <f>+'Sch 1 - Total Expense'!A79</f>
        <v>54</v>
      </c>
      <c r="B79" s="1075" t="str">
        <f>+'Sch 1 - Total Expense'!B79:C79</f>
        <v>Contracted Services - GEMT Billing</v>
      </c>
      <c r="C79" s="1076"/>
      <c r="D79" s="806" t="str">
        <f t="shared" si="6"/>
        <v>54 Contracted Services - GEMT Billing</v>
      </c>
      <c r="E79" s="571"/>
      <c r="F79" s="327"/>
      <c r="G79" s="323"/>
      <c r="H79" s="260">
        <f>SUMIFS('Sch 6 - Reclassifications'!$H$11:$H$71,'Sch 6 - Reclassifications'!$F$11:$F$71,'Sch 2 - GEMT Expense'!$A79,'Sch 6 - Reclassifications'!$G$11:$G$71,2)-SUMIFS('Sch 6 - Reclassifications'!$L$11:$L$71,'Sch 6 - Reclassifications'!$J$11:$J$71,'Sch 2 - GEMT Expense'!$A79,'Sch 6 - Reclassifications'!$K$11:$K$71,2)</f>
        <v>0</v>
      </c>
      <c r="I79" s="260">
        <f>SUMIFS('Sch 7 - Adjustments'!$E$10:$E$40,'Sch 7 - Adjustments'!$I$10:$I$40,'Sch 2 - GEMT Expense'!$A79,'Sch 7 - Adjustments'!$H$10:$H$40,2)</f>
        <v>0</v>
      </c>
      <c r="J79" s="261">
        <f t="shared" si="7"/>
        <v>0</v>
      </c>
      <c r="L79" s="660" t="s">
        <v>495</v>
      </c>
    </row>
    <row r="80" spans="1:12" s="131" customFormat="1" ht="15" customHeight="1" x14ac:dyDescent="0.35">
      <c r="A80" s="243">
        <f>+'Sch 1 - Total Expense'!A80</f>
        <v>55</v>
      </c>
      <c r="B80" s="1075" t="str">
        <f>+'Sch 1 - Total Expense'!B80</f>
        <v>Other - (Specify)</v>
      </c>
      <c r="C80" s="1076"/>
      <c r="D80" s="806" t="str">
        <f t="shared" si="6"/>
        <v>55 Other - (Specify)</v>
      </c>
      <c r="E80" s="571"/>
      <c r="F80" s="327"/>
      <c r="G80" s="323"/>
      <c r="H80" s="260">
        <f>SUMIFS('Sch 6 - Reclassifications'!$H$11:$H$71,'Sch 6 - Reclassifications'!$F$11:$F$71,'Sch 2 - GEMT Expense'!$A80,'Sch 6 - Reclassifications'!$G$11:$G$71,2)-SUMIFS('Sch 6 - Reclassifications'!$L$11:$L$71,'Sch 6 - Reclassifications'!$J$11:$J$71,'Sch 2 - GEMT Expense'!$A80,'Sch 6 - Reclassifications'!$K$11:$K$71,2)</f>
        <v>0</v>
      </c>
      <c r="I80" s="260">
        <f>SUMIFS('Sch 7 - Adjustments'!$E$10:$E$40,'Sch 7 - Adjustments'!$I$10:$I$40,'Sch 2 - GEMT Expense'!$A80,'Sch 7 - Adjustments'!$H$10:$H$40,2)</f>
        <v>0</v>
      </c>
      <c r="J80" s="261">
        <f t="shared" si="7"/>
        <v>0</v>
      </c>
      <c r="L80" s="660" t="s">
        <v>496</v>
      </c>
    </row>
    <row r="81" spans="1:12" s="131" customFormat="1" ht="15" customHeight="1" x14ac:dyDescent="0.35">
      <c r="A81" s="243">
        <f>+'Sch 1 - Total Expense'!A81</f>
        <v>56</v>
      </c>
      <c r="B81" s="1075" t="str">
        <f>+'Sch 1 - Total Expense'!B81</f>
        <v>Other - (Specify)</v>
      </c>
      <c r="C81" s="1076"/>
      <c r="D81" s="806" t="str">
        <f t="shared" si="6"/>
        <v>56 Other - (Specify)</v>
      </c>
      <c r="E81" s="571"/>
      <c r="F81" s="327"/>
      <c r="G81" s="323"/>
      <c r="H81" s="260">
        <f>SUMIFS('Sch 6 - Reclassifications'!$H$11:$H$71,'Sch 6 - Reclassifications'!$F$11:$F$71,'Sch 2 - GEMT Expense'!$A81,'Sch 6 - Reclassifications'!$G$11:$G$71,2)-SUMIFS('Sch 6 - Reclassifications'!$L$11:$L$71,'Sch 6 - Reclassifications'!$J$11:$J$71,'Sch 2 - GEMT Expense'!$A81,'Sch 6 - Reclassifications'!$K$11:$K$71,2)</f>
        <v>0</v>
      </c>
      <c r="I81" s="260">
        <f>SUMIFS('Sch 7 - Adjustments'!$E$10:$E$40,'Sch 7 - Adjustments'!$I$10:$I$40,'Sch 2 - GEMT Expense'!$A81,'Sch 7 - Adjustments'!$H$10:$H$40,2)</f>
        <v>0</v>
      </c>
      <c r="J81" s="261">
        <f t="shared" si="7"/>
        <v>0</v>
      </c>
      <c r="L81" s="660" t="s">
        <v>497</v>
      </c>
    </row>
    <row r="82" spans="1:12" s="131" customFormat="1" ht="15" customHeight="1" x14ac:dyDescent="0.35">
      <c r="A82" s="243">
        <f>+'Sch 1 - Total Expense'!A82</f>
        <v>57</v>
      </c>
      <c r="B82" s="1075" t="str">
        <f>+'Sch 1 - Total Expense'!B82</f>
        <v>Other - (Specify)</v>
      </c>
      <c r="C82" s="1076"/>
      <c r="D82" s="806" t="str">
        <f t="shared" si="6"/>
        <v>57 Other - (Specify)</v>
      </c>
      <c r="E82" s="571"/>
      <c r="F82" s="328"/>
      <c r="G82" s="324"/>
      <c r="H82" s="260">
        <f>SUMIFS('Sch 6 - Reclassifications'!$H$11:$H$71,'Sch 6 - Reclassifications'!$F$11:$F$71,'Sch 2 - GEMT Expense'!$A82,'Sch 6 - Reclassifications'!$G$11:$G$71,2)-SUMIFS('Sch 6 - Reclassifications'!$L$11:$L$71,'Sch 6 - Reclassifications'!$J$11:$J$71,'Sch 2 - GEMT Expense'!$A82,'Sch 6 - Reclassifications'!$K$11:$K$71,2)</f>
        <v>0</v>
      </c>
      <c r="I82" s="260">
        <f>SUMIFS('Sch 7 - Adjustments'!$E$10:$E$40,'Sch 7 - Adjustments'!$I$10:$I$40,'Sch 2 - GEMT Expense'!$A82,'Sch 7 - Adjustments'!$H$10:$H$40,2)</f>
        <v>0</v>
      </c>
      <c r="J82" s="267">
        <f>SUM(F82:I82)</f>
        <v>0</v>
      </c>
      <c r="L82" s="660" t="s">
        <v>498</v>
      </c>
    </row>
    <row r="83" spans="1:12" s="131" customFormat="1" ht="15" customHeight="1" x14ac:dyDescent="0.35">
      <c r="A83" s="243"/>
      <c r="B83" s="1089" t="str">
        <f>+'Sch 1 - Total Expense'!B83:C83</f>
        <v>Total Administrative &amp; General</v>
      </c>
      <c r="C83" s="1090"/>
      <c r="D83" s="812"/>
      <c r="E83" s="577"/>
      <c r="F83" s="264">
        <f>SUM(F52:F82)</f>
        <v>0</v>
      </c>
      <c r="G83" s="541"/>
      <c r="H83" s="264">
        <f>SUM(H52:H82)</f>
        <v>0</v>
      </c>
      <c r="I83" s="264">
        <f>SUM(I52:I82)</f>
        <v>0</v>
      </c>
      <c r="J83" s="265">
        <f>SUM(J52:J82)</f>
        <v>0</v>
      </c>
      <c r="L83" s="660" t="s">
        <v>499</v>
      </c>
    </row>
    <row r="84" spans="1:12" s="131" customFormat="1" ht="12" customHeight="1" x14ac:dyDescent="0.35">
      <c r="A84" s="243"/>
      <c r="B84" s="1097"/>
      <c r="C84" s="1098"/>
      <c r="D84" s="667"/>
      <c r="E84" s="249"/>
      <c r="F84" s="284"/>
      <c r="G84" s="284"/>
      <c r="H84" s="284"/>
      <c r="I84" s="284"/>
      <c r="J84" s="285"/>
      <c r="L84" s="652"/>
    </row>
    <row r="85" spans="1:12" s="131" customFormat="1" ht="21" customHeight="1" thickBot="1" x14ac:dyDescent="0.4">
      <c r="A85" s="250">
        <v>58</v>
      </c>
      <c r="B85" s="1104" t="str">
        <f>+'Sch 1 - Total Expense'!B85:C85</f>
        <v>Total Fire District / Agency</v>
      </c>
      <c r="C85" s="1105"/>
      <c r="D85" s="816"/>
      <c r="E85" s="251"/>
      <c r="F85" s="539">
        <f>F48+F83</f>
        <v>0</v>
      </c>
      <c r="G85" s="539">
        <f>G48+G83</f>
        <v>0</v>
      </c>
      <c r="H85" s="539">
        <f>H48+H83</f>
        <v>0</v>
      </c>
      <c r="I85" s="539">
        <f>I48+I83</f>
        <v>0</v>
      </c>
      <c r="J85" s="540">
        <f>J48+J83</f>
        <v>0</v>
      </c>
      <c r="L85" s="660" t="s">
        <v>500</v>
      </c>
    </row>
    <row r="86" spans="1:12" s="256" customFormat="1" ht="10.5" customHeight="1" x14ac:dyDescent="0.35">
      <c r="A86" s="252"/>
      <c r="B86" s="253"/>
      <c r="C86" s="254"/>
      <c r="D86" s="254"/>
      <c r="E86" s="254"/>
      <c r="F86" s="255"/>
      <c r="G86" s="255"/>
      <c r="H86" s="255"/>
      <c r="I86" s="255"/>
      <c r="J86" s="255"/>
    </row>
    <row r="87" spans="1:12" s="131" customFormat="1" ht="28.5" hidden="1" customHeight="1" x14ac:dyDescent="0.35">
      <c r="A87" s="257"/>
      <c r="B87" s="1103"/>
      <c r="C87" s="1103"/>
      <c r="D87" s="1103"/>
      <c r="E87" s="1103"/>
      <c r="F87" s="1103"/>
      <c r="G87" s="1103"/>
      <c r="H87" s="1103"/>
      <c r="I87" s="1103"/>
      <c r="J87" s="258"/>
    </row>
    <row r="88" spans="1:12" s="131" customFormat="1" ht="28.5" hidden="1" customHeight="1" x14ac:dyDescent="0.35">
      <c r="A88" s="257"/>
      <c r="B88" s="1103"/>
      <c r="C88" s="1103"/>
      <c r="D88" s="1103"/>
      <c r="E88" s="1103"/>
      <c r="F88" s="1103"/>
      <c r="G88" s="1103"/>
      <c r="H88" s="1103"/>
      <c r="I88" s="1103"/>
      <c r="J88" s="139"/>
    </row>
    <row r="89" spans="1:12" s="131" customFormat="1" ht="10.5" hidden="1" customHeight="1" x14ac:dyDescent="0.35">
      <c r="B89" s="228"/>
      <c r="F89" s="139"/>
      <c r="G89" s="139"/>
      <c r="H89" s="139"/>
      <c r="I89" s="139"/>
      <c r="J89" s="139"/>
    </row>
    <row r="90" spans="1:12" s="131" customFormat="1" ht="10.5" hidden="1" customHeight="1" x14ac:dyDescent="0.35">
      <c r="B90" s="228"/>
      <c r="F90" s="139"/>
      <c r="G90" s="139"/>
      <c r="H90" s="139"/>
      <c r="I90" s="139"/>
      <c r="J90" s="139"/>
    </row>
    <row r="91" spans="1:12" s="131" customFormat="1" ht="10.5" hidden="1" customHeight="1" x14ac:dyDescent="0.35">
      <c r="F91" s="139"/>
      <c r="G91" s="139"/>
      <c r="H91" s="139"/>
      <c r="I91" s="139"/>
      <c r="J91" s="139"/>
    </row>
    <row r="92" spans="1:12" s="131" customFormat="1" ht="10.5" hidden="1" customHeight="1" x14ac:dyDescent="0.35">
      <c r="F92" s="139"/>
      <c r="G92" s="139"/>
      <c r="H92" s="139"/>
      <c r="I92" s="139"/>
      <c r="J92" s="139"/>
    </row>
    <row r="93" spans="1:12" s="131" customFormat="1" ht="10.5" hidden="1" customHeight="1" x14ac:dyDescent="0.35">
      <c r="F93" s="139"/>
      <c r="G93" s="139"/>
      <c r="H93" s="139"/>
      <c r="I93" s="139"/>
      <c r="J93" s="139"/>
    </row>
  </sheetData>
  <sheetProtection algorithmName="SHA-512" hashValue="sYCRqj06YfaBkLECmSBd8wDIQlKWcxRnJ6Rg4ETA+inpLBjqtGAo/RZYY6xTOAtIeveh1J34fsz53Vmxoz4KMA==" saltValue="c2NI0C1lHeMoLsxgmG0mgA==" spinCount="100000" sheet="1" objects="1" scenarios="1" selectLockedCells="1"/>
  <protectedRanges>
    <protectedRange sqref="F37:F44" name="Range5"/>
    <protectedRange sqref="F25:F32" name="Range3"/>
    <protectedRange sqref="E11:F20 E25:E32 E37:E44 E52:E82" name="Range1"/>
    <protectedRange sqref="F52:F82" name="Range7"/>
  </protectedRanges>
  <mergeCells count="82">
    <mergeCell ref="B87:I88"/>
    <mergeCell ref="B83:C83"/>
    <mergeCell ref="B84:C84"/>
    <mergeCell ref="B85:C85"/>
    <mergeCell ref="B74:C74"/>
    <mergeCell ref="B75:C75"/>
    <mergeCell ref="B76:C76"/>
    <mergeCell ref="B77:C77"/>
    <mergeCell ref="B81:C81"/>
    <mergeCell ref="B82:C82"/>
    <mergeCell ref="A1:J1"/>
    <mergeCell ref="A4:B4"/>
    <mergeCell ref="C4:F4"/>
    <mergeCell ref="H4:I4"/>
    <mergeCell ref="B80:C80"/>
    <mergeCell ref="B64:C64"/>
    <mergeCell ref="B65:C65"/>
    <mergeCell ref="B66:C66"/>
    <mergeCell ref="B78:C78"/>
    <mergeCell ref="B79:C79"/>
    <mergeCell ref="B68:C68"/>
    <mergeCell ref="B69:C69"/>
    <mergeCell ref="B70:C70"/>
    <mergeCell ref="B71:C71"/>
    <mergeCell ref="B72:C72"/>
    <mergeCell ref="B73:C73"/>
    <mergeCell ref="B54:C54"/>
    <mergeCell ref="B67:C67"/>
    <mergeCell ref="B56:C56"/>
    <mergeCell ref="B57:C57"/>
    <mergeCell ref="B58:C58"/>
    <mergeCell ref="B59:C59"/>
    <mergeCell ref="B60:C60"/>
    <mergeCell ref="B61:C61"/>
    <mergeCell ref="B62:C62"/>
    <mergeCell ref="B63:C63"/>
    <mergeCell ref="B55:C55"/>
    <mergeCell ref="B53:C53"/>
    <mergeCell ref="B37:C37"/>
    <mergeCell ref="B38:C38"/>
    <mergeCell ref="B39:C39"/>
    <mergeCell ref="B40:C40"/>
    <mergeCell ref="B41:C41"/>
    <mergeCell ref="B43:C43"/>
    <mergeCell ref="B44:C44"/>
    <mergeCell ref="B45:C45"/>
    <mergeCell ref="B46:C46"/>
    <mergeCell ref="B47:C47"/>
    <mergeCell ref="B48:C48"/>
    <mergeCell ref="B49:C49"/>
    <mergeCell ref="B51:C51"/>
    <mergeCell ref="B52:C52"/>
    <mergeCell ref="B27:C27"/>
    <mergeCell ref="B42:C42"/>
    <mergeCell ref="B29:C29"/>
    <mergeCell ref="B30:C30"/>
    <mergeCell ref="B31:C31"/>
    <mergeCell ref="B32:C32"/>
    <mergeCell ref="B33:C33"/>
    <mergeCell ref="B36:C36"/>
    <mergeCell ref="I3:J3"/>
    <mergeCell ref="A7:A9"/>
    <mergeCell ref="B7:C9"/>
    <mergeCell ref="B14:C14"/>
    <mergeCell ref="B28:C28"/>
    <mergeCell ref="B16:C16"/>
    <mergeCell ref="B17:C17"/>
    <mergeCell ref="B18:C18"/>
    <mergeCell ref="B19:C19"/>
    <mergeCell ref="B20:C20"/>
    <mergeCell ref="B21:C21"/>
    <mergeCell ref="B22:C22"/>
    <mergeCell ref="B24:C24"/>
    <mergeCell ref="B15:C15"/>
    <mergeCell ref="B25:C25"/>
    <mergeCell ref="B26:C26"/>
    <mergeCell ref="B10:C10"/>
    <mergeCell ref="B11:C11"/>
    <mergeCell ref="B12:C12"/>
    <mergeCell ref="B13:C13"/>
    <mergeCell ref="A3:B3"/>
    <mergeCell ref="C3:F3"/>
  </mergeCells>
  <conditionalFormatting sqref="F11:F20 F25:F32 F37:F44 F52:F82">
    <cfRule type="expression" dxfId="15" priority="2">
      <formula>$F11=""</formula>
    </cfRule>
  </conditionalFormatting>
  <conditionalFormatting sqref="E11:E20 E25:E32 E37:E44 E52:E82">
    <cfRule type="expression" dxfId="14" priority="1">
      <formula>$E11=""</formula>
    </cfRule>
  </conditionalFormatting>
  <printOptions horizontalCentered="1"/>
  <pageMargins left="0.25" right="0.25" top="0.75" bottom="0.75" header="0.3" footer="0.3"/>
  <pageSetup scale="66" fitToHeight="0" orientation="portrait" r:id="rId1"/>
  <headerFooter alignWithMargins="0">
    <oddHeader>&amp;C&amp;9State of Iowa
Ground Emergency Medical Transportation
Medicaid Cost Report</oddHeader>
    <oddFooter>&amp;L&amp;9Printed &amp;D&amp;C&amp;9&amp;A&amp;R&amp;9Page &amp;P of &amp;N</oddFooter>
  </headerFooter>
  <rowBreaks count="1" manualBreakCount="1">
    <brk id="6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00FF"/>
    <pageSetUpPr fitToPage="1"/>
  </sheetPr>
  <dimension ref="A1:M93"/>
  <sheetViews>
    <sheetView showGridLines="0" zoomScale="85" zoomScaleNormal="85" zoomScaleSheetLayoutView="100" zoomScalePageLayoutView="80" workbookViewId="0">
      <pane ySplit="9" topLeftCell="A10" activePane="bottomLeft" state="frozen"/>
      <selection activeCell="A11" sqref="A11:E11"/>
      <selection pane="bottomLeft" activeCell="E11" sqref="E11"/>
    </sheetView>
  </sheetViews>
  <sheetFormatPr defaultColWidth="0" defaultRowHeight="10.5" customHeight="1" zeroHeight="1" x14ac:dyDescent="0.35"/>
  <cols>
    <col min="1" max="1" width="6.84375" style="225" bestFit="1" customWidth="1"/>
    <col min="2" max="2" width="16.84375" style="225" customWidth="1"/>
    <col min="3" max="3" width="23.07421875" style="225" customWidth="1"/>
    <col min="4" max="4" width="38.53515625" style="225" hidden="1" customWidth="1"/>
    <col min="5" max="5" width="7.53515625" style="225" customWidth="1"/>
    <col min="6" max="10" width="15" style="259" customWidth="1"/>
    <col min="11" max="11" width="4.69140625" style="225" customWidth="1"/>
    <col min="12" max="12" width="4.69140625" style="225" hidden="1" customWidth="1"/>
    <col min="13" max="13" width="55.3046875" style="225" hidden="1" customWidth="1"/>
    <col min="14" max="16384" width="4.69140625" style="225" hidden="1"/>
  </cols>
  <sheetData>
    <row r="1" spans="1:13" s="220" customFormat="1" ht="17.25" customHeight="1" x14ac:dyDescent="0.35">
      <c r="A1" s="1100" t="s">
        <v>6383</v>
      </c>
      <c r="B1" s="1100"/>
      <c r="C1" s="1100"/>
      <c r="D1" s="1100"/>
      <c r="E1" s="1100"/>
      <c r="F1" s="1100"/>
      <c r="G1" s="1100"/>
      <c r="H1" s="1100"/>
      <c r="I1" s="1100"/>
      <c r="J1" s="1100"/>
      <c r="K1" s="219"/>
    </row>
    <row r="2" spans="1:13" s="220" customFormat="1" ht="15" customHeight="1" x14ac:dyDescent="0.35">
      <c r="A2" s="329"/>
      <c r="B2" s="329"/>
      <c r="C2" s="330"/>
      <c r="D2" s="330"/>
      <c r="E2" s="330"/>
      <c r="F2" s="331"/>
      <c r="G2" s="331"/>
      <c r="H2" s="331"/>
      <c r="I2" s="331"/>
      <c r="J2" s="332"/>
      <c r="K2" s="219"/>
    </row>
    <row r="3" spans="1:13" s="220" customFormat="1" ht="15" customHeight="1" x14ac:dyDescent="0.35">
      <c r="A3" s="1077" t="s">
        <v>120</v>
      </c>
      <c r="B3" s="1077"/>
      <c r="C3" s="1078">
        <f>Fire_District_Name</f>
        <v>0</v>
      </c>
      <c r="D3" s="1078"/>
      <c r="E3" s="1078"/>
      <c r="F3" s="1078"/>
      <c r="G3" s="226"/>
      <c r="H3" s="227" t="s">
        <v>81</v>
      </c>
      <c r="I3" s="1079">
        <f>FYE</f>
        <v>0</v>
      </c>
      <c r="J3" s="1079"/>
      <c r="K3" s="333"/>
    </row>
    <row r="4" spans="1:13" s="220" customFormat="1" ht="15" customHeight="1" x14ac:dyDescent="0.35">
      <c r="A4" s="1077" t="s">
        <v>79</v>
      </c>
      <c r="B4" s="1077"/>
      <c r="C4" s="1101">
        <f>NPI</f>
        <v>0</v>
      </c>
      <c r="D4" s="1101"/>
      <c r="E4" s="1101"/>
      <c r="F4" s="1101"/>
      <c r="G4" s="226"/>
      <c r="H4" s="1102"/>
      <c r="I4" s="1102"/>
      <c r="J4" s="229"/>
      <c r="K4" s="219"/>
    </row>
    <row r="5" spans="1:13" s="220" customFormat="1" ht="15" hidden="1" customHeight="1" x14ac:dyDescent="0.35">
      <c r="A5" s="661"/>
      <c r="B5" s="661"/>
      <c r="C5" s="662"/>
      <c r="D5" s="662"/>
      <c r="E5" s="670" t="s">
        <v>349</v>
      </c>
      <c r="F5" s="670" t="s">
        <v>350</v>
      </c>
      <c r="G5" s="663" t="s">
        <v>351</v>
      </c>
      <c r="H5" s="664" t="s">
        <v>352</v>
      </c>
      <c r="I5" s="664" t="s">
        <v>353</v>
      </c>
      <c r="J5" s="665" t="s">
        <v>354</v>
      </c>
      <c r="K5" s="661"/>
      <c r="L5" s="661"/>
    </row>
    <row r="6" spans="1:13" s="220" customFormat="1" ht="15" customHeight="1" thickBot="1" x14ac:dyDescent="0.4">
      <c r="A6" s="219"/>
      <c r="B6" s="219"/>
      <c r="C6" s="333"/>
      <c r="D6" s="824"/>
      <c r="E6" s="333"/>
      <c r="F6" s="334"/>
      <c r="G6" s="334"/>
      <c r="H6" s="334"/>
      <c r="I6" s="335"/>
      <c r="J6" s="336"/>
      <c r="K6" s="219"/>
      <c r="L6" s="661"/>
    </row>
    <row r="7" spans="1:13" ht="10.5" customHeight="1" x14ac:dyDescent="0.35">
      <c r="A7" s="1080" t="s">
        <v>61</v>
      </c>
      <c r="B7" s="1083" t="s">
        <v>50</v>
      </c>
      <c r="C7" s="1084"/>
      <c r="D7" s="808"/>
      <c r="E7" s="337"/>
      <c r="F7" s="233" t="s">
        <v>188</v>
      </c>
      <c r="G7" s="233" t="s">
        <v>189</v>
      </c>
      <c r="H7" s="233" t="s">
        <v>190</v>
      </c>
      <c r="I7" s="233" t="s">
        <v>191</v>
      </c>
      <c r="J7" s="234" t="s">
        <v>192</v>
      </c>
      <c r="K7" s="131"/>
      <c r="L7" s="660"/>
    </row>
    <row r="8" spans="1:13" ht="38.25" customHeight="1" x14ac:dyDescent="0.35">
      <c r="A8" s="1081"/>
      <c r="B8" s="1085"/>
      <c r="C8" s="1086"/>
      <c r="D8" s="809"/>
      <c r="E8" s="236" t="s">
        <v>65</v>
      </c>
      <c r="F8" s="236" t="s">
        <v>6430</v>
      </c>
      <c r="G8" s="236" t="s">
        <v>102</v>
      </c>
      <c r="H8" s="236" t="s">
        <v>134</v>
      </c>
      <c r="I8" s="236" t="s">
        <v>135</v>
      </c>
      <c r="J8" s="237" t="s">
        <v>6429</v>
      </c>
      <c r="K8" s="131"/>
      <c r="L8" s="660"/>
    </row>
    <row r="9" spans="1:13" ht="24" customHeight="1" thickBot="1" x14ac:dyDescent="0.4">
      <c r="A9" s="1082"/>
      <c r="B9" s="1087"/>
      <c r="C9" s="1088"/>
      <c r="D9" s="810"/>
      <c r="E9" s="239"/>
      <c r="F9" s="239"/>
      <c r="G9" s="240" t="s">
        <v>89</v>
      </c>
      <c r="H9" s="240" t="s">
        <v>115</v>
      </c>
      <c r="I9" s="240" t="s">
        <v>87</v>
      </c>
      <c r="J9" s="241" t="s">
        <v>148</v>
      </c>
      <c r="K9" s="131"/>
      <c r="L9" s="660"/>
      <c r="M9" s="630"/>
    </row>
    <row r="10" spans="1:13" ht="16.5" customHeight="1" thickTop="1" x14ac:dyDescent="0.35">
      <c r="A10" s="338"/>
      <c r="B10" s="1106" t="str">
        <f>+'Sch 1 - Total Expense'!B10:C10</f>
        <v>Capital Related</v>
      </c>
      <c r="C10" s="1106"/>
      <c r="D10" s="825"/>
      <c r="E10" s="575"/>
      <c r="F10" s="341"/>
      <c r="G10" s="342"/>
      <c r="H10" s="342"/>
      <c r="I10" s="342"/>
      <c r="J10" s="343"/>
      <c r="K10" s="131"/>
      <c r="L10" s="660"/>
      <c r="M10" s="153"/>
    </row>
    <row r="11" spans="1:13" ht="15" customHeight="1" x14ac:dyDescent="0.35">
      <c r="A11" s="243">
        <f>+'Sch 1 - Total Expense'!A11</f>
        <v>1</v>
      </c>
      <c r="B11" s="1107" t="str">
        <f>+'Sch 1 - Total Expense'!B11:C11</f>
        <v>Depreciation - Buildings and Improvements</v>
      </c>
      <c r="C11" s="1075"/>
      <c r="D11" s="806" t="str">
        <f>A11&amp;" "&amp;B11</f>
        <v>1 Depreciation - Buildings and Improvements</v>
      </c>
      <c r="E11" s="571"/>
      <c r="F11" s="327"/>
      <c r="G11" s="319">
        <f>+'Sch 4 - CRSB'!K11</f>
        <v>0</v>
      </c>
      <c r="H11" s="260">
        <f>SUMIFS('Sch 6 - Reclassifications'!$H$11:$H$71,'Sch 6 - Reclassifications'!$F$11:$F$71,'Sch 3 - NON-GEMT Expense'!$A11,'Sch 6 - Reclassifications'!$G$11:$G$71,3)-SUMIFS('Sch 6 - Reclassifications'!$L$11:$L$71,'Sch 6 - Reclassifications'!$J$11:$J$71,'Sch 3 - NON-GEMT Expense'!$A11,'Sch 6 - Reclassifications'!$K$11:$K$71,3)</f>
        <v>0</v>
      </c>
      <c r="I11" s="260">
        <f>SUMIFS('Sch 7 - Adjustments'!$E$10:$E$40,'Sch 7 - Adjustments'!$I$10:$I$40,'Sch 3 - NON-GEMT Expense'!$A11,'Sch 7 - Adjustments'!$H$10:$H$40,3)</f>
        <v>0</v>
      </c>
      <c r="J11" s="261">
        <f>SUM(F11:I11)</f>
        <v>0</v>
      </c>
      <c r="K11" s="131"/>
      <c r="L11" s="660" t="s">
        <v>459</v>
      </c>
      <c r="M11" s="630"/>
    </row>
    <row r="12" spans="1:13" ht="15" customHeight="1" x14ac:dyDescent="0.35">
      <c r="A12" s="243">
        <f>+'Sch 1 - Total Expense'!A12</f>
        <v>2</v>
      </c>
      <c r="B12" s="1107" t="str">
        <f>+'Sch 1 - Total Expense'!B12:C12</f>
        <v>Depreciation - Leasehold Improvements</v>
      </c>
      <c r="C12" s="1075"/>
      <c r="D12" s="806" t="str">
        <f t="shared" ref="D12:D20" si="0">A12&amp;" "&amp;B12</f>
        <v>2 Depreciation - Leasehold Improvements</v>
      </c>
      <c r="E12" s="571"/>
      <c r="F12" s="327"/>
      <c r="G12" s="319">
        <f>+'Sch 4 - CRSB'!K12</f>
        <v>0</v>
      </c>
      <c r="H12" s="260">
        <f>SUMIFS('Sch 6 - Reclassifications'!$H$11:$H$71,'Sch 6 - Reclassifications'!$F$11:$F$71,'Sch 3 - NON-GEMT Expense'!$A12,'Sch 6 - Reclassifications'!$G$11:$G$71,3)-SUMIFS('Sch 6 - Reclassifications'!$L$11:$L$71,'Sch 6 - Reclassifications'!$J$11:$J$71,'Sch 3 - NON-GEMT Expense'!$A12,'Sch 6 - Reclassifications'!$K$11:$K$71,3)</f>
        <v>0</v>
      </c>
      <c r="I12" s="260">
        <f>SUMIFS('Sch 7 - Adjustments'!$E$10:$E$40,'Sch 7 - Adjustments'!$I$10:$I$40,'Sch 3 - NON-GEMT Expense'!$A12,'Sch 7 - Adjustments'!$H$10:$H$40,3)</f>
        <v>0</v>
      </c>
      <c r="J12" s="261">
        <f>SUM(F12:I12)</f>
        <v>0</v>
      </c>
      <c r="K12" s="131"/>
      <c r="L12" s="660" t="s">
        <v>501</v>
      </c>
      <c r="M12" s="630"/>
    </row>
    <row r="13" spans="1:13" ht="15" customHeight="1" x14ac:dyDescent="0.35">
      <c r="A13" s="243">
        <f>+'Sch 1 - Total Expense'!A13</f>
        <v>3</v>
      </c>
      <c r="B13" s="1107" t="str">
        <f>+'Sch 1 - Total Expense'!B13:C13</f>
        <v xml:space="preserve">Depreciation - Equipment </v>
      </c>
      <c r="C13" s="1075"/>
      <c r="D13" s="806" t="str">
        <f t="shared" si="0"/>
        <v xml:space="preserve">3 Depreciation - Equipment </v>
      </c>
      <c r="E13" s="571"/>
      <c r="F13" s="327"/>
      <c r="G13" s="319">
        <f>+'Sch 4 - CRSB'!K13</f>
        <v>0</v>
      </c>
      <c r="H13" s="260">
        <f>SUMIFS('Sch 6 - Reclassifications'!$H$11:$H$71,'Sch 6 - Reclassifications'!$F$11:$F$71,'Sch 3 - NON-GEMT Expense'!$A13,'Sch 6 - Reclassifications'!$G$11:$G$71,3)-SUMIFS('Sch 6 - Reclassifications'!$L$11:$L$71,'Sch 6 - Reclassifications'!$J$11:$J$71,'Sch 3 - NON-GEMT Expense'!$A13,'Sch 6 - Reclassifications'!$K$11:$K$71,3)</f>
        <v>0</v>
      </c>
      <c r="I13" s="260">
        <f>SUMIFS('Sch 7 - Adjustments'!$E$10:$E$40,'Sch 7 - Adjustments'!$I$10:$I$40,'Sch 3 - NON-GEMT Expense'!$A13,'Sch 7 - Adjustments'!$H$10:$H$40,3)</f>
        <v>0</v>
      </c>
      <c r="J13" s="261">
        <f t="shared" ref="J13:J19" si="1">SUM(F13:I13)</f>
        <v>0</v>
      </c>
      <c r="K13" s="131"/>
      <c r="L13" s="660" t="s">
        <v>502</v>
      </c>
      <c r="M13" s="630"/>
    </row>
    <row r="14" spans="1:13" ht="15" customHeight="1" x14ac:dyDescent="0.35">
      <c r="A14" s="243">
        <f>+'Sch 1 - Total Expense'!A14</f>
        <v>4</v>
      </c>
      <c r="B14" s="1107" t="str">
        <f>+'Sch 1 - Total Expense'!B14:C14</f>
        <v>Depreciation and Amortization - Other</v>
      </c>
      <c r="C14" s="1075"/>
      <c r="D14" s="806" t="str">
        <f t="shared" si="0"/>
        <v>4 Depreciation and Amortization - Other</v>
      </c>
      <c r="E14" s="571"/>
      <c r="F14" s="327"/>
      <c r="G14" s="319">
        <f>+'Sch 4 - CRSB'!K14</f>
        <v>0</v>
      </c>
      <c r="H14" s="260">
        <f>SUMIFS('Sch 6 - Reclassifications'!$H$11:$H$71,'Sch 6 - Reclassifications'!$F$11:$F$71,'Sch 3 - NON-GEMT Expense'!$A14,'Sch 6 - Reclassifications'!$G$11:$G$71,3)-SUMIFS('Sch 6 - Reclassifications'!$L$11:$L$71,'Sch 6 - Reclassifications'!$J$11:$J$71,'Sch 3 - NON-GEMT Expense'!$A14,'Sch 6 - Reclassifications'!$K$11:$K$71,3)</f>
        <v>0</v>
      </c>
      <c r="I14" s="260">
        <f>SUMIFS('Sch 7 - Adjustments'!$E$10:$E$40,'Sch 7 - Adjustments'!$I$10:$I$40,'Sch 3 - NON-GEMT Expense'!$A14,'Sch 7 - Adjustments'!$H$10:$H$40,3)</f>
        <v>0</v>
      </c>
      <c r="J14" s="261">
        <f t="shared" si="1"/>
        <v>0</v>
      </c>
      <c r="K14" s="131"/>
      <c r="L14" s="660" t="s">
        <v>503</v>
      </c>
      <c r="M14" s="153"/>
    </row>
    <row r="15" spans="1:13" ht="15" customHeight="1" x14ac:dyDescent="0.35">
      <c r="A15" s="243">
        <f>+'Sch 1 - Total Expense'!A15</f>
        <v>5</v>
      </c>
      <c r="B15" s="1107" t="str">
        <f>+'Sch 1 - Total Expense'!B15:C15</f>
        <v>Leases and Rentals</v>
      </c>
      <c r="C15" s="1075"/>
      <c r="D15" s="806" t="str">
        <f t="shared" si="0"/>
        <v>5 Leases and Rentals</v>
      </c>
      <c r="E15" s="571"/>
      <c r="F15" s="327"/>
      <c r="G15" s="319">
        <f>+'Sch 4 - CRSB'!K15</f>
        <v>0</v>
      </c>
      <c r="H15" s="260">
        <f>SUMIFS('Sch 6 - Reclassifications'!$H$11:$H$71,'Sch 6 - Reclassifications'!$F$11:$F$71,'Sch 3 - NON-GEMT Expense'!$A15,'Sch 6 - Reclassifications'!$G$11:$G$71,3)-SUMIFS('Sch 6 - Reclassifications'!$L$11:$L$71,'Sch 6 - Reclassifications'!$J$11:$J$71,'Sch 3 - NON-GEMT Expense'!$A15,'Sch 6 - Reclassifications'!$K$11:$K$71,3)</f>
        <v>0</v>
      </c>
      <c r="I15" s="260">
        <f>SUMIFS('Sch 7 - Adjustments'!$E$10:$E$40,'Sch 7 - Adjustments'!$I$10:$I$40,'Sch 3 - NON-GEMT Expense'!$A15,'Sch 7 - Adjustments'!$H$10:$H$40,3)</f>
        <v>0</v>
      </c>
      <c r="J15" s="261">
        <f>SUM(F15:I15)</f>
        <v>0</v>
      </c>
      <c r="K15" s="131"/>
      <c r="L15" s="660" t="s">
        <v>504</v>
      </c>
      <c r="M15" s="153"/>
    </row>
    <row r="16" spans="1:13" ht="15" customHeight="1" x14ac:dyDescent="0.35">
      <c r="A16" s="243">
        <f>+'Sch 1 - Total Expense'!A16</f>
        <v>6</v>
      </c>
      <c r="B16" s="1107" t="str">
        <f>+'Sch 1 - Total Expense'!B16:C16</f>
        <v>Property Taxes</v>
      </c>
      <c r="C16" s="1075"/>
      <c r="D16" s="806" t="str">
        <f t="shared" si="0"/>
        <v>6 Property Taxes</v>
      </c>
      <c r="E16" s="571"/>
      <c r="F16" s="327"/>
      <c r="G16" s="319">
        <f>+'Sch 4 - CRSB'!K16</f>
        <v>0</v>
      </c>
      <c r="H16" s="260">
        <f>SUMIFS('Sch 6 - Reclassifications'!$H$11:$H$71,'Sch 6 - Reclassifications'!$F$11:$F$71,'Sch 3 - NON-GEMT Expense'!$A16,'Sch 6 - Reclassifications'!$G$11:$G$71,3)-SUMIFS('Sch 6 - Reclassifications'!$L$11:$L$71,'Sch 6 - Reclassifications'!$J$11:$J$71,'Sch 3 - NON-GEMT Expense'!$A16,'Sch 6 - Reclassifications'!$K$11:$K$71,3)</f>
        <v>0</v>
      </c>
      <c r="I16" s="260">
        <f>SUMIFS('Sch 7 - Adjustments'!$E$10:$E$40,'Sch 7 - Adjustments'!$I$10:$I$40,'Sch 3 - NON-GEMT Expense'!$A16,'Sch 7 - Adjustments'!$H$10:$H$40,3)</f>
        <v>0</v>
      </c>
      <c r="J16" s="261">
        <f t="shared" si="1"/>
        <v>0</v>
      </c>
      <c r="K16" s="131"/>
      <c r="L16" s="660" t="s">
        <v>505</v>
      </c>
      <c r="M16" s="153"/>
    </row>
    <row r="17" spans="1:13" ht="15" customHeight="1" x14ac:dyDescent="0.35">
      <c r="A17" s="243">
        <f>+'Sch 1 - Total Expense'!A17</f>
        <v>7</v>
      </c>
      <c r="B17" s="1107" t="str">
        <f>+'Sch 1 - Total Expense'!B17:C17</f>
        <v>Property Insurance</v>
      </c>
      <c r="C17" s="1075"/>
      <c r="D17" s="806" t="str">
        <f t="shared" si="0"/>
        <v>7 Property Insurance</v>
      </c>
      <c r="E17" s="571"/>
      <c r="F17" s="327"/>
      <c r="G17" s="319">
        <f>+'Sch 4 - CRSB'!K17</f>
        <v>0</v>
      </c>
      <c r="H17" s="260">
        <f>SUMIFS('Sch 6 - Reclassifications'!$H$11:$H$71,'Sch 6 - Reclassifications'!$F$11:$F$71,'Sch 3 - NON-GEMT Expense'!$A17,'Sch 6 - Reclassifications'!$G$11:$G$71,3)-SUMIFS('Sch 6 - Reclassifications'!$L$11:$L$71,'Sch 6 - Reclassifications'!$J$11:$J$71,'Sch 3 - NON-GEMT Expense'!$A17,'Sch 6 - Reclassifications'!$K$11:$K$71,3)</f>
        <v>0</v>
      </c>
      <c r="I17" s="260">
        <f>SUMIFS('Sch 7 - Adjustments'!$E$10:$E$40,'Sch 7 - Adjustments'!$I$10:$I$40,'Sch 3 - NON-GEMT Expense'!$A17,'Sch 7 - Adjustments'!$H$10:$H$40,3)</f>
        <v>0</v>
      </c>
      <c r="J17" s="261">
        <f t="shared" si="1"/>
        <v>0</v>
      </c>
      <c r="K17" s="131"/>
      <c r="L17" s="660" t="s">
        <v>506</v>
      </c>
      <c r="M17" s="153"/>
    </row>
    <row r="18" spans="1:13" ht="15" customHeight="1" x14ac:dyDescent="0.35">
      <c r="A18" s="243">
        <f>+'Sch 1 - Total Expense'!A18</f>
        <v>8</v>
      </c>
      <c r="B18" s="1107" t="str">
        <f>+'Sch 1 - Total Expense'!B18:C18</f>
        <v>Interest - Property, Plant, and Equipment</v>
      </c>
      <c r="C18" s="1075"/>
      <c r="D18" s="806" t="str">
        <f t="shared" si="0"/>
        <v>8 Interest - Property, Plant, and Equipment</v>
      </c>
      <c r="E18" s="571"/>
      <c r="F18" s="327"/>
      <c r="G18" s="319">
        <f>+'Sch 4 - CRSB'!K18</f>
        <v>0</v>
      </c>
      <c r="H18" s="260">
        <f>SUMIFS('Sch 6 - Reclassifications'!$H$11:$H$71,'Sch 6 - Reclassifications'!$F$11:$F$71,'Sch 3 - NON-GEMT Expense'!$A18,'Sch 6 - Reclassifications'!$G$11:$G$71,3)-SUMIFS('Sch 6 - Reclassifications'!$L$11:$L$71,'Sch 6 - Reclassifications'!$J$11:$J$71,'Sch 3 - NON-GEMT Expense'!$A18,'Sch 6 - Reclassifications'!$K$11:$K$71,3)</f>
        <v>0</v>
      </c>
      <c r="I18" s="260">
        <f>SUMIFS('Sch 7 - Adjustments'!$E$10:$E$40,'Sch 7 - Adjustments'!$I$10:$I$40,'Sch 3 - NON-GEMT Expense'!$A18,'Sch 7 - Adjustments'!$H$10:$H$40,3)</f>
        <v>0</v>
      </c>
      <c r="J18" s="261">
        <f t="shared" si="1"/>
        <v>0</v>
      </c>
      <c r="K18" s="131"/>
      <c r="L18" s="660" t="s">
        <v>507</v>
      </c>
      <c r="M18" s="153"/>
    </row>
    <row r="19" spans="1:13" ht="15" customHeight="1" x14ac:dyDescent="0.35">
      <c r="A19" s="243">
        <f>+'Sch 1 - Total Expense'!A19</f>
        <v>9</v>
      </c>
      <c r="B19" s="1107" t="str">
        <f>+'Sch 1 - Total Expense'!B19</f>
        <v>Other - (Specify)</v>
      </c>
      <c r="C19" s="1075"/>
      <c r="D19" s="806" t="str">
        <f t="shared" si="0"/>
        <v>9 Other - (Specify)</v>
      </c>
      <c r="E19" s="571"/>
      <c r="F19" s="327"/>
      <c r="G19" s="319">
        <f>+'Sch 4 - CRSB'!K19</f>
        <v>0</v>
      </c>
      <c r="H19" s="260">
        <f>SUMIFS('Sch 6 - Reclassifications'!$H$11:$H$71,'Sch 6 - Reclassifications'!$F$11:$F$71,'Sch 3 - NON-GEMT Expense'!$A19,'Sch 6 - Reclassifications'!$G$11:$G$71,3)-SUMIFS('Sch 6 - Reclassifications'!$L$11:$L$71,'Sch 6 - Reclassifications'!$J$11:$J$71,'Sch 3 - NON-GEMT Expense'!$A19,'Sch 6 - Reclassifications'!$K$11:$K$71,3)</f>
        <v>0</v>
      </c>
      <c r="I19" s="260">
        <f>SUMIFS('Sch 7 - Adjustments'!$E$10:$E$40,'Sch 7 - Adjustments'!$I$10:$I$40,'Sch 3 - NON-GEMT Expense'!$A19,'Sch 7 - Adjustments'!$H$10:$H$40,3)</f>
        <v>0</v>
      </c>
      <c r="J19" s="261">
        <f t="shared" si="1"/>
        <v>0</v>
      </c>
      <c r="K19" s="131"/>
      <c r="L19" s="660" t="s">
        <v>508</v>
      </c>
      <c r="M19" s="153"/>
    </row>
    <row r="20" spans="1:13" ht="15" customHeight="1" x14ac:dyDescent="0.35">
      <c r="A20" s="243">
        <f>+'Sch 1 - Total Expense'!A20</f>
        <v>10</v>
      </c>
      <c r="B20" s="1107" t="str">
        <f>+'Sch 1 - Total Expense'!B20</f>
        <v>Other - (Specify)</v>
      </c>
      <c r="C20" s="1075"/>
      <c r="D20" s="806" t="str">
        <f t="shared" si="0"/>
        <v>10 Other - (Specify)</v>
      </c>
      <c r="E20" s="571"/>
      <c r="F20" s="538"/>
      <c r="G20" s="321">
        <f>+'Sch 4 - CRSB'!K20</f>
        <v>0</v>
      </c>
      <c r="H20" s="266">
        <f>SUMIFS('Sch 6 - Reclassifications'!$H$11:$H$71,'Sch 6 - Reclassifications'!$F$11:$F$71,'Sch 3 - NON-GEMT Expense'!$A20,'Sch 6 - Reclassifications'!$G$11:$G$71,3)-SUMIFS('Sch 6 - Reclassifications'!$L$11:$L$71,'Sch 6 - Reclassifications'!$J$11:$J$71,'Sch 3 - NON-GEMT Expense'!$A20,'Sch 6 - Reclassifications'!$K$11:$K$71,3)</f>
        <v>0</v>
      </c>
      <c r="I20" s="266">
        <f>SUMIFS('Sch 7 - Adjustments'!$E$10:$E$40,'Sch 7 - Adjustments'!$I$10:$I$40,'Sch 3 - NON-GEMT Expense'!$A20,'Sch 7 - Adjustments'!$H$10:$H$40,3)</f>
        <v>0</v>
      </c>
      <c r="J20" s="267">
        <f>SUM(F20:I20)</f>
        <v>0</v>
      </c>
      <c r="K20" s="131"/>
      <c r="L20" s="660" t="s">
        <v>509</v>
      </c>
      <c r="M20" s="153"/>
    </row>
    <row r="21" spans="1:13" ht="15" customHeight="1" x14ac:dyDescent="0.35">
      <c r="A21" s="243"/>
      <c r="B21" s="1089" t="str">
        <f>+'Sch 1 - Total Expense'!B21:C21</f>
        <v>Total Capital Related (Lines 1.00 thru 10.00)</v>
      </c>
      <c r="C21" s="1090"/>
      <c r="D21" s="812"/>
      <c r="E21" s="375"/>
      <c r="F21" s="264">
        <f>SUM(F11:F20)</f>
        <v>0</v>
      </c>
      <c r="G21" s="264">
        <f>SUM(G11:G20)</f>
        <v>0</v>
      </c>
      <c r="H21" s="264">
        <f>SUM(H11:H20)</f>
        <v>0</v>
      </c>
      <c r="I21" s="264">
        <f>SUM(I11:I20)</f>
        <v>0</v>
      </c>
      <c r="J21" s="265">
        <f>SUM(J11:J20)</f>
        <v>0</v>
      </c>
      <c r="K21" s="131"/>
      <c r="L21" s="660" t="s">
        <v>510</v>
      </c>
      <c r="M21" s="153"/>
    </row>
    <row r="22" spans="1:13" ht="15" customHeight="1" x14ac:dyDescent="0.35">
      <c r="A22" s="243"/>
      <c r="B22" s="1108"/>
      <c r="C22" s="1108"/>
      <c r="D22" s="671"/>
      <c r="E22" s="244"/>
      <c r="F22" s="270"/>
      <c r="G22" s="270"/>
      <c r="H22" s="270"/>
      <c r="I22" s="270"/>
      <c r="J22" s="271"/>
      <c r="K22" s="131"/>
      <c r="L22" s="660"/>
      <c r="M22" s="153"/>
    </row>
    <row r="23" spans="1:13" ht="15" hidden="1" customHeight="1" x14ac:dyDescent="0.35">
      <c r="A23" s="657"/>
      <c r="B23" s="671"/>
      <c r="C23" s="671"/>
      <c r="D23" s="823"/>
      <c r="E23" s="670" t="s">
        <v>349</v>
      </c>
      <c r="F23" s="670" t="s">
        <v>350</v>
      </c>
      <c r="G23" s="663" t="s">
        <v>351</v>
      </c>
      <c r="H23" s="664" t="s">
        <v>352</v>
      </c>
      <c r="I23" s="664" t="s">
        <v>353</v>
      </c>
      <c r="J23" s="665" t="s">
        <v>354</v>
      </c>
      <c r="K23" s="660"/>
      <c r="L23" s="660"/>
      <c r="M23" s="153"/>
    </row>
    <row r="24" spans="1:13" ht="16.5" customHeight="1" x14ac:dyDescent="0.35">
      <c r="A24" s="243"/>
      <c r="B24" s="1109" t="str">
        <f>+'Sch 1 - Total Expense'!B24:C24</f>
        <v>Salaries</v>
      </c>
      <c r="C24" s="1109"/>
      <c r="D24" s="826"/>
      <c r="E24" s="576"/>
      <c r="F24" s="266"/>
      <c r="G24" s="260"/>
      <c r="H24" s="260"/>
      <c r="I24" s="260"/>
      <c r="J24" s="261"/>
      <c r="K24" s="131"/>
      <c r="L24" s="660"/>
      <c r="M24" s="630"/>
    </row>
    <row r="25" spans="1:13" ht="15" customHeight="1" x14ac:dyDescent="0.35">
      <c r="A25" s="243">
        <f>+'Sch 1 - Total Expense'!A25</f>
        <v>11</v>
      </c>
      <c r="B25" s="1107" t="str">
        <f>+'Sch 1 - Total Expense'!B25:C25</f>
        <v>Administrative Chief</v>
      </c>
      <c r="C25" s="1075"/>
      <c r="D25" s="806" t="str">
        <f t="shared" ref="D25:D32" si="2">A25&amp;" "&amp;B25</f>
        <v>11 Administrative Chief</v>
      </c>
      <c r="E25" s="571"/>
      <c r="F25" s="327"/>
      <c r="G25" s="319">
        <f>+'Sch 4 - CRSB'!K38</f>
        <v>0</v>
      </c>
      <c r="H25" s="260">
        <f>SUMIFS('Sch 6 - Reclassifications'!$H$11:$H$71,'Sch 6 - Reclassifications'!$F$11:$F$71,'Sch 3 - NON-GEMT Expense'!$A25,'Sch 6 - Reclassifications'!$G$11:$G$71,3)-SUMIFS('Sch 6 - Reclassifications'!$L$11:$L$71,'Sch 6 - Reclassifications'!$J$11:$J$71,'Sch 3 - NON-GEMT Expense'!$A25,'Sch 6 - Reclassifications'!$K$11:$K$71,3)</f>
        <v>0</v>
      </c>
      <c r="I25" s="260">
        <f>SUMIFS('Sch 7 - Adjustments'!$E$10:$E$40,'Sch 7 - Adjustments'!$I$10:$I$40,'Sch 3 - NON-GEMT Expense'!$A25,'Sch 7 - Adjustments'!$H$10:$H$40,3)</f>
        <v>0</v>
      </c>
      <c r="J25" s="261">
        <f t="shared" ref="J25:J32" si="3">SUM(F25:I25)</f>
        <v>0</v>
      </c>
      <c r="K25" s="131"/>
      <c r="L25" s="660" t="s">
        <v>511</v>
      </c>
      <c r="M25" s="630"/>
    </row>
    <row r="26" spans="1:13" ht="15" customHeight="1" x14ac:dyDescent="0.35">
      <c r="A26" s="243">
        <f>+'Sch 1 - Total Expense'!A26</f>
        <v>12</v>
      </c>
      <c r="B26" s="1107" t="str">
        <f>+'Sch 1 - Total Expense'!B26:C26</f>
        <v>Chief</v>
      </c>
      <c r="C26" s="1075"/>
      <c r="D26" s="806" t="str">
        <f t="shared" si="2"/>
        <v>12 Chief</v>
      </c>
      <c r="E26" s="571"/>
      <c r="F26" s="327"/>
      <c r="G26" s="319">
        <f>+'Sch 4 - CRSB'!K39</f>
        <v>0</v>
      </c>
      <c r="H26" s="260">
        <f>SUMIFS('Sch 6 - Reclassifications'!$H$11:$H$71,'Sch 6 - Reclassifications'!$F$11:$F$71,'Sch 3 - NON-GEMT Expense'!$A26,'Sch 6 - Reclassifications'!$G$11:$G$71,3)-SUMIFS('Sch 6 - Reclassifications'!$L$11:$L$71,'Sch 6 - Reclassifications'!$J$11:$J$71,'Sch 3 - NON-GEMT Expense'!$A26,'Sch 6 - Reclassifications'!$K$11:$K$71,3)</f>
        <v>0</v>
      </c>
      <c r="I26" s="260">
        <f>SUMIFS('Sch 7 - Adjustments'!$E$10:$E$40,'Sch 7 - Adjustments'!$I$10:$I$40,'Sch 3 - NON-GEMT Expense'!$A26,'Sch 7 - Adjustments'!$H$10:$H$40,3)</f>
        <v>0</v>
      </c>
      <c r="J26" s="261">
        <f t="shared" si="3"/>
        <v>0</v>
      </c>
      <c r="K26" s="131"/>
      <c r="L26" s="660" t="s">
        <v>512</v>
      </c>
      <c r="M26" s="630"/>
    </row>
    <row r="27" spans="1:13" ht="15" customHeight="1" x14ac:dyDescent="0.35">
      <c r="A27" s="243">
        <f>+'Sch 1 - Total Expense'!A27</f>
        <v>13</v>
      </c>
      <c r="B27" s="1107" t="str">
        <f>+'Sch 1 - Total Expense'!B27:C27</f>
        <v>Non-GEMT Salaries</v>
      </c>
      <c r="C27" s="1075"/>
      <c r="D27" s="806" t="str">
        <f t="shared" si="2"/>
        <v>13 Non-GEMT Salaries</v>
      </c>
      <c r="E27" s="571"/>
      <c r="F27" s="327"/>
      <c r="G27" s="319">
        <f>+'Sch 4 - CRSB'!K40</f>
        <v>0</v>
      </c>
      <c r="H27" s="260">
        <f>SUMIFS('Sch 6 - Reclassifications'!$H$11:$H$71,'Sch 6 - Reclassifications'!$F$11:$F$71,'Sch 3 - NON-GEMT Expense'!$A27,'Sch 6 - Reclassifications'!$G$11:$G$71,3)-SUMIFS('Sch 6 - Reclassifications'!$L$11:$L$71,'Sch 6 - Reclassifications'!$J$11:$J$71,'Sch 3 - NON-GEMT Expense'!$A27,'Sch 6 - Reclassifications'!$K$11:$K$71,3)</f>
        <v>0</v>
      </c>
      <c r="I27" s="260">
        <f>SUMIFS('Sch 7 - Adjustments'!$E$10:$E$40,'Sch 7 - Adjustments'!$I$10:$I$40,'Sch 3 - NON-GEMT Expense'!$A27,'Sch 7 - Adjustments'!$H$10:$H$40,3)</f>
        <v>0</v>
      </c>
      <c r="J27" s="261">
        <f t="shared" si="3"/>
        <v>0</v>
      </c>
      <c r="K27" s="131"/>
      <c r="L27" s="660" t="s">
        <v>513</v>
      </c>
      <c r="M27" s="153"/>
    </row>
    <row r="28" spans="1:13" ht="15" customHeight="1" x14ac:dyDescent="0.35">
      <c r="A28" s="243">
        <f>+'Sch 1 - Total Expense'!A28</f>
        <v>14</v>
      </c>
      <c r="B28" s="1107" t="str">
        <f>+'Sch 1 - Total Expense'!B28:C28</f>
        <v>GEMT Salaries</v>
      </c>
      <c r="C28" s="1075"/>
      <c r="D28" s="806" t="str">
        <f t="shared" si="2"/>
        <v>14 GEMT Salaries</v>
      </c>
      <c r="E28" s="571"/>
      <c r="F28" s="327"/>
      <c r="G28" s="319">
        <f>+'Sch 4 - CRSB'!K41</f>
        <v>0</v>
      </c>
      <c r="H28" s="260">
        <f>SUMIFS('Sch 6 - Reclassifications'!$H$11:$H$71,'Sch 6 - Reclassifications'!$F$11:$F$71,'Sch 3 - NON-GEMT Expense'!$A28,'Sch 6 - Reclassifications'!$G$11:$G$71,3)-SUMIFS('Sch 6 - Reclassifications'!$L$11:$L$71,'Sch 6 - Reclassifications'!$J$11:$J$71,'Sch 3 - NON-GEMT Expense'!$A28,'Sch 6 - Reclassifications'!$K$11:$K$71,3)</f>
        <v>0</v>
      </c>
      <c r="I28" s="260">
        <f>SUMIFS('Sch 7 - Adjustments'!$E$10:$E$40,'Sch 7 - Adjustments'!$I$10:$I$40,'Sch 3 - NON-GEMT Expense'!$A28,'Sch 7 - Adjustments'!$H$10:$H$40,3)</f>
        <v>0</v>
      </c>
      <c r="J28" s="261">
        <f t="shared" si="3"/>
        <v>0</v>
      </c>
      <c r="K28" s="131"/>
      <c r="L28" s="660" t="s">
        <v>514</v>
      </c>
      <c r="M28" s="153"/>
    </row>
    <row r="29" spans="1:13" ht="15" customHeight="1" x14ac:dyDescent="0.35">
      <c r="A29" s="243">
        <f>+'Sch 1 - Total Expense'!A29</f>
        <v>15</v>
      </c>
      <c r="B29" s="1107" t="str">
        <f>+'Sch 1 - Total Expense'!B29:C29</f>
        <v>Other - (Specify)</v>
      </c>
      <c r="C29" s="1075"/>
      <c r="D29" s="806" t="str">
        <f t="shared" si="2"/>
        <v>15 Other - (Specify)</v>
      </c>
      <c r="E29" s="571"/>
      <c r="F29" s="327"/>
      <c r="G29" s="319">
        <f>+'Sch 4 - CRSB'!K42</f>
        <v>0</v>
      </c>
      <c r="H29" s="260">
        <f>SUMIFS('Sch 6 - Reclassifications'!$H$11:$H$71,'Sch 6 - Reclassifications'!$F$11:$F$71,'Sch 3 - NON-GEMT Expense'!$A29,'Sch 6 - Reclassifications'!$G$11:$G$71,3)-SUMIFS('Sch 6 - Reclassifications'!$L$11:$L$71,'Sch 6 - Reclassifications'!$J$11:$J$71,'Sch 3 - NON-GEMT Expense'!$A29,'Sch 6 - Reclassifications'!$K$11:$K$71,3)</f>
        <v>0</v>
      </c>
      <c r="I29" s="260">
        <f>SUMIFS('Sch 7 - Adjustments'!$E$10:$E$40,'Sch 7 - Adjustments'!$I$10:$I$40,'Sch 3 - NON-GEMT Expense'!$A29,'Sch 7 - Adjustments'!$H$10:$H$40,3)</f>
        <v>0</v>
      </c>
      <c r="J29" s="261">
        <f t="shared" si="3"/>
        <v>0</v>
      </c>
      <c r="K29" s="131"/>
      <c r="L29" s="660" t="s">
        <v>515</v>
      </c>
      <c r="M29" s="153"/>
    </row>
    <row r="30" spans="1:13" ht="15" customHeight="1" x14ac:dyDescent="0.35">
      <c r="A30" s="243">
        <f>+'Sch 1 - Total Expense'!A30</f>
        <v>16</v>
      </c>
      <c r="B30" s="1107" t="str">
        <f>+'Sch 1 - Total Expense'!B30</f>
        <v>Other - (Specify)</v>
      </c>
      <c r="C30" s="1075"/>
      <c r="D30" s="806" t="str">
        <f t="shared" si="2"/>
        <v>16 Other - (Specify)</v>
      </c>
      <c r="E30" s="571"/>
      <c r="F30" s="327"/>
      <c r="G30" s="319">
        <f>+'Sch 4 - CRSB'!K43</f>
        <v>0</v>
      </c>
      <c r="H30" s="260">
        <f>SUMIFS('Sch 6 - Reclassifications'!$H$11:$H$71,'Sch 6 - Reclassifications'!$F$11:$F$71,'Sch 3 - NON-GEMT Expense'!$A30,'Sch 6 - Reclassifications'!$G$11:$G$71,3)-SUMIFS('Sch 6 - Reclassifications'!$L$11:$L$71,'Sch 6 - Reclassifications'!$J$11:$J$71,'Sch 3 - NON-GEMT Expense'!$A30,'Sch 6 - Reclassifications'!$K$11:$K$71,3)</f>
        <v>0</v>
      </c>
      <c r="I30" s="260">
        <f>SUMIFS('Sch 7 - Adjustments'!$E$10:$E$40,'Sch 7 - Adjustments'!$I$10:$I$40,'Sch 3 - NON-GEMT Expense'!$A30,'Sch 7 - Adjustments'!$H$10:$H$40,3)</f>
        <v>0</v>
      </c>
      <c r="J30" s="261">
        <f t="shared" si="3"/>
        <v>0</v>
      </c>
      <c r="K30" s="131"/>
      <c r="L30" s="660" t="s">
        <v>516</v>
      </c>
      <c r="M30" s="153"/>
    </row>
    <row r="31" spans="1:13" ht="15" customHeight="1" x14ac:dyDescent="0.35">
      <c r="A31" s="243">
        <f>+'Sch 1 - Total Expense'!A31</f>
        <v>17</v>
      </c>
      <c r="B31" s="1107" t="str">
        <f>+'Sch 1 - Total Expense'!B31</f>
        <v>Other - (Specify)</v>
      </c>
      <c r="C31" s="1075"/>
      <c r="D31" s="806" t="str">
        <f t="shared" si="2"/>
        <v>17 Other - (Specify)</v>
      </c>
      <c r="E31" s="571"/>
      <c r="F31" s="327"/>
      <c r="G31" s="319">
        <f>+'Sch 4 - CRSB'!K44</f>
        <v>0</v>
      </c>
      <c r="H31" s="260">
        <f>SUMIFS('Sch 6 - Reclassifications'!$H$11:$H$71,'Sch 6 - Reclassifications'!$F$11:$F$71,'Sch 3 - NON-GEMT Expense'!$A31,'Sch 6 - Reclassifications'!$G$11:$G$71,3)-SUMIFS('Sch 6 - Reclassifications'!$L$11:$L$71,'Sch 6 - Reclassifications'!$J$11:$J$71,'Sch 3 - NON-GEMT Expense'!$A31,'Sch 6 - Reclassifications'!$K$11:$K$71,3)</f>
        <v>0</v>
      </c>
      <c r="I31" s="260">
        <f>SUMIFS('Sch 7 - Adjustments'!$E$10:$E$40,'Sch 7 - Adjustments'!$I$10:$I$40,'Sch 3 - NON-GEMT Expense'!$A31,'Sch 7 - Adjustments'!$H$10:$H$40,3)</f>
        <v>0</v>
      </c>
      <c r="J31" s="261">
        <f t="shared" si="3"/>
        <v>0</v>
      </c>
      <c r="K31" s="131"/>
      <c r="L31" s="660" t="s">
        <v>517</v>
      </c>
      <c r="M31" s="153"/>
    </row>
    <row r="32" spans="1:13" ht="15" customHeight="1" x14ac:dyDescent="0.35">
      <c r="A32" s="243">
        <f>+'Sch 1 - Total Expense'!A32</f>
        <v>18</v>
      </c>
      <c r="B32" s="1107" t="str">
        <f>+'Sch 1 - Total Expense'!B32</f>
        <v>Other - (Specify)</v>
      </c>
      <c r="C32" s="1075"/>
      <c r="D32" s="806" t="str">
        <f t="shared" si="2"/>
        <v>18 Other - (Specify)</v>
      </c>
      <c r="E32" s="571"/>
      <c r="F32" s="328"/>
      <c r="G32" s="321">
        <f>+'Sch 4 - CRSB'!K45</f>
        <v>0</v>
      </c>
      <c r="H32" s="266">
        <f>SUMIFS('Sch 6 - Reclassifications'!$H$11:$H$71,'Sch 6 - Reclassifications'!$F$11:$F$71,'Sch 3 - NON-GEMT Expense'!$A32,'Sch 6 - Reclassifications'!$G$11:$G$71,3)-SUMIFS('Sch 6 - Reclassifications'!$L$11:$L$71,'Sch 6 - Reclassifications'!$J$11:$J$71,'Sch 3 - NON-GEMT Expense'!$A32,'Sch 6 - Reclassifications'!$K$11:$K$71,3)</f>
        <v>0</v>
      </c>
      <c r="I32" s="266">
        <f>SUMIFS('Sch 7 - Adjustments'!$E$10:$E$40,'Sch 7 - Adjustments'!$I$10:$I$40,'Sch 3 - NON-GEMT Expense'!$A32,'Sch 7 - Adjustments'!$H$10:$H$40,3)</f>
        <v>0</v>
      </c>
      <c r="J32" s="267">
        <f t="shared" si="3"/>
        <v>0</v>
      </c>
      <c r="K32" s="131"/>
      <c r="L32" s="660" t="s">
        <v>518</v>
      </c>
      <c r="M32" s="153"/>
    </row>
    <row r="33" spans="1:13" ht="15" customHeight="1" x14ac:dyDescent="0.35">
      <c r="A33" s="243"/>
      <c r="B33" s="1110" t="str">
        <f>+'Sch 1 - Total Expense'!B33:C33</f>
        <v>Subtotal Salaries (Lines 11.00 thru 18.00)</v>
      </c>
      <c r="C33" s="1110"/>
      <c r="D33" s="827"/>
      <c r="E33" s="375"/>
      <c r="F33" s="264">
        <f>SUM(F25:F32)</f>
        <v>0</v>
      </c>
      <c r="G33" s="264">
        <f>SUM(G25:G32)</f>
        <v>0</v>
      </c>
      <c r="H33" s="264">
        <f>SUM(H25:H32)</f>
        <v>0</v>
      </c>
      <c r="I33" s="264">
        <f>SUM(I25:I32)</f>
        <v>0</v>
      </c>
      <c r="J33" s="265">
        <f>SUM(J25:J32)</f>
        <v>0</v>
      </c>
      <c r="K33" s="131"/>
      <c r="L33" s="660" t="s">
        <v>519</v>
      </c>
      <c r="M33" s="153"/>
    </row>
    <row r="34" spans="1:13" ht="15" customHeight="1" x14ac:dyDescent="0.35">
      <c r="A34" s="243"/>
      <c r="B34" s="131"/>
      <c r="C34" s="131"/>
      <c r="D34" s="660"/>
      <c r="E34" s="244"/>
      <c r="F34" s="344"/>
      <c r="G34" s="344"/>
      <c r="H34" s="344"/>
      <c r="I34" s="344"/>
      <c r="J34" s="345"/>
      <c r="K34" s="131"/>
      <c r="L34" s="660"/>
      <c r="M34" s="153"/>
    </row>
    <row r="35" spans="1:13" ht="15" hidden="1" customHeight="1" x14ac:dyDescent="0.35">
      <c r="A35" s="657"/>
      <c r="B35" s="660"/>
      <c r="C35" s="660"/>
      <c r="D35" s="660"/>
      <c r="E35" s="670" t="s">
        <v>349</v>
      </c>
      <c r="F35" s="670" t="s">
        <v>350</v>
      </c>
      <c r="G35" s="663" t="s">
        <v>351</v>
      </c>
      <c r="H35" s="664" t="s">
        <v>352</v>
      </c>
      <c r="I35" s="664" t="s">
        <v>353</v>
      </c>
      <c r="J35" s="665" t="s">
        <v>354</v>
      </c>
      <c r="K35" s="660"/>
      <c r="L35" s="660"/>
      <c r="M35" s="153"/>
    </row>
    <row r="36" spans="1:13" ht="16.5" customHeight="1" x14ac:dyDescent="0.35">
      <c r="A36" s="243"/>
      <c r="B36" s="1109" t="str">
        <f>+'Sch 1 - Total Expense'!B36:C36</f>
        <v>Fringe Benefits</v>
      </c>
      <c r="C36" s="1109"/>
      <c r="D36" s="826"/>
      <c r="E36" s="576"/>
      <c r="F36" s="326"/>
      <c r="G36" s="274"/>
      <c r="H36" s="274"/>
      <c r="I36" s="274"/>
      <c r="J36" s="275"/>
      <c r="K36" s="131"/>
      <c r="L36" s="660"/>
      <c r="M36" s="630"/>
    </row>
    <row r="37" spans="1:13" ht="15" customHeight="1" x14ac:dyDescent="0.35">
      <c r="A37" s="243">
        <f>+'Sch 1 - Total Expense'!A37</f>
        <v>19</v>
      </c>
      <c r="B37" s="1107" t="str">
        <f>+'Sch 1 - Total Expense'!B37:C37</f>
        <v>Administrative Chief</v>
      </c>
      <c r="C37" s="1075"/>
      <c r="D37" s="806" t="str">
        <f t="shared" ref="D37:D44" si="4">A37&amp;" "&amp;B37</f>
        <v>19 Administrative Chief</v>
      </c>
      <c r="E37" s="571"/>
      <c r="F37" s="327"/>
      <c r="G37" s="319">
        <f>+'Sch 4 - CRSB'!K50</f>
        <v>0</v>
      </c>
      <c r="H37" s="260">
        <f>SUMIFS('Sch 6 - Reclassifications'!$H$11:$H$71,'Sch 6 - Reclassifications'!$F$11:$F$71,'Sch 3 - NON-GEMT Expense'!$A37,'Sch 6 - Reclassifications'!$G$11:$G$71,3)-SUMIFS('Sch 6 - Reclassifications'!$L$11:$L$71,'Sch 6 - Reclassifications'!$J$11:$J$71,'Sch 3 - NON-GEMT Expense'!$A37,'Sch 6 - Reclassifications'!$K$11:$K$71,3)</f>
        <v>0</v>
      </c>
      <c r="I37" s="260">
        <f>SUMIFS('Sch 7 - Adjustments'!$E$10:$E$40,'Sch 7 - Adjustments'!$I$10:$I$40,'Sch 3 - NON-GEMT Expense'!$A37,'Sch 7 - Adjustments'!$H$10:$H$40,3)</f>
        <v>0</v>
      </c>
      <c r="J37" s="261">
        <f t="shared" ref="J37:J44" si="5">SUM(F37:I37)</f>
        <v>0</v>
      </c>
      <c r="K37" s="131"/>
      <c r="L37" s="660" t="s">
        <v>520</v>
      </c>
      <c r="M37" s="630"/>
    </row>
    <row r="38" spans="1:13" ht="15" customHeight="1" x14ac:dyDescent="0.35">
      <c r="A38" s="243">
        <f>+'Sch 1 - Total Expense'!A38</f>
        <v>20</v>
      </c>
      <c r="B38" s="1107" t="str">
        <f>+'Sch 1 - Total Expense'!B38:C38</f>
        <v>Chief</v>
      </c>
      <c r="C38" s="1075"/>
      <c r="D38" s="806" t="str">
        <f t="shared" si="4"/>
        <v>20 Chief</v>
      </c>
      <c r="E38" s="571"/>
      <c r="F38" s="327"/>
      <c r="G38" s="319">
        <f>+'Sch 4 - CRSB'!K51</f>
        <v>0</v>
      </c>
      <c r="H38" s="260">
        <f>SUMIFS('Sch 6 - Reclassifications'!$H$11:$H$71,'Sch 6 - Reclassifications'!$F$11:$F$71,'Sch 3 - NON-GEMT Expense'!$A38,'Sch 6 - Reclassifications'!$G$11:$G$71,3)-SUMIFS('Sch 6 - Reclassifications'!$L$11:$L$71,'Sch 6 - Reclassifications'!$J$11:$J$71,'Sch 3 - NON-GEMT Expense'!$A38,'Sch 6 - Reclassifications'!$K$11:$K$71,3)</f>
        <v>0</v>
      </c>
      <c r="I38" s="260">
        <f>SUMIFS('Sch 7 - Adjustments'!$E$10:$E$40,'Sch 7 - Adjustments'!$I$10:$I$40,'Sch 3 - NON-GEMT Expense'!$A38,'Sch 7 - Adjustments'!$H$10:$H$40,3)</f>
        <v>0</v>
      </c>
      <c r="J38" s="261">
        <f t="shared" si="5"/>
        <v>0</v>
      </c>
      <c r="K38" s="131"/>
      <c r="L38" s="660" t="s">
        <v>521</v>
      </c>
      <c r="M38" s="630"/>
    </row>
    <row r="39" spans="1:13" ht="15" customHeight="1" x14ac:dyDescent="0.35">
      <c r="A39" s="243">
        <f>+'Sch 1 - Total Expense'!A39</f>
        <v>21</v>
      </c>
      <c r="B39" s="1107" t="str">
        <f>+'Sch 1 - Total Expense'!B39:C39</f>
        <v>Non-GEMT Salaries</v>
      </c>
      <c r="C39" s="1075"/>
      <c r="D39" s="806" t="str">
        <f t="shared" si="4"/>
        <v>21 Non-GEMT Salaries</v>
      </c>
      <c r="E39" s="571"/>
      <c r="F39" s="327"/>
      <c r="G39" s="319">
        <f>+'Sch 4 - CRSB'!K52</f>
        <v>0</v>
      </c>
      <c r="H39" s="260">
        <f>SUMIFS('Sch 6 - Reclassifications'!$H$11:$H$71,'Sch 6 - Reclassifications'!$F$11:$F$71,'Sch 3 - NON-GEMT Expense'!$A39,'Sch 6 - Reclassifications'!$G$11:$G$71,3)-SUMIFS('Sch 6 - Reclassifications'!$L$11:$L$71,'Sch 6 - Reclassifications'!$J$11:$J$71,'Sch 3 - NON-GEMT Expense'!$A39,'Sch 6 - Reclassifications'!$K$11:$K$71,3)</f>
        <v>0</v>
      </c>
      <c r="I39" s="260">
        <f>SUMIFS('Sch 7 - Adjustments'!$E$10:$E$40,'Sch 7 - Adjustments'!$I$10:$I$40,'Sch 3 - NON-GEMT Expense'!$A39,'Sch 7 - Adjustments'!$H$10:$H$40,3)</f>
        <v>0</v>
      </c>
      <c r="J39" s="261">
        <f t="shared" si="5"/>
        <v>0</v>
      </c>
      <c r="K39" s="131"/>
      <c r="L39" s="660" t="s">
        <v>522</v>
      </c>
      <c r="M39" s="153"/>
    </row>
    <row r="40" spans="1:13" ht="15" customHeight="1" x14ac:dyDescent="0.35">
      <c r="A40" s="243">
        <f>+'Sch 1 - Total Expense'!A40</f>
        <v>22</v>
      </c>
      <c r="B40" s="1107" t="str">
        <f>+'Sch 1 - Total Expense'!B40:C40</f>
        <v>GEMT Salaries</v>
      </c>
      <c r="C40" s="1075"/>
      <c r="D40" s="806" t="str">
        <f t="shared" si="4"/>
        <v>22 GEMT Salaries</v>
      </c>
      <c r="E40" s="571"/>
      <c r="F40" s="327"/>
      <c r="G40" s="319">
        <f>+'Sch 4 - CRSB'!K53</f>
        <v>0</v>
      </c>
      <c r="H40" s="260">
        <f>SUMIFS('Sch 6 - Reclassifications'!$H$11:$H$71,'Sch 6 - Reclassifications'!$F$11:$F$71,'Sch 3 - NON-GEMT Expense'!$A40,'Sch 6 - Reclassifications'!$G$11:$G$71,3)-SUMIFS('Sch 6 - Reclassifications'!$L$11:$L$71,'Sch 6 - Reclassifications'!$J$11:$J$71,'Sch 3 - NON-GEMT Expense'!$A40,'Sch 6 - Reclassifications'!$K$11:$K$71,3)</f>
        <v>0</v>
      </c>
      <c r="I40" s="260">
        <f>SUMIFS('Sch 7 - Adjustments'!$E$10:$E$40,'Sch 7 - Adjustments'!$I$10:$I$40,'Sch 3 - NON-GEMT Expense'!$A40,'Sch 7 - Adjustments'!$H$10:$H$40,3)</f>
        <v>0</v>
      </c>
      <c r="J40" s="261">
        <f t="shared" si="5"/>
        <v>0</v>
      </c>
      <c r="K40" s="131"/>
      <c r="L40" s="660" t="s">
        <v>523</v>
      </c>
      <c r="M40" s="153"/>
    </row>
    <row r="41" spans="1:13" ht="15" customHeight="1" x14ac:dyDescent="0.35">
      <c r="A41" s="243">
        <f>+'Sch 1 - Total Expense'!A41</f>
        <v>23</v>
      </c>
      <c r="B41" s="1107" t="str">
        <f>+'Sch 1 - Total Expense'!B41:C41</f>
        <v>Other - (Specify)</v>
      </c>
      <c r="C41" s="1075"/>
      <c r="D41" s="806" t="str">
        <f t="shared" si="4"/>
        <v>23 Other - (Specify)</v>
      </c>
      <c r="E41" s="571"/>
      <c r="F41" s="327"/>
      <c r="G41" s="319">
        <f>+'Sch 4 - CRSB'!K54</f>
        <v>0</v>
      </c>
      <c r="H41" s="260">
        <f>SUMIFS('Sch 6 - Reclassifications'!$H$11:$H$71,'Sch 6 - Reclassifications'!$F$11:$F$71,'Sch 3 - NON-GEMT Expense'!$A41,'Sch 6 - Reclassifications'!$G$11:$G$71,3)-SUMIFS('Sch 6 - Reclassifications'!$L$11:$L$71,'Sch 6 - Reclassifications'!$J$11:$J$71,'Sch 3 - NON-GEMT Expense'!$A41,'Sch 6 - Reclassifications'!$K$11:$K$71,3)</f>
        <v>0</v>
      </c>
      <c r="I41" s="260">
        <f>SUMIFS('Sch 7 - Adjustments'!$E$10:$E$40,'Sch 7 - Adjustments'!$I$10:$I$40,'Sch 3 - NON-GEMT Expense'!$A41,'Sch 7 - Adjustments'!$H$10:$H$40,3)</f>
        <v>0</v>
      </c>
      <c r="J41" s="261">
        <f t="shared" si="5"/>
        <v>0</v>
      </c>
      <c r="K41" s="131"/>
      <c r="L41" s="660" t="s">
        <v>524</v>
      </c>
      <c r="M41" s="153"/>
    </row>
    <row r="42" spans="1:13" ht="15" customHeight="1" x14ac:dyDescent="0.35">
      <c r="A42" s="243">
        <f>+'Sch 1 - Total Expense'!A42</f>
        <v>24</v>
      </c>
      <c r="B42" s="1107" t="str">
        <f>+'Sch 1 - Total Expense'!B42</f>
        <v>Other - (Specify)</v>
      </c>
      <c r="C42" s="1075"/>
      <c r="D42" s="806" t="str">
        <f t="shared" si="4"/>
        <v>24 Other - (Specify)</v>
      </c>
      <c r="E42" s="571"/>
      <c r="F42" s="327"/>
      <c r="G42" s="319">
        <f>+'Sch 4 - CRSB'!K55</f>
        <v>0</v>
      </c>
      <c r="H42" s="260">
        <f>SUMIFS('Sch 6 - Reclassifications'!$H$11:$H$71,'Sch 6 - Reclassifications'!$F$11:$F$71,'Sch 3 - NON-GEMT Expense'!$A42,'Sch 6 - Reclassifications'!$G$11:$G$71,3)-SUMIFS('Sch 6 - Reclassifications'!$L$11:$L$71,'Sch 6 - Reclassifications'!$J$11:$J$71,'Sch 3 - NON-GEMT Expense'!$A42,'Sch 6 - Reclassifications'!$K$11:$K$71,3)</f>
        <v>0</v>
      </c>
      <c r="I42" s="260">
        <f>SUMIFS('Sch 7 - Adjustments'!$E$10:$E$40,'Sch 7 - Adjustments'!$I$10:$I$40,'Sch 3 - NON-GEMT Expense'!$A42,'Sch 7 - Adjustments'!$H$10:$H$40,3)</f>
        <v>0</v>
      </c>
      <c r="J42" s="261">
        <f t="shared" si="5"/>
        <v>0</v>
      </c>
      <c r="K42" s="131"/>
      <c r="L42" s="660" t="s">
        <v>525</v>
      </c>
      <c r="M42" s="153"/>
    </row>
    <row r="43" spans="1:13" ht="15" customHeight="1" x14ac:dyDescent="0.35">
      <c r="A43" s="243">
        <f>+'Sch 1 - Total Expense'!A43</f>
        <v>25</v>
      </c>
      <c r="B43" s="1107" t="str">
        <f>+'Sch 1 - Total Expense'!B43</f>
        <v>Other - (Specify)</v>
      </c>
      <c r="C43" s="1075"/>
      <c r="D43" s="806" t="str">
        <f t="shared" si="4"/>
        <v>25 Other - (Specify)</v>
      </c>
      <c r="E43" s="571"/>
      <c r="F43" s="327"/>
      <c r="G43" s="319">
        <f>+'Sch 4 - CRSB'!K56</f>
        <v>0</v>
      </c>
      <c r="H43" s="260">
        <f>SUMIFS('Sch 6 - Reclassifications'!$H$11:$H$71,'Sch 6 - Reclassifications'!$F$11:$F$71,'Sch 3 - NON-GEMT Expense'!$A43,'Sch 6 - Reclassifications'!$G$11:$G$71,3)-SUMIFS('Sch 6 - Reclassifications'!$L$11:$L$71,'Sch 6 - Reclassifications'!$J$11:$J$71,'Sch 3 - NON-GEMT Expense'!$A43,'Sch 6 - Reclassifications'!$K$11:$K$71,3)</f>
        <v>0</v>
      </c>
      <c r="I43" s="260">
        <f>SUMIFS('Sch 7 - Adjustments'!$E$10:$E$40,'Sch 7 - Adjustments'!$I$10:$I$40,'Sch 3 - NON-GEMT Expense'!$A43,'Sch 7 - Adjustments'!$H$10:$H$40,3)</f>
        <v>0</v>
      </c>
      <c r="J43" s="261">
        <f t="shared" si="5"/>
        <v>0</v>
      </c>
      <c r="K43" s="131"/>
      <c r="L43" s="660" t="s">
        <v>526</v>
      </c>
      <c r="M43" s="153"/>
    </row>
    <row r="44" spans="1:13" ht="15" customHeight="1" x14ac:dyDescent="0.35">
      <c r="A44" s="243">
        <f>+'Sch 1 - Total Expense'!A44</f>
        <v>26</v>
      </c>
      <c r="B44" s="1107" t="str">
        <f>+'Sch 1 - Total Expense'!B44</f>
        <v>Other - (Specify)</v>
      </c>
      <c r="C44" s="1075"/>
      <c r="D44" s="806" t="str">
        <f t="shared" si="4"/>
        <v>26 Other - (Specify)</v>
      </c>
      <c r="E44" s="571"/>
      <c r="F44" s="328"/>
      <c r="G44" s="321">
        <f>+'Sch 4 - CRSB'!K57</f>
        <v>0</v>
      </c>
      <c r="H44" s="266">
        <f>SUMIFS('Sch 6 - Reclassifications'!$H$11:$H$71,'Sch 6 - Reclassifications'!$F$11:$F$71,'Sch 3 - NON-GEMT Expense'!$A44,'Sch 6 - Reclassifications'!$G$11:$G$71,3)-SUMIFS('Sch 6 - Reclassifications'!$L$11:$L$71,'Sch 6 - Reclassifications'!$J$11:$J$71,'Sch 3 - NON-GEMT Expense'!$A44,'Sch 6 - Reclassifications'!$K$11:$K$71,3)</f>
        <v>0</v>
      </c>
      <c r="I44" s="266">
        <f>SUMIFS('Sch 7 - Adjustments'!$E$10:$E$40,'Sch 7 - Adjustments'!$I$10:$I$40,'Sch 3 - NON-GEMT Expense'!$A44,'Sch 7 - Adjustments'!$H$10:$H$40,3)</f>
        <v>0</v>
      </c>
      <c r="J44" s="267">
        <f t="shared" si="5"/>
        <v>0</v>
      </c>
      <c r="K44" s="131"/>
      <c r="L44" s="660" t="s">
        <v>527</v>
      </c>
      <c r="M44" s="153"/>
    </row>
    <row r="45" spans="1:13" ht="15" customHeight="1" x14ac:dyDescent="0.35">
      <c r="A45" s="243"/>
      <c r="B45" s="1110" t="str">
        <f>+'Sch 1 - Total Expense'!B45:C45</f>
        <v>Subtotal Fringe Benefits (Lines 19.00 thru 26.00)</v>
      </c>
      <c r="C45" s="1110"/>
      <c r="D45" s="827"/>
      <c r="E45" s="375"/>
      <c r="F45" s="264">
        <f>SUM(F37:F44)</f>
        <v>0</v>
      </c>
      <c r="G45" s="264">
        <f>SUM(G37:G44)</f>
        <v>0</v>
      </c>
      <c r="H45" s="264">
        <f>SUM(H37:H44)</f>
        <v>0</v>
      </c>
      <c r="I45" s="264">
        <f>SUM(I37:I44)</f>
        <v>0</v>
      </c>
      <c r="J45" s="265">
        <f>SUM(J37:J44)</f>
        <v>0</v>
      </c>
      <c r="K45" s="131"/>
      <c r="L45" s="660" t="s">
        <v>528</v>
      </c>
      <c r="M45" s="153"/>
    </row>
    <row r="46" spans="1:13" ht="15" customHeight="1" x14ac:dyDescent="0.35">
      <c r="A46" s="243"/>
      <c r="B46" s="1113" t="str">
        <f>+'Sch 1 - Total Expense'!B46:C46</f>
        <v>Total Salaries &amp; Fringe Benefits</v>
      </c>
      <c r="C46" s="1113"/>
      <c r="D46" s="828"/>
      <c r="E46" s="244"/>
      <c r="F46" s="264">
        <f>+F33+F45</f>
        <v>0</v>
      </c>
      <c r="G46" s="264">
        <f>+G33+G45</f>
        <v>0</v>
      </c>
      <c r="H46" s="264">
        <f>+H33+H45</f>
        <v>0</v>
      </c>
      <c r="I46" s="264">
        <f>+I33+I45</f>
        <v>0</v>
      </c>
      <c r="J46" s="265">
        <f>+J33+J45</f>
        <v>0</v>
      </c>
      <c r="K46" s="131"/>
      <c r="L46" s="660" t="s">
        <v>529</v>
      </c>
      <c r="M46" s="153"/>
    </row>
    <row r="47" spans="1:13" ht="15" customHeight="1" x14ac:dyDescent="0.35">
      <c r="A47" s="243"/>
      <c r="B47" s="1110"/>
      <c r="C47" s="1110"/>
      <c r="D47" s="829"/>
      <c r="E47" s="244"/>
      <c r="F47" s="276"/>
      <c r="G47" s="276"/>
      <c r="H47" s="276"/>
      <c r="I47" s="276"/>
      <c r="J47" s="277"/>
      <c r="K47" s="131"/>
      <c r="L47" s="660"/>
      <c r="M47" s="153"/>
    </row>
    <row r="48" spans="1:13" ht="15" customHeight="1" x14ac:dyDescent="0.35">
      <c r="A48" s="243"/>
      <c r="B48" s="1111" t="str">
        <f>+'Sch 1 - Total Expense'!B48:C48</f>
        <v>Total Capital Related, Salaries, and Fringe Benefits</v>
      </c>
      <c r="C48" s="1111"/>
      <c r="D48" s="830"/>
      <c r="E48" s="244"/>
      <c r="F48" s="278">
        <f>+F21+F46</f>
        <v>0</v>
      </c>
      <c r="G48" s="278">
        <f>+G21+G46</f>
        <v>0</v>
      </c>
      <c r="H48" s="278">
        <f>+H21+H46</f>
        <v>0</v>
      </c>
      <c r="I48" s="278">
        <f>+I21+I46</f>
        <v>0</v>
      </c>
      <c r="J48" s="279">
        <f>+J21+J46</f>
        <v>0</v>
      </c>
      <c r="K48" s="131"/>
      <c r="L48" s="660" t="s">
        <v>530</v>
      </c>
      <c r="M48" s="153"/>
    </row>
    <row r="49" spans="1:13" ht="15" customHeight="1" x14ac:dyDescent="0.35">
      <c r="A49" s="243"/>
      <c r="B49" s="1112"/>
      <c r="C49" s="1112"/>
      <c r="D49" s="672"/>
      <c r="E49" s="244"/>
      <c r="F49" s="270"/>
      <c r="G49" s="270"/>
      <c r="H49" s="270"/>
      <c r="I49" s="270"/>
      <c r="J49" s="271"/>
      <c r="K49" s="131"/>
      <c r="L49" s="660"/>
      <c r="M49" s="153"/>
    </row>
    <row r="50" spans="1:13" ht="15" hidden="1" customHeight="1" x14ac:dyDescent="0.35">
      <c r="A50" s="657"/>
      <c r="B50" s="672"/>
      <c r="C50" s="672"/>
      <c r="D50" s="807"/>
      <c r="E50" s="670" t="s">
        <v>349</v>
      </c>
      <c r="F50" s="670" t="s">
        <v>350</v>
      </c>
      <c r="G50" s="663" t="s">
        <v>351</v>
      </c>
      <c r="H50" s="664" t="s">
        <v>352</v>
      </c>
      <c r="I50" s="664" t="s">
        <v>353</v>
      </c>
      <c r="J50" s="665" t="s">
        <v>354</v>
      </c>
      <c r="K50" s="660"/>
      <c r="L50" s="660"/>
      <c r="M50" s="153"/>
    </row>
    <row r="51" spans="1:13" ht="16.5" customHeight="1" x14ac:dyDescent="0.35">
      <c r="A51" s="243"/>
      <c r="B51" s="1109" t="str">
        <f>+'Sch 1 - Total Expense'!B51:C51</f>
        <v>Administrative and General</v>
      </c>
      <c r="C51" s="1109"/>
      <c r="D51" s="826"/>
      <c r="E51" s="576"/>
      <c r="F51" s="266"/>
      <c r="G51" s="260"/>
      <c r="H51" s="260"/>
      <c r="I51" s="260"/>
      <c r="J51" s="261"/>
      <c r="K51" s="131"/>
      <c r="L51" s="660"/>
      <c r="M51" s="630"/>
    </row>
    <row r="52" spans="1:13" ht="15" customHeight="1" x14ac:dyDescent="0.35">
      <c r="A52" s="243">
        <f>+'Sch 1 - Total Expense'!A52</f>
        <v>27</v>
      </c>
      <c r="B52" s="1107" t="str">
        <f>+'Sch 1 - Total Expense'!B52:C52</f>
        <v>Administrative</v>
      </c>
      <c r="C52" s="1075"/>
      <c r="D52" s="806" t="str">
        <f t="shared" ref="D52:D82" si="6">A52&amp;" "&amp;B52</f>
        <v>27 Administrative</v>
      </c>
      <c r="E52" s="571"/>
      <c r="F52" s="327"/>
      <c r="G52" s="280"/>
      <c r="H52" s="260">
        <f>SUMIFS('Sch 6 - Reclassifications'!$H$11:$H$71,'Sch 6 - Reclassifications'!$F$11:$F$71,'Sch 3 - NON-GEMT Expense'!$A52,'Sch 6 - Reclassifications'!$G$11:$G$71,3)-SUMIFS('Sch 6 - Reclassifications'!$L$11:$L$71,'Sch 6 - Reclassifications'!$J$11:$J$71,'Sch 3 - NON-GEMT Expense'!$A52,'Sch 6 - Reclassifications'!$K$11:$K$71,3)</f>
        <v>0</v>
      </c>
      <c r="I52" s="260">
        <f>SUMIFS('Sch 7 - Adjustments'!$E$10:$E$40,'Sch 7 - Adjustments'!$I$10:$I$40,'Sch 3 - NON-GEMT Expense'!$A52,'Sch 7 - Adjustments'!$H$10:$H$40,3)</f>
        <v>0</v>
      </c>
      <c r="J52" s="261">
        <f>SUM(F52:I52)</f>
        <v>0</v>
      </c>
      <c r="K52" s="131"/>
      <c r="L52" s="660" t="s">
        <v>531</v>
      </c>
      <c r="M52" s="630"/>
    </row>
    <row r="53" spans="1:13" ht="15" customHeight="1" x14ac:dyDescent="0.35">
      <c r="A53" s="243">
        <f>+'Sch 1 - Total Expense'!A53</f>
        <v>28</v>
      </c>
      <c r="B53" s="1107" t="str">
        <f>+'Sch 1 - Total Expense'!B53:C53</f>
        <v>Legal</v>
      </c>
      <c r="C53" s="1075"/>
      <c r="D53" s="806" t="str">
        <f t="shared" si="6"/>
        <v>28 Legal</v>
      </c>
      <c r="E53" s="571"/>
      <c r="F53" s="327"/>
      <c r="G53" s="281"/>
      <c r="H53" s="260">
        <f>SUMIFS('Sch 6 - Reclassifications'!$H$11:$H$71,'Sch 6 - Reclassifications'!$F$11:$F$71,'Sch 3 - NON-GEMT Expense'!$A53,'Sch 6 - Reclassifications'!$G$11:$G$71,3)-SUMIFS('Sch 6 - Reclassifications'!$L$11:$L$71,'Sch 6 - Reclassifications'!$J$11:$J$71,'Sch 3 - NON-GEMT Expense'!$A53,'Sch 6 - Reclassifications'!$K$11:$K$71,3)</f>
        <v>0</v>
      </c>
      <c r="I53" s="260">
        <f>SUMIFS('Sch 7 - Adjustments'!$E$10:$E$40,'Sch 7 - Adjustments'!$I$10:$I$40,'Sch 3 - NON-GEMT Expense'!$A53,'Sch 7 - Adjustments'!$H$10:$H$40,3)</f>
        <v>0</v>
      </c>
      <c r="J53" s="261">
        <f>SUM(F53:I53)</f>
        <v>0</v>
      </c>
      <c r="K53" s="131"/>
      <c r="L53" s="660" t="s">
        <v>532</v>
      </c>
      <c r="M53" s="630"/>
    </row>
    <row r="54" spans="1:13" ht="15" customHeight="1" x14ac:dyDescent="0.35">
      <c r="A54" s="243">
        <f>+'Sch 1 - Total Expense'!A54</f>
        <v>29</v>
      </c>
      <c r="B54" s="1107" t="str">
        <f>+'Sch 1 - Total Expense'!B54:C54</f>
        <v>Accounting</v>
      </c>
      <c r="C54" s="1075"/>
      <c r="D54" s="806" t="str">
        <f t="shared" si="6"/>
        <v>29 Accounting</v>
      </c>
      <c r="E54" s="571"/>
      <c r="F54" s="327"/>
      <c r="G54" s="281"/>
      <c r="H54" s="260">
        <f>SUMIFS('Sch 6 - Reclassifications'!$H$11:$H$71,'Sch 6 - Reclassifications'!$F$11:$F$71,'Sch 3 - NON-GEMT Expense'!$A54,'Sch 6 - Reclassifications'!$G$11:$G$71,3)-SUMIFS('Sch 6 - Reclassifications'!$L$11:$L$71,'Sch 6 - Reclassifications'!$J$11:$J$71,'Sch 3 - NON-GEMT Expense'!$A54,'Sch 6 - Reclassifications'!$K$11:$K$71,3)</f>
        <v>0</v>
      </c>
      <c r="I54" s="260">
        <f>SUMIFS('Sch 7 - Adjustments'!$E$10:$E$40,'Sch 7 - Adjustments'!$I$10:$I$40,'Sch 3 - NON-GEMT Expense'!$A54,'Sch 7 - Adjustments'!$H$10:$H$40,3)</f>
        <v>0</v>
      </c>
      <c r="J54" s="261">
        <f t="shared" ref="J54:J81" si="7">SUM(F54:I54)</f>
        <v>0</v>
      </c>
      <c r="K54" s="131"/>
      <c r="L54" s="660" t="s">
        <v>533</v>
      </c>
    </row>
    <row r="55" spans="1:13" ht="15" customHeight="1" x14ac:dyDescent="0.35">
      <c r="A55" s="243">
        <f>+'Sch 1 - Total Expense'!A55</f>
        <v>30</v>
      </c>
      <c r="B55" s="1107" t="str">
        <f>+'Sch 1 - Total Expense'!B55:C55</f>
        <v xml:space="preserve">Advertising </v>
      </c>
      <c r="C55" s="1075"/>
      <c r="D55" s="806" t="str">
        <f t="shared" si="6"/>
        <v xml:space="preserve">30 Advertising </v>
      </c>
      <c r="E55" s="571"/>
      <c r="F55" s="327"/>
      <c r="G55" s="281"/>
      <c r="H55" s="260">
        <f>SUMIFS('Sch 6 - Reclassifications'!$H$11:$H$71,'Sch 6 - Reclassifications'!$F$11:$F$71,'Sch 3 - NON-GEMT Expense'!$A55,'Sch 6 - Reclassifications'!$G$11:$G$71,3)-SUMIFS('Sch 6 - Reclassifications'!$L$11:$L$71,'Sch 6 - Reclassifications'!$J$11:$J$71,'Sch 3 - NON-GEMT Expense'!$A55,'Sch 6 - Reclassifications'!$K$11:$K$71,3)</f>
        <v>0</v>
      </c>
      <c r="I55" s="260">
        <f>SUMIFS('Sch 7 - Adjustments'!$E$10:$E$40,'Sch 7 - Adjustments'!$I$10:$I$40,'Sch 3 - NON-GEMT Expense'!$A55,'Sch 7 - Adjustments'!$H$10:$H$40,3)</f>
        <v>0</v>
      </c>
      <c r="J55" s="261">
        <f t="shared" si="7"/>
        <v>0</v>
      </c>
      <c r="K55" s="131"/>
      <c r="L55" s="660" t="s">
        <v>534</v>
      </c>
    </row>
    <row r="56" spans="1:13" ht="15" customHeight="1" x14ac:dyDescent="0.35">
      <c r="A56" s="243">
        <f>+'Sch 1 - Total Expense'!A56</f>
        <v>31</v>
      </c>
      <c r="B56" s="1107" t="str">
        <f>+'Sch 1 - Total Expense'!B56:C56</f>
        <v>Consulting Expenses</v>
      </c>
      <c r="C56" s="1075"/>
      <c r="D56" s="806" t="str">
        <f t="shared" si="6"/>
        <v>31 Consulting Expenses</v>
      </c>
      <c r="E56" s="571"/>
      <c r="F56" s="327"/>
      <c r="G56" s="281"/>
      <c r="H56" s="260">
        <f>SUMIFS('Sch 6 - Reclassifications'!$H$11:$H$71,'Sch 6 - Reclassifications'!$F$11:$F$71,'Sch 3 - NON-GEMT Expense'!$A56,'Sch 6 - Reclassifications'!$G$11:$G$71,3)-SUMIFS('Sch 6 - Reclassifications'!$L$11:$L$71,'Sch 6 - Reclassifications'!$J$11:$J$71,'Sch 3 - NON-GEMT Expense'!$A56,'Sch 6 - Reclassifications'!$K$11:$K$71,3)</f>
        <v>0</v>
      </c>
      <c r="I56" s="260">
        <f>SUMIFS('Sch 7 - Adjustments'!$E$10:$E$40,'Sch 7 - Adjustments'!$I$10:$I$40,'Sch 3 - NON-GEMT Expense'!$A56,'Sch 7 - Adjustments'!$H$10:$H$40,3)</f>
        <v>0</v>
      </c>
      <c r="J56" s="261">
        <f t="shared" si="7"/>
        <v>0</v>
      </c>
      <c r="K56" s="131"/>
      <c r="L56" s="660" t="s">
        <v>535</v>
      </c>
    </row>
    <row r="57" spans="1:13" ht="15" customHeight="1" x14ac:dyDescent="0.35">
      <c r="A57" s="243">
        <f>+'Sch 1 - Total Expense'!A57</f>
        <v>32</v>
      </c>
      <c r="B57" s="1107" t="str">
        <f>+'Sch 1 - Total Expense'!B57:C57</f>
        <v>Contracted Labor</v>
      </c>
      <c r="C57" s="1075"/>
      <c r="D57" s="806" t="str">
        <f t="shared" si="6"/>
        <v>32 Contracted Labor</v>
      </c>
      <c r="E57" s="571"/>
      <c r="F57" s="327"/>
      <c r="G57" s="281"/>
      <c r="H57" s="260">
        <f>SUMIFS('Sch 6 - Reclassifications'!$H$11:$H$71,'Sch 6 - Reclassifications'!$F$11:$F$71,'Sch 3 - NON-GEMT Expense'!$A57,'Sch 6 - Reclassifications'!$G$11:$G$71,3)-SUMIFS('Sch 6 - Reclassifications'!$L$11:$L$71,'Sch 6 - Reclassifications'!$J$11:$J$71,'Sch 3 - NON-GEMT Expense'!$A57,'Sch 6 - Reclassifications'!$K$11:$K$71,3)</f>
        <v>0</v>
      </c>
      <c r="I57" s="260">
        <f>SUMIFS('Sch 7 - Adjustments'!$E$10:$E$40,'Sch 7 - Adjustments'!$I$10:$I$40,'Sch 3 - NON-GEMT Expense'!$A57,'Sch 7 - Adjustments'!$H$10:$H$40,3)</f>
        <v>0</v>
      </c>
      <c r="J57" s="261">
        <f t="shared" si="7"/>
        <v>0</v>
      </c>
      <c r="K57" s="131"/>
      <c r="L57" s="660" t="s">
        <v>536</v>
      </c>
    </row>
    <row r="58" spans="1:13" ht="15" customHeight="1" x14ac:dyDescent="0.35">
      <c r="A58" s="243">
        <f>+'Sch 1 - Total Expense'!A58</f>
        <v>33</v>
      </c>
      <c r="B58" s="1075" t="str">
        <f>+'Sch 1 - Total Expense'!B58:C58</f>
        <v>Interest - Other</v>
      </c>
      <c r="C58" s="1076"/>
      <c r="D58" s="806" t="str">
        <f t="shared" si="6"/>
        <v>33 Interest - Other</v>
      </c>
      <c r="E58" s="571"/>
      <c r="F58" s="327"/>
      <c r="G58" s="281"/>
      <c r="H58" s="260">
        <f>SUMIFS('Sch 6 - Reclassifications'!$H$11:$H$71,'Sch 6 - Reclassifications'!$F$11:$F$71,'Sch 3 - NON-GEMT Expense'!$A58,'Sch 6 - Reclassifications'!$G$11:$G$71,3)-SUMIFS('Sch 6 - Reclassifications'!$L$11:$L$71,'Sch 6 - Reclassifications'!$J$11:$J$71,'Sch 3 - NON-GEMT Expense'!$A58,'Sch 6 - Reclassifications'!$K$11:$K$71,3)</f>
        <v>0</v>
      </c>
      <c r="I58" s="260">
        <f>SUMIFS('Sch 7 - Adjustments'!$E$10:$E$40,'Sch 7 - Adjustments'!$I$10:$I$40,'Sch 3 - NON-GEMT Expense'!$A58,'Sch 7 - Adjustments'!$H$10:$H$40,3)</f>
        <v>0</v>
      </c>
      <c r="J58" s="261">
        <f>SUM(F58:I58)</f>
        <v>0</v>
      </c>
      <c r="K58" s="131"/>
      <c r="L58" s="660" t="s">
        <v>537</v>
      </c>
    </row>
    <row r="59" spans="1:13" ht="15" customHeight="1" x14ac:dyDescent="0.35">
      <c r="A59" s="243">
        <f>+'Sch 1 - Total Expense'!A59</f>
        <v>34</v>
      </c>
      <c r="B59" s="1107" t="str">
        <f>+'Sch 1 - Total Expense'!B59:C59</f>
        <v>Training</v>
      </c>
      <c r="C59" s="1075"/>
      <c r="D59" s="806" t="str">
        <f t="shared" si="6"/>
        <v>34 Training</v>
      </c>
      <c r="E59" s="571"/>
      <c r="F59" s="327"/>
      <c r="G59" s="281"/>
      <c r="H59" s="260">
        <f>SUMIFS('Sch 6 - Reclassifications'!$H$11:$H$71,'Sch 6 - Reclassifications'!$F$11:$F$71,'Sch 3 - NON-GEMT Expense'!$A59,'Sch 6 - Reclassifications'!$G$11:$G$71,3)-SUMIFS('Sch 6 - Reclassifications'!$L$11:$L$71,'Sch 6 - Reclassifications'!$J$11:$J$71,'Sch 3 - NON-GEMT Expense'!$A59,'Sch 6 - Reclassifications'!$K$11:$K$71,3)</f>
        <v>0</v>
      </c>
      <c r="I59" s="260">
        <f>SUMIFS('Sch 7 - Adjustments'!$E$10:$E$40,'Sch 7 - Adjustments'!$I$10:$I$40,'Sch 3 - NON-GEMT Expense'!$A59,'Sch 7 - Adjustments'!$H$10:$H$40,3)</f>
        <v>0</v>
      </c>
      <c r="J59" s="261">
        <f t="shared" si="7"/>
        <v>0</v>
      </c>
      <c r="K59" s="131"/>
      <c r="L59" s="660" t="s">
        <v>538</v>
      </c>
    </row>
    <row r="60" spans="1:13" ht="15" customHeight="1" x14ac:dyDescent="0.35">
      <c r="A60" s="243">
        <f>+'Sch 1 - Total Expense'!A60</f>
        <v>35</v>
      </c>
      <c r="B60" s="1107" t="str">
        <f>+'Sch 1 - Total Expense'!B60:C60</f>
        <v>General Insurance</v>
      </c>
      <c r="C60" s="1075"/>
      <c r="D60" s="806" t="str">
        <f t="shared" si="6"/>
        <v>35 General Insurance</v>
      </c>
      <c r="E60" s="571"/>
      <c r="F60" s="327"/>
      <c r="G60" s="281"/>
      <c r="H60" s="260">
        <f>SUMIFS('Sch 6 - Reclassifications'!$H$11:$H$71,'Sch 6 - Reclassifications'!$F$11:$F$71,'Sch 3 - NON-GEMT Expense'!$A60,'Sch 6 - Reclassifications'!$G$11:$G$71,3)-SUMIFS('Sch 6 - Reclassifications'!$L$11:$L$71,'Sch 6 - Reclassifications'!$J$11:$J$71,'Sch 3 - NON-GEMT Expense'!$A60,'Sch 6 - Reclassifications'!$K$11:$K$71,3)</f>
        <v>0</v>
      </c>
      <c r="I60" s="260">
        <f>SUMIFS('Sch 7 - Adjustments'!$E$10:$E$40,'Sch 7 - Adjustments'!$I$10:$I$40,'Sch 3 - NON-GEMT Expense'!$A60,'Sch 7 - Adjustments'!$H$10:$H$40,3)</f>
        <v>0</v>
      </c>
      <c r="J60" s="261">
        <f t="shared" si="7"/>
        <v>0</v>
      </c>
      <c r="K60" s="131"/>
      <c r="L60" s="660" t="s">
        <v>539</v>
      </c>
    </row>
    <row r="61" spans="1:13" ht="15" customHeight="1" x14ac:dyDescent="0.35">
      <c r="A61" s="243">
        <f>+'Sch 1 - Total Expense'!A61</f>
        <v>36</v>
      </c>
      <c r="B61" s="1107" t="str">
        <f>+'Sch 1 - Total Expense'!B61:C61</f>
        <v>Supplies</v>
      </c>
      <c r="C61" s="1075"/>
      <c r="D61" s="806" t="str">
        <f t="shared" si="6"/>
        <v>36 Supplies</v>
      </c>
      <c r="E61" s="571"/>
      <c r="F61" s="327"/>
      <c r="G61" s="281"/>
      <c r="H61" s="260">
        <f>SUMIFS('Sch 6 - Reclassifications'!$H$11:$H$71,'Sch 6 - Reclassifications'!$F$11:$F$71,'Sch 3 - NON-GEMT Expense'!$A61,'Sch 6 - Reclassifications'!$G$11:$G$71,3)-SUMIFS('Sch 6 - Reclassifications'!$L$11:$L$71,'Sch 6 - Reclassifications'!$J$11:$J$71,'Sch 3 - NON-GEMT Expense'!$A61,'Sch 6 - Reclassifications'!$K$11:$K$71,3)</f>
        <v>0</v>
      </c>
      <c r="I61" s="260">
        <f>SUMIFS('Sch 7 - Adjustments'!$E$10:$E$40,'Sch 7 - Adjustments'!$I$10:$I$40,'Sch 3 - NON-GEMT Expense'!$A61,'Sch 7 - Adjustments'!$H$10:$H$40,3)</f>
        <v>0</v>
      </c>
      <c r="J61" s="261">
        <f t="shared" si="7"/>
        <v>0</v>
      </c>
      <c r="K61" s="131"/>
      <c r="L61" s="660" t="s">
        <v>540</v>
      </c>
    </row>
    <row r="62" spans="1:13" ht="15" customHeight="1" x14ac:dyDescent="0.35">
      <c r="A62" s="243">
        <f>+'Sch 1 - Total Expense'!A62</f>
        <v>37</v>
      </c>
      <c r="B62" s="1107" t="str">
        <f>+'Sch 1 - Total Expense'!B62:C62</f>
        <v>Bad Debt</v>
      </c>
      <c r="C62" s="1075"/>
      <c r="D62" s="806" t="str">
        <f t="shared" si="6"/>
        <v>37 Bad Debt</v>
      </c>
      <c r="E62" s="571"/>
      <c r="F62" s="327"/>
      <c r="G62" s="281"/>
      <c r="H62" s="260">
        <f>SUMIFS('Sch 6 - Reclassifications'!$H$11:$H$71,'Sch 6 - Reclassifications'!$F$11:$F$71,'Sch 3 - NON-GEMT Expense'!$A62,'Sch 6 - Reclassifications'!$G$11:$G$71,3)-SUMIFS('Sch 6 - Reclassifications'!$L$11:$L$71,'Sch 6 - Reclassifications'!$J$11:$J$71,'Sch 3 - NON-GEMT Expense'!$A62,'Sch 6 - Reclassifications'!$K$11:$K$71,3)</f>
        <v>0</v>
      </c>
      <c r="I62" s="260">
        <f>SUMIFS('Sch 7 - Adjustments'!$E$10:$E$40,'Sch 7 - Adjustments'!$I$10:$I$40,'Sch 3 - NON-GEMT Expense'!$A62,'Sch 7 - Adjustments'!$H$10:$H$40,3)</f>
        <v>0</v>
      </c>
      <c r="J62" s="261">
        <f t="shared" si="7"/>
        <v>0</v>
      </c>
      <c r="K62" s="131"/>
      <c r="L62" s="660" t="s">
        <v>541</v>
      </c>
    </row>
    <row r="63" spans="1:13" s="131" customFormat="1" ht="15" customHeight="1" x14ac:dyDescent="0.35">
      <c r="A63" s="243">
        <f>+'Sch 1 - Total Expense'!A63</f>
        <v>38</v>
      </c>
      <c r="B63" s="1107" t="str">
        <f>+'Sch 1 - Total Expense'!B63:C63</f>
        <v>Plant Operations and Maintenance</v>
      </c>
      <c r="C63" s="1075"/>
      <c r="D63" s="806" t="str">
        <f t="shared" si="6"/>
        <v>38 Plant Operations and Maintenance</v>
      </c>
      <c r="E63" s="571"/>
      <c r="F63" s="327"/>
      <c r="G63" s="281"/>
      <c r="H63" s="260">
        <f>SUMIFS('Sch 6 - Reclassifications'!$H$11:$H$71,'Sch 6 - Reclassifications'!$F$11:$F$71,'Sch 3 - NON-GEMT Expense'!$A63,'Sch 6 - Reclassifications'!$G$11:$G$71,3)-SUMIFS('Sch 6 - Reclassifications'!$L$11:$L$71,'Sch 6 - Reclassifications'!$J$11:$J$71,'Sch 3 - NON-GEMT Expense'!$A63,'Sch 6 - Reclassifications'!$K$11:$K$71,3)</f>
        <v>0</v>
      </c>
      <c r="I63" s="260">
        <f>SUMIFS('Sch 7 - Adjustments'!$E$10:$E$40,'Sch 7 - Adjustments'!$I$10:$I$40,'Sch 3 - NON-GEMT Expense'!$A63,'Sch 7 - Adjustments'!$H$10:$H$40,3)</f>
        <v>0</v>
      </c>
      <c r="J63" s="261">
        <f t="shared" si="7"/>
        <v>0</v>
      </c>
      <c r="L63" s="660" t="s">
        <v>542</v>
      </c>
    </row>
    <row r="64" spans="1:13" s="131" customFormat="1" ht="15" customHeight="1" x14ac:dyDescent="0.35">
      <c r="A64" s="243">
        <f>+'Sch 1 - Total Expense'!A64</f>
        <v>39</v>
      </c>
      <c r="B64" s="1107" t="str">
        <f>+'Sch 1 - Total Expense'!B64:C64</f>
        <v>Housekeeping</v>
      </c>
      <c r="C64" s="1075"/>
      <c r="D64" s="806" t="str">
        <f t="shared" si="6"/>
        <v>39 Housekeeping</v>
      </c>
      <c r="E64" s="571"/>
      <c r="F64" s="327"/>
      <c r="G64" s="281"/>
      <c r="H64" s="260">
        <f>SUMIFS('Sch 6 - Reclassifications'!$H$11:$H$71,'Sch 6 - Reclassifications'!$F$11:$F$71,'Sch 3 - NON-GEMT Expense'!$A64,'Sch 6 - Reclassifications'!$G$11:$G$71,3)-SUMIFS('Sch 6 - Reclassifications'!$L$11:$L$71,'Sch 6 - Reclassifications'!$J$11:$J$71,'Sch 3 - NON-GEMT Expense'!$A64,'Sch 6 - Reclassifications'!$K$11:$K$71,3)</f>
        <v>0</v>
      </c>
      <c r="I64" s="260">
        <f>SUMIFS('Sch 7 - Adjustments'!$E$10:$E$40,'Sch 7 - Adjustments'!$I$10:$I$40,'Sch 3 - NON-GEMT Expense'!$A64,'Sch 7 - Adjustments'!$H$10:$H$40,3)</f>
        <v>0</v>
      </c>
      <c r="J64" s="261">
        <f t="shared" si="7"/>
        <v>0</v>
      </c>
      <c r="L64" s="660" t="s">
        <v>543</v>
      </c>
    </row>
    <row r="65" spans="1:12" s="131" customFormat="1" ht="15" customHeight="1" x14ac:dyDescent="0.35">
      <c r="A65" s="243">
        <f>+'Sch 1 - Total Expense'!A65</f>
        <v>40</v>
      </c>
      <c r="B65" s="1107" t="str">
        <f>+'Sch 1 - Total Expense'!B65:C65</f>
        <v>Utilities</v>
      </c>
      <c r="C65" s="1075"/>
      <c r="D65" s="806" t="str">
        <f t="shared" si="6"/>
        <v>40 Utilities</v>
      </c>
      <c r="E65" s="571"/>
      <c r="F65" s="327"/>
      <c r="G65" s="281"/>
      <c r="H65" s="260">
        <f>SUMIFS('Sch 6 - Reclassifications'!$H$11:$H$71,'Sch 6 - Reclassifications'!$F$11:$F$71,'Sch 3 - NON-GEMT Expense'!$A65,'Sch 6 - Reclassifications'!$G$11:$G$71,3)-SUMIFS('Sch 6 - Reclassifications'!$L$11:$L$71,'Sch 6 - Reclassifications'!$J$11:$J$71,'Sch 3 - NON-GEMT Expense'!$A65,'Sch 6 - Reclassifications'!$K$11:$K$71,3)</f>
        <v>0</v>
      </c>
      <c r="I65" s="260">
        <f>SUMIFS('Sch 7 - Adjustments'!$E$10:$E$40,'Sch 7 - Adjustments'!$I$10:$I$40,'Sch 3 - NON-GEMT Expense'!$A65,'Sch 7 - Adjustments'!$H$10:$H$40,3)</f>
        <v>0</v>
      </c>
      <c r="J65" s="261">
        <f t="shared" si="7"/>
        <v>0</v>
      </c>
      <c r="L65" s="660" t="s">
        <v>544</v>
      </c>
    </row>
    <row r="66" spans="1:12" s="131" customFormat="1" ht="15" customHeight="1" x14ac:dyDescent="0.35">
      <c r="A66" s="243">
        <f>+'Sch 1 - Total Expense'!A66</f>
        <v>41</v>
      </c>
      <c r="B66" s="1107" t="str">
        <f>+'Sch 1 - Total Expense'!B66:C66</f>
        <v>Medical Supplies</v>
      </c>
      <c r="C66" s="1075"/>
      <c r="D66" s="806" t="str">
        <f t="shared" si="6"/>
        <v>41 Medical Supplies</v>
      </c>
      <c r="E66" s="571"/>
      <c r="F66" s="327"/>
      <c r="G66" s="281"/>
      <c r="H66" s="260">
        <f>SUMIFS('Sch 6 - Reclassifications'!$H$11:$H$71,'Sch 6 - Reclassifications'!$F$11:$F$71,'Sch 3 - NON-GEMT Expense'!$A66,'Sch 6 - Reclassifications'!$G$11:$G$71,3)-SUMIFS('Sch 6 - Reclassifications'!$L$11:$L$71,'Sch 6 - Reclassifications'!$J$11:$J$71,'Sch 3 - NON-GEMT Expense'!$A66,'Sch 6 - Reclassifications'!$K$11:$K$71,3)</f>
        <v>0</v>
      </c>
      <c r="I66" s="260">
        <f>SUMIFS('Sch 7 - Adjustments'!$E$10:$E$40,'Sch 7 - Adjustments'!$I$10:$I$40,'Sch 3 - NON-GEMT Expense'!$A66,'Sch 7 - Adjustments'!$H$10:$H$40,3)</f>
        <v>0</v>
      </c>
      <c r="J66" s="261">
        <f t="shared" si="7"/>
        <v>0</v>
      </c>
      <c r="L66" s="660" t="s">
        <v>545</v>
      </c>
    </row>
    <row r="67" spans="1:12" s="131" customFormat="1" ht="15" customHeight="1" x14ac:dyDescent="0.35">
      <c r="A67" s="243">
        <f>+'Sch 1 - Total Expense'!A67</f>
        <v>42</v>
      </c>
      <c r="B67" s="1107" t="str">
        <f>+'Sch 1 - Total Expense'!B67:C67</f>
        <v>Minor Medical Equipment</v>
      </c>
      <c r="C67" s="1075"/>
      <c r="D67" s="806" t="str">
        <f t="shared" si="6"/>
        <v>42 Minor Medical Equipment</v>
      </c>
      <c r="E67" s="571"/>
      <c r="F67" s="327"/>
      <c r="G67" s="281"/>
      <c r="H67" s="260">
        <f>SUMIFS('Sch 6 - Reclassifications'!$H$11:$H$71,'Sch 6 - Reclassifications'!$F$11:$F$71,'Sch 3 - NON-GEMT Expense'!$A67,'Sch 6 - Reclassifications'!$G$11:$G$71,3)-SUMIFS('Sch 6 - Reclassifications'!$L$11:$L$71,'Sch 6 - Reclassifications'!$J$11:$J$71,'Sch 3 - NON-GEMT Expense'!$A67,'Sch 6 - Reclassifications'!$K$11:$K$71,3)</f>
        <v>0</v>
      </c>
      <c r="I67" s="260">
        <f>SUMIFS('Sch 7 - Adjustments'!$E$10:$E$40,'Sch 7 - Adjustments'!$I$10:$I$40,'Sch 3 - NON-GEMT Expense'!$A67,'Sch 7 - Adjustments'!$H$10:$H$40,3)</f>
        <v>0</v>
      </c>
      <c r="J67" s="261">
        <f t="shared" si="7"/>
        <v>0</v>
      </c>
      <c r="L67" s="660" t="s">
        <v>546</v>
      </c>
    </row>
    <row r="68" spans="1:12" s="131" customFormat="1" ht="15" customHeight="1" x14ac:dyDescent="0.35">
      <c r="A68" s="243">
        <f>+'Sch 1 - Total Expense'!A68</f>
        <v>43</v>
      </c>
      <c r="B68" s="1107" t="str">
        <f>+'Sch 1 - Total Expense'!B68:C68</f>
        <v>Minor Equipment</v>
      </c>
      <c r="C68" s="1075"/>
      <c r="D68" s="806" t="str">
        <f t="shared" si="6"/>
        <v>43 Minor Equipment</v>
      </c>
      <c r="E68" s="571"/>
      <c r="F68" s="327"/>
      <c r="G68" s="281"/>
      <c r="H68" s="260">
        <f>SUMIFS('Sch 6 - Reclassifications'!$H$11:$H$71,'Sch 6 - Reclassifications'!$F$11:$F$71,'Sch 3 - NON-GEMT Expense'!$A68,'Sch 6 - Reclassifications'!$G$11:$G$71,3)-SUMIFS('Sch 6 - Reclassifications'!$L$11:$L$71,'Sch 6 - Reclassifications'!$J$11:$J$71,'Sch 3 - NON-GEMT Expense'!$A68,'Sch 6 - Reclassifications'!$K$11:$K$71,3)</f>
        <v>0</v>
      </c>
      <c r="I68" s="260">
        <f>SUMIFS('Sch 7 - Adjustments'!$E$10:$E$40,'Sch 7 - Adjustments'!$I$10:$I$40,'Sch 3 - NON-GEMT Expense'!$A68,'Sch 7 - Adjustments'!$H$10:$H$40,3)</f>
        <v>0</v>
      </c>
      <c r="J68" s="261">
        <f t="shared" si="7"/>
        <v>0</v>
      </c>
      <c r="L68" s="660" t="s">
        <v>547</v>
      </c>
    </row>
    <row r="69" spans="1:12" s="131" customFormat="1" ht="15" customHeight="1" x14ac:dyDescent="0.35">
      <c r="A69" s="243">
        <f>+'Sch 1 - Total Expense'!A69</f>
        <v>44</v>
      </c>
      <c r="B69" s="1107" t="str">
        <f>+'Sch 1 - Total Expense'!B69:C69</f>
        <v>Fines and Penalties</v>
      </c>
      <c r="C69" s="1075"/>
      <c r="D69" s="806" t="str">
        <f t="shared" si="6"/>
        <v>44 Fines and Penalties</v>
      </c>
      <c r="E69" s="571"/>
      <c r="F69" s="327"/>
      <c r="G69" s="281"/>
      <c r="H69" s="260">
        <f>SUMIFS('Sch 6 - Reclassifications'!$H$11:$H$71,'Sch 6 - Reclassifications'!$F$11:$F$71,'Sch 3 - NON-GEMT Expense'!$A69,'Sch 6 - Reclassifications'!$G$11:$G$71,3)-SUMIFS('Sch 6 - Reclassifications'!$L$11:$L$71,'Sch 6 - Reclassifications'!$J$11:$J$71,'Sch 3 - NON-GEMT Expense'!$A69,'Sch 6 - Reclassifications'!$K$11:$K$71,3)</f>
        <v>0</v>
      </c>
      <c r="I69" s="260">
        <f>SUMIFS('Sch 7 - Adjustments'!$E$10:$E$40,'Sch 7 - Adjustments'!$I$10:$I$40,'Sch 3 - NON-GEMT Expense'!$A69,'Sch 7 - Adjustments'!$H$10:$H$40,3)</f>
        <v>0</v>
      </c>
      <c r="J69" s="261">
        <f t="shared" si="7"/>
        <v>0</v>
      </c>
      <c r="L69" s="660" t="s">
        <v>548</v>
      </c>
    </row>
    <row r="70" spans="1:12" s="131" customFormat="1" ht="15" customHeight="1" x14ac:dyDescent="0.35">
      <c r="A70" s="243">
        <f>+'Sch 1 - Total Expense'!A70</f>
        <v>45</v>
      </c>
      <c r="B70" s="1107" t="str">
        <f>+'Sch 1 - Total Expense'!B70:C70</f>
        <v>Fleet Maintenance</v>
      </c>
      <c r="C70" s="1075"/>
      <c r="D70" s="806" t="str">
        <f t="shared" si="6"/>
        <v>45 Fleet Maintenance</v>
      </c>
      <c r="E70" s="571"/>
      <c r="F70" s="327"/>
      <c r="G70" s="281"/>
      <c r="H70" s="260">
        <f>SUMIFS('Sch 6 - Reclassifications'!$H$11:$H$71,'Sch 6 - Reclassifications'!$F$11:$F$71,'Sch 3 - NON-GEMT Expense'!$A70,'Sch 6 - Reclassifications'!$G$11:$G$71,3)-SUMIFS('Sch 6 - Reclassifications'!$L$11:$L$71,'Sch 6 - Reclassifications'!$J$11:$J$71,'Sch 3 - NON-GEMT Expense'!$A70,'Sch 6 - Reclassifications'!$K$11:$K$71,3)</f>
        <v>0</v>
      </c>
      <c r="I70" s="260">
        <f>SUMIFS('Sch 7 - Adjustments'!$E$10:$E$40,'Sch 7 - Adjustments'!$I$10:$I$40,'Sch 3 - NON-GEMT Expense'!$A70,'Sch 7 - Adjustments'!$H$10:$H$40,3)</f>
        <v>0</v>
      </c>
      <c r="J70" s="261">
        <f t="shared" si="7"/>
        <v>0</v>
      </c>
      <c r="L70" s="660" t="s">
        <v>549</v>
      </c>
    </row>
    <row r="71" spans="1:12" s="131" customFormat="1" ht="15" customHeight="1" x14ac:dyDescent="0.35">
      <c r="A71" s="243">
        <f>+'Sch 1 - Total Expense'!A71</f>
        <v>46</v>
      </c>
      <c r="B71" s="1107" t="str">
        <f>+'Sch 1 - Total Expense'!B71:C71</f>
        <v xml:space="preserve">Communications </v>
      </c>
      <c r="C71" s="1075"/>
      <c r="D71" s="806" t="str">
        <f t="shared" si="6"/>
        <v xml:space="preserve">46 Communications </v>
      </c>
      <c r="E71" s="571"/>
      <c r="F71" s="327"/>
      <c r="G71" s="281"/>
      <c r="H71" s="260">
        <f>SUMIFS('Sch 6 - Reclassifications'!$H$11:$H$71,'Sch 6 - Reclassifications'!$F$11:$F$71,'Sch 3 - NON-GEMT Expense'!$A71,'Sch 6 - Reclassifications'!$G$11:$G$71,3)-SUMIFS('Sch 6 - Reclassifications'!$L$11:$L$71,'Sch 6 - Reclassifications'!$J$11:$J$71,'Sch 3 - NON-GEMT Expense'!$A71,'Sch 6 - Reclassifications'!$K$11:$K$71,3)</f>
        <v>0</v>
      </c>
      <c r="I71" s="260">
        <f>SUMIFS('Sch 7 - Adjustments'!$E$10:$E$40,'Sch 7 - Adjustments'!$I$10:$I$40,'Sch 3 - NON-GEMT Expense'!$A71,'Sch 7 - Adjustments'!$H$10:$H$40,3)</f>
        <v>0</v>
      </c>
      <c r="J71" s="261">
        <f t="shared" si="7"/>
        <v>0</v>
      </c>
      <c r="L71" s="660" t="s">
        <v>550</v>
      </c>
    </row>
    <row r="72" spans="1:12" s="131" customFormat="1" ht="15" customHeight="1" x14ac:dyDescent="0.35">
      <c r="A72" s="243">
        <f>+'Sch 1 - Total Expense'!A72</f>
        <v>47</v>
      </c>
      <c r="B72" s="1107" t="str">
        <f>+'Sch 1 - Total Expense'!B72:C72</f>
        <v xml:space="preserve">Recruit Academy </v>
      </c>
      <c r="C72" s="1075"/>
      <c r="D72" s="806" t="str">
        <f t="shared" si="6"/>
        <v xml:space="preserve">47 Recruit Academy </v>
      </c>
      <c r="E72" s="571"/>
      <c r="F72" s="327"/>
      <c r="G72" s="281"/>
      <c r="H72" s="260">
        <f>SUMIFS('Sch 6 - Reclassifications'!$H$11:$H$71,'Sch 6 - Reclassifications'!$F$11:$F$71,'Sch 3 - NON-GEMT Expense'!$A72,'Sch 6 - Reclassifications'!$G$11:$G$71,3)-SUMIFS('Sch 6 - Reclassifications'!$L$11:$L$71,'Sch 6 - Reclassifications'!$J$11:$J$71,'Sch 3 - NON-GEMT Expense'!$A72,'Sch 6 - Reclassifications'!$K$11:$K$71,3)</f>
        <v>0</v>
      </c>
      <c r="I72" s="260">
        <f>SUMIFS('Sch 7 - Adjustments'!$E$10:$E$40,'Sch 7 - Adjustments'!$I$10:$I$40,'Sch 3 - NON-GEMT Expense'!$A72,'Sch 7 - Adjustments'!$H$10:$H$40,3)</f>
        <v>0</v>
      </c>
      <c r="J72" s="261">
        <f t="shared" si="7"/>
        <v>0</v>
      </c>
      <c r="L72" s="660" t="s">
        <v>551</v>
      </c>
    </row>
    <row r="73" spans="1:12" s="131" customFormat="1" ht="15" customHeight="1" x14ac:dyDescent="0.35">
      <c r="A73" s="243">
        <f>+'Sch 1 - Total Expense'!A73</f>
        <v>48</v>
      </c>
      <c r="B73" s="1107" t="str">
        <f>+'Sch 1 - Total Expense'!B73:C73</f>
        <v xml:space="preserve">Dispatch Service </v>
      </c>
      <c r="C73" s="1075"/>
      <c r="D73" s="806" t="str">
        <f t="shared" si="6"/>
        <v xml:space="preserve">48 Dispatch Service </v>
      </c>
      <c r="E73" s="571"/>
      <c r="F73" s="327"/>
      <c r="G73" s="281"/>
      <c r="H73" s="260">
        <f>SUMIFS('Sch 6 - Reclassifications'!$H$11:$H$71,'Sch 6 - Reclassifications'!$F$11:$F$71,'Sch 3 - NON-GEMT Expense'!$A73,'Sch 6 - Reclassifications'!$G$11:$G$71,3)-SUMIFS('Sch 6 - Reclassifications'!$L$11:$L$71,'Sch 6 - Reclassifications'!$J$11:$J$71,'Sch 3 - NON-GEMT Expense'!$A73,'Sch 6 - Reclassifications'!$K$11:$K$71,3)</f>
        <v>0</v>
      </c>
      <c r="I73" s="260">
        <f>SUMIFS('Sch 7 - Adjustments'!$E$10:$E$40,'Sch 7 - Adjustments'!$I$10:$I$40,'Sch 3 - NON-GEMT Expense'!$A73,'Sch 7 - Adjustments'!$H$10:$H$40,3)</f>
        <v>0</v>
      </c>
      <c r="J73" s="261">
        <f t="shared" si="7"/>
        <v>0</v>
      </c>
      <c r="L73" s="660" t="s">
        <v>552</v>
      </c>
    </row>
    <row r="74" spans="1:12" s="131" customFormat="1" ht="15" customHeight="1" x14ac:dyDescent="0.35">
      <c r="A74" s="243">
        <f>+'Sch 1 - Total Expense'!A74</f>
        <v>49</v>
      </c>
      <c r="B74" s="1107" t="str">
        <f>+'Sch 1 - Total Expense'!B74:C74</f>
        <v xml:space="preserve">Logistics </v>
      </c>
      <c r="C74" s="1075"/>
      <c r="D74" s="806" t="str">
        <f t="shared" si="6"/>
        <v xml:space="preserve">49 Logistics </v>
      </c>
      <c r="E74" s="571"/>
      <c r="F74" s="327"/>
      <c r="G74" s="281"/>
      <c r="H74" s="260">
        <f>SUMIFS('Sch 6 - Reclassifications'!$H$11:$H$71,'Sch 6 - Reclassifications'!$F$11:$F$71,'Sch 3 - NON-GEMT Expense'!$A74,'Sch 6 - Reclassifications'!$G$11:$G$71,3)-SUMIFS('Sch 6 - Reclassifications'!$L$11:$L$71,'Sch 6 - Reclassifications'!$J$11:$J$71,'Sch 3 - NON-GEMT Expense'!$A74,'Sch 6 - Reclassifications'!$K$11:$K$71,3)</f>
        <v>0</v>
      </c>
      <c r="I74" s="260">
        <f>SUMIFS('Sch 7 - Adjustments'!$E$10:$E$40,'Sch 7 - Adjustments'!$I$10:$I$40,'Sch 3 - NON-GEMT Expense'!$A74,'Sch 7 - Adjustments'!$H$10:$H$40,3)</f>
        <v>0</v>
      </c>
      <c r="J74" s="261">
        <f t="shared" si="7"/>
        <v>0</v>
      </c>
      <c r="L74" s="660" t="s">
        <v>553</v>
      </c>
    </row>
    <row r="75" spans="1:12" s="131" customFormat="1" ht="15" customHeight="1" x14ac:dyDescent="0.35">
      <c r="A75" s="243">
        <f>+'Sch 1 - Total Expense'!A75</f>
        <v>50</v>
      </c>
      <c r="B75" s="1107" t="str">
        <f>+'Sch 1 - Total Expense'!B75:C75</f>
        <v>Postage</v>
      </c>
      <c r="C75" s="1075"/>
      <c r="D75" s="806" t="str">
        <f t="shared" si="6"/>
        <v>50 Postage</v>
      </c>
      <c r="E75" s="571"/>
      <c r="F75" s="327"/>
      <c r="G75" s="281"/>
      <c r="H75" s="260">
        <f>SUMIFS('Sch 6 - Reclassifications'!$H$11:$H$71,'Sch 6 - Reclassifications'!$F$11:$F$71,'Sch 3 - NON-GEMT Expense'!$A75,'Sch 6 - Reclassifications'!$G$11:$G$71,3)-SUMIFS('Sch 6 - Reclassifications'!$L$11:$L$71,'Sch 6 - Reclassifications'!$J$11:$J$71,'Sch 3 - NON-GEMT Expense'!$A75,'Sch 6 - Reclassifications'!$K$11:$K$71,3)</f>
        <v>0</v>
      </c>
      <c r="I75" s="260">
        <f>SUMIFS('Sch 7 - Adjustments'!$E$10:$E$40,'Sch 7 - Adjustments'!$I$10:$I$40,'Sch 3 - NON-GEMT Expense'!$A75,'Sch 7 - Adjustments'!$H$10:$H$40,3)</f>
        <v>0</v>
      </c>
      <c r="J75" s="261">
        <f t="shared" si="7"/>
        <v>0</v>
      </c>
      <c r="L75" s="660" t="s">
        <v>554</v>
      </c>
    </row>
    <row r="76" spans="1:12" s="131" customFormat="1" ht="15" customHeight="1" x14ac:dyDescent="0.35">
      <c r="A76" s="243">
        <f>+'Sch 1 - Total Expense'!A76</f>
        <v>51</v>
      </c>
      <c r="B76" s="1107" t="str">
        <f>+'Sch 1 - Total Expense'!B76:C76</f>
        <v>Dues and Subscriptions</v>
      </c>
      <c r="C76" s="1075"/>
      <c r="D76" s="806" t="str">
        <f t="shared" si="6"/>
        <v>51 Dues and Subscriptions</v>
      </c>
      <c r="E76" s="571"/>
      <c r="F76" s="327"/>
      <c r="G76" s="281"/>
      <c r="H76" s="260">
        <f>SUMIFS('Sch 6 - Reclassifications'!$H$11:$H$71,'Sch 6 - Reclassifications'!$F$11:$F$71,'Sch 3 - NON-GEMT Expense'!$A76,'Sch 6 - Reclassifications'!$G$11:$G$71,3)-SUMIFS('Sch 6 - Reclassifications'!$L$11:$L$71,'Sch 6 - Reclassifications'!$J$11:$J$71,'Sch 3 - NON-GEMT Expense'!$A76,'Sch 6 - Reclassifications'!$K$11:$K$71,3)</f>
        <v>0</v>
      </c>
      <c r="I76" s="260">
        <f>SUMIFS('Sch 7 - Adjustments'!$E$10:$E$40,'Sch 7 - Adjustments'!$I$10:$I$40,'Sch 3 - NON-GEMT Expense'!$A76,'Sch 7 - Adjustments'!$H$10:$H$40,3)</f>
        <v>0</v>
      </c>
      <c r="J76" s="261">
        <f t="shared" si="7"/>
        <v>0</v>
      </c>
      <c r="L76" s="660" t="s">
        <v>555</v>
      </c>
    </row>
    <row r="77" spans="1:12" s="131" customFormat="1" ht="15" customHeight="1" x14ac:dyDescent="0.35">
      <c r="A77" s="243">
        <f>+'Sch 1 - Total Expense'!A77</f>
        <v>52</v>
      </c>
      <c r="B77" s="1107" t="str">
        <f>+'Sch 1 - Total Expense'!B77:C77</f>
        <v>Other - Capital Related Costs</v>
      </c>
      <c r="C77" s="1075"/>
      <c r="D77" s="806" t="str">
        <f t="shared" si="6"/>
        <v>52 Other - Capital Related Costs</v>
      </c>
      <c r="E77" s="571"/>
      <c r="F77" s="327"/>
      <c r="G77" s="281"/>
      <c r="H77" s="260">
        <f>SUMIFS('Sch 6 - Reclassifications'!$H$11:$H$71,'Sch 6 - Reclassifications'!$F$11:$F$71,'Sch 3 - NON-GEMT Expense'!$A77,'Sch 6 - Reclassifications'!$G$11:$G$71,3)-SUMIFS('Sch 6 - Reclassifications'!$L$11:$L$71,'Sch 6 - Reclassifications'!$J$11:$J$71,'Sch 3 - NON-GEMT Expense'!$A77,'Sch 6 - Reclassifications'!$K$11:$K$71,3)</f>
        <v>0</v>
      </c>
      <c r="I77" s="260">
        <f>SUMIFS('Sch 7 - Adjustments'!$E$10:$E$40,'Sch 7 - Adjustments'!$I$10:$I$40,'Sch 3 - NON-GEMT Expense'!$A77,'Sch 7 - Adjustments'!$H$10:$H$40,3)</f>
        <v>0</v>
      </c>
      <c r="J77" s="261">
        <f t="shared" si="7"/>
        <v>0</v>
      </c>
      <c r="L77" s="660" t="s">
        <v>556</v>
      </c>
    </row>
    <row r="78" spans="1:12" s="131" customFormat="1" ht="15" customHeight="1" x14ac:dyDescent="0.35">
      <c r="A78" s="243">
        <f>+'Sch 1 - Total Expense'!A78</f>
        <v>53</v>
      </c>
      <c r="B78" s="1107" t="str">
        <f>+'Sch 1 - Total Expense'!B78:C78</f>
        <v>Contracted Services - GEMT</v>
      </c>
      <c r="C78" s="1075"/>
      <c r="D78" s="806" t="str">
        <f t="shared" si="6"/>
        <v>53 Contracted Services - GEMT</v>
      </c>
      <c r="E78" s="571"/>
      <c r="F78" s="327"/>
      <c r="G78" s="281"/>
      <c r="H78" s="260">
        <f>SUMIFS('Sch 6 - Reclassifications'!$H$11:$H$71,'Sch 6 - Reclassifications'!$F$11:$F$71,'Sch 3 - NON-GEMT Expense'!$A78,'Sch 6 - Reclassifications'!$G$11:$G$71,3)-SUMIFS('Sch 6 - Reclassifications'!$L$11:$L$71,'Sch 6 - Reclassifications'!$J$11:$J$71,'Sch 3 - NON-GEMT Expense'!$A78,'Sch 6 - Reclassifications'!$K$11:$K$71,3)</f>
        <v>0</v>
      </c>
      <c r="I78" s="260">
        <f>SUMIFS('Sch 7 - Adjustments'!$E$10:$E$40,'Sch 7 - Adjustments'!$I$10:$I$40,'Sch 3 - NON-GEMT Expense'!$A78,'Sch 7 - Adjustments'!$H$10:$H$40,3)</f>
        <v>0</v>
      </c>
      <c r="J78" s="261">
        <f t="shared" si="7"/>
        <v>0</v>
      </c>
      <c r="L78" s="660" t="s">
        <v>557</v>
      </c>
    </row>
    <row r="79" spans="1:12" s="131" customFormat="1" ht="15" customHeight="1" x14ac:dyDescent="0.35">
      <c r="A79" s="243">
        <f>+'Sch 1 - Total Expense'!A79</f>
        <v>54</v>
      </c>
      <c r="B79" s="1107" t="str">
        <f>+'Sch 1 - Total Expense'!B79:C79</f>
        <v>Contracted Services - GEMT Billing</v>
      </c>
      <c r="C79" s="1075"/>
      <c r="D79" s="806" t="str">
        <f t="shared" si="6"/>
        <v>54 Contracted Services - GEMT Billing</v>
      </c>
      <c r="E79" s="571"/>
      <c r="F79" s="327"/>
      <c r="G79" s="281"/>
      <c r="H79" s="260">
        <f>SUMIFS('Sch 6 - Reclassifications'!$H$11:$H$71,'Sch 6 - Reclassifications'!$F$11:$F$71,'Sch 3 - NON-GEMT Expense'!$A79,'Sch 6 - Reclassifications'!$G$11:$G$71,3)-SUMIFS('Sch 6 - Reclassifications'!$L$11:$L$71,'Sch 6 - Reclassifications'!$J$11:$J$71,'Sch 3 - NON-GEMT Expense'!$A79,'Sch 6 - Reclassifications'!$K$11:$K$71,3)</f>
        <v>0</v>
      </c>
      <c r="I79" s="260">
        <f>SUMIFS('Sch 7 - Adjustments'!$E$10:$E$40,'Sch 7 - Adjustments'!$I$10:$I$40,'Sch 3 - NON-GEMT Expense'!$A79,'Sch 7 - Adjustments'!$H$10:$H$40,3)</f>
        <v>0</v>
      </c>
      <c r="J79" s="261">
        <f t="shared" si="7"/>
        <v>0</v>
      </c>
      <c r="L79" s="660" t="s">
        <v>558</v>
      </c>
    </row>
    <row r="80" spans="1:12" s="131" customFormat="1" ht="15" customHeight="1" x14ac:dyDescent="0.35">
      <c r="A80" s="243">
        <f>+'Sch 1 - Total Expense'!A80</f>
        <v>55</v>
      </c>
      <c r="B80" s="1107" t="str">
        <f>+'Sch 1 - Total Expense'!B80</f>
        <v>Other - (Specify)</v>
      </c>
      <c r="C80" s="1075"/>
      <c r="D80" s="806" t="str">
        <f t="shared" si="6"/>
        <v>55 Other - (Specify)</v>
      </c>
      <c r="E80" s="571"/>
      <c r="F80" s="327"/>
      <c r="G80" s="281"/>
      <c r="H80" s="260">
        <f>SUMIFS('Sch 6 - Reclassifications'!$H$11:$H$71,'Sch 6 - Reclassifications'!$F$11:$F$71,'Sch 3 - NON-GEMT Expense'!$A80,'Sch 6 - Reclassifications'!$G$11:$G$71,3)-SUMIFS('Sch 6 - Reclassifications'!$L$11:$L$71,'Sch 6 - Reclassifications'!$J$11:$J$71,'Sch 3 - NON-GEMT Expense'!$A80,'Sch 6 - Reclassifications'!$K$11:$K$71,3)</f>
        <v>0</v>
      </c>
      <c r="I80" s="260">
        <f>SUMIFS('Sch 7 - Adjustments'!$E$10:$E$40,'Sch 7 - Adjustments'!$I$10:$I$40,'Sch 3 - NON-GEMT Expense'!$A80,'Sch 7 - Adjustments'!$H$10:$H$40,3)</f>
        <v>0</v>
      </c>
      <c r="J80" s="261">
        <f t="shared" si="7"/>
        <v>0</v>
      </c>
      <c r="L80" s="660" t="s">
        <v>559</v>
      </c>
    </row>
    <row r="81" spans="1:12" s="131" customFormat="1" ht="15" customHeight="1" x14ac:dyDescent="0.35">
      <c r="A81" s="243">
        <f>+'Sch 1 - Total Expense'!A81</f>
        <v>56</v>
      </c>
      <c r="B81" s="1107" t="str">
        <f>+'Sch 1 - Total Expense'!B81</f>
        <v>Other - (Specify)</v>
      </c>
      <c r="C81" s="1075"/>
      <c r="D81" s="806" t="str">
        <f t="shared" si="6"/>
        <v>56 Other - (Specify)</v>
      </c>
      <c r="E81" s="571"/>
      <c r="F81" s="327"/>
      <c r="G81" s="281"/>
      <c r="H81" s="260">
        <f>SUMIFS('Sch 6 - Reclassifications'!$H$11:$H$71,'Sch 6 - Reclassifications'!$F$11:$F$71,'Sch 3 - NON-GEMT Expense'!$A81,'Sch 6 - Reclassifications'!$G$11:$G$71,3)-SUMIFS('Sch 6 - Reclassifications'!$L$11:$L$71,'Sch 6 - Reclassifications'!$J$11:$J$71,'Sch 3 - NON-GEMT Expense'!$A81,'Sch 6 - Reclassifications'!$K$11:$K$71,3)</f>
        <v>0</v>
      </c>
      <c r="I81" s="260">
        <f>SUMIFS('Sch 7 - Adjustments'!$E$10:$E$40,'Sch 7 - Adjustments'!$I$10:$I$40,'Sch 3 - NON-GEMT Expense'!$A81,'Sch 7 - Adjustments'!$H$10:$H$40,3)</f>
        <v>0</v>
      </c>
      <c r="J81" s="261">
        <f t="shared" si="7"/>
        <v>0</v>
      </c>
      <c r="L81" s="660" t="s">
        <v>560</v>
      </c>
    </row>
    <row r="82" spans="1:12" s="131" customFormat="1" ht="15" customHeight="1" x14ac:dyDescent="0.35">
      <c r="A82" s="243">
        <f>+'Sch 1 - Total Expense'!A82</f>
        <v>57</v>
      </c>
      <c r="B82" s="1107" t="str">
        <f>+'Sch 1 - Total Expense'!B82</f>
        <v>Other - (Specify)</v>
      </c>
      <c r="C82" s="1075"/>
      <c r="D82" s="806" t="str">
        <f t="shared" si="6"/>
        <v>57 Other - (Specify)</v>
      </c>
      <c r="E82" s="571"/>
      <c r="F82" s="328"/>
      <c r="G82" s="282"/>
      <c r="H82" s="260">
        <f>SUMIFS('Sch 6 - Reclassifications'!$H$11:$H$71,'Sch 6 - Reclassifications'!$F$11:$F$71,'Sch 3 - NON-GEMT Expense'!$A82,'Sch 6 - Reclassifications'!$G$11:$G$71,3)-SUMIFS('Sch 6 - Reclassifications'!$L$11:$L$71,'Sch 6 - Reclassifications'!$J$11:$J$71,'Sch 3 - NON-GEMT Expense'!$A82,'Sch 6 - Reclassifications'!$K$11:$K$71,3)</f>
        <v>0</v>
      </c>
      <c r="I82" s="260">
        <f>SUMIFS('Sch 7 - Adjustments'!$E$10:$E$40,'Sch 7 - Adjustments'!$I$10:$I$40,'Sch 3 - NON-GEMT Expense'!$A82,'Sch 7 - Adjustments'!$H$10:$H$40,3)</f>
        <v>0</v>
      </c>
      <c r="J82" s="267">
        <f>SUM(F82:I82)</f>
        <v>0</v>
      </c>
      <c r="L82" s="660" t="s">
        <v>561</v>
      </c>
    </row>
    <row r="83" spans="1:12" s="131" customFormat="1" ht="15" customHeight="1" x14ac:dyDescent="0.35">
      <c r="A83" s="243"/>
      <c r="B83" s="1089" t="str">
        <f>+'Sch 1 - Total Expense'!B83:C83</f>
        <v>Total Administrative &amp; General</v>
      </c>
      <c r="C83" s="1090"/>
      <c r="D83" s="812"/>
      <c r="E83" s="577"/>
      <c r="F83" s="264">
        <f>SUM(F52:F82)</f>
        <v>0</v>
      </c>
      <c r="G83" s="541"/>
      <c r="H83" s="264">
        <f>SUM(H52:H82)</f>
        <v>0</v>
      </c>
      <c r="I83" s="264">
        <f>SUM(I52:I82)</f>
        <v>0</v>
      </c>
      <c r="J83" s="265">
        <f>SUM(J52:J82)</f>
        <v>0</v>
      </c>
      <c r="L83" s="660" t="s">
        <v>562</v>
      </c>
    </row>
    <row r="84" spans="1:12" s="131" customFormat="1" ht="15" customHeight="1" x14ac:dyDescent="0.35">
      <c r="A84" s="243"/>
      <c r="B84" s="1115"/>
      <c r="C84" s="1116"/>
      <c r="D84" s="831"/>
      <c r="E84" s="249"/>
      <c r="F84" s="284"/>
      <c r="G84" s="284"/>
      <c r="H84" s="284"/>
      <c r="I84" s="284"/>
      <c r="J84" s="285"/>
      <c r="L84" s="660"/>
    </row>
    <row r="85" spans="1:12" s="131" customFormat="1" ht="19.5" customHeight="1" thickBot="1" x14ac:dyDescent="0.4">
      <c r="A85" s="250">
        <v>58</v>
      </c>
      <c r="B85" s="1104" t="str">
        <f>+'Sch 1 - Total Expense'!B85:C85</f>
        <v>Total Fire District / Agency</v>
      </c>
      <c r="C85" s="1105"/>
      <c r="D85" s="816"/>
      <c r="E85" s="251"/>
      <c r="F85" s="539">
        <f>F48+F83</f>
        <v>0</v>
      </c>
      <c r="G85" s="539">
        <f>G48+G83</f>
        <v>0</v>
      </c>
      <c r="H85" s="539">
        <f>H48+H83</f>
        <v>0</v>
      </c>
      <c r="I85" s="539">
        <f>I48+I83</f>
        <v>0</v>
      </c>
      <c r="J85" s="540">
        <f>J48+J83</f>
        <v>0</v>
      </c>
      <c r="L85" s="660" t="s">
        <v>563</v>
      </c>
    </row>
    <row r="86" spans="1:12" s="256" customFormat="1" ht="13.5" customHeight="1" x14ac:dyDescent="0.35">
      <c r="A86" s="252"/>
      <c r="B86" s="339"/>
      <c r="F86" s="340"/>
      <c r="G86" s="340"/>
      <c r="H86" s="340"/>
      <c r="I86" s="340"/>
      <c r="J86" s="340"/>
    </row>
    <row r="87" spans="1:12" s="131" customFormat="1" ht="48" hidden="1" customHeight="1" x14ac:dyDescent="0.35">
      <c r="A87" s="257"/>
      <c r="B87" s="1103"/>
      <c r="C87" s="1103"/>
      <c r="D87" s="1103"/>
      <c r="E87" s="1103"/>
      <c r="F87" s="1103"/>
      <c r="G87" s="1103"/>
      <c r="H87" s="1103"/>
      <c r="I87" s="1103"/>
      <c r="J87" s="258"/>
    </row>
    <row r="88" spans="1:12" s="131" customFormat="1" ht="14.25" hidden="1" customHeight="1" x14ac:dyDescent="0.35">
      <c r="A88" s="257"/>
      <c r="B88" s="1114"/>
      <c r="C88" s="1114"/>
      <c r="D88" s="1114"/>
      <c r="E88" s="1114"/>
      <c r="F88" s="1114"/>
      <c r="G88" s="1114"/>
      <c r="H88" s="1114"/>
      <c r="I88" s="1114"/>
      <c r="J88" s="139"/>
    </row>
    <row r="89" spans="1:12" s="131" customFormat="1" ht="10.5" hidden="1" customHeight="1" x14ac:dyDescent="0.35">
      <c r="B89" s="228"/>
      <c r="F89" s="139"/>
      <c r="G89" s="139"/>
      <c r="H89" s="139"/>
      <c r="I89" s="139"/>
      <c r="J89" s="139"/>
    </row>
    <row r="90" spans="1:12" s="131" customFormat="1" ht="10.5" hidden="1" customHeight="1" x14ac:dyDescent="0.35">
      <c r="B90" s="228"/>
      <c r="F90" s="139"/>
      <c r="G90" s="139"/>
      <c r="H90" s="139"/>
      <c r="I90" s="139"/>
      <c r="J90" s="139"/>
    </row>
    <row r="91" spans="1:12" s="131" customFormat="1" ht="10.5" hidden="1" customHeight="1" x14ac:dyDescent="0.35">
      <c r="F91" s="139"/>
      <c r="G91" s="139"/>
      <c r="H91" s="139"/>
      <c r="I91" s="139"/>
      <c r="J91" s="139"/>
    </row>
    <row r="92" spans="1:12" s="131" customFormat="1" ht="10.5" hidden="1" customHeight="1" x14ac:dyDescent="0.35">
      <c r="F92" s="139"/>
      <c r="G92" s="139"/>
      <c r="H92" s="139"/>
      <c r="I92" s="139"/>
      <c r="J92" s="139"/>
    </row>
    <row r="93" spans="1:12" s="131" customFormat="1" ht="10.5" hidden="1" customHeight="1" x14ac:dyDescent="0.35">
      <c r="F93" s="139"/>
      <c r="G93" s="139"/>
      <c r="H93" s="139"/>
      <c r="I93" s="139"/>
      <c r="J93" s="139"/>
    </row>
  </sheetData>
  <sheetProtection algorithmName="SHA-512" hashValue="jNtV/UgY8BtllLqbmL4Z10VSaQe+FKQlH33wvqTXq/1Qqq23m9iKgqtrZnfA3dW49Vb2iIoZLJydpm5AYKXuzQ==" saltValue="G8nVd6+5B/5Ds1ZJRhgR8g==" spinCount="100000" sheet="1" objects="1" scenarios="1" selectLockedCells="1"/>
  <protectedRanges>
    <protectedRange sqref="F52:F82" name="Range5"/>
    <protectedRange sqref="F37:F44" name="Range4"/>
    <protectedRange sqref="F11:F14 F16:F20" name="Range1"/>
    <protectedRange sqref="F25:F32" name="Range3"/>
    <protectedRange sqref="F15" name="Range1_1"/>
  </protectedRanges>
  <mergeCells count="83">
    <mergeCell ref="B84:C84"/>
    <mergeCell ref="B85:C85"/>
    <mergeCell ref="B74:C74"/>
    <mergeCell ref="B75:C75"/>
    <mergeCell ref="B76:C76"/>
    <mergeCell ref="B77:C77"/>
    <mergeCell ref="B78:C78"/>
    <mergeCell ref="B73:C73"/>
    <mergeCell ref="B87:I87"/>
    <mergeCell ref="B88:I88"/>
    <mergeCell ref="A4:B4"/>
    <mergeCell ref="C4:F4"/>
    <mergeCell ref="H4:I4"/>
    <mergeCell ref="B80:C80"/>
    <mergeCell ref="B81:C81"/>
    <mergeCell ref="B82:C82"/>
    <mergeCell ref="B83:C83"/>
    <mergeCell ref="B63:C63"/>
    <mergeCell ref="B64:C64"/>
    <mergeCell ref="B65:C65"/>
    <mergeCell ref="B66:C66"/>
    <mergeCell ref="B79:C79"/>
    <mergeCell ref="B68:C68"/>
    <mergeCell ref="B69:C69"/>
    <mergeCell ref="B70:C70"/>
    <mergeCell ref="B71:C71"/>
    <mergeCell ref="B72:C72"/>
    <mergeCell ref="B53:C53"/>
    <mergeCell ref="B54:C54"/>
    <mergeCell ref="B67:C67"/>
    <mergeCell ref="B56:C56"/>
    <mergeCell ref="B57:C57"/>
    <mergeCell ref="B58:C58"/>
    <mergeCell ref="B59:C59"/>
    <mergeCell ref="B60:C60"/>
    <mergeCell ref="B61:C61"/>
    <mergeCell ref="B62:C62"/>
    <mergeCell ref="B55:C55"/>
    <mergeCell ref="B48:C48"/>
    <mergeCell ref="B49:C49"/>
    <mergeCell ref="B51:C51"/>
    <mergeCell ref="B52:C52"/>
    <mergeCell ref="B36:C36"/>
    <mergeCell ref="B37:C37"/>
    <mergeCell ref="B38:C38"/>
    <mergeCell ref="B39:C39"/>
    <mergeCell ref="B40:C40"/>
    <mergeCell ref="B41:C41"/>
    <mergeCell ref="B43:C43"/>
    <mergeCell ref="B44:C44"/>
    <mergeCell ref="B45:C45"/>
    <mergeCell ref="B46:C46"/>
    <mergeCell ref="B47:C47"/>
    <mergeCell ref="B42:C42"/>
    <mergeCell ref="B29:C29"/>
    <mergeCell ref="B30:C30"/>
    <mergeCell ref="B31:C31"/>
    <mergeCell ref="B32:C32"/>
    <mergeCell ref="B33:C33"/>
    <mergeCell ref="B13:C13"/>
    <mergeCell ref="B14:C14"/>
    <mergeCell ref="B28:C28"/>
    <mergeCell ref="B16:C16"/>
    <mergeCell ref="B17:C17"/>
    <mergeCell ref="B18:C18"/>
    <mergeCell ref="B19:C19"/>
    <mergeCell ref="B20:C20"/>
    <mergeCell ref="B21:C21"/>
    <mergeCell ref="B22:C22"/>
    <mergeCell ref="B15:C15"/>
    <mergeCell ref="B24:C24"/>
    <mergeCell ref="B25:C25"/>
    <mergeCell ref="B26:C26"/>
    <mergeCell ref="B27:C27"/>
    <mergeCell ref="B10:C10"/>
    <mergeCell ref="B11:C11"/>
    <mergeCell ref="B12:C12"/>
    <mergeCell ref="A1:J1"/>
    <mergeCell ref="A3:B3"/>
    <mergeCell ref="C3:F3"/>
    <mergeCell ref="I3:J3"/>
    <mergeCell ref="A7:A9"/>
    <mergeCell ref="B7:C9"/>
  </mergeCells>
  <conditionalFormatting sqref="F11:F20 F25:F32 F37:F44 F52:F82">
    <cfRule type="expression" dxfId="13" priority="2">
      <formula>$F11=""</formula>
    </cfRule>
  </conditionalFormatting>
  <conditionalFormatting sqref="E11:E20 E25:E32 E37:E44 E52:E82">
    <cfRule type="expression" dxfId="12" priority="1">
      <formula>$E11=""</formula>
    </cfRule>
  </conditionalFormatting>
  <printOptions horizontalCentered="1"/>
  <pageMargins left="0.25" right="0.25" top="0.75" bottom="0.75" header="0.3" footer="0.3"/>
  <pageSetup scale="66"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00FF"/>
    <pageSetUpPr fitToPage="1"/>
  </sheetPr>
  <dimension ref="A1:O94"/>
  <sheetViews>
    <sheetView showGridLines="0" zoomScale="85" zoomScaleNormal="85" zoomScaleSheetLayoutView="100" zoomScalePageLayoutView="70" workbookViewId="0">
      <pane ySplit="9" topLeftCell="A10" activePane="bottomLeft" state="frozen"/>
      <selection activeCell="A11" sqref="A11:E11"/>
      <selection pane="bottomLeft" activeCell="E11" sqref="E11"/>
    </sheetView>
  </sheetViews>
  <sheetFormatPr defaultColWidth="0" defaultRowHeight="10" zeroHeight="1" x14ac:dyDescent="0.35"/>
  <cols>
    <col min="1" max="1" width="6.84375" style="225" customWidth="1"/>
    <col min="2" max="2" width="17.69140625" style="225" customWidth="1"/>
    <col min="3" max="3" width="18.3046875" style="225" customWidth="1"/>
    <col min="4" max="4" width="38.53515625" style="225" hidden="1" customWidth="1"/>
    <col min="5" max="5" width="8.4609375" style="225" customWidth="1"/>
    <col min="6" max="9" width="15" style="259" customWidth="1"/>
    <col min="10" max="11" width="14.765625" style="259" customWidth="1"/>
    <col min="12" max="12" width="4.69140625" style="225" customWidth="1"/>
    <col min="13" max="14" width="4.69140625" style="225" hidden="1" customWidth="1"/>
    <col min="15" max="15" width="31.765625" style="225" hidden="1" customWidth="1"/>
    <col min="16" max="16384" width="4.69140625" style="225" hidden="1"/>
  </cols>
  <sheetData>
    <row r="1" spans="1:14" s="220" customFormat="1" ht="15.5" x14ac:dyDescent="0.35">
      <c r="A1" s="1100" t="s">
        <v>121</v>
      </c>
      <c r="B1" s="1100"/>
      <c r="C1" s="1100"/>
      <c r="D1" s="1100"/>
      <c r="E1" s="1100"/>
      <c r="F1" s="1100"/>
      <c r="G1" s="1100"/>
      <c r="H1" s="1100"/>
      <c r="I1" s="1100"/>
      <c r="J1" s="1100"/>
      <c r="K1" s="1100"/>
      <c r="L1" s="219"/>
      <c r="M1" s="622"/>
    </row>
    <row r="2" spans="1:14" ht="10.5" x14ac:dyDescent="0.35">
      <c r="A2" s="221"/>
      <c r="B2" s="221"/>
      <c r="C2" s="222"/>
      <c r="D2" s="222"/>
      <c r="E2" s="222"/>
      <c r="F2" s="223"/>
      <c r="G2" s="223"/>
      <c r="H2" s="223"/>
      <c r="I2" s="223"/>
      <c r="J2" s="223"/>
      <c r="K2" s="224"/>
      <c r="L2" s="131"/>
      <c r="M2" s="131"/>
    </row>
    <row r="3" spans="1:14" ht="13" x14ac:dyDescent="0.35">
      <c r="A3" s="1077" t="s">
        <v>120</v>
      </c>
      <c r="B3" s="1077"/>
      <c r="C3" s="1078">
        <f>Fire_District_Name</f>
        <v>0</v>
      </c>
      <c r="D3" s="1078"/>
      <c r="E3" s="1078"/>
      <c r="F3" s="1078"/>
      <c r="G3" s="226"/>
      <c r="H3" s="139"/>
      <c r="I3" s="227" t="s">
        <v>81</v>
      </c>
      <c r="J3" s="1079">
        <f>FYE</f>
        <v>0</v>
      </c>
      <c r="K3" s="1079"/>
      <c r="L3" s="131"/>
      <c r="M3" s="131"/>
    </row>
    <row r="4" spans="1:14" ht="13" x14ac:dyDescent="0.35">
      <c r="A4" s="1077" t="s">
        <v>79</v>
      </c>
      <c r="B4" s="1077"/>
      <c r="C4" s="1101">
        <f>NPI</f>
        <v>0</v>
      </c>
      <c r="D4" s="1101"/>
      <c r="E4" s="1101"/>
      <c r="F4" s="1101"/>
      <c r="G4" s="226"/>
      <c r="H4" s="1102"/>
      <c r="I4" s="1102"/>
      <c r="J4" s="351"/>
      <c r="K4" s="352"/>
      <c r="L4" s="131"/>
      <c r="M4" s="131"/>
    </row>
    <row r="5" spans="1:14" ht="15.5" hidden="1" x14ac:dyDescent="0.35">
      <c r="A5" s="661"/>
      <c r="B5" s="673"/>
      <c r="C5" s="674"/>
      <c r="D5" s="674"/>
      <c r="E5" s="689" t="s">
        <v>349</v>
      </c>
      <c r="F5" s="689" t="s">
        <v>350</v>
      </c>
      <c r="G5" s="675" t="s">
        <v>351</v>
      </c>
      <c r="H5" s="676" t="s">
        <v>352</v>
      </c>
      <c r="I5" s="676" t="s">
        <v>353</v>
      </c>
      <c r="J5" s="676" t="s">
        <v>354</v>
      </c>
      <c r="K5" s="677" t="s">
        <v>355</v>
      </c>
      <c r="L5" s="673"/>
      <c r="M5" s="673"/>
    </row>
    <row r="6" spans="1:14" ht="10.5" thickBot="1" x14ac:dyDescent="0.4">
      <c r="A6" s="131"/>
      <c r="B6" s="131"/>
      <c r="C6" s="228"/>
      <c r="D6" s="807"/>
      <c r="E6" s="228"/>
      <c r="F6" s="230"/>
      <c r="G6" s="230"/>
      <c r="H6" s="230"/>
      <c r="I6" s="231"/>
      <c r="J6" s="231"/>
      <c r="K6" s="353"/>
      <c r="L6" s="131"/>
      <c r="M6" s="660"/>
    </row>
    <row r="7" spans="1:14" ht="13" x14ac:dyDescent="0.35">
      <c r="A7" s="1080" t="s">
        <v>61</v>
      </c>
      <c r="B7" s="1083" t="s">
        <v>50</v>
      </c>
      <c r="C7" s="1084"/>
      <c r="D7" s="808"/>
      <c r="E7" s="337"/>
      <c r="F7" s="233" t="s">
        <v>188</v>
      </c>
      <c r="G7" s="233" t="s">
        <v>189</v>
      </c>
      <c r="H7" s="233" t="s">
        <v>190</v>
      </c>
      <c r="I7" s="233" t="s">
        <v>191</v>
      </c>
      <c r="J7" s="354" t="s">
        <v>192</v>
      </c>
      <c r="K7" s="234" t="s">
        <v>193</v>
      </c>
      <c r="L7" s="131"/>
      <c r="M7" s="660"/>
    </row>
    <row r="8" spans="1:14" ht="26" x14ac:dyDescent="0.35">
      <c r="A8" s="1081"/>
      <c r="B8" s="1085"/>
      <c r="C8" s="1086"/>
      <c r="D8" s="809"/>
      <c r="E8" s="355" t="s">
        <v>65</v>
      </c>
      <c r="F8" s="236" t="s">
        <v>72</v>
      </c>
      <c r="G8" s="236" t="s">
        <v>136</v>
      </c>
      <c r="H8" s="236" t="s">
        <v>88</v>
      </c>
      <c r="I8" s="236" t="s">
        <v>73</v>
      </c>
      <c r="J8" s="236" t="s">
        <v>6384</v>
      </c>
      <c r="K8" s="237" t="s">
        <v>6385</v>
      </c>
      <c r="L8" s="131"/>
      <c r="M8" s="660"/>
    </row>
    <row r="9" spans="1:14" ht="26.5" thickBot="1" x14ac:dyDescent="0.4">
      <c r="A9" s="1082"/>
      <c r="B9" s="1087"/>
      <c r="C9" s="1088"/>
      <c r="D9" s="810"/>
      <c r="E9" s="238"/>
      <c r="F9" s="239"/>
      <c r="G9" s="240" t="s">
        <v>115</v>
      </c>
      <c r="H9" s="240" t="s">
        <v>87</v>
      </c>
      <c r="I9" s="239"/>
      <c r="J9" s="356">
        <f>+F27</f>
        <v>0</v>
      </c>
      <c r="K9" s="357">
        <f>+F28</f>
        <v>0</v>
      </c>
      <c r="L9" s="131"/>
      <c r="M9" s="660"/>
      <c r="N9" s="630"/>
    </row>
    <row r="10" spans="1:14" ht="16" thickTop="1" x14ac:dyDescent="0.35">
      <c r="A10" s="338"/>
      <c r="B10" s="1106" t="str">
        <f>+'Sch 1 - Total Expense'!B10:C10</f>
        <v>Capital Related</v>
      </c>
      <c r="C10" s="1106"/>
      <c r="D10" s="825"/>
      <c r="E10" s="575"/>
      <c r="F10" s="341"/>
      <c r="G10" s="342"/>
      <c r="H10" s="342"/>
      <c r="I10" s="342"/>
      <c r="J10" s="342"/>
      <c r="K10" s="343"/>
      <c r="L10" s="131"/>
      <c r="M10" s="660"/>
      <c r="N10" s="153"/>
    </row>
    <row r="11" spans="1:14" ht="15.5" x14ac:dyDescent="0.35">
      <c r="A11" s="243">
        <f>+'Sch 1 - Total Expense'!A11</f>
        <v>1</v>
      </c>
      <c r="B11" s="1120" t="str">
        <f>+'Sch 1 - Total Expense'!B11:C11</f>
        <v>Depreciation - Buildings and Improvements</v>
      </c>
      <c r="C11" s="1121"/>
      <c r="D11" s="841" t="str">
        <f>A11&amp;" "&amp;B11</f>
        <v>1 Depreciation - Buildings and Improvements</v>
      </c>
      <c r="E11" s="571"/>
      <c r="F11" s="327"/>
      <c r="G11" s="319">
        <f>SUMIFS('Sch 6 - Reclassifications'!$H$11:$H$71,'Sch 6 - Reclassifications'!$F$11:$F$71,'Sch 4 - CRSB'!$A11,'Sch 6 - Reclassifications'!$G$11:$G$71,4)-SUMIFS('Sch 6 - Reclassifications'!$L$11:$L$71,'Sch 6 - Reclassifications'!$J$11:$J$71,'Sch 4 - CRSB'!$A11,'Sch 6 - Reclassifications'!$K$11:$K$71,4)</f>
        <v>0</v>
      </c>
      <c r="H11" s="260">
        <f>SUMIFS('Sch 7 - Adjustments'!$E$10:$E$40,'Sch 7 - Adjustments'!$I$10:$I$40,'Sch 4 - CRSB'!$A11,'Sch 7 - Adjustments'!$H$10:$H$40,4)</f>
        <v>0</v>
      </c>
      <c r="I11" s="260">
        <f t="shared" ref="I11:I20" si="0">SUM(F11:H11)</f>
        <v>0</v>
      </c>
      <c r="J11" s="260">
        <f>+I11*$J$9</f>
        <v>0</v>
      </c>
      <c r="K11" s="261">
        <f t="shared" ref="K11:K20" si="1">+I11*$K$9</f>
        <v>0</v>
      </c>
      <c r="L11" s="131"/>
      <c r="M11" s="673" t="s">
        <v>565</v>
      </c>
      <c r="N11" s="630"/>
    </row>
    <row r="12" spans="1:14" ht="15.5" x14ac:dyDescent="0.35">
      <c r="A12" s="243">
        <f>+'Sch 1 - Total Expense'!A12</f>
        <v>2</v>
      </c>
      <c r="B12" s="1120" t="str">
        <f>+'Sch 1 - Total Expense'!B12:C12</f>
        <v>Depreciation - Leasehold Improvements</v>
      </c>
      <c r="C12" s="1121"/>
      <c r="D12" s="841" t="str">
        <f t="shared" ref="D12:D20" si="2">A12&amp;" "&amp;B12</f>
        <v>2 Depreciation - Leasehold Improvements</v>
      </c>
      <c r="E12" s="571"/>
      <c r="F12" s="327"/>
      <c r="G12" s="319">
        <f>SUMIFS('Sch 6 - Reclassifications'!$H$11:$H$71,'Sch 6 - Reclassifications'!$F$11:$F$71,'Sch 4 - CRSB'!$A12,'Sch 6 - Reclassifications'!$G$11:$G$71,4)-SUMIFS('Sch 6 - Reclassifications'!$L$11:$L$71,'Sch 6 - Reclassifications'!$J$11:$J$71,'Sch 4 - CRSB'!$A12,'Sch 6 - Reclassifications'!$K$11:$K$71,4)</f>
        <v>0</v>
      </c>
      <c r="H12" s="260">
        <f>SUMIFS('Sch 7 - Adjustments'!$E$10:$E$40,'Sch 7 - Adjustments'!$I$10:$I$40,'Sch 4 - CRSB'!$A12,'Sch 7 - Adjustments'!$H$10:$H$40,4)</f>
        <v>0</v>
      </c>
      <c r="I12" s="260">
        <f t="shared" si="0"/>
        <v>0</v>
      </c>
      <c r="J12" s="260">
        <f t="shared" ref="J12:J20" si="3">+I12*$J$9</f>
        <v>0</v>
      </c>
      <c r="K12" s="261">
        <f t="shared" si="1"/>
        <v>0</v>
      </c>
      <c r="L12" s="131"/>
      <c r="M12" s="673" t="s">
        <v>566</v>
      </c>
      <c r="N12" s="630"/>
    </row>
    <row r="13" spans="1:14" ht="15.5" x14ac:dyDescent="0.35">
      <c r="A13" s="243">
        <f>+'Sch 1 - Total Expense'!A13</f>
        <v>3</v>
      </c>
      <c r="B13" s="1120" t="str">
        <f>+'Sch 1 - Total Expense'!B13:C13</f>
        <v xml:space="preserve">Depreciation - Equipment </v>
      </c>
      <c r="C13" s="1121"/>
      <c r="D13" s="841" t="str">
        <f t="shared" si="2"/>
        <v xml:space="preserve">3 Depreciation - Equipment </v>
      </c>
      <c r="E13" s="571"/>
      <c r="F13" s="327"/>
      <c r="G13" s="319">
        <f>SUMIFS('Sch 6 - Reclassifications'!$H$11:$H$71,'Sch 6 - Reclassifications'!$F$11:$F$71,'Sch 4 - CRSB'!$A13,'Sch 6 - Reclassifications'!$G$11:$G$71,4)-SUMIFS('Sch 6 - Reclassifications'!$L$11:$L$71,'Sch 6 - Reclassifications'!$J$11:$J$71,'Sch 4 - CRSB'!$A13,'Sch 6 - Reclassifications'!$K$11:$K$71,4)</f>
        <v>0</v>
      </c>
      <c r="H13" s="260">
        <f>SUMIFS('Sch 7 - Adjustments'!$E$10:$E$40,'Sch 7 - Adjustments'!$I$10:$I$40,'Sch 4 - CRSB'!$A13,'Sch 7 - Adjustments'!$H$10:$H$40,4)</f>
        <v>0</v>
      </c>
      <c r="I13" s="260">
        <f t="shared" si="0"/>
        <v>0</v>
      </c>
      <c r="J13" s="260">
        <f t="shared" si="3"/>
        <v>0</v>
      </c>
      <c r="K13" s="261">
        <f t="shared" si="1"/>
        <v>0</v>
      </c>
      <c r="L13" s="131"/>
      <c r="M13" s="673" t="s">
        <v>567</v>
      </c>
      <c r="N13" s="630"/>
    </row>
    <row r="14" spans="1:14" ht="15.5" x14ac:dyDescent="0.35">
      <c r="A14" s="243">
        <f>+'Sch 1 - Total Expense'!A14</f>
        <v>4</v>
      </c>
      <c r="B14" s="1120" t="str">
        <f>+'Sch 1 - Total Expense'!B14:C14</f>
        <v>Depreciation and Amortization - Other</v>
      </c>
      <c r="C14" s="1121"/>
      <c r="D14" s="841" t="str">
        <f t="shared" si="2"/>
        <v>4 Depreciation and Amortization - Other</v>
      </c>
      <c r="E14" s="571"/>
      <c r="F14" s="327"/>
      <c r="G14" s="319">
        <f>SUMIFS('Sch 6 - Reclassifications'!$H$11:$H$71,'Sch 6 - Reclassifications'!$F$11:$F$71,'Sch 4 - CRSB'!$A14,'Sch 6 - Reclassifications'!$G$11:$G$71,4)-SUMIFS('Sch 6 - Reclassifications'!$L$11:$L$71,'Sch 6 - Reclassifications'!$J$11:$J$71,'Sch 4 - CRSB'!$A14,'Sch 6 - Reclassifications'!$K$11:$K$71,4)</f>
        <v>0</v>
      </c>
      <c r="H14" s="260">
        <f>SUMIFS('Sch 7 - Adjustments'!$E$10:$E$40,'Sch 7 - Adjustments'!$I$10:$I$40,'Sch 4 - CRSB'!$A14,'Sch 7 - Adjustments'!$H$10:$H$40,4)</f>
        <v>0</v>
      </c>
      <c r="I14" s="260">
        <f t="shared" si="0"/>
        <v>0</v>
      </c>
      <c r="J14" s="260">
        <f t="shared" si="3"/>
        <v>0</v>
      </c>
      <c r="K14" s="261">
        <f t="shared" si="1"/>
        <v>0</v>
      </c>
      <c r="L14" s="131"/>
      <c r="M14" s="673" t="s">
        <v>568</v>
      </c>
    </row>
    <row r="15" spans="1:14" ht="15.5" x14ac:dyDescent="0.35">
      <c r="A15" s="243">
        <f>+'Sch 1 - Total Expense'!A15</f>
        <v>5</v>
      </c>
      <c r="B15" s="1120" t="str">
        <f>+'Sch 1 - Total Expense'!B15:C15</f>
        <v>Leases and Rentals</v>
      </c>
      <c r="C15" s="1121"/>
      <c r="D15" s="841" t="str">
        <f t="shared" si="2"/>
        <v>5 Leases and Rentals</v>
      </c>
      <c r="E15" s="571"/>
      <c r="F15" s="327"/>
      <c r="G15" s="319">
        <f>SUMIFS('Sch 6 - Reclassifications'!$H$11:$H$71,'Sch 6 - Reclassifications'!$F$11:$F$71,'Sch 4 - CRSB'!$A15,'Sch 6 - Reclassifications'!$G$11:$G$71,4)-SUMIFS('Sch 6 - Reclassifications'!$L$11:$L$71,'Sch 6 - Reclassifications'!$J$11:$J$71,'Sch 4 - CRSB'!$A15,'Sch 6 - Reclassifications'!$K$11:$K$71,4)</f>
        <v>0</v>
      </c>
      <c r="H15" s="260">
        <f>SUMIFS('Sch 7 - Adjustments'!$E$10:$E$40,'Sch 7 - Adjustments'!$I$10:$I$40,'Sch 4 - CRSB'!$A15,'Sch 7 - Adjustments'!$H$10:$H$40,4)</f>
        <v>0</v>
      </c>
      <c r="I15" s="260">
        <f t="shared" si="0"/>
        <v>0</v>
      </c>
      <c r="J15" s="260">
        <f t="shared" si="3"/>
        <v>0</v>
      </c>
      <c r="K15" s="261">
        <f t="shared" si="1"/>
        <v>0</v>
      </c>
      <c r="L15" s="131"/>
      <c r="M15" s="673" t="s">
        <v>569</v>
      </c>
    </row>
    <row r="16" spans="1:14" ht="15.5" x14ac:dyDescent="0.35">
      <c r="A16" s="243">
        <f>+'Sch 1 - Total Expense'!A16</f>
        <v>6</v>
      </c>
      <c r="B16" s="1120" t="str">
        <f>+'Sch 1 - Total Expense'!B16:C16</f>
        <v>Property Taxes</v>
      </c>
      <c r="C16" s="1121"/>
      <c r="D16" s="841" t="str">
        <f t="shared" si="2"/>
        <v>6 Property Taxes</v>
      </c>
      <c r="E16" s="571"/>
      <c r="F16" s="327"/>
      <c r="G16" s="319">
        <f>SUMIFS('Sch 6 - Reclassifications'!$H$11:$H$71,'Sch 6 - Reclassifications'!$F$11:$F$71,'Sch 4 - CRSB'!$A16,'Sch 6 - Reclassifications'!$G$11:$G$71,4)-SUMIFS('Sch 6 - Reclassifications'!$L$11:$L$71,'Sch 6 - Reclassifications'!$J$11:$J$71,'Sch 4 - CRSB'!$A16,'Sch 6 - Reclassifications'!$K$11:$K$71,4)</f>
        <v>0</v>
      </c>
      <c r="H16" s="260">
        <f>SUMIFS('Sch 7 - Adjustments'!$E$10:$E$40,'Sch 7 - Adjustments'!$I$10:$I$40,'Sch 4 - CRSB'!$A16,'Sch 7 - Adjustments'!$H$10:$H$40,4)</f>
        <v>0</v>
      </c>
      <c r="I16" s="260">
        <f t="shared" si="0"/>
        <v>0</v>
      </c>
      <c r="J16" s="260">
        <f t="shared" si="3"/>
        <v>0</v>
      </c>
      <c r="K16" s="261">
        <f t="shared" si="1"/>
        <v>0</v>
      </c>
      <c r="L16" s="131"/>
      <c r="M16" s="673" t="s">
        <v>570</v>
      </c>
    </row>
    <row r="17" spans="1:14" ht="15.5" x14ac:dyDescent="0.35">
      <c r="A17" s="243">
        <f>+'Sch 1 - Total Expense'!A17</f>
        <v>7</v>
      </c>
      <c r="B17" s="1120" t="str">
        <f>+'Sch 1 - Total Expense'!B17:C17</f>
        <v>Property Insurance</v>
      </c>
      <c r="C17" s="1121"/>
      <c r="D17" s="841" t="str">
        <f t="shared" si="2"/>
        <v>7 Property Insurance</v>
      </c>
      <c r="E17" s="571"/>
      <c r="F17" s="327"/>
      <c r="G17" s="319">
        <f>SUMIFS('Sch 6 - Reclassifications'!$H$11:$H$71,'Sch 6 - Reclassifications'!$F$11:$F$71,'Sch 4 - CRSB'!$A17,'Sch 6 - Reclassifications'!$G$11:$G$71,4)-SUMIFS('Sch 6 - Reclassifications'!$L$11:$L$71,'Sch 6 - Reclassifications'!$J$11:$J$71,'Sch 4 - CRSB'!$A17,'Sch 6 - Reclassifications'!$K$11:$K$71,4)</f>
        <v>0</v>
      </c>
      <c r="H17" s="260">
        <f>SUMIFS('Sch 7 - Adjustments'!$E$10:$E$40,'Sch 7 - Adjustments'!$I$10:$I$40,'Sch 4 - CRSB'!$A17,'Sch 7 - Adjustments'!$H$10:$H$40,4)</f>
        <v>0</v>
      </c>
      <c r="I17" s="260">
        <f t="shared" si="0"/>
        <v>0</v>
      </c>
      <c r="J17" s="260">
        <f t="shared" si="3"/>
        <v>0</v>
      </c>
      <c r="K17" s="261">
        <f t="shared" si="1"/>
        <v>0</v>
      </c>
      <c r="L17" s="131"/>
      <c r="M17" s="673" t="s">
        <v>571</v>
      </c>
    </row>
    <row r="18" spans="1:14" ht="15.5" x14ac:dyDescent="0.35">
      <c r="A18" s="243">
        <f>+'Sch 1 - Total Expense'!A18</f>
        <v>8</v>
      </c>
      <c r="B18" s="1120" t="str">
        <f>+'Sch 1 - Total Expense'!B18:C18</f>
        <v>Interest - Property, Plant, and Equipment</v>
      </c>
      <c r="C18" s="1121"/>
      <c r="D18" s="841" t="str">
        <f t="shared" si="2"/>
        <v>8 Interest - Property, Plant, and Equipment</v>
      </c>
      <c r="E18" s="571"/>
      <c r="F18" s="327"/>
      <c r="G18" s="319">
        <f>SUMIFS('Sch 6 - Reclassifications'!$H$11:$H$71,'Sch 6 - Reclassifications'!$F$11:$F$71,'Sch 4 - CRSB'!$A18,'Sch 6 - Reclassifications'!$G$11:$G$71,4)-SUMIFS('Sch 6 - Reclassifications'!$L$11:$L$71,'Sch 6 - Reclassifications'!$J$11:$J$71,'Sch 4 - CRSB'!$A18,'Sch 6 - Reclassifications'!$K$11:$K$71,4)</f>
        <v>0</v>
      </c>
      <c r="H18" s="260">
        <f>SUMIFS('Sch 7 - Adjustments'!$E$10:$E$40,'Sch 7 - Adjustments'!$I$10:$I$40,'Sch 4 - CRSB'!$A18,'Sch 7 - Adjustments'!$H$10:$H$40,4)</f>
        <v>0</v>
      </c>
      <c r="I18" s="260">
        <f t="shared" si="0"/>
        <v>0</v>
      </c>
      <c r="J18" s="260">
        <f t="shared" si="3"/>
        <v>0</v>
      </c>
      <c r="K18" s="261">
        <f t="shared" si="1"/>
        <v>0</v>
      </c>
      <c r="L18" s="131"/>
      <c r="M18" s="673" t="s">
        <v>572</v>
      </c>
    </row>
    <row r="19" spans="1:14" ht="15.5" x14ac:dyDescent="0.35">
      <c r="A19" s="243">
        <f>+'Sch 1 - Total Expense'!A19</f>
        <v>9</v>
      </c>
      <c r="B19" s="1124" t="str">
        <f>+'Sch 1 - Total Expense'!B19</f>
        <v>Other - (Specify)</v>
      </c>
      <c r="C19" s="1125"/>
      <c r="D19" s="841" t="str">
        <f t="shared" si="2"/>
        <v>9 Other - (Specify)</v>
      </c>
      <c r="E19" s="571"/>
      <c r="F19" s="327"/>
      <c r="G19" s="319">
        <f>SUMIFS('Sch 6 - Reclassifications'!$H$11:$H$71,'Sch 6 - Reclassifications'!$F$11:$F$71,'Sch 4 - CRSB'!$A19,'Sch 6 - Reclassifications'!$G$11:$G$71,4)-SUMIFS('Sch 6 - Reclassifications'!$L$11:$L$71,'Sch 6 - Reclassifications'!$J$11:$J$71,'Sch 4 - CRSB'!$A19,'Sch 6 - Reclassifications'!$K$11:$K$71,4)</f>
        <v>0</v>
      </c>
      <c r="H19" s="260">
        <f>SUMIFS('Sch 7 - Adjustments'!$E$10:$E$40,'Sch 7 - Adjustments'!$I$10:$I$40,'Sch 4 - CRSB'!$A19,'Sch 7 - Adjustments'!$H$10:$H$40,4)</f>
        <v>0</v>
      </c>
      <c r="I19" s="260">
        <f t="shared" si="0"/>
        <v>0</v>
      </c>
      <c r="J19" s="260">
        <f t="shared" si="3"/>
        <v>0</v>
      </c>
      <c r="K19" s="261">
        <f t="shared" si="1"/>
        <v>0</v>
      </c>
      <c r="L19" s="131"/>
      <c r="M19" s="673" t="s">
        <v>573</v>
      </c>
    </row>
    <row r="20" spans="1:14" ht="15.5" x14ac:dyDescent="0.35">
      <c r="A20" s="243">
        <f>+'Sch 1 - Total Expense'!A20</f>
        <v>10</v>
      </c>
      <c r="B20" s="1124" t="str">
        <f>+'Sch 1 - Total Expense'!B20</f>
        <v>Other - (Specify)</v>
      </c>
      <c r="C20" s="1125"/>
      <c r="D20" s="841" t="str">
        <f t="shared" si="2"/>
        <v>10 Other - (Specify)</v>
      </c>
      <c r="E20" s="571"/>
      <c r="F20" s="328"/>
      <c r="G20" s="321">
        <f>SUMIFS('Sch 6 - Reclassifications'!$H$11:$H$71,'Sch 6 - Reclassifications'!$F$11:$F$71,'Sch 4 - CRSB'!$A20,'Sch 6 - Reclassifications'!$G$11:$G$71,4)-SUMIFS('Sch 6 - Reclassifications'!$L$11:$L$71,'Sch 6 - Reclassifications'!$J$11:$J$71,'Sch 4 - CRSB'!$A20,'Sch 6 - Reclassifications'!$K$11:$K$71,4)</f>
        <v>0</v>
      </c>
      <c r="H20" s="266">
        <f>SUMIFS('Sch 7 - Adjustments'!$E$10:$E$40,'Sch 7 - Adjustments'!$I$10:$I$40,'Sch 4 - CRSB'!$A20,'Sch 7 - Adjustments'!$H$10:$H$40,4)</f>
        <v>0</v>
      </c>
      <c r="I20" s="266">
        <f t="shared" si="0"/>
        <v>0</v>
      </c>
      <c r="J20" s="266">
        <f t="shared" si="3"/>
        <v>0</v>
      </c>
      <c r="K20" s="267">
        <f t="shared" si="1"/>
        <v>0</v>
      </c>
      <c r="L20" s="131"/>
      <c r="M20" s="673" t="s">
        <v>574</v>
      </c>
    </row>
    <row r="21" spans="1:14" ht="15.5" x14ac:dyDescent="0.35">
      <c r="A21" s="243"/>
      <c r="B21" s="1095" t="str">
        <f>+'Sch 1 - Total Expense'!B21:C21</f>
        <v>Total Capital Related (Lines 1.00 thru 10.00)</v>
      </c>
      <c r="C21" s="1096"/>
      <c r="D21" s="842"/>
      <c r="E21" s="584"/>
      <c r="F21" s="886">
        <f t="shared" ref="F21:K21" si="4">SUM(F11:F20)</f>
        <v>0</v>
      </c>
      <c r="G21" s="264">
        <f t="shared" si="4"/>
        <v>0</v>
      </c>
      <c r="H21" s="264">
        <f t="shared" si="4"/>
        <v>0</v>
      </c>
      <c r="I21" s="264">
        <f t="shared" si="4"/>
        <v>0</v>
      </c>
      <c r="J21" s="264">
        <f t="shared" si="4"/>
        <v>0</v>
      </c>
      <c r="K21" s="265">
        <f t="shared" si="4"/>
        <v>0</v>
      </c>
      <c r="L21" s="131"/>
      <c r="M21" s="673" t="s">
        <v>575</v>
      </c>
    </row>
    <row r="22" spans="1:14" ht="17.5" thickBot="1" x14ac:dyDescent="0.4">
      <c r="A22" s="250"/>
      <c r="B22" s="358"/>
      <c r="C22" s="359"/>
      <c r="D22" s="843"/>
      <c r="E22" s="360"/>
      <c r="F22" s="387"/>
      <c r="G22" s="387"/>
      <c r="H22" s="387"/>
      <c r="I22" s="387"/>
      <c r="J22" s="387"/>
      <c r="K22" s="388"/>
      <c r="L22" s="131"/>
      <c r="M22" s="660"/>
    </row>
    <row r="23" spans="1:14" ht="17" x14ac:dyDescent="0.35">
      <c r="A23" s="361"/>
      <c r="B23" s="362"/>
      <c r="C23" s="362"/>
      <c r="D23" s="679"/>
      <c r="E23" s="363"/>
      <c r="F23" s="364"/>
      <c r="G23" s="364"/>
      <c r="H23" s="364"/>
      <c r="I23" s="364"/>
      <c r="J23" s="364"/>
      <c r="K23" s="364"/>
      <c r="L23" s="131"/>
      <c r="M23" s="660"/>
    </row>
    <row r="24" spans="1:14" ht="17" hidden="1" x14ac:dyDescent="0.35">
      <c r="A24" s="678"/>
      <c r="B24" s="679"/>
      <c r="C24" s="679"/>
      <c r="D24" s="679"/>
      <c r="E24" s="680" t="s">
        <v>349</v>
      </c>
      <c r="F24" s="690" t="s">
        <v>350</v>
      </c>
      <c r="G24" s="681"/>
      <c r="H24" s="681"/>
      <c r="I24" s="681"/>
      <c r="J24" s="681"/>
      <c r="K24" s="681"/>
      <c r="L24" s="660"/>
      <c r="M24" s="660"/>
    </row>
    <row r="25" spans="1:14" ht="17" x14ac:dyDescent="0.35">
      <c r="A25" s="1117" t="s">
        <v>106</v>
      </c>
      <c r="B25" s="1118"/>
      <c r="C25" s="1118"/>
      <c r="D25" s="1118"/>
      <c r="E25" s="1118"/>
      <c r="F25" s="1119"/>
      <c r="G25" s="364"/>
      <c r="H25" s="364"/>
      <c r="I25" s="364"/>
      <c r="J25" s="364"/>
      <c r="K25" s="364"/>
      <c r="L25" s="131"/>
      <c r="M25" s="660"/>
      <c r="N25" s="630"/>
    </row>
    <row r="26" spans="1:14" ht="26.5" thickBot="1" x14ac:dyDescent="0.35">
      <c r="A26" s="1126" t="s">
        <v>43</v>
      </c>
      <c r="B26" s="1127"/>
      <c r="C26" s="1128"/>
      <c r="D26" s="845"/>
      <c r="E26" s="887" t="s">
        <v>5309</v>
      </c>
      <c r="F26" s="888" t="s">
        <v>5310</v>
      </c>
      <c r="G26" s="364"/>
      <c r="H26" s="631"/>
      <c r="I26" s="364"/>
      <c r="J26" s="364"/>
      <c r="K26" s="364"/>
      <c r="L26" s="131"/>
      <c r="M26" s="660"/>
      <c r="N26" s="630"/>
    </row>
    <row r="27" spans="1:14" ht="17.5" thickTop="1" x14ac:dyDescent="0.35">
      <c r="A27" s="880" t="s">
        <v>6386</v>
      </c>
      <c r="C27" s="880"/>
      <c r="D27" s="841" t="e">
        <f>#REF!&amp;" "&amp;A27</f>
        <v>#REF!</v>
      </c>
      <c r="E27" s="406"/>
      <c r="F27" s="386">
        <f>IF(E27=0,0,E27/$E$29)</f>
        <v>0</v>
      </c>
      <c r="G27" s="364"/>
      <c r="H27" s="364"/>
      <c r="I27" s="364"/>
      <c r="J27" s="364"/>
      <c r="K27" s="364"/>
      <c r="L27" s="131"/>
      <c r="M27" s="673" t="s">
        <v>576</v>
      </c>
      <c r="N27" s="630"/>
    </row>
    <row r="28" spans="1:14" ht="17" x14ac:dyDescent="0.35">
      <c r="A28" s="881" t="s">
        <v>6387</v>
      </c>
      <c r="C28" s="881"/>
      <c r="D28" s="841" t="e">
        <f>#REF!&amp;" "&amp;A28</f>
        <v>#REF!</v>
      </c>
      <c r="E28" s="549"/>
      <c r="F28" s="545">
        <f>IF(E28=0,0,E28/$E$29)</f>
        <v>0</v>
      </c>
      <c r="G28" s="364"/>
      <c r="H28" s="364"/>
      <c r="I28" s="364"/>
      <c r="J28" s="364"/>
      <c r="K28" s="364"/>
      <c r="L28" s="131"/>
      <c r="M28" s="673" t="s">
        <v>577</v>
      </c>
    </row>
    <row r="29" spans="1:14" ht="17.5" thickBot="1" x14ac:dyDescent="0.4">
      <c r="A29" s="881" t="s">
        <v>114</v>
      </c>
      <c r="C29" s="882"/>
      <c r="D29" s="841" t="e">
        <f>#REF!&amp;" "&amp;A29</f>
        <v>#REF!</v>
      </c>
      <c r="E29" s="547">
        <f>SUM(E27:E28)</f>
        <v>0</v>
      </c>
      <c r="F29" s="548">
        <f>SUM(F27:F28)</f>
        <v>0</v>
      </c>
      <c r="G29" s="364"/>
      <c r="H29" s="364"/>
      <c r="I29" s="364"/>
      <c r="J29" s="364"/>
      <c r="K29" s="364"/>
      <c r="L29" s="131"/>
      <c r="M29" s="673" t="s">
        <v>578</v>
      </c>
    </row>
    <row r="30" spans="1:14" ht="16" thickTop="1" x14ac:dyDescent="0.35">
      <c r="A30" s="883"/>
      <c r="B30" s="884"/>
      <c r="C30" s="885"/>
      <c r="D30" s="846"/>
      <c r="E30" s="365"/>
      <c r="F30" s="366"/>
      <c r="G30" s="367"/>
      <c r="H30" s="367"/>
      <c r="I30" s="367"/>
      <c r="J30" s="367"/>
      <c r="K30" s="367"/>
      <c r="L30" s="131"/>
      <c r="M30" s="660"/>
    </row>
    <row r="31" spans="1:14" ht="15.5" x14ac:dyDescent="0.35">
      <c r="A31" s="368"/>
      <c r="B31" s="368"/>
      <c r="C31" s="369"/>
      <c r="D31" s="847"/>
      <c r="E31" s="370"/>
      <c r="F31" s="369"/>
      <c r="G31" s="367"/>
      <c r="H31" s="367"/>
      <c r="I31" s="367"/>
      <c r="J31" s="367"/>
      <c r="K31" s="367"/>
      <c r="L31" s="131"/>
      <c r="M31" s="660"/>
    </row>
    <row r="32" spans="1:14" ht="15.5" hidden="1" x14ac:dyDescent="0.35">
      <c r="A32" s="682"/>
      <c r="B32" s="682"/>
      <c r="C32" s="682"/>
      <c r="D32" s="682"/>
      <c r="E32" s="683" t="s">
        <v>349</v>
      </c>
      <c r="F32" s="682" t="s">
        <v>350</v>
      </c>
      <c r="G32" s="684" t="s">
        <v>351</v>
      </c>
      <c r="H32" s="684" t="s">
        <v>352</v>
      </c>
      <c r="I32" s="684" t="s">
        <v>353</v>
      </c>
      <c r="J32" s="684" t="s">
        <v>354</v>
      </c>
      <c r="K32" s="684" t="s">
        <v>355</v>
      </c>
      <c r="L32" s="660"/>
      <c r="M32" s="660"/>
    </row>
    <row r="33" spans="1:14" ht="16" thickBot="1" x14ac:dyDescent="0.4">
      <c r="A33" s="368"/>
      <c r="B33" s="368"/>
      <c r="C33" s="371"/>
      <c r="D33" s="806"/>
      <c r="E33" s="371"/>
      <c r="F33" s="371"/>
      <c r="G33" s="367"/>
      <c r="H33" s="367"/>
      <c r="I33" s="367"/>
      <c r="J33" s="367"/>
      <c r="K33" s="367"/>
      <c r="L33" s="131"/>
      <c r="M33" s="660"/>
    </row>
    <row r="34" spans="1:14" ht="13" x14ac:dyDescent="0.35">
      <c r="A34" s="1080" t="s">
        <v>61</v>
      </c>
      <c r="B34" s="1083" t="s">
        <v>50</v>
      </c>
      <c r="C34" s="1084"/>
      <c r="D34" s="808"/>
      <c r="E34" s="337"/>
      <c r="F34" s="233" t="s">
        <v>188</v>
      </c>
      <c r="G34" s="233" t="s">
        <v>189</v>
      </c>
      <c r="H34" s="233" t="s">
        <v>190</v>
      </c>
      <c r="I34" s="233" t="s">
        <v>191</v>
      </c>
      <c r="J34" s="354" t="s">
        <v>192</v>
      </c>
      <c r="K34" s="234" t="s">
        <v>193</v>
      </c>
      <c r="L34" s="131"/>
      <c r="M34" s="660"/>
    </row>
    <row r="35" spans="1:14" ht="26" x14ac:dyDescent="0.35">
      <c r="A35" s="1081"/>
      <c r="B35" s="1085"/>
      <c r="C35" s="1086"/>
      <c r="D35" s="809"/>
      <c r="E35" s="1122" t="s">
        <v>65</v>
      </c>
      <c r="F35" s="236" t="s">
        <v>72</v>
      </c>
      <c r="G35" s="236" t="s">
        <v>134</v>
      </c>
      <c r="H35" s="236" t="s">
        <v>135</v>
      </c>
      <c r="I35" s="236" t="s">
        <v>73</v>
      </c>
      <c r="J35" s="372" t="s">
        <v>6384</v>
      </c>
      <c r="K35" s="237" t="s">
        <v>6385</v>
      </c>
      <c r="L35" s="131"/>
      <c r="M35" s="660"/>
    </row>
    <row r="36" spans="1:14" ht="26.5" thickBot="1" x14ac:dyDescent="0.4">
      <c r="A36" s="1082"/>
      <c r="B36" s="1087"/>
      <c r="C36" s="1088"/>
      <c r="D36" s="810"/>
      <c r="E36" s="1123"/>
      <c r="F36" s="239"/>
      <c r="G36" s="240" t="s">
        <v>115</v>
      </c>
      <c r="H36" s="240" t="s">
        <v>87</v>
      </c>
      <c r="I36" s="239"/>
      <c r="J36" s="373">
        <f>+F65</f>
        <v>0</v>
      </c>
      <c r="K36" s="357">
        <f>+F66</f>
        <v>0</v>
      </c>
      <c r="L36" s="131"/>
      <c r="M36" s="660"/>
    </row>
    <row r="37" spans="1:14" ht="16" thickTop="1" x14ac:dyDescent="0.35">
      <c r="A37" s="374"/>
      <c r="B37" s="1106" t="str">
        <f>+'Sch 1 - Total Expense'!B24:C24</f>
        <v>Salaries</v>
      </c>
      <c r="C37" s="1106"/>
      <c r="D37" s="825"/>
      <c r="E37" s="583"/>
      <c r="F37" s="284"/>
      <c r="G37" s="270"/>
      <c r="H37" s="270"/>
      <c r="I37" s="270"/>
      <c r="J37" s="389"/>
      <c r="K37" s="390"/>
      <c r="L37" s="131"/>
      <c r="M37" s="660"/>
    </row>
    <row r="38" spans="1:14" ht="15.5" x14ac:dyDescent="0.35">
      <c r="A38" s="243">
        <f>+'Sch 1 - Total Expense'!A25</f>
        <v>11</v>
      </c>
      <c r="B38" s="1107" t="str">
        <f>+'Sch 1 - Total Expense'!B25:C25</f>
        <v>Administrative Chief</v>
      </c>
      <c r="C38" s="1075"/>
      <c r="D38" s="841" t="str">
        <f t="shared" ref="D38:D45" si="5">A38&amp;" "&amp;B38</f>
        <v>11 Administrative Chief</v>
      </c>
      <c r="E38" s="571"/>
      <c r="F38" s="327"/>
      <c r="G38" s="319">
        <f>SUMIFS('Sch 6 - Reclassifications'!$H$11:$H$71,'Sch 6 - Reclassifications'!$F$11:$F$71,'Sch 4 - CRSB'!$A38,'Sch 6 - Reclassifications'!$G$11:$G$71,4)-SUMIFS('Sch 6 - Reclassifications'!$L$11:$L$71,'Sch 6 - Reclassifications'!$J$11:$J$71,'Sch 4 - CRSB'!$A38,'Sch 6 - Reclassifications'!$K$11:$K$71,4)</f>
        <v>0</v>
      </c>
      <c r="H38" s="260">
        <f>SUMIFS('Sch 7 - Adjustments'!$E$10:$E$40,'Sch 7 - Adjustments'!$I$10:$I$40,'Sch 4 - CRSB'!$A38,'Sch 7 - Adjustments'!$H$10:$H$40,4)</f>
        <v>0</v>
      </c>
      <c r="I38" s="260">
        <f t="shared" ref="I38:I45" si="6">SUM(F38:H38)</f>
        <v>0</v>
      </c>
      <c r="J38" s="260">
        <f>+I38*$J$36</f>
        <v>0</v>
      </c>
      <c r="K38" s="261">
        <f t="shared" ref="K38:K45" si="7">+I38*$K$36</f>
        <v>0</v>
      </c>
      <c r="L38" s="131"/>
      <c r="M38" s="673" t="s">
        <v>579</v>
      </c>
      <c r="N38" s="630"/>
    </row>
    <row r="39" spans="1:14" ht="15.5" x14ac:dyDescent="0.35">
      <c r="A39" s="243">
        <f>+'Sch 1 - Total Expense'!A26</f>
        <v>12</v>
      </c>
      <c r="B39" s="1107" t="str">
        <f>+'Sch 1 - Total Expense'!B26:C26</f>
        <v>Chief</v>
      </c>
      <c r="C39" s="1075"/>
      <c r="D39" s="841" t="str">
        <f t="shared" si="5"/>
        <v>12 Chief</v>
      </c>
      <c r="E39" s="571"/>
      <c r="F39" s="327"/>
      <c r="G39" s="319">
        <f>SUMIFS('Sch 6 - Reclassifications'!$H$11:$H$71,'Sch 6 - Reclassifications'!$F$11:$F$71,'Sch 4 - CRSB'!$A39,'Sch 6 - Reclassifications'!$G$11:$G$71,4)-SUMIFS('Sch 6 - Reclassifications'!$L$11:$L$71,'Sch 6 - Reclassifications'!$J$11:$J$71,'Sch 4 - CRSB'!$A39,'Sch 6 - Reclassifications'!$K$11:$K$71,4)</f>
        <v>0</v>
      </c>
      <c r="H39" s="260">
        <f>SUMIFS('Sch 7 - Adjustments'!$E$10:$E$40,'Sch 7 - Adjustments'!$I$10:$I$40,'Sch 4 - CRSB'!$A39,'Sch 7 - Adjustments'!$H$10:$H$40,4)</f>
        <v>0</v>
      </c>
      <c r="I39" s="260">
        <f t="shared" si="6"/>
        <v>0</v>
      </c>
      <c r="J39" s="260">
        <f t="shared" ref="J39:J56" si="8">+I39*$J$36</f>
        <v>0</v>
      </c>
      <c r="K39" s="261">
        <f t="shared" si="7"/>
        <v>0</v>
      </c>
      <c r="L39" s="131"/>
      <c r="M39" s="673" t="s">
        <v>580</v>
      </c>
      <c r="N39" s="630"/>
    </row>
    <row r="40" spans="1:14" ht="15.5" x14ac:dyDescent="0.35">
      <c r="A40" s="243">
        <f>+'Sch 1 - Total Expense'!A27</f>
        <v>13</v>
      </c>
      <c r="B40" s="1107" t="str">
        <f>+'Sch 1 - Total Expense'!B27:C27</f>
        <v>Non-GEMT Salaries</v>
      </c>
      <c r="C40" s="1075"/>
      <c r="D40" s="841" t="str">
        <f t="shared" si="5"/>
        <v>13 Non-GEMT Salaries</v>
      </c>
      <c r="E40" s="571"/>
      <c r="F40" s="327"/>
      <c r="G40" s="319">
        <f>SUMIFS('Sch 6 - Reclassifications'!$H$11:$H$71,'Sch 6 - Reclassifications'!$F$11:$F$71,'Sch 4 - CRSB'!$A40,'Sch 6 - Reclassifications'!$G$11:$G$71,4)-SUMIFS('Sch 6 - Reclassifications'!$L$11:$L$71,'Sch 6 - Reclassifications'!$J$11:$J$71,'Sch 4 - CRSB'!$A40,'Sch 6 - Reclassifications'!$K$11:$K$71,4)</f>
        <v>0</v>
      </c>
      <c r="H40" s="260">
        <f>SUMIFS('Sch 7 - Adjustments'!$E$10:$E$40,'Sch 7 - Adjustments'!$I$10:$I$40,'Sch 4 - CRSB'!$A40,'Sch 7 - Adjustments'!$H$10:$H$40,4)</f>
        <v>0</v>
      </c>
      <c r="I40" s="260">
        <f t="shared" si="6"/>
        <v>0</v>
      </c>
      <c r="J40" s="260">
        <f t="shared" si="8"/>
        <v>0</v>
      </c>
      <c r="K40" s="261">
        <f t="shared" si="7"/>
        <v>0</v>
      </c>
      <c r="L40" s="131"/>
      <c r="M40" s="673" t="s">
        <v>581</v>
      </c>
      <c r="N40" s="630"/>
    </row>
    <row r="41" spans="1:14" ht="15.5" x14ac:dyDescent="0.35">
      <c r="A41" s="243">
        <f>+'Sch 1 - Total Expense'!A28</f>
        <v>14</v>
      </c>
      <c r="B41" s="1107" t="str">
        <f>+'Sch 1 - Total Expense'!B28:C28</f>
        <v>GEMT Salaries</v>
      </c>
      <c r="C41" s="1075"/>
      <c r="D41" s="841" t="str">
        <f t="shared" si="5"/>
        <v>14 GEMT Salaries</v>
      </c>
      <c r="E41" s="571"/>
      <c r="F41" s="327"/>
      <c r="G41" s="319">
        <f>SUMIFS('Sch 6 - Reclassifications'!$H$11:$H$71,'Sch 6 - Reclassifications'!$F$11:$F$71,'Sch 4 - CRSB'!$A41,'Sch 6 - Reclassifications'!$G$11:$G$71,4)-SUMIFS('Sch 6 - Reclassifications'!$L$11:$L$71,'Sch 6 - Reclassifications'!$J$11:$J$71,'Sch 4 - CRSB'!$A41,'Sch 6 - Reclassifications'!$K$11:$K$71,4)</f>
        <v>0</v>
      </c>
      <c r="H41" s="260">
        <f>SUMIFS('Sch 7 - Adjustments'!$E$10:$E$40,'Sch 7 - Adjustments'!$I$10:$I$40,'Sch 4 - CRSB'!$A41,'Sch 7 - Adjustments'!$H$10:$H$40,4)</f>
        <v>0</v>
      </c>
      <c r="I41" s="260">
        <f t="shared" si="6"/>
        <v>0</v>
      </c>
      <c r="J41" s="260">
        <f t="shared" si="8"/>
        <v>0</v>
      </c>
      <c r="K41" s="261">
        <f t="shared" si="7"/>
        <v>0</v>
      </c>
      <c r="L41" s="131"/>
      <c r="M41" s="673" t="s">
        <v>582</v>
      </c>
    </row>
    <row r="42" spans="1:14" ht="15.5" x14ac:dyDescent="0.35">
      <c r="A42" s="243">
        <f>+'Sch 1 - Total Expense'!A29</f>
        <v>15</v>
      </c>
      <c r="B42" s="1107" t="str">
        <f>+'Sch 1 - Total Expense'!B29:C29</f>
        <v>Other - (Specify)</v>
      </c>
      <c r="C42" s="1075"/>
      <c r="D42" s="841" t="str">
        <f t="shared" si="5"/>
        <v>15 Other - (Specify)</v>
      </c>
      <c r="E42" s="571"/>
      <c r="F42" s="327"/>
      <c r="G42" s="319">
        <f>SUMIFS('Sch 6 - Reclassifications'!$H$11:$H$71,'Sch 6 - Reclassifications'!$F$11:$F$71,'Sch 4 - CRSB'!$A42,'Sch 6 - Reclassifications'!$G$11:$G$71,4)-SUMIFS('Sch 6 - Reclassifications'!$L$11:$L$71,'Sch 6 - Reclassifications'!$J$11:$J$71,'Sch 4 - CRSB'!$A42,'Sch 6 - Reclassifications'!$K$11:$K$71,4)</f>
        <v>0</v>
      </c>
      <c r="H42" s="260">
        <f>SUMIFS('Sch 7 - Adjustments'!$E$10:$E$40,'Sch 7 - Adjustments'!$I$10:$I$40,'Sch 4 - CRSB'!$A42,'Sch 7 - Adjustments'!$H$10:$H$40,4)</f>
        <v>0</v>
      </c>
      <c r="I42" s="260">
        <f t="shared" si="6"/>
        <v>0</v>
      </c>
      <c r="J42" s="260">
        <f t="shared" si="8"/>
        <v>0</v>
      </c>
      <c r="K42" s="261">
        <f t="shared" si="7"/>
        <v>0</v>
      </c>
      <c r="L42" s="131"/>
      <c r="M42" s="673" t="s">
        <v>583</v>
      </c>
    </row>
    <row r="43" spans="1:14" ht="15.5" x14ac:dyDescent="0.35">
      <c r="A43" s="243">
        <f>+'Sch 1 - Total Expense'!A30</f>
        <v>16</v>
      </c>
      <c r="B43" s="1075" t="str">
        <f>+'Sch 1 - Total Expense'!B30</f>
        <v>Other - (Specify)</v>
      </c>
      <c r="C43" s="1076"/>
      <c r="D43" s="841" t="str">
        <f t="shared" si="5"/>
        <v>16 Other - (Specify)</v>
      </c>
      <c r="E43" s="571"/>
      <c r="F43" s="327"/>
      <c r="G43" s="319">
        <f>SUMIFS('Sch 6 - Reclassifications'!$H$11:$H$71,'Sch 6 - Reclassifications'!$F$11:$F$71,'Sch 4 - CRSB'!$A43,'Sch 6 - Reclassifications'!$G$11:$G$71,4)-SUMIFS('Sch 6 - Reclassifications'!$L$11:$L$71,'Sch 6 - Reclassifications'!$J$11:$J$71,'Sch 4 - CRSB'!$A43,'Sch 6 - Reclassifications'!$K$11:$K$71,4)</f>
        <v>0</v>
      </c>
      <c r="H43" s="260">
        <f>SUMIFS('Sch 7 - Adjustments'!$E$10:$E$40,'Sch 7 - Adjustments'!$I$10:$I$40,'Sch 4 - CRSB'!$A43,'Sch 7 - Adjustments'!$H$10:$H$40,4)</f>
        <v>0</v>
      </c>
      <c r="I43" s="260">
        <f t="shared" si="6"/>
        <v>0</v>
      </c>
      <c r="J43" s="260">
        <f t="shared" si="8"/>
        <v>0</v>
      </c>
      <c r="K43" s="261">
        <f t="shared" si="7"/>
        <v>0</v>
      </c>
      <c r="L43" s="131"/>
      <c r="M43" s="673" t="s">
        <v>584</v>
      </c>
    </row>
    <row r="44" spans="1:14" ht="15.5" x14ac:dyDescent="0.35">
      <c r="A44" s="243">
        <f>+'Sch 1 - Total Expense'!A31</f>
        <v>17</v>
      </c>
      <c r="B44" s="1075" t="str">
        <f>+'Sch 1 - Total Expense'!B31</f>
        <v>Other - (Specify)</v>
      </c>
      <c r="C44" s="1076"/>
      <c r="D44" s="841" t="str">
        <f t="shared" si="5"/>
        <v>17 Other - (Specify)</v>
      </c>
      <c r="E44" s="571"/>
      <c r="F44" s="327"/>
      <c r="G44" s="319">
        <f>SUMIFS('Sch 6 - Reclassifications'!$H$11:$H$71,'Sch 6 - Reclassifications'!$F$11:$F$71,'Sch 4 - CRSB'!$A44,'Sch 6 - Reclassifications'!$G$11:$G$71,4)-SUMIFS('Sch 6 - Reclassifications'!$L$11:$L$71,'Sch 6 - Reclassifications'!$J$11:$J$71,'Sch 4 - CRSB'!$A44,'Sch 6 - Reclassifications'!$K$11:$K$71,4)</f>
        <v>0</v>
      </c>
      <c r="H44" s="260">
        <f>SUMIFS('Sch 7 - Adjustments'!$E$10:$E$40,'Sch 7 - Adjustments'!$I$10:$I$40,'Sch 4 - CRSB'!$A44,'Sch 7 - Adjustments'!$H$10:$H$40,4)</f>
        <v>0</v>
      </c>
      <c r="I44" s="260">
        <f t="shared" si="6"/>
        <v>0</v>
      </c>
      <c r="J44" s="260">
        <f t="shared" si="8"/>
        <v>0</v>
      </c>
      <c r="K44" s="261">
        <f t="shared" si="7"/>
        <v>0</v>
      </c>
      <c r="L44" s="131"/>
      <c r="M44" s="673" t="s">
        <v>585</v>
      </c>
    </row>
    <row r="45" spans="1:14" ht="15.5" x14ac:dyDescent="0.35">
      <c r="A45" s="243">
        <f>+'Sch 1 - Total Expense'!A32</f>
        <v>18</v>
      </c>
      <c r="B45" s="1075" t="str">
        <f>+'Sch 1 - Total Expense'!B32</f>
        <v>Other - (Specify)</v>
      </c>
      <c r="C45" s="1076"/>
      <c r="D45" s="841" t="str">
        <f t="shared" si="5"/>
        <v>18 Other - (Specify)</v>
      </c>
      <c r="E45" s="571"/>
      <c r="F45" s="328"/>
      <c r="G45" s="321">
        <f>SUMIFS('Sch 6 - Reclassifications'!$H$11:$H$71,'Sch 6 - Reclassifications'!$F$11:$F$71,'Sch 4 - CRSB'!$A45,'Sch 6 - Reclassifications'!$G$11:$G$71,4)-SUMIFS('Sch 6 - Reclassifications'!$L$11:$L$71,'Sch 6 - Reclassifications'!$J$11:$J$71,'Sch 4 - CRSB'!$A45,'Sch 6 - Reclassifications'!$K$11:$K$71,4)</f>
        <v>0</v>
      </c>
      <c r="H45" s="266">
        <f>SUMIFS('Sch 7 - Adjustments'!$E$10:$E$40,'Sch 7 - Adjustments'!$I$10:$I$40,'Sch 4 - CRSB'!$A45,'Sch 7 - Adjustments'!$H$10:$H$40,4)</f>
        <v>0</v>
      </c>
      <c r="I45" s="266">
        <f t="shared" si="6"/>
        <v>0</v>
      </c>
      <c r="J45" s="266">
        <f t="shared" si="8"/>
        <v>0</v>
      </c>
      <c r="K45" s="267">
        <f t="shared" si="7"/>
        <v>0</v>
      </c>
      <c r="L45" s="131"/>
      <c r="M45" s="673" t="s">
        <v>586</v>
      </c>
    </row>
    <row r="46" spans="1:14" ht="15.5" x14ac:dyDescent="0.35">
      <c r="A46" s="243"/>
      <c r="B46" s="1110" t="str">
        <f>+'Sch 1 - Total Expense'!B33:C33</f>
        <v>Subtotal Salaries (Lines 11.00 thru 18.00)</v>
      </c>
      <c r="C46" s="1110"/>
      <c r="D46" s="827"/>
      <c r="E46" s="375"/>
      <c r="F46" s="886">
        <f t="shared" ref="F46:K46" si="9">SUM(F38:F45)</f>
        <v>0</v>
      </c>
      <c r="G46" s="264">
        <f t="shared" si="9"/>
        <v>0</v>
      </c>
      <c r="H46" s="264">
        <f t="shared" si="9"/>
        <v>0</v>
      </c>
      <c r="I46" s="264">
        <f t="shared" si="9"/>
        <v>0</v>
      </c>
      <c r="J46" s="264">
        <f t="shared" si="9"/>
        <v>0</v>
      </c>
      <c r="K46" s="265">
        <f t="shared" si="9"/>
        <v>0</v>
      </c>
      <c r="L46" s="131"/>
      <c r="M46" s="673" t="s">
        <v>587</v>
      </c>
    </row>
    <row r="47" spans="1:14" ht="15.5" x14ac:dyDescent="0.35">
      <c r="A47" s="243"/>
      <c r="B47" s="1095"/>
      <c r="C47" s="1096"/>
      <c r="D47" s="686"/>
      <c r="E47" s="244"/>
      <c r="F47" s="391"/>
      <c r="G47" s="391"/>
      <c r="H47" s="391"/>
      <c r="I47" s="391"/>
      <c r="J47" s="391"/>
      <c r="K47" s="345"/>
      <c r="L47" s="131"/>
      <c r="M47" s="660"/>
    </row>
    <row r="48" spans="1:14" ht="15.5" hidden="1" x14ac:dyDescent="0.35">
      <c r="A48" s="657"/>
      <c r="B48" s="685"/>
      <c r="C48" s="686"/>
      <c r="D48" s="840"/>
      <c r="E48" s="683" t="s">
        <v>349</v>
      </c>
      <c r="F48" s="682" t="s">
        <v>350</v>
      </c>
      <c r="G48" s="684" t="s">
        <v>351</v>
      </c>
      <c r="H48" s="684" t="s">
        <v>352</v>
      </c>
      <c r="I48" s="684" t="s">
        <v>353</v>
      </c>
      <c r="J48" s="684" t="s">
        <v>354</v>
      </c>
      <c r="K48" s="684" t="s">
        <v>355</v>
      </c>
      <c r="L48" s="660"/>
      <c r="M48" s="660"/>
    </row>
    <row r="49" spans="1:14" ht="15.5" x14ac:dyDescent="0.35">
      <c r="A49" s="243"/>
      <c r="B49" s="1109" t="str">
        <f>+'Sch 1 - Total Expense'!B36:C36</f>
        <v>Fringe Benefits</v>
      </c>
      <c r="C49" s="1109"/>
      <c r="D49" s="826"/>
      <c r="E49" s="576"/>
      <c r="F49" s="326"/>
      <c r="G49" s="274"/>
      <c r="H49" s="274"/>
      <c r="I49" s="274"/>
      <c r="J49" s="274"/>
      <c r="K49" s="275"/>
      <c r="L49" s="131"/>
      <c r="M49" s="660"/>
    </row>
    <row r="50" spans="1:14" ht="15.5" x14ac:dyDescent="0.35">
      <c r="A50" s="243">
        <f>+'Sch 1 - Total Expense'!A37</f>
        <v>19</v>
      </c>
      <c r="B50" s="1107" t="str">
        <f>+'Sch 1 - Total Expense'!B37:C37</f>
        <v>Administrative Chief</v>
      </c>
      <c r="C50" s="1075"/>
      <c r="D50" s="841" t="str">
        <f t="shared" ref="D50:D57" si="10">A50&amp;" "&amp;B50</f>
        <v>19 Administrative Chief</v>
      </c>
      <c r="E50" s="571"/>
      <c r="F50" s="327"/>
      <c r="G50" s="319">
        <f>SUMIFS('Sch 6 - Reclassifications'!$H$11:$H$71,'Sch 6 - Reclassifications'!$F$11:$F$71,'Sch 4 - CRSB'!$A50,'Sch 6 - Reclassifications'!$G$11:$G$71,4)-SUMIFS('Sch 6 - Reclassifications'!$L$11:$L$71,'Sch 6 - Reclassifications'!$J$11:$J$71,'Sch 4 - CRSB'!$A50,'Sch 6 - Reclassifications'!$K$11:$K$71,4)</f>
        <v>0</v>
      </c>
      <c r="H50" s="260">
        <f>SUMIFS('Sch 7 - Adjustments'!$E$10:$E$40,'Sch 7 - Adjustments'!$I$10:$I$40,'Sch 4 - CRSB'!$A50,'Sch 7 - Adjustments'!$H$10:$H$40,4)</f>
        <v>0</v>
      </c>
      <c r="I50" s="260">
        <f t="shared" ref="I50:I57" si="11">SUM(F50:H50)</f>
        <v>0</v>
      </c>
      <c r="J50" s="260">
        <f t="shared" si="8"/>
        <v>0</v>
      </c>
      <c r="K50" s="261">
        <f t="shared" ref="K50:K57" si="12">+I50*$K$36</f>
        <v>0</v>
      </c>
      <c r="L50" s="131"/>
      <c r="M50" s="673" t="s">
        <v>588</v>
      </c>
      <c r="N50" s="630"/>
    </row>
    <row r="51" spans="1:14" ht="15.5" x14ac:dyDescent="0.35">
      <c r="A51" s="243">
        <f>+'Sch 1 - Total Expense'!A38</f>
        <v>20</v>
      </c>
      <c r="B51" s="1107" t="str">
        <f>+'Sch 1 - Total Expense'!B38:C38</f>
        <v>Chief</v>
      </c>
      <c r="C51" s="1075"/>
      <c r="D51" s="841" t="str">
        <f t="shared" si="10"/>
        <v>20 Chief</v>
      </c>
      <c r="E51" s="571"/>
      <c r="F51" s="327"/>
      <c r="G51" s="319">
        <f>SUMIFS('Sch 6 - Reclassifications'!$H$11:$H$71,'Sch 6 - Reclassifications'!$F$11:$F$71,'Sch 4 - CRSB'!$A51,'Sch 6 - Reclassifications'!$G$11:$G$71,4)-SUMIFS('Sch 6 - Reclassifications'!$L$11:$L$71,'Sch 6 - Reclassifications'!$J$11:$J$71,'Sch 4 - CRSB'!$A51,'Sch 6 - Reclassifications'!$K$11:$K$71,4)</f>
        <v>0</v>
      </c>
      <c r="H51" s="260">
        <f>SUMIFS('Sch 7 - Adjustments'!$E$10:$E$40,'Sch 7 - Adjustments'!$I$10:$I$40,'Sch 4 - CRSB'!$A51,'Sch 7 - Adjustments'!$H$10:$H$40,4)</f>
        <v>0</v>
      </c>
      <c r="I51" s="260">
        <f t="shared" si="11"/>
        <v>0</v>
      </c>
      <c r="J51" s="260">
        <f t="shared" si="8"/>
        <v>0</v>
      </c>
      <c r="K51" s="261">
        <f t="shared" si="12"/>
        <v>0</v>
      </c>
      <c r="L51" s="131"/>
      <c r="M51" s="673" t="s">
        <v>589</v>
      </c>
      <c r="N51" s="630"/>
    </row>
    <row r="52" spans="1:14" ht="15.5" x14ac:dyDescent="0.35">
      <c r="A52" s="243">
        <f>+'Sch 1 - Total Expense'!A39</f>
        <v>21</v>
      </c>
      <c r="B52" s="1107" t="str">
        <f>+'Sch 1 - Total Expense'!B39:C39</f>
        <v>Non-GEMT Salaries</v>
      </c>
      <c r="C52" s="1075"/>
      <c r="D52" s="841" t="str">
        <f t="shared" si="10"/>
        <v>21 Non-GEMT Salaries</v>
      </c>
      <c r="E52" s="571"/>
      <c r="F52" s="327"/>
      <c r="G52" s="319">
        <f>SUMIFS('Sch 6 - Reclassifications'!$H$11:$H$71,'Sch 6 - Reclassifications'!$F$11:$F$71,'Sch 4 - CRSB'!$A52,'Sch 6 - Reclassifications'!$G$11:$G$71,4)-SUMIFS('Sch 6 - Reclassifications'!$L$11:$L$71,'Sch 6 - Reclassifications'!$J$11:$J$71,'Sch 4 - CRSB'!$A52,'Sch 6 - Reclassifications'!$K$11:$K$71,4)</f>
        <v>0</v>
      </c>
      <c r="H52" s="260">
        <f>SUMIFS('Sch 7 - Adjustments'!$E$10:$E$40,'Sch 7 - Adjustments'!$I$10:$I$40,'Sch 4 - CRSB'!$A52,'Sch 7 - Adjustments'!$H$10:$H$40,4)</f>
        <v>0</v>
      </c>
      <c r="I52" s="260">
        <f t="shared" si="11"/>
        <v>0</v>
      </c>
      <c r="J52" s="260">
        <f t="shared" si="8"/>
        <v>0</v>
      </c>
      <c r="K52" s="261">
        <f t="shared" si="12"/>
        <v>0</v>
      </c>
      <c r="L52" s="131"/>
      <c r="M52" s="673" t="s">
        <v>590</v>
      </c>
      <c r="N52" s="630"/>
    </row>
    <row r="53" spans="1:14" ht="15.5" x14ac:dyDescent="0.35">
      <c r="A53" s="243">
        <f>+'Sch 1 - Total Expense'!A40</f>
        <v>22</v>
      </c>
      <c r="B53" s="1107" t="str">
        <f>+'Sch 1 - Total Expense'!B40:C40</f>
        <v>GEMT Salaries</v>
      </c>
      <c r="C53" s="1075"/>
      <c r="D53" s="841" t="str">
        <f t="shared" si="10"/>
        <v>22 GEMT Salaries</v>
      </c>
      <c r="E53" s="571"/>
      <c r="F53" s="327"/>
      <c r="G53" s="319">
        <f>SUMIFS('Sch 6 - Reclassifications'!$H$11:$H$71,'Sch 6 - Reclassifications'!$F$11:$F$71,'Sch 4 - CRSB'!$A53,'Sch 6 - Reclassifications'!$G$11:$G$71,4)-SUMIFS('Sch 6 - Reclassifications'!$L$11:$L$71,'Sch 6 - Reclassifications'!$J$11:$J$71,'Sch 4 - CRSB'!$A53,'Sch 6 - Reclassifications'!$K$11:$K$71,4)</f>
        <v>0</v>
      </c>
      <c r="H53" s="260">
        <f>SUMIFS('Sch 7 - Adjustments'!$E$10:$E$40,'Sch 7 - Adjustments'!$I$10:$I$40,'Sch 4 - CRSB'!$A53,'Sch 7 - Adjustments'!$H$10:$H$40,4)</f>
        <v>0</v>
      </c>
      <c r="I53" s="260">
        <f t="shared" si="11"/>
        <v>0</v>
      </c>
      <c r="J53" s="260">
        <f t="shared" si="8"/>
        <v>0</v>
      </c>
      <c r="K53" s="261">
        <f t="shared" si="12"/>
        <v>0</v>
      </c>
      <c r="L53" s="131"/>
      <c r="M53" s="673" t="s">
        <v>591</v>
      </c>
    </row>
    <row r="54" spans="1:14" ht="15.5" x14ac:dyDescent="0.35">
      <c r="A54" s="243">
        <f>+'Sch 1 - Total Expense'!A41</f>
        <v>23</v>
      </c>
      <c r="B54" s="1107" t="str">
        <f>+'Sch 1 - Total Expense'!B41:C41</f>
        <v>Other - (Specify)</v>
      </c>
      <c r="C54" s="1075"/>
      <c r="D54" s="841" t="str">
        <f t="shared" si="10"/>
        <v>23 Other - (Specify)</v>
      </c>
      <c r="E54" s="571"/>
      <c r="F54" s="327"/>
      <c r="G54" s="319">
        <f>SUMIFS('Sch 6 - Reclassifications'!$H$11:$H$71,'Sch 6 - Reclassifications'!$F$11:$F$71,'Sch 4 - CRSB'!$A54,'Sch 6 - Reclassifications'!$G$11:$G$71,4)-SUMIFS('Sch 6 - Reclassifications'!$L$11:$L$71,'Sch 6 - Reclassifications'!$J$11:$J$71,'Sch 4 - CRSB'!$A54,'Sch 6 - Reclassifications'!$K$11:$K$71,4)</f>
        <v>0</v>
      </c>
      <c r="H54" s="260">
        <f>SUMIFS('Sch 7 - Adjustments'!$E$10:$E$40,'Sch 7 - Adjustments'!$I$10:$I$40,'Sch 4 - CRSB'!$A54,'Sch 7 - Adjustments'!$H$10:$H$40,4)</f>
        <v>0</v>
      </c>
      <c r="I54" s="260">
        <f t="shared" si="11"/>
        <v>0</v>
      </c>
      <c r="J54" s="260">
        <f t="shared" si="8"/>
        <v>0</v>
      </c>
      <c r="K54" s="261">
        <f t="shared" si="12"/>
        <v>0</v>
      </c>
      <c r="L54" s="131"/>
      <c r="M54" s="673" t="s">
        <v>592</v>
      </c>
    </row>
    <row r="55" spans="1:14" ht="15.5" x14ac:dyDescent="0.35">
      <c r="A55" s="243">
        <f>+'Sch 1 - Total Expense'!A42</f>
        <v>24</v>
      </c>
      <c r="B55" s="1107" t="str">
        <f>+'Sch 1 - Total Expense'!B42</f>
        <v>Other - (Specify)</v>
      </c>
      <c r="C55" s="1075"/>
      <c r="D55" s="841" t="str">
        <f t="shared" si="10"/>
        <v>24 Other - (Specify)</v>
      </c>
      <c r="E55" s="571"/>
      <c r="F55" s="327"/>
      <c r="G55" s="319">
        <f>SUMIFS('Sch 6 - Reclassifications'!$H$11:$H$71,'Sch 6 - Reclassifications'!$F$11:$F$71,'Sch 4 - CRSB'!$A55,'Sch 6 - Reclassifications'!$G$11:$G$71,4)-SUMIFS('Sch 6 - Reclassifications'!$L$11:$L$71,'Sch 6 - Reclassifications'!$J$11:$J$71,'Sch 4 - CRSB'!$A55,'Sch 6 - Reclassifications'!$K$11:$K$71,4)</f>
        <v>0</v>
      </c>
      <c r="H55" s="260">
        <f>SUMIFS('Sch 7 - Adjustments'!$E$10:$E$40,'Sch 7 - Adjustments'!$I$10:$I$40,'Sch 4 - CRSB'!$A55,'Sch 7 - Adjustments'!$H$10:$H$40,4)</f>
        <v>0</v>
      </c>
      <c r="I55" s="260">
        <f t="shared" si="11"/>
        <v>0</v>
      </c>
      <c r="J55" s="260">
        <f t="shared" si="8"/>
        <v>0</v>
      </c>
      <c r="K55" s="261">
        <f t="shared" si="12"/>
        <v>0</v>
      </c>
      <c r="L55" s="131"/>
      <c r="M55" s="673" t="s">
        <v>593</v>
      </c>
    </row>
    <row r="56" spans="1:14" ht="15.5" x14ac:dyDescent="0.35">
      <c r="A56" s="243">
        <f>+'Sch 1 - Total Expense'!A43</f>
        <v>25</v>
      </c>
      <c r="B56" s="1107" t="str">
        <f>+'Sch 1 - Total Expense'!B43</f>
        <v>Other - (Specify)</v>
      </c>
      <c r="C56" s="1075"/>
      <c r="D56" s="841" t="str">
        <f t="shared" si="10"/>
        <v>25 Other - (Specify)</v>
      </c>
      <c r="E56" s="571"/>
      <c r="F56" s="327"/>
      <c r="G56" s="319">
        <f>SUMIFS('Sch 6 - Reclassifications'!$H$11:$H$71,'Sch 6 - Reclassifications'!$F$11:$F$71,'Sch 4 - CRSB'!$A56,'Sch 6 - Reclassifications'!$G$11:$G$71,4)-SUMIFS('Sch 6 - Reclassifications'!$L$11:$L$71,'Sch 6 - Reclassifications'!$J$11:$J$71,'Sch 4 - CRSB'!$A56,'Sch 6 - Reclassifications'!$K$11:$K$71,4)</f>
        <v>0</v>
      </c>
      <c r="H56" s="260">
        <f>SUMIFS('Sch 7 - Adjustments'!$E$10:$E$40,'Sch 7 - Adjustments'!$I$10:$I$40,'Sch 4 - CRSB'!$A56,'Sch 7 - Adjustments'!$H$10:$H$40,4)</f>
        <v>0</v>
      </c>
      <c r="I56" s="260">
        <f t="shared" si="11"/>
        <v>0</v>
      </c>
      <c r="J56" s="260">
        <f t="shared" si="8"/>
        <v>0</v>
      </c>
      <c r="K56" s="261">
        <f t="shared" si="12"/>
        <v>0</v>
      </c>
      <c r="L56" s="131"/>
      <c r="M56" s="673" t="s">
        <v>594</v>
      </c>
    </row>
    <row r="57" spans="1:14" ht="15.5" x14ac:dyDescent="0.35">
      <c r="A57" s="243">
        <f>+'Sch 1 - Total Expense'!A44</f>
        <v>26</v>
      </c>
      <c r="B57" s="1107" t="str">
        <f>+'Sch 1 - Total Expense'!B44</f>
        <v>Other - (Specify)</v>
      </c>
      <c r="C57" s="1075"/>
      <c r="D57" s="841" t="str">
        <f t="shared" si="10"/>
        <v>26 Other - (Specify)</v>
      </c>
      <c r="E57" s="571"/>
      <c r="F57" s="328"/>
      <c r="G57" s="321">
        <f>SUMIFS('Sch 6 - Reclassifications'!$H$11:$H$71,'Sch 6 - Reclassifications'!$F$11:$F$71,'Sch 4 - CRSB'!$A57,'Sch 6 - Reclassifications'!$G$11:$G$71,4)-SUMIFS('Sch 6 - Reclassifications'!$L$11:$L$71,'Sch 6 - Reclassifications'!$J$11:$J$71,'Sch 4 - CRSB'!$A57,'Sch 6 - Reclassifications'!$K$11:$K$71,4)</f>
        <v>0</v>
      </c>
      <c r="H57" s="266">
        <f>SUMIFS('Sch 7 - Adjustments'!$E$10:$E$40,'Sch 7 - Adjustments'!$I$10:$I$40,'Sch 4 - CRSB'!$A57,'Sch 7 - Adjustments'!$H$10:$H$40,4)</f>
        <v>0</v>
      </c>
      <c r="I57" s="266">
        <f t="shared" si="11"/>
        <v>0</v>
      </c>
      <c r="J57" s="266">
        <f>+I57*$J$36</f>
        <v>0</v>
      </c>
      <c r="K57" s="267">
        <f t="shared" si="12"/>
        <v>0</v>
      </c>
      <c r="L57" s="131"/>
      <c r="M57" s="673" t="s">
        <v>595</v>
      </c>
    </row>
    <row r="58" spans="1:14" ht="15.5" x14ac:dyDescent="0.35">
      <c r="A58" s="243"/>
      <c r="B58" s="1110" t="str">
        <f>+'Sch 1 - Total Expense'!B45:C45</f>
        <v>Subtotal Fringe Benefits (Lines 19.00 thru 26.00)</v>
      </c>
      <c r="C58" s="1110"/>
      <c r="D58" s="827"/>
      <c r="E58" s="375"/>
      <c r="F58" s="890">
        <f t="shared" ref="F58:K58" si="13">SUM(F50:F57)</f>
        <v>0</v>
      </c>
      <c r="G58" s="346">
        <f t="shared" si="13"/>
        <v>0</v>
      </c>
      <c r="H58" s="346">
        <f t="shared" si="13"/>
        <v>0</v>
      </c>
      <c r="I58" s="346">
        <f t="shared" si="13"/>
        <v>0</v>
      </c>
      <c r="J58" s="346">
        <f t="shared" si="13"/>
        <v>0</v>
      </c>
      <c r="K58" s="392">
        <f t="shared" si="13"/>
        <v>0</v>
      </c>
      <c r="L58" s="131"/>
      <c r="M58" s="673" t="s">
        <v>596</v>
      </c>
    </row>
    <row r="59" spans="1:14" ht="16" thickBot="1" x14ac:dyDescent="0.4">
      <c r="A59" s="243"/>
      <c r="B59" s="1113" t="str">
        <f>+'Sch 1 - Total Expense'!B46:C46</f>
        <v>Total Salaries &amp; Fringe Benefits</v>
      </c>
      <c r="C59" s="1113"/>
      <c r="D59" s="828"/>
      <c r="E59" s="244"/>
      <c r="F59" s="393">
        <f t="shared" ref="F59:K59" si="14">+F46+F58</f>
        <v>0</v>
      </c>
      <c r="G59" s="393">
        <f t="shared" si="14"/>
        <v>0</v>
      </c>
      <c r="H59" s="393">
        <f t="shared" si="14"/>
        <v>0</v>
      </c>
      <c r="I59" s="393">
        <f t="shared" si="14"/>
        <v>0</v>
      </c>
      <c r="J59" s="393">
        <f t="shared" si="14"/>
        <v>0</v>
      </c>
      <c r="K59" s="394">
        <f t="shared" si="14"/>
        <v>0</v>
      </c>
      <c r="L59" s="131"/>
      <c r="M59" s="673" t="s">
        <v>597</v>
      </c>
    </row>
    <row r="60" spans="1:14" ht="18" thickTop="1" thickBot="1" x14ac:dyDescent="0.4">
      <c r="A60" s="250"/>
      <c r="B60" s="1104"/>
      <c r="C60" s="1105"/>
      <c r="D60" s="816"/>
      <c r="E60" s="251"/>
      <c r="F60" s="395"/>
      <c r="G60" s="395"/>
      <c r="H60" s="395"/>
      <c r="I60" s="395"/>
      <c r="J60" s="396"/>
      <c r="K60" s="397"/>
      <c r="L60" s="131"/>
      <c r="M60" s="660"/>
    </row>
    <row r="61" spans="1:14" ht="17" x14ac:dyDescent="0.35">
      <c r="A61" s="361"/>
      <c r="B61" s="376"/>
      <c r="C61" s="376"/>
      <c r="D61" s="687"/>
      <c r="E61" s="377"/>
      <c r="F61" s="378"/>
      <c r="G61" s="378"/>
      <c r="H61" s="378"/>
      <c r="I61" s="378"/>
      <c r="J61" s="378"/>
      <c r="K61" s="378"/>
      <c r="L61" s="131"/>
      <c r="M61" s="660"/>
    </row>
    <row r="62" spans="1:14" ht="17" hidden="1" x14ac:dyDescent="0.35">
      <c r="A62" s="678"/>
      <c r="B62" s="687"/>
      <c r="C62" s="687"/>
      <c r="D62" s="687"/>
      <c r="E62" s="689" t="s">
        <v>349</v>
      </c>
      <c r="F62" s="689" t="s">
        <v>350</v>
      </c>
      <c r="G62" s="688"/>
      <c r="H62" s="688"/>
      <c r="I62" s="688"/>
      <c r="J62" s="688"/>
      <c r="K62" s="688"/>
      <c r="L62" s="660"/>
      <c r="M62" s="660"/>
    </row>
    <row r="63" spans="1:14" ht="17" x14ac:dyDescent="0.35">
      <c r="A63" s="1117" t="s">
        <v>107</v>
      </c>
      <c r="B63" s="1118"/>
      <c r="C63" s="1118"/>
      <c r="D63" s="1118"/>
      <c r="E63" s="1118"/>
      <c r="F63" s="1119"/>
      <c r="G63" s="378"/>
      <c r="H63" s="378"/>
      <c r="I63" s="378"/>
      <c r="J63" s="378"/>
      <c r="K63" s="378"/>
      <c r="L63" s="131"/>
      <c r="M63" s="660"/>
      <c r="N63" s="630"/>
    </row>
    <row r="64" spans="1:14" s="131" customFormat="1" ht="26.5" thickBot="1" x14ac:dyDescent="0.35">
      <c r="A64" s="1129" t="s">
        <v>43</v>
      </c>
      <c r="B64" s="1130"/>
      <c r="C64" s="1130"/>
      <c r="D64" s="845"/>
      <c r="E64" s="887" t="s">
        <v>5311</v>
      </c>
      <c r="F64" s="888" t="s">
        <v>5310</v>
      </c>
      <c r="G64" s="378"/>
      <c r="H64" s="378"/>
      <c r="I64" s="378"/>
      <c r="J64" s="378"/>
      <c r="K64" s="378"/>
      <c r="M64" s="660"/>
      <c r="N64" s="630"/>
    </row>
    <row r="65" spans="1:14" s="131" customFormat="1" ht="17.5" thickTop="1" x14ac:dyDescent="0.35">
      <c r="A65" s="770" t="s">
        <v>6388</v>
      </c>
      <c r="C65" s="771"/>
      <c r="D65" s="841" t="e">
        <f>#REF!&amp;" "&amp;A65</f>
        <v>#REF!</v>
      </c>
      <c r="E65" s="406"/>
      <c r="F65" s="889">
        <f>IF(E65=0,0,+E65/$E$67)</f>
        <v>0</v>
      </c>
      <c r="G65" s="378"/>
      <c r="H65" s="378"/>
      <c r="I65" s="378"/>
      <c r="J65" s="378"/>
      <c r="K65" s="378"/>
      <c r="M65" s="673" t="s">
        <v>598</v>
      </c>
      <c r="N65" s="630"/>
    </row>
    <row r="66" spans="1:14" s="131" customFormat="1" ht="17" x14ac:dyDescent="0.35">
      <c r="A66" s="772" t="s">
        <v>6389</v>
      </c>
      <c r="C66" s="773"/>
      <c r="D66" s="841" t="e">
        <f>#REF!&amp;" "&amp;A66</f>
        <v>#REF!</v>
      </c>
      <c r="E66" s="549"/>
      <c r="F66" s="889">
        <f>IF(E66=0,0,+E66/$E$67)</f>
        <v>0</v>
      </c>
      <c r="G66" s="378"/>
      <c r="H66" s="378"/>
      <c r="I66" s="378"/>
      <c r="J66" s="378"/>
      <c r="K66" s="378"/>
      <c r="M66" s="673" t="s">
        <v>599</v>
      </c>
    </row>
    <row r="67" spans="1:14" s="131" customFormat="1" ht="17.5" thickBot="1" x14ac:dyDescent="0.4">
      <c r="A67" s="772" t="s">
        <v>44</v>
      </c>
      <c r="C67" s="773"/>
      <c r="D67" s="841" t="e">
        <f>#REF!&amp;" "&amp;A67</f>
        <v>#REF!</v>
      </c>
      <c r="E67" s="547">
        <f>SUM(E65:E66)</f>
        <v>0</v>
      </c>
      <c r="F67" s="548">
        <f>SUM(F65:F66)</f>
        <v>0</v>
      </c>
      <c r="G67" s="378"/>
      <c r="H67" s="378"/>
      <c r="I67" s="378"/>
      <c r="J67" s="378"/>
      <c r="K67" s="378"/>
      <c r="M67" s="673" t="s">
        <v>600</v>
      </c>
    </row>
    <row r="68" spans="1:14" s="131" customFormat="1" ht="17.5" thickTop="1" x14ac:dyDescent="0.35">
      <c r="A68" s="1131"/>
      <c r="B68" s="1132"/>
      <c r="C68" s="1133"/>
      <c r="D68" s="846"/>
      <c r="E68" s="365"/>
      <c r="F68" s="366"/>
      <c r="G68" s="378"/>
      <c r="H68" s="378"/>
      <c r="I68" s="378"/>
      <c r="J68" s="378"/>
      <c r="K68" s="378"/>
      <c r="M68" s="660"/>
    </row>
    <row r="69" spans="1:14" s="131" customFormat="1" ht="11.5" x14ac:dyDescent="0.35">
      <c r="A69" s="379"/>
      <c r="B69" s="380"/>
      <c r="C69" s="380"/>
      <c r="D69" s="380"/>
      <c r="E69" s="381"/>
      <c r="F69" s="382"/>
      <c r="G69" s="382"/>
      <c r="H69" s="382"/>
      <c r="I69" s="382"/>
      <c r="J69" s="382"/>
      <c r="K69" s="382"/>
    </row>
    <row r="70" spans="1:14" s="131" customFormat="1" ht="13" x14ac:dyDescent="0.35">
      <c r="A70" s="257"/>
      <c r="B70" s="1114"/>
      <c r="C70" s="1114"/>
      <c r="D70" s="1114"/>
      <c r="E70" s="1114"/>
      <c r="F70" s="1114"/>
      <c r="G70" s="1114"/>
      <c r="H70" s="1114"/>
      <c r="I70" s="1114"/>
      <c r="J70" s="383"/>
      <c r="K70" s="258"/>
    </row>
    <row r="71" spans="1:14" s="131" customFormat="1" ht="13" x14ac:dyDescent="0.35">
      <c r="A71" s="257"/>
      <c r="B71" s="1114"/>
      <c r="C71" s="1114"/>
      <c r="D71" s="1114"/>
      <c r="E71" s="1114"/>
      <c r="F71" s="1114"/>
      <c r="G71" s="1114"/>
      <c r="H71" s="1114"/>
      <c r="I71" s="1114"/>
      <c r="J71" s="383"/>
      <c r="K71" s="139"/>
    </row>
    <row r="72" spans="1:14" s="131" customFormat="1" ht="10.5" hidden="1" x14ac:dyDescent="0.25">
      <c r="G72" s="384"/>
      <c r="H72" s="384"/>
      <c r="I72" s="384"/>
      <c r="J72" s="384"/>
      <c r="K72" s="384"/>
      <c r="L72" s="384"/>
      <c r="M72" s="384"/>
    </row>
    <row r="73" spans="1:14" s="131" customFormat="1" ht="10.5" hidden="1" x14ac:dyDescent="0.25">
      <c r="G73" s="384"/>
      <c r="H73" s="384"/>
      <c r="I73" s="384"/>
      <c r="J73" s="384"/>
    </row>
    <row r="74" spans="1:14" s="131" customFormat="1" hidden="1" x14ac:dyDescent="0.2">
      <c r="G74" s="385"/>
      <c r="H74" s="385"/>
      <c r="I74" s="385"/>
      <c r="J74" s="385"/>
    </row>
    <row r="75" spans="1:14" s="131" customFormat="1" hidden="1" x14ac:dyDescent="0.2">
      <c r="G75" s="385"/>
      <c r="H75" s="385"/>
      <c r="I75" s="385"/>
      <c r="J75" s="385"/>
    </row>
    <row r="76" spans="1:14" s="131" customFormat="1" hidden="1" x14ac:dyDescent="0.2">
      <c r="G76" s="385"/>
      <c r="H76" s="385"/>
      <c r="I76" s="385"/>
      <c r="J76" s="385" t="s">
        <v>564</v>
      </c>
    </row>
    <row r="77" spans="1:14" s="131" customFormat="1" hidden="1" x14ac:dyDescent="0.2">
      <c r="G77" s="385"/>
      <c r="H77" s="385"/>
      <c r="I77" s="385"/>
      <c r="J77" s="385"/>
    </row>
    <row r="78" spans="1:14" s="131" customFormat="1" hidden="1" x14ac:dyDescent="0.35">
      <c r="F78" s="139"/>
      <c r="G78" s="139"/>
      <c r="H78" s="139"/>
      <c r="I78" s="139"/>
      <c r="J78" s="139"/>
      <c r="K78" s="139"/>
    </row>
    <row r="79" spans="1:14" s="131" customFormat="1" hidden="1" x14ac:dyDescent="0.35">
      <c r="F79" s="139"/>
      <c r="G79" s="139"/>
      <c r="H79" s="139"/>
      <c r="I79" s="139"/>
      <c r="J79" s="139"/>
      <c r="K79" s="139"/>
    </row>
    <row r="80" spans="1:14" s="131" customFormat="1" hidden="1" x14ac:dyDescent="0.35">
      <c r="F80" s="139"/>
      <c r="G80" s="139"/>
      <c r="H80" s="139"/>
      <c r="I80" s="139"/>
      <c r="J80" s="139"/>
      <c r="K80" s="139"/>
    </row>
    <row r="81" spans="6:11" s="131" customFormat="1" hidden="1" x14ac:dyDescent="0.35">
      <c r="F81" s="139"/>
      <c r="G81" s="139"/>
      <c r="H81" s="139"/>
      <c r="I81" s="139"/>
      <c r="J81" s="139"/>
      <c r="K81" s="139"/>
    </row>
    <row r="82" spans="6:11" s="131" customFormat="1" hidden="1" x14ac:dyDescent="0.35">
      <c r="F82" s="139"/>
      <c r="G82" s="139"/>
      <c r="H82" s="139"/>
      <c r="I82" s="139"/>
      <c r="J82" s="139"/>
      <c r="K82" s="139"/>
    </row>
    <row r="83" spans="6:11" s="131" customFormat="1" hidden="1" x14ac:dyDescent="0.35">
      <c r="F83" s="139"/>
      <c r="G83" s="139"/>
      <c r="H83" s="139"/>
      <c r="I83" s="139"/>
      <c r="J83" s="139"/>
      <c r="K83" s="139"/>
    </row>
    <row r="84" spans="6:11" s="131" customFormat="1" hidden="1" x14ac:dyDescent="0.35">
      <c r="F84" s="139"/>
      <c r="G84" s="139"/>
      <c r="H84" s="139"/>
      <c r="I84" s="139"/>
      <c r="J84" s="139"/>
      <c r="K84" s="139"/>
    </row>
    <row r="85" spans="6:11" s="131" customFormat="1" hidden="1" x14ac:dyDescent="0.35">
      <c r="F85" s="139"/>
      <c r="G85" s="139"/>
      <c r="H85" s="139"/>
      <c r="I85" s="139"/>
      <c r="J85" s="139"/>
      <c r="K85" s="139"/>
    </row>
    <row r="86" spans="6:11" s="131" customFormat="1" hidden="1" x14ac:dyDescent="0.35">
      <c r="F86" s="139"/>
      <c r="G86" s="139"/>
      <c r="H86" s="139"/>
      <c r="I86" s="139"/>
      <c r="J86" s="139"/>
      <c r="K86" s="139"/>
    </row>
    <row r="87" spans="6:11" s="131" customFormat="1" hidden="1" x14ac:dyDescent="0.35">
      <c r="F87" s="139"/>
      <c r="G87" s="139"/>
      <c r="H87" s="139"/>
      <c r="I87" s="139"/>
      <c r="J87" s="139"/>
      <c r="K87" s="139"/>
    </row>
    <row r="88" spans="6:11" s="131" customFormat="1" hidden="1" x14ac:dyDescent="0.35">
      <c r="F88" s="139"/>
      <c r="G88" s="139"/>
      <c r="H88" s="139"/>
      <c r="I88" s="139"/>
      <c r="J88" s="139"/>
      <c r="K88" s="139"/>
    </row>
    <row r="89" spans="6:11" s="131" customFormat="1" hidden="1" x14ac:dyDescent="0.35">
      <c r="F89" s="139"/>
      <c r="G89" s="139"/>
      <c r="H89" s="139"/>
      <c r="I89" s="139"/>
      <c r="J89" s="139"/>
      <c r="K89" s="139"/>
    </row>
    <row r="90" spans="6:11" s="131" customFormat="1" hidden="1" x14ac:dyDescent="0.35">
      <c r="F90" s="139"/>
      <c r="G90" s="139"/>
      <c r="H90" s="139"/>
      <c r="I90" s="139"/>
      <c r="J90" s="139"/>
      <c r="K90" s="139"/>
    </row>
    <row r="91" spans="6:11" s="131" customFormat="1" hidden="1" x14ac:dyDescent="0.35">
      <c r="F91" s="139"/>
      <c r="G91" s="139"/>
      <c r="H91" s="139"/>
      <c r="I91" s="139"/>
      <c r="J91" s="139"/>
      <c r="K91" s="139"/>
    </row>
    <row r="92" spans="6:11" s="131" customFormat="1" hidden="1" x14ac:dyDescent="0.35">
      <c r="F92" s="139"/>
      <c r="G92" s="139"/>
      <c r="H92" s="139"/>
      <c r="I92" s="139"/>
      <c r="J92" s="139"/>
      <c r="K92" s="139"/>
    </row>
    <row r="93" spans="6:11" s="131" customFormat="1" hidden="1" x14ac:dyDescent="0.35">
      <c r="F93" s="139"/>
      <c r="G93" s="139"/>
      <c r="H93" s="139"/>
      <c r="I93" s="139"/>
      <c r="J93" s="139"/>
      <c r="K93" s="139"/>
    </row>
    <row r="94" spans="6:11" s="131" customFormat="1" hidden="1" x14ac:dyDescent="0.35">
      <c r="F94" s="139"/>
      <c r="G94" s="139"/>
      <c r="H94" s="139"/>
      <c r="I94" s="139"/>
      <c r="J94" s="139"/>
      <c r="K94" s="139"/>
    </row>
  </sheetData>
  <sheetProtection algorithmName="SHA-512" hashValue="J0nV8F9bAOoqrcQf5A/4ZjvGv5oRy074XNU+5ESVJH+CRjrOPpn0jL9TMET+pW9+KZVXHaAQSFQLEoWK9yYVvA==" saltValue="yVlY6ycnNgsYh+yDHKgwug==" spinCount="100000" sheet="1" objects="1" scenarios="1" selectLockedCells="1"/>
  <protectedRanges>
    <protectedRange sqref="F11:F20" name="Range1"/>
    <protectedRange sqref="E27:E28 E65:E66" name="Range2"/>
    <protectedRange sqref="F38:F45" name="Range3"/>
    <protectedRange sqref="F50:F57" name="Range4"/>
  </protectedRanges>
  <mergeCells count="54">
    <mergeCell ref="B71:I71"/>
    <mergeCell ref="B43:C43"/>
    <mergeCell ref="A64:C64"/>
    <mergeCell ref="B56:C56"/>
    <mergeCell ref="B58:C58"/>
    <mergeCell ref="B55:C55"/>
    <mergeCell ref="B57:C57"/>
    <mergeCell ref="B49:C49"/>
    <mergeCell ref="A68:C68"/>
    <mergeCell ref="B44:C44"/>
    <mergeCell ref="B70:I70"/>
    <mergeCell ref="B60:C60"/>
    <mergeCell ref="B59:C59"/>
    <mergeCell ref="B53:C53"/>
    <mergeCell ref="B47:C47"/>
    <mergeCell ref="B54:C54"/>
    <mergeCell ref="A1:K1"/>
    <mergeCell ref="A3:B3"/>
    <mergeCell ref="C3:F3"/>
    <mergeCell ref="A7:A9"/>
    <mergeCell ref="B7:C9"/>
    <mergeCell ref="A4:B4"/>
    <mergeCell ref="H4:I4"/>
    <mergeCell ref="J3:K3"/>
    <mergeCell ref="C4:F4"/>
    <mergeCell ref="B13:C13"/>
    <mergeCell ref="B19:C19"/>
    <mergeCell ref="B15:C15"/>
    <mergeCell ref="B41:C41"/>
    <mergeCell ref="B16:C16"/>
    <mergeCell ref="B17:C17"/>
    <mergeCell ref="B20:C20"/>
    <mergeCell ref="B21:C21"/>
    <mergeCell ref="B37:C37"/>
    <mergeCell ref="B38:C38"/>
    <mergeCell ref="B39:C39"/>
    <mergeCell ref="A26:C26"/>
    <mergeCell ref="A25:F25"/>
    <mergeCell ref="A63:F63"/>
    <mergeCell ref="B10:C10"/>
    <mergeCell ref="B11:C11"/>
    <mergeCell ref="B12:C12"/>
    <mergeCell ref="B40:C40"/>
    <mergeCell ref="B46:C46"/>
    <mergeCell ref="B50:C50"/>
    <mergeCell ref="A34:A36"/>
    <mergeCell ref="B34:C36"/>
    <mergeCell ref="E35:E36"/>
    <mergeCell ref="B52:C52"/>
    <mergeCell ref="B45:C45"/>
    <mergeCell ref="B51:C51"/>
    <mergeCell ref="B14:C14"/>
    <mergeCell ref="B18:C18"/>
    <mergeCell ref="B42:C42"/>
  </mergeCells>
  <conditionalFormatting sqref="F11:F20 F38:F45 F50:F57">
    <cfRule type="expression" dxfId="11" priority="3">
      <formula>$F11=""</formula>
    </cfRule>
  </conditionalFormatting>
  <conditionalFormatting sqref="E27:E28 E65:E66 E38:E45 E50:E57">
    <cfRule type="expression" dxfId="10" priority="2">
      <formula>$E27=""</formula>
    </cfRule>
  </conditionalFormatting>
  <conditionalFormatting sqref="E11:E20">
    <cfRule type="expression" dxfId="9" priority="1">
      <formula>$E11=""</formula>
    </cfRule>
  </conditionalFormatting>
  <printOptions horizontalCentered="1"/>
  <pageMargins left="0.25" right="0.25" top="0.75" bottom="0.75" header="0.3" footer="0.3"/>
  <pageSetup scale="60"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00FF"/>
    <pageSetUpPr fitToPage="1"/>
  </sheetPr>
  <dimension ref="A1:O84"/>
  <sheetViews>
    <sheetView showGridLines="0" zoomScale="85" zoomScaleNormal="85" zoomScaleSheetLayoutView="100" zoomScalePageLayoutView="70" workbookViewId="0">
      <pane ySplit="9" topLeftCell="A10" activePane="bottomLeft" state="frozen"/>
      <selection activeCell="A11" sqref="A11:E11"/>
      <selection pane="bottomLeft" activeCell="E11" sqref="E11"/>
    </sheetView>
  </sheetViews>
  <sheetFormatPr defaultColWidth="0" defaultRowHeight="10.5" customHeight="1" zeroHeight="1" x14ac:dyDescent="0.35"/>
  <cols>
    <col min="1" max="1" width="6.69140625" style="225" bestFit="1" customWidth="1"/>
    <col min="2" max="2" width="16.23046875" style="225" customWidth="1"/>
    <col min="3" max="3" width="18.69140625" style="225" customWidth="1"/>
    <col min="4" max="4" width="18.69140625" style="225" hidden="1" customWidth="1"/>
    <col min="5" max="5" width="9" style="225" customWidth="1"/>
    <col min="6" max="9" width="15" style="259" customWidth="1"/>
    <col min="10" max="11" width="14.765625" style="259" customWidth="1"/>
    <col min="12" max="12" width="7.3046875" style="259" customWidth="1"/>
    <col min="13" max="13" width="8.69140625" style="225" hidden="1" customWidth="1"/>
    <col min="14" max="14" width="8.765625" style="225" hidden="1" customWidth="1"/>
    <col min="15" max="15" width="35.4609375" style="225" hidden="1" customWidth="1"/>
    <col min="16" max="16384" width="8.765625" style="225" hidden="1"/>
  </cols>
  <sheetData>
    <row r="1" spans="1:14" s="220" customFormat="1" ht="18" customHeight="1" x14ac:dyDescent="0.35">
      <c r="A1" s="1100" t="s">
        <v>198</v>
      </c>
      <c r="B1" s="1100"/>
      <c r="C1" s="1100"/>
      <c r="D1" s="1100"/>
      <c r="E1" s="1100"/>
      <c r="F1" s="1100"/>
      <c r="G1" s="1100"/>
      <c r="H1" s="1100"/>
      <c r="I1" s="1100"/>
      <c r="J1" s="1100"/>
      <c r="K1" s="1100"/>
      <c r="L1" s="623"/>
      <c r="M1" s="219"/>
      <c r="N1" s="219"/>
    </row>
    <row r="2" spans="1:14" ht="16.5" customHeight="1" x14ac:dyDescent="0.35">
      <c r="A2" s="221"/>
      <c r="B2" s="221"/>
      <c r="C2" s="398"/>
      <c r="D2" s="398"/>
      <c r="E2" s="398"/>
      <c r="F2" s="399"/>
      <c r="G2" s="399"/>
      <c r="H2" s="399"/>
      <c r="I2" s="399"/>
      <c r="J2" s="399"/>
      <c r="K2" s="224"/>
      <c r="L2" s="224"/>
      <c r="M2" s="131"/>
      <c r="N2" s="131"/>
    </row>
    <row r="3" spans="1:14" ht="16.5" customHeight="1" x14ac:dyDescent="0.35">
      <c r="A3" s="1077" t="s">
        <v>120</v>
      </c>
      <c r="B3" s="1077"/>
      <c r="C3" s="1078">
        <f>Fire_District_Name</f>
        <v>0</v>
      </c>
      <c r="D3" s="1078"/>
      <c r="E3" s="1078"/>
      <c r="F3" s="1078"/>
      <c r="G3" s="226"/>
      <c r="H3" s="139"/>
      <c r="I3" s="227" t="s">
        <v>81</v>
      </c>
      <c r="J3" s="1079">
        <f>FYE</f>
        <v>0</v>
      </c>
      <c r="K3" s="1079"/>
      <c r="L3" s="691"/>
      <c r="M3" s="131"/>
      <c r="N3" s="131"/>
    </row>
    <row r="4" spans="1:14" ht="16.5" customHeight="1" x14ac:dyDescent="0.35">
      <c r="A4" s="1077" t="s">
        <v>79</v>
      </c>
      <c r="B4" s="1077"/>
      <c r="C4" s="1101">
        <f>NPI</f>
        <v>0</v>
      </c>
      <c r="D4" s="1101"/>
      <c r="E4" s="1101"/>
      <c r="F4" s="1101"/>
      <c r="G4" s="226"/>
      <c r="H4" s="1102"/>
      <c r="I4" s="1102"/>
      <c r="J4" s="229"/>
      <c r="K4" s="229"/>
      <c r="L4" s="229"/>
      <c r="M4" s="131"/>
      <c r="N4" s="131"/>
    </row>
    <row r="5" spans="1:14" ht="16.5" hidden="1" customHeight="1" x14ac:dyDescent="0.35">
      <c r="A5" s="661"/>
      <c r="B5" s="661"/>
      <c r="C5" s="662"/>
      <c r="D5" s="662"/>
      <c r="E5" s="689" t="s">
        <v>349</v>
      </c>
      <c r="F5" s="689" t="s">
        <v>350</v>
      </c>
      <c r="G5" s="689" t="s">
        <v>351</v>
      </c>
      <c r="H5" s="689" t="s">
        <v>352</v>
      </c>
      <c r="I5" s="689" t="s">
        <v>353</v>
      </c>
      <c r="J5" s="689" t="s">
        <v>354</v>
      </c>
      <c r="K5" s="689" t="s">
        <v>355</v>
      </c>
      <c r="L5" s="665"/>
      <c r="M5" s="660"/>
      <c r="N5" s="131"/>
    </row>
    <row r="6" spans="1:14" ht="16.5" customHeight="1" thickBot="1" x14ac:dyDescent="0.4">
      <c r="A6" s="219"/>
      <c r="B6" s="219"/>
      <c r="C6" s="333"/>
      <c r="D6" s="824"/>
      <c r="E6" s="333"/>
      <c r="F6" s="334"/>
      <c r="G6" s="334"/>
      <c r="H6" s="334"/>
      <c r="I6" s="335"/>
      <c r="J6" s="335"/>
      <c r="K6" s="400"/>
      <c r="L6" s="400"/>
      <c r="M6" s="660"/>
      <c r="N6" s="131"/>
    </row>
    <row r="7" spans="1:14" ht="10.5" customHeight="1" x14ac:dyDescent="0.35">
      <c r="A7" s="1080" t="s">
        <v>61</v>
      </c>
      <c r="B7" s="1083" t="s">
        <v>50</v>
      </c>
      <c r="C7" s="1084"/>
      <c r="D7" s="808"/>
      <c r="E7" s="337"/>
      <c r="F7" s="233" t="s">
        <v>188</v>
      </c>
      <c r="G7" s="233" t="s">
        <v>189</v>
      </c>
      <c r="H7" s="233" t="s">
        <v>190</v>
      </c>
      <c r="I7" s="233" t="s">
        <v>191</v>
      </c>
      <c r="J7" s="354" t="s">
        <v>192</v>
      </c>
      <c r="K7" s="234" t="s">
        <v>193</v>
      </c>
      <c r="L7" s="692"/>
      <c r="M7" s="660"/>
      <c r="N7" s="131"/>
    </row>
    <row r="8" spans="1:14" ht="26" x14ac:dyDescent="0.35">
      <c r="A8" s="1081"/>
      <c r="B8" s="1085"/>
      <c r="C8" s="1086"/>
      <c r="D8" s="809"/>
      <c r="E8" s="355" t="s">
        <v>65</v>
      </c>
      <c r="F8" s="236" t="s">
        <v>72</v>
      </c>
      <c r="G8" s="236" t="s">
        <v>134</v>
      </c>
      <c r="H8" s="236" t="s">
        <v>135</v>
      </c>
      <c r="I8" s="236" t="s">
        <v>73</v>
      </c>
      <c r="J8" s="372" t="s">
        <v>6384</v>
      </c>
      <c r="K8" s="237" t="s">
        <v>6385</v>
      </c>
      <c r="L8" s="693"/>
      <c r="M8" s="660"/>
      <c r="N8" s="131"/>
    </row>
    <row r="9" spans="1:14" ht="24" customHeight="1" thickBot="1" x14ac:dyDescent="0.4">
      <c r="A9" s="1082"/>
      <c r="B9" s="1087"/>
      <c r="C9" s="1088"/>
      <c r="D9" s="810"/>
      <c r="E9" s="238"/>
      <c r="F9" s="239" t="s">
        <v>74</v>
      </c>
      <c r="G9" s="240" t="s">
        <v>115</v>
      </c>
      <c r="H9" s="240" t="s">
        <v>87</v>
      </c>
      <c r="I9" s="239"/>
      <c r="J9" s="373">
        <f>G51</f>
        <v>0</v>
      </c>
      <c r="K9" s="357">
        <f>+G52</f>
        <v>0</v>
      </c>
      <c r="L9" s="694"/>
      <c r="M9" s="660"/>
      <c r="N9" s="630"/>
    </row>
    <row r="10" spans="1:14" ht="17.25" customHeight="1" thickTop="1" x14ac:dyDescent="0.35">
      <c r="A10" s="243"/>
      <c r="B10" s="1109" t="str">
        <f>+'Sch 1 - Total Expense'!B51:C51</f>
        <v>Administrative and General</v>
      </c>
      <c r="C10" s="1109"/>
      <c r="D10" s="825"/>
      <c r="E10" s="585"/>
      <c r="F10" s="407"/>
      <c r="G10" s="408"/>
      <c r="H10" s="408"/>
      <c r="I10" s="408"/>
      <c r="J10" s="409"/>
      <c r="K10" s="410"/>
      <c r="L10" s="695"/>
      <c r="M10" s="660"/>
      <c r="N10" s="153"/>
    </row>
    <row r="11" spans="1:14" ht="15.75" customHeight="1" x14ac:dyDescent="0.35">
      <c r="A11" s="243">
        <f>+'Sch 1 - Total Expense'!A52</f>
        <v>27</v>
      </c>
      <c r="B11" s="1107" t="str">
        <f>+'Sch 1 - Total Expense'!B52:C52</f>
        <v>Administrative</v>
      </c>
      <c r="C11" s="1075"/>
      <c r="D11" s="806" t="str">
        <f>A11&amp; " " &amp;B11</f>
        <v>27 Administrative</v>
      </c>
      <c r="E11" s="571"/>
      <c r="F11" s="327"/>
      <c r="G11" s="319">
        <f>SUMIFS('Sch 6 - Reclassifications'!$H$11:$H$71,'Sch 6 - Reclassifications'!$F$11:$F$71,'Sch 5 - A&amp;G'!$A11,'Sch 6 - Reclassifications'!$G$11:$G$71,5)-SUMIFS('Sch 6 - Reclassifications'!$L$11:$L$71,'Sch 6 - Reclassifications'!$J$11:$J$71,'Sch 5 - A&amp;G'!$A11,'Sch 6 - Reclassifications'!$K$11:$K$71,5)</f>
        <v>0</v>
      </c>
      <c r="H11" s="260">
        <f>SUMIFS('Sch 7 - Adjustments'!$E$10:$E$40,'Sch 7 - Adjustments'!$I$10:$I$40,'Sch 5 - A&amp;G'!$A11,'Sch 7 - Adjustments'!$H$10:$H$40,5)</f>
        <v>0</v>
      </c>
      <c r="I11" s="260">
        <f>SUM(F11:H11)</f>
        <v>0</v>
      </c>
      <c r="J11" s="260">
        <f>+I11*$J$9</f>
        <v>0</v>
      </c>
      <c r="K11" s="261">
        <f t="shared" ref="K11:K41" si="0">+I11*$K$9</f>
        <v>0</v>
      </c>
      <c r="L11" s="696"/>
      <c r="M11" s="673" t="s">
        <v>601</v>
      </c>
      <c r="N11" s="630"/>
    </row>
    <row r="12" spans="1:14" ht="15.75" customHeight="1" x14ac:dyDescent="0.35">
      <c r="A12" s="243">
        <f>+'Sch 1 - Total Expense'!A53</f>
        <v>28</v>
      </c>
      <c r="B12" s="1107" t="str">
        <f>+'Sch 1 - Total Expense'!B53:C53</f>
        <v>Legal</v>
      </c>
      <c r="C12" s="1075"/>
      <c r="D12" s="806" t="str">
        <f t="shared" ref="D12:D41" si="1">A12&amp; " " &amp;B12</f>
        <v>28 Legal</v>
      </c>
      <c r="E12" s="571"/>
      <c r="F12" s="327"/>
      <c r="G12" s="319">
        <f>SUMIFS('Sch 6 - Reclassifications'!$H$11:$H$71,'Sch 6 - Reclassifications'!$F$11:$F$71,'Sch 5 - A&amp;G'!$A12,'Sch 6 - Reclassifications'!$G$11:$G$71,5)-SUMIFS('Sch 6 - Reclassifications'!$L$11:$L$71,'Sch 6 - Reclassifications'!$J$11:$J$71,'Sch 5 - A&amp;G'!$A12,'Sch 6 - Reclassifications'!$K$11:$K$71,5)</f>
        <v>0</v>
      </c>
      <c r="H12" s="260">
        <f>SUMIFS('Sch 7 - Adjustments'!$E$10:$E$40,'Sch 7 - Adjustments'!$I$10:$I$40,'Sch 5 - A&amp;G'!$A12,'Sch 7 - Adjustments'!$H$10:$H$40,5)</f>
        <v>0</v>
      </c>
      <c r="I12" s="260">
        <f t="shared" ref="I12:I41" si="2">SUM(F12:H12)</f>
        <v>0</v>
      </c>
      <c r="J12" s="260">
        <f t="shared" ref="J12:J41" si="3">+I12*$J$9</f>
        <v>0</v>
      </c>
      <c r="K12" s="261">
        <f t="shared" si="0"/>
        <v>0</v>
      </c>
      <c r="L12" s="696"/>
      <c r="M12" s="673" t="s">
        <v>602</v>
      </c>
      <c r="N12" s="630"/>
    </row>
    <row r="13" spans="1:14" ht="15.75" customHeight="1" x14ac:dyDescent="0.35">
      <c r="A13" s="243">
        <f>+'Sch 1 - Total Expense'!A54</f>
        <v>29</v>
      </c>
      <c r="B13" s="1107" t="str">
        <f>+'Sch 1 - Total Expense'!B54:C54</f>
        <v>Accounting</v>
      </c>
      <c r="C13" s="1075"/>
      <c r="D13" s="806" t="str">
        <f t="shared" si="1"/>
        <v>29 Accounting</v>
      </c>
      <c r="E13" s="571"/>
      <c r="F13" s="327"/>
      <c r="G13" s="319">
        <f>SUMIFS('Sch 6 - Reclassifications'!$H$11:$H$71,'Sch 6 - Reclassifications'!$F$11:$F$71,'Sch 5 - A&amp;G'!$A13,'Sch 6 - Reclassifications'!$G$11:$G$71,5)-SUMIFS('Sch 6 - Reclassifications'!$L$11:$L$71,'Sch 6 - Reclassifications'!$J$11:$J$71,'Sch 5 - A&amp;G'!$A13,'Sch 6 - Reclassifications'!$K$11:$K$71,5)</f>
        <v>0</v>
      </c>
      <c r="H13" s="260">
        <f>SUMIFS('Sch 7 - Adjustments'!$E$10:$E$40,'Sch 7 - Adjustments'!$I$10:$I$40,'Sch 5 - A&amp;G'!$A13,'Sch 7 - Adjustments'!$H$10:$H$40,5)</f>
        <v>0</v>
      </c>
      <c r="I13" s="260">
        <f t="shared" si="2"/>
        <v>0</v>
      </c>
      <c r="J13" s="260">
        <f t="shared" si="3"/>
        <v>0</v>
      </c>
      <c r="K13" s="261">
        <f t="shared" si="0"/>
        <v>0</v>
      </c>
      <c r="L13" s="696"/>
      <c r="M13" s="673" t="s">
        <v>603</v>
      </c>
      <c r="N13" s="630"/>
    </row>
    <row r="14" spans="1:14" ht="15.75" customHeight="1" x14ac:dyDescent="0.35">
      <c r="A14" s="243">
        <f>+'Sch 1 - Total Expense'!A55</f>
        <v>30</v>
      </c>
      <c r="B14" s="1107" t="str">
        <f>+'Sch 1 - Total Expense'!B55:C55</f>
        <v xml:space="preserve">Advertising </v>
      </c>
      <c r="C14" s="1075"/>
      <c r="D14" s="806" t="str">
        <f t="shared" si="1"/>
        <v xml:space="preserve">30 Advertising </v>
      </c>
      <c r="E14" s="571"/>
      <c r="F14" s="327"/>
      <c r="G14" s="319">
        <f>SUMIFS('Sch 6 - Reclassifications'!$H$11:$H$71,'Sch 6 - Reclassifications'!$F$11:$F$71,'Sch 5 - A&amp;G'!$A14,'Sch 6 - Reclassifications'!$G$11:$G$71,5)-SUMIFS('Sch 6 - Reclassifications'!$L$11:$L$71,'Sch 6 - Reclassifications'!$J$11:$J$71,'Sch 5 - A&amp;G'!$A14,'Sch 6 - Reclassifications'!$K$11:$K$71,5)</f>
        <v>0</v>
      </c>
      <c r="H14" s="260">
        <f>SUMIFS('Sch 7 - Adjustments'!$E$10:$E$40,'Sch 7 - Adjustments'!$I$10:$I$40,'Sch 5 - A&amp;G'!$A14,'Sch 7 - Adjustments'!$H$10:$H$40,5)</f>
        <v>0</v>
      </c>
      <c r="I14" s="260">
        <f t="shared" si="2"/>
        <v>0</v>
      </c>
      <c r="J14" s="260">
        <f t="shared" si="3"/>
        <v>0</v>
      </c>
      <c r="K14" s="261">
        <f t="shared" si="0"/>
        <v>0</v>
      </c>
      <c r="L14" s="696"/>
      <c r="M14" s="673" t="s">
        <v>604</v>
      </c>
      <c r="N14" s="131"/>
    </row>
    <row r="15" spans="1:14" ht="15.75" customHeight="1" x14ac:dyDescent="0.35">
      <c r="A15" s="243">
        <f>+'Sch 1 - Total Expense'!A56</f>
        <v>31</v>
      </c>
      <c r="B15" s="1107" t="str">
        <f>+'Sch 1 - Total Expense'!B56:C56</f>
        <v>Consulting Expenses</v>
      </c>
      <c r="C15" s="1075"/>
      <c r="D15" s="806" t="str">
        <f t="shared" si="1"/>
        <v>31 Consulting Expenses</v>
      </c>
      <c r="E15" s="571"/>
      <c r="F15" s="327"/>
      <c r="G15" s="319">
        <f>SUMIFS('Sch 6 - Reclassifications'!$H$11:$H$71,'Sch 6 - Reclassifications'!$F$11:$F$71,'Sch 5 - A&amp;G'!$A15,'Sch 6 - Reclassifications'!$G$11:$G$71,5)-SUMIFS('Sch 6 - Reclassifications'!$L$11:$L$71,'Sch 6 - Reclassifications'!$J$11:$J$71,'Sch 5 - A&amp;G'!$A15,'Sch 6 - Reclassifications'!$K$11:$K$71,5)</f>
        <v>0</v>
      </c>
      <c r="H15" s="260">
        <f>SUMIFS('Sch 7 - Adjustments'!$E$10:$E$40,'Sch 7 - Adjustments'!$I$10:$I$40,'Sch 5 - A&amp;G'!$A15,'Sch 7 - Adjustments'!$H$10:$H$40,5)</f>
        <v>0</v>
      </c>
      <c r="I15" s="260">
        <f t="shared" si="2"/>
        <v>0</v>
      </c>
      <c r="J15" s="260">
        <f t="shared" si="3"/>
        <v>0</v>
      </c>
      <c r="K15" s="261">
        <f t="shared" si="0"/>
        <v>0</v>
      </c>
      <c r="L15" s="696"/>
      <c r="M15" s="673" t="s">
        <v>605</v>
      </c>
      <c r="N15" s="131"/>
    </row>
    <row r="16" spans="1:14" ht="15.75" customHeight="1" x14ac:dyDescent="0.35">
      <c r="A16" s="243">
        <f>+'Sch 1 - Total Expense'!A57</f>
        <v>32</v>
      </c>
      <c r="B16" s="1107" t="str">
        <f>+'Sch 1 - Total Expense'!B57:C57</f>
        <v>Contracted Labor</v>
      </c>
      <c r="C16" s="1075"/>
      <c r="D16" s="806" t="str">
        <f t="shared" si="1"/>
        <v>32 Contracted Labor</v>
      </c>
      <c r="E16" s="571"/>
      <c r="F16" s="327"/>
      <c r="G16" s="319">
        <f>SUMIFS('Sch 6 - Reclassifications'!$H$11:$H$71,'Sch 6 - Reclassifications'!$F$11:$F$71,'Sch 5 - A&amp;G'!$A16,'Sch 6 - Reclassifications'!$G$11:$G$71,5)-SUMIFS('Sch 6 - Reclassifications'!$L$11:$L$71,'Sch 6 - Reclassifications'!$J$11:$J$71,'Sch 5 - A&amp;G'!$A16,'Sch 6 - Reclassifications'!$K$11:$K$71,5)</f>
        <v>0</v>
      </c>
      <c r="H16" s="260">
        <f>SUMIFS('Sch 7 - Adjustments'!$E$10:$E$40,'Sch 7 - Adjustments'!$I$10:$I$40,'Sch 5 - A&amp;G'!$A16,'Sch 7 - Adjustments'!$H$10:$H$40,5)</f>
        <v>0</v>
      </c>
      <c r="I16" s="260">
        <f t="shared" si="2"/>
        <v>0</v>
      </c>
      <c r="J16" s="260">
        <f t="shared" si="3"/>
        <v>0</v>
      </c>
      <c r="K16" s="261">
        <f t="shared" si="0"/>
        <v>0</v>
      </c>
      <c r="L16" s="696"/>
      <c r="M16" s="673" t="s">
        <v>606</v>
      </c>
      <c r="N16" s="131"/>
    </row>
    <row r="17" spans="1:14" ht="15.75" customHeight="1" x14ac:dyDescent="0.35">
      <c r="A17" s="243">
        <f>+'Sch 1 - Total Expense'!A58</f>
        <v>33</v>
      </c>
      <c r="B17" s="1107" t="str">
        <f>+'Sch 1 - Total Expense'!B58:C58</f>
        <v>Interest - Other</v>
      </c>
      <c r="C17" s="1075"/>
      <c r="D17" s="806" t="str">
        <f t="shared" si="1"/>
        <v>33 Interest - Other</v>
      </c>
      <c r="E17" s="571"/>
      <c r="F17" s="327"/>
      <c r="G17" s="319">
        <f>SUMIFS('Sch 6 - Reclassifications'!$H$11:$H$71,'Sch 6 - Reclassifications'!$F$11:$F$71,'Sch 5 - A&amp;G'!$A17,'Sch 6 - Reclassifications'!$G$11:$G$71,5)-SUMIFS('Sch 6 - Reclassifications'!$L$11:$L$71,'Sch 6 - Reclassifications'!$J$11:$J$71,'Sch 5 - A&amp;G'!$A17,'Sch 6 - Reclassifications'!$K$11:$K$71,5)</f>
        <v>0</v>
      </c>
      <c r="H17" s="260">
        <f>SUMIFS('Sch 7 - Adjustments'!$E$10:$E$40,'Sch 7 - Adjustments'!$I$10:$I$40,'Sch 5 - A&amp;G'!$A17,'Sch 7 - Adjustments'!$H$10:$H$40,5)</f>
        <v>0</v>
      </c>
      <c r="I17" s="260">
        <f t="shared" si="2"/>
        <v>0</v>
      </c>
      <c r="J17" s="260">
        <f t="shared" si="3"/>
        <v>0</v>
      </c>
      <c r="K17" s="261">
        <f t="shared" si="0"/>
        <v>0</v>
      </c>
      <c r="L17" s="696"/>
      <c r="M17" s="673" t="s">
        <v>607</v>
      </c>
      <c r="N17" s="131"/>
    </row>
    <row r="18" spans="1:14" ht="15.75" customHeight="1" x14ac:dyDescent="0.35">
      <c r="A18" s="243">
        <f>+'Sch 1 - Total Expense'!A59</f>
        <v>34</v>
      </c>
      <c r="B18" s="1107" t="str">
        <f>+'Sch 1 - Total Expense'!B59:C59</f>
        <v>Training</v>
      </c>
      <c r="C18" s="1075"/>
      <c r="D18" s="806" t="str">
        <f t="shared" si="1"/>
        <v>34 Training</v>
      </c>
      <c r="E18" s="571"/>
      <c r="F18" s="327"/>
      <c r="G18" s="319">
        <f>SUMIFS('Sch 6 - Reclassifications'!$H$11:$H$71,'Sch 6 - Reclassifications'!$F$11:$F$71,'Sch 5 - A&amp;G'!$A18,'Sch 6 - Reclassifications'!$G$11:$G$71,5)-SUMIFS('Sch 6 - Reclassifications'!$L$11:$L$71,'Sch 6 - Reclassifications'!$J$11:$J$71,'Sch 5 - A&amp;G'!$A18,'Sch 6 - Reclassifications'!$K$11:$K$71,5)</f>
        <v>0</v>
      </c>
      <c r="H18" s="260">
        <f>SUMIFS('Sch 7 - Adjustments'!$E$10:$E$40,'Sch 7 - Adjustments'!$I$10:$I$40,'Sch 5 - A&amp;G'!$A18,'Sch 7 - Adjustments'!$H$10:$H$40,5)</f>
        <v>0</v>
      </c>
      <c r="I18" s="260">
        <f t="shared" si="2"/>
        <v>0</v>
      </c>
      <c r="J18" s="260">
        <f t="shared" si="3"/>
        <v>0</v>
      </c>
      <c r="K18" s="261">
        <f t="shared" si="0"/>
        <v>0</v>
      </c>
      <c r="L18" s="696"/>
      <c r="M18" s="673" t="s">
        <v>608</v>
      </c>
      <c r="N18" s="131"/>
    </row>
    <row r="19" spans="1:14" ht="15.75" customHeight="1" x14ac:dyDescent="0.35">
      <c r="A19" s="243">
        <f>+'Sch 1 - Total Expense'!A60</f>
        <v>35</v>
      </c>
      <c r="B19" s="1107" t="str">
        <f>+'Sch 1 - Total Expense'!B60:C60</f>
        <v>General Insurance</v>
      </c>
      <c r="C19" s="1075"/>
      <c r="D19" s="806" t="str">
        <f t="shared" si="1"/>
        <v>35 General Insurance</v>
      </c>
      <c r="E19" s="571"/>
      <c r="F19" s="327"/>
      <c r="G19" s="319">
        <f>SUMIFS('Sch 6 - Reclassifications'!$H$11:$H$71,'Sch 6 - Reclassifications'!$F$11:$F$71,'Sch 5 - A&amp;G'!$A19,'Sch 6 - Reclassifications'!$G$11:$G$71,5)-SUMIFS('Sch 6 - Reclassifications'!$L$11:$L$71,'Sch 6 - Reclassifications'!$J$11:$J$71,'Sch 5 - A&amp;G'!$A19,'Sch 6 - Reclassifications'!$K$11:$K$71,5)</f>
        <v>0</v>
      </c>
      <c r="H19" s="260">
        <f>SUMIFS('Sch 7 - Adjustments'!$E$10:$E$40,'Sch 7 - Adjustments'!$I$10:$I$40,'Sch 5 - A&amp;G'!$A19,'Sch 7 - Adjustments'!$H$10:$H$40,5)</f>
        <v>0</v>
      </c>
      <c r="I19" s="260">
        <f t="shared" si="2"/>
        <v>0</v>
      </c>
      <c r="J19" s="260">
        <f t="shared" si="3"/>
        <v>0</v>
      </c>
      <c r="K19" s="261">
        <f t="shared" si="0"/>
        <v>0</v>
      </c>
      <c r="L19" s="696"/>
      <c r="M19" s="673" t="s">
        <v>609</v>
      </c>
      <c r="N19" s="131"/>
    </row>
    <row r="20" spans="1:14" ht="15.75" customHeight="1" x14ac:dyDescent="0.35">
      <c r="A20" s="243">
        <f>+'Sch 1 - Total Expense'!A61</f>
        <v>36</v>
      </c>
      <c r="B20" s="1107" t="str">
        <f>+'Sch 1 - Total Expense'!B61:C61</f>
        <v>Supplies</v>
      </c>
      <c r="C20" s="1075"/>
      <c r="D20" s="806" t="str">
        <f t="shared" si="1"/>
        <v>36 Supplies</v>
      </c>
      <c r="E20" s="571"/>
      <c r="F20" s="327"/>
      <c r="G20" s="319">
        <f>SUMIFS('Sch 6 - Reclassifications'!$H$11:$H$71,'Sch 6 - Reclassifications'!$F$11:$F$71,'Sch 5 - A&amp;G'!$A20,'Sch 6 - Reclassifications'!$G$11:$G$71,5)-SUMIFS('Sch 6 - Reclassifications'!$L$11:$L$71,'Sch 6 - Reclassifications'!$J$11:$J$71,'Sch 5 - A&amp;G'!$A20,'Sch 6 - Reclassifications'!$K$11:$K$71,5)</f>
        <v>0</v>
      </c>
      <c r="H20" s="260">
        <f>SUMIFS('Sch 7 - Adjustments'!$E$10:$E$40,'Sch 7 - Adjustments'!$I$10:$I$40,'Sch 5 - A&amp;G'!$A20,'Sch 7 - Adjustments'!$H$10:$H$40,5)</f>
        <v>0</v>
      </c>
      <c r="I20" s="260">
        <f t="shared" si="2"/>
        <v>0</v>
      </c>
      <c r="J20" s="260">
        <f t="shared" si="3"/>
        <v>0</v>
      </c>
      <c r="K20" s="261">
        <f t="shared" si="0"/>
        <v>0</v>
      </c>
      <c r="L20" s="696"/>
      <c r="M20" s="673" t="s">
        <v>610</v>
      </c>
      <c r="N20" s="131"/>
    </row>
    <row r="21" spans="1:14" ht="15.75" customHeight="1" x14ac:dyDescent="0.35">
      <c r="A21" s="243">
        <f>+'Sch 1 - Total Expense'!A62</f>
        <v>37</v>
      </c>
      <c r="B21" s="1107" t="str">
        <f>+'Sch 1 - Total Expense'!B62:C62</f>
        <v>Bad Debt</v>
      </c>
      <c r="C21" s="1075"/>
      <c r="D21" s="806" t="str">
        <f t="shared" si="1"/>
        <v>37 Bad Debt</v>
      </c>
      <c r="E21" s="571"/>
      <c r="F21" s="327"/>
      <c r="G21" s="319">
        <f>SUMIFS('Sch 6 - Reclassifications'!$H$11:$H$71,'Sch 6 - Reclassifications'!$F$11:$F$71,'Sch 5 - A&amp;G'!$A21,'Sch 6 - Reclassifications'!$G$11:$G$71,5)-SUMIFS('Sch 6 - Reclassifications'!$L$11:$L$71,'Sch 6 - Reclassifications'!$J$11:$J$71,'Sch 5 - A&amp;G'!$A21,'Sch 6 - Reclassifications'!$K$11:$K$71,5)</f>
        <v>0</v>
      </c>
      <c r="H21" s="260">
        <f>SUMIFS('Sch 7 - Adjustments'!$E$10:$E$40,'Sch 7 - Adjustments'!$I$10:$I$40,'Sch 5 - A&amp;G'!$A21,'Sch 7 - Adjustments'!$H$10:$H$40,5)</f>
        <v>0</v>
      </c>
      <c r="I21" s="260">
        <f t="shared" si="2"/>
        <v>0</v>
      </c>
      <c r="J21" s="260">
        <f t="shared" si="3"/>
        <v>0</v>
      </c>
      <c r="K21" s="261">
        <f t="shared" si="0"/>
        <v>0</v>
      </c>
      <c r="L21" s="696"/>
      <c r="M21" s="673" t="s">
        <v>611</v>
      </c>
      <c r="N21" s="131"/>
    </row>
    <row r="22" spans="1:14" ht="15.75" customHeight="1" x14ac:dyDescent="0.35">
      <c r="A22" s="243">
        <f>+'Sch 1 - Total Expense'!A63</f>
        <v>38</v>
      </c>
      <c r="B22" s="1107" t="str">
        <f>+'Sch 1 - Total Expense'!B63:C63</f>
        <v>Plant Operations and Maintenance</v>
      </c>
      <c r="C22" s="1075"/>
      <c r="D22" s="806" t="str">
        <f t="shared" si="1"/>
        <v>38 Plant Operations and Maintenance</v>
      </c>
      <c r="E22" s="571"/>
      <c r="F22" s="327"/>
      <c r="G22" s="319">
        <f>SUMIFS('Sch 6 - Reclassifications'!$H$11:$H$71,'Sch 6 - Reclassifications'!$F$11:$F$71,'Sch 5 - A&amp;G'!$A22,'Sch 6 - Reclassifications'!$G$11:$G$71,5)-SUMIFS('Sch 6 - Reclassifications'!$L$11:$L$71,'Sch 6 - Reclassifications'!$J$11:$J$71,'Sch 5 - A&amp;G'!$A22,'Sch 6 - Reclassifications'!$K$11:$K$71,5)</f>
        <v>0</v>
      </c>
      <c r="H22" s="260">
        <f>SUMIFS('Sch 7 - Adjustments'!$E$10:$E$40,'Sch 7 - Adjustments'!$I$10:$I$40,'Sch 5 - A&amp;G'!$A22,'Sch 7 - Adjustments'!$H$10:$H$40,5)</f>
        <v>0</v>
      </c>
      <c r="I22" s="260">
        <f t="shared" si="2"/>
        <v>0</v>
      </c>
      <c r="J22" s="260">
        <f t="shared" si="3"/>
        <v>0</v>
      </c>
      <c r="K22" s="261">
        <f t="shared" si="0"/>
        <v>0</v>
      </c>
      <c r="L22" s="696"/>
      <c r="M22" s="673" t="s">
        <v>612</v>
      </c>
      <c r="N22" s="131"/>
    </row>
    <row r="23" spans="1:14" ht="15.75" customHeight="1" x14ac:dyDescent="0.35">
      <c r="A23" s="243">
        <f>+'Sch 1 - Total Expense'!A64</f>
        <v>39</v>
      </c>
      <c r="B23" s="1107" t="str">
        <f>+'Sch 1 - Total Expense'!B64:C64</f>
        <v>Housekeeping</v>
      </c>
      <c r="C23" s="1075"/>
      <c r="D23" s="806" t="str">
        <f t="shared" si="1"/>
        <v>39 Housekeeping</v>
      </c>
      <c r="E23" s="571"/>
      <c r="F23" s="327"/>
      <c r="G23" s="319">
        <f>SUMIFS('Sch 6 - Reclassifications'!$H$11:$H$71,'Sch 6 - Reclassifications'!$F$11:$F$71,'Sch 5 - A&amp;G'!$A23,'Sch 6 - Reclassifications'!$G$11:$G$71,5)-SUMIFS('Sch 6 - Reclassifications'!$L$11:$L$71,'Sch 6 - Reclassifications'!$J$11:$J$71,'Sch 5 - A&amp;G'!$A23,'Sch 6 - Reclassifications'!$K$11:$K$71,5)</f>
        <v>0</v>
      </c>
      <c r="H23" s="260">
        <f>SUMIFS('Sch 7 - Adjustments'!$E$10:$E$40,'Sch 7 - Adjustments'!$I$10:$I$40,'Sch 5 - A&amp;G'!$A23,'Sch 7 - Adjustments'!$H$10:$H$40,5)</f>
        <v>0</v>
      </c>
      <c r="I23" s="260">
        <f t="shared" si="2"/>
        <v>0</v>
      </c>
      <c r="J23" s="260">
        <f t="shared" si="3"/>
        <v>0</v>
      </c>
      <c r="K23" s="261">
        <f t="shared" si="0"/>
        <v>0</v>
      </c>
      <c r="L23" s="696"/>
      <c r="M23" s="673" t="s">
        <v>613</v>
      </c>
      <c r="N23" s="131"/>
    </row>
    <row r="24" spans="1:14" ht="15.75" customHeight="1" x14ac:dyDescent="0.35">
      <c r="A24" s="243">
        <f>+'Sch 1 - Total Expense'!A65</f>
        <v>40</v>
      </c>
      <c r="B24" s="1107" t="str">
        <f>+'Sch 1 - Total Expense'!B65:C65</f>
        <v>Utilities</v>
      </c>
      <c r="C24" s="1075"/>
      <c r="D24" s="806" t="str">
        <f t="shared" si="1"/>
        <v>40 Utilities</v>
      </c>
      <c r="E24" s="571"/>
      <c r="F24" s="327"/>
      <c r="G24" s="319">
        <f>SUMIFS('Sch 6 - Reclassifications'!$H$11:$H$71,'Sch 6 - Reclassifications'!$F$11:$F$71,'Sch 5 - A&amp;G'!$A24,'Sch 6 - Reclassifications'!$G$11:$G$71,5)-SUMIFS('Sch 6 - Reclassifications'!$L$11:$L$71,'Sch 6 - Reclassifications'!$J$11:$J$71,'Sch 5 - A&amp;G'!$A24,'Sch 6 - Reclassifications'!$K$11:$K$71,5)</f>
        <v>0</v>
      </c>
      <c r="H24" s="260">
        <f>SUMIFS('Sch 7 - Adjustments'!$E$10:$E$40,'Sch 7 - Adjustments'!$I$10:$I$40,'Sch 5 - A&amp;G'!$A24,'Sch 7 - Adjustments'!$H$10:$H$40,5)</f>
        <v>0</v>
      </c>
      <c r="I24" s="260">
        <f t="shared" si="2"/>
        <v>0</v>
      </c>
      <c r="J24" s="260">
        <f t="shared" si="3"/>
        <v>0</v>
      </c>
      <c r="K24" s="261">
        <f t="shared" si="0"/>
        <v>0</v>
      </c>
      <c r="L24" s="696"/>
      <c r="M24" s="673" t="s">
        <v>614</v>
      </c>
      <c r="N24" s="131"/>
    </row>
    <row r="25" spans="1:14" ht="15.75" customHeight="1" x14ac:dyDescent="0.35">
      <c r="A25" s="243">
        <f>+'Sch 1 - Total Expense'!A66</f>
        <v>41</v>
      </c>
      <c r="B25" s="1107" t="str">
        <f>+'Sch 1 - Total Expense'!B66:C66</f>
        <v>Medical Supplies</v>
      </c>
      <c r="C25" s="1075"/>
      <c r="D25" s="806" t="str">
        <f t="shared" si="1"/>
        <v>41 Medical Supplies</v>
      </c>
      <c r="E25" s="571"/>
      <c r="F25" s="327"/>
      <c r="G25" s="319">
        <f>SUMIFS('Sch 6 - Reclassifications'!$H$11:$H$71,'Sch 6 - Reclassifications'!$F$11:$F$71,'Sch 5 - A&amp;G'!$A25,'Sch 6 - Reclassifications'!$G$11:$G$71,5)-SUMIFS('Sch 6 - Reclassifications'!$L$11:$L$71,'Sch 6 - Reclassifications'!$J$11:$J$71,'Sch 5 - A&amp;G'!$A25,'Sch 6 - Reclassifications'!$K$11:$K$71,5)</f>
        <v>0</v>
      </c>
      <c r="H25" s="260">
        <f>SUMIFS('Sch 7 - Adjustments'!$E$10:$E$40,'Sch 7 - Adjustments'!$I$10:$I$40,'Sch 5 - A&amp;G'!$A25,'Sch 7 - Adjustments'!$H$10:$H$40,5)</f>
        <v>0</v>
      </c>
      <c r="I25" s="260">
        <f t="shared" si="2"/>
        <v>0</v>
      </c>
      <c r="J25" s="260">
        <f t="shared" si="3"/>
        <v>0</v>
      </c>
      <c r="K25" s="261">
        <f t="shared" si="0"/>
        <v>0</v>
      </c>
      <c r="L25" s="696"/>
      <c r="M25" s="673" t="s">
        <v>615</v>
      </c>
      <c r="N25" s="131"/>
    </row>
    <row r="26" spans="1:14" ht="15.75" customHeight="1" x14ac:dyDescent="0.35">
      <c r="A26" s="243">
        <f>+'Sch 1 - Total Expense'!A67</f>
        <v>42</v>
      </c>
      <c r="B26" s="1107" t="str">
        <f>+'Sch 1 - Total Expense'!B67:C67</f>
        <v>Minor Medical Equipment</v>
      </c>
      <c r="C26" s="1075"/>
      <c r="D26" s="806" t="str">
        <f t="shared" si="1"/>
        <v>42 Minor Medical Equipment</v>
      </c>
      <c r="E26" s="571"/>
      <c r="F26" s="327"/>
      <c r="G26" s="319">
        <f>SUMIFS('Sch 6 - Reclassifications'!$H$11:$H$71,'Sch 6 - Reclassifications'!$F$11:$F$71,'Sch 5 - A&amp;G'!$A26,'Sch 6 - Reclassifications'!$G$11:$G$71,5)-SUMIFS('Sch 6 - Reclassifications'!$L$11:$L$71,'Sch 6 - Reclassifications'!$J$11:$J$71,'Sch 5 - A&amp;G'!$A26,'Sch 6 - Reclassifications'!$K$11:$K$71,5)</f>
        <v>0</v>
      </c>
      <c r="H26" s="260">
        <f>SUMIFS('Sch 7 - Adjustments'!$E$10:$E$40,'Sch 7 - Adjustments'!$I$10:$I$40,'Sch 5 - A&amp;G'!$A26,'Sch 7 - Adjustments'!$H$10:$H$40,5)</f>
        <v>0</v>
      </c>
      <c r="I26" s="260">
        <f t="shared" si="2"/>
        <v>0</v>
      </c>
      <c r="J26" s="260">
        <f t="shared" si="3"/>
        <v>0</v>
      </c>
      <c r="K26" s="261">
        <f t="shared" si="0"/>
        <v>0</v>
      </c>
      <c r="L26" s="696"/>
      <c r="M26" s="673" t="s">
        <v>616</v>
      </c>
      <c r="N26" s="131"/>
    </row>
    <row r="27" spans="1:14" ht="15.75" customHeight="1" x14ac:dyDescent="0.35">
      <c r="A27" s="243">
        <f>+'Sch 1 - Total Expense'!A68</f>
        <v>43</v>
      </c>
      <c r="B27" s="1107" t="str">
        <f>+'Sch 1 - Total Expense'!B68:C68</f>
        <v>Minor Equipment</v>
      </c>
      <c r="C27" s="1075"/>
      <c r="D27" s="806" t="str">
        <f t="shared" si="1"/>
        <v>43 Minor Equipment</v>
      </c>
      <c r="E27" s="571"/>
      <c r="F27" s="327"/>
      <c r="G27" s="319">
        <f>SUMIFS('Sch 6 - Reclassifications'!$H$11:$H$71,'Sch 6 - Reclassifications'!$F$11:$F$71,'Sch 5 - A&amp;G'!$A27,'Sch 6 - Reclassifications'!$G$11:$G$71,5)-SUMIFS('Sch 6 - Reclassifications'!$L$11:$L$71,'Sch 6 - Reclassifications'!$J$11:$J$71,'Sch 5 - A&amp;G'!$A27,'Sch 6 - Reclassifications'!$K$11:$K$71,5)</f>
        <v>0</v>
      </c>
      <c r="H27" s="260">
        <f>SUMIFS('Sch 7 - Adjustments'!$E$10:$E$40,'Sch 7 - Adjustments'!$I$10:$I$40,'Sch 5 - A&amp;G'!$A27,'Sch 7 - Adjustments'!$H$10:$H$40,5)</f>
        <v>0</v>
      </c>
      <c r="I27" s="260">
        <f t="shared" si="2"/>
        <v>0</v>
      </c>
      <c r="J27" s="260">
        <f t="shared" si="3"/>
        <v>0</v>
      </c>
      <c r="K27" s="261">
        <f t="shared" si="0"/>
        <v>0</v>
      </c>
      <c r="L27" s="696"/>
      <c r="M27" s="673" t="s">
        <v>617</v>
      </c>
      <c r="N27" s="131"/>
    </row>
    <row r="28" spans="1:14" ht="15.75" customHeight="1" x14ac:dyDescent="0.35">
      <c r="A28" s="243">
        <f>+'Sch 1 - Total Expense'!A69</f>
        <v>44</v>
      </c>
      <c r="B28" s="1107" t="str">
        <f>+'Sch 1 - Total Expense'!B69:C69</f>
        <v>Fines and Penalties</v>
      </c>
      <c r="C28" s="1075"/>
      <c r="D28" s="806" t="str">
        <f t="shared" si="1"/>
        <v>44 Fines and Penalties</v>
      </c>
      <c r="E28" s="571"/>
      <c r="F28" s="327"/>
      <c r="G28" s="319">
        <f>SUMIFS('Sch 6 - Reclassifications'!$H$11:$H$71,'Sch 6 - Reclassifications'!$F$11:$F$71,'Sch 5 - A&amp;G'!$A28,'Sch 6 - Reclassifications'!$G$11:$G$71,5)-SUMIFS('Sch 6 - Reclassifications'!$L$11:$L$71,'Sch 6 - Reclassifications'!$J$11:$J$71,'Sch 5 - A&amp;G'!$A28,'Sch 6 - Reclassifications'!$K$11:$K$71,5)</f>
        <v>0</v>
      </c>
      <c r="H28" s="260">
        <f>SUMIFS('Sch 7 - Adjustments'!$E$10:$E$40,'Sch 7 - Adjustments'!$I$10:$I$40,'Sch 5 - A&amp;G'!$A28,'Sch 7 - Adjustments'!$H$10:$H$40,5)</f>
        <v>0</v>
      </c>
      <c r="I28" s="260">
        <f t="shared" si="2"/>
        <v>0</v>
      </c>
      <c r="J28" s="260">
        <f t="shared" si="3"/>
        <v>0</v>
      </c>
      <c r="K28" s="261">
        <f t="shared" si="0"/>
        <v>0</v>
      </c>
      <c r="L28" s="696"/>
      <c r="M28" s="673" t="s">
        <v>618</v>
      </c>
      <c r="N28" s="131"/>
    </row>
    <row r="29" spans="1:14" ht="15.75" customHeight="1" x14ac:dyDescent="0.35">
      <c r="A29" s="243">
        <f>+'Sch 1 - Total Expense'!A70</f>
        <v>45</v>
      </c>
      <c r="B29" s="1107" t="str">
        <f>+'Sch 1 - Total Expense'!B70:C70</f>
        <v>Fleet Maintenance</v>
      </c>
      <c r="C29" s="1075"/>
      <c r="D29" s="806" t="str">
        <f t="shared" si="1"/>
        <v>45 Fleet Maintenance</v>
      </c>
      <c r="E29" s="571"/>
      <c r="F29" s="327"/>
      <c r="G29" s="319">
        <f>SUMIFS('Sch 6 - Reclassifications'!$H$11:$H$71,'Sch 6 - Reclassifications'!$F$11:$F$71,'Sch 5 - A&amp;G'!$A29,'Sch 6 - Reclassifications'!$G$11:$G$71,5)-SUMIFS('Sch 6 - Reclassifications'!$L$11:$L$71,'Sch 6 - Reclassifications'!$J$11:$J$71,'Sch 5 - A&amp;G'!$A29,'Sch 6 - Reclassifications'!$K$11:$K$71,5)</f>
        <v>0</v>
      </c>
      <c r="H29" s="260">
        <f>SUMIFS('Sch 7 - Adjustments'!$E$10:$E$40,'Sch 7 - Adjustments'!$I$10:$I$40,'Sch 5 - A&amp;G'!$A29,'Sch 7 - Adjustments'!$H$10:$H$40,5)</f>
        <v>0</v>
      </c>
      <c r="I29" s="260">
        <f t="shared" si="2"/>
        <v>0</v>
      </c>
      <c r="J29" s="260">
        <f t="shared" si="3"/>
        <v>0</v>
      </c>
      <c r="K29" s="261">
        <f t="shared" si="0"/>
        <v>0</v>
      </c>
      <c r="L29" s="696"/>
      <c r="M29" s="673" t="s">
        <v>619</v>
      </c>
      <c r="N29" s="131"/>
    </row>
    <row r="30" spans="1:14" ht="15.75" customHeight="1" x14ac:dyDescent="0.35">
      <c r="A30" s="243">
        <f>+'Sch 1 - Total Expense'!A71</f>
        <v>46</v>
      </c>
      <c r="B30" s="1107" t="str">
        <f>+'Sch 1 - Total Expense'!B71:C71</f>
        <v xml:space="preserve">Communications </v>
      </c>
      <c r="C30" s="1075"/>
      <c r="D30" s="806" t="str">
        <f t="shared" si="1"/>
        <v xml:space="preserve">46 Communications </v>
      </c>
      <c r="E30" s="571"/>
      <c r="F30" s="327"/>
      <c r="G30" s="319">
        <f>SUMIFS('Sch 6 - Reclassifications'!$H$11:$H$71,'Sch 6 - Reclassifications'!$F$11:$F$71,'Sch 5 - A&amp;G'!$A30,'Sch 6 - Reclassifications'!$G$11:$G$71,5)-SUMIFS('Sch 6 - Reclassifications'!$L$11:$L$71,'Sch 6 - Reclassifications'!$J$11:$J$71,'Sch 5 - A&amp;G'!$A30,'Sch 6 - Reclassifications'!$K$11:$K$71,5)</f>
        <v>0</v>
      </c>
      <c r="H30" s="260">
        <f>SUMIFS('Sch 7 - Adjustments'!$E$10:$E$40,'Sch 7 - Adjustments'!$I$10:$I$40,'Sch 5 - A&amp;G'!$A30,'Sch 7 - Adjustments'!$H$10:$H$40,5)</f>
        <v>0</v>
      </c>
      <c r="I30" s="260">
        <f t="shared" si="2"/>
        <v>0</v>
      </c>
      <c r="J30" s="260">
        <f t="shared" si="3"/>
        <v>0</v>
      </c>
      <c r="K30" s="261">
        <f t="shared" si="0"/>
        <v>0</v>
      </c>
      <c r="L30" s="696"/>
      <c r="M30" s="673" t="s">
        <v>620</v>
      </c>
      <c r="N30" s="131"/>
    </row>
    <row r="31" spans="1:14" ht="15.75" customHeight="1" x14ac:dyDescent="0.35">
      <c r="A31" s="243">
        <f>+'Sch 1 - Total Expense'!A72</f>
        <v>47</v>
      </c>
      <c r="B31" s="1107" t="str">
        <f>+'Sch 1 - Total Expense'!B72:C72</f>
        <v xml:space="preserve">Recruit Academy </v>
      </c>
      <c r="C31" s="1075"/>
      <c r="D31" s="806" t="str">
        <f t="shared" si="1"/>
        <v xml:space="preserve">47 Recruit Academy </v>
      </c>
      <c r="E31" s="571"/>
      <c r="F31" s="327"/>
      <c r="G31" s="319">
        <f>SUMIFS('Sch 6 - Reclassifications'!$H$11:$H$71,'Sch 6 - Reclassifications'!$F$11:$F$71,'Sch 5 - A&amp;G'!$A31,'Sch 6 - Reclassifications'!$G$11:$G$71,5)-SUMIFS('Sch 6 - Reclassifications'!$L$11:$L$71,'Sch 6 - Reclassifications'!$J$11:$J$71,'Sch 5 - A&amp;G'!$A31,'Sch 6 - Reclassifications'!$K$11:$K$71,5)</f>
        <v>0</v>
      </c>
      <c r="H31" s="260">
        <f>SUMIFS('Sch 7 - Adjustments'!$E$10:$E$40,'Sch 7 - Adjustments'!$I$10:$I$40,'Sch 5 - A&amp;G'!$A31,'Sch 7 - Adjustments'!$H$10:$H$40,5)</f>
        <v>0</v>
      </c>
      <c r="I31" s="260">
        <f t="shared" si="2"/>
        <v>0</v>
      </c>
      <c r="J31" s="260">
        <f t="shared" si="3"/>
        <v>0</v>
      </c>
      <c r="K31" s="261">
        <f t="shared" si="0"/>
        <v>0</v>
      </c>
      <c r="L31" s="696"/>
      <c r="M31" s="673" t="s">
        <v>621</v>
      </c>
      <c r="N31" s="131"/>
    </row>
    <row r="32" spans="1:14" ht="15.75" customHeight="1" x14ac:dyDescent="0.35">
      <c r="A32" s="243">
        <f>+'Sch 1 - Total Expense'!A73</f>
        <v>48</v>
      </c>
      <c r="B32" s="1107" t="str">
        <f>+'Sch 1 - Total Expense'!B73:C73</f>
        <v xml:space="preserve">Dispatch Service </v>
      </c>
      <c r="C32" s="1075"/>
      <c r="D32" s="806" t="str">
        <f t="shared" si="1"/>
        <v xml:space="preserve">48 Dispatch Service </v>
      </c>
      <c r="E32" s="571"/>
      <c r="F32" s="327"/>
      <c r="G32" s="319">
        <f>SUMIFS('Sch 6 - Reclassifications'!$H$11:$H$71,'Sch 6 - Reclassifications'!$F$11:$F$71,'Sch 5 - A&amp;G'!$A32,'Sch 6 - Reclassifications'!$G$11:$G$71,5)-SUMIFS('Sch 6 - Reclassifications'!$L$11:$L$71,'Sch 6 - Reclassifications'!$J$11:$J$71,'Sch 5 - A&amp;G'!$A32,'Sch 6 - Reclassifications'!$K$11:$K$71,5)</f>
        <v>0</v>
      </c>
      <c r="H32" s="260">
        <f>SUMIFS('Sch 7 - Adjustments'!$E$10:$E$40,'Sch 7 - Adjustments'!$I$10:$I$40,'Sch 5 - A&amp;G'!$A32,'Sch 7 - Adjustments'!$H$10:$H$40,5)</f>
        <v>0</v>
      </c>
      <c r="I32" s="260">
        <f t="shared" si="2"/>
        <v>0</v>
      </c>
      <c r="J32" s="260">
        <f t="shared" si="3"/>
        <v>0</v>
      </c>
      <c r="K32" s="261">
        <f t="shared" si="0"/>
        <v>0</v>
      </c>
      <c r="L32" s="696"/>
      <c r="M32" s="673" t="s">
        <v>622</v>
      </c>
      <c r="N32" s="131"/>
    </row>
    <row r="33" spans="1:14" ht="15.75" customHeight="1" x14ac:dyDescent="0.35">
      <c r="A33" s="243">
        <f>+'Sch 1 - Total Expense'!A74</f>
        <v>49</v>
      </c>
      <c r="B33" s="1107" t="str">
        <f>+'Sch 1 - Total Expense'!B74:C74</f>
        <v xml:space="preserve">Logistics </v>
      </c>
      <c r="C33" s="1075"/>
      <c r="D33" s="806" t="str">
        <f t="shared" si="1"/>
        <v xml:space="preserve">49 Logistics </v>
      </c>
      <c r="E33" s="571"/>
      <c r="F33" s="327"/>
      <c r="G33" s="319">
        <f>SUMIFS('Sch 6 - Reclassifications'!$H$11:$H$71,'Sch 6 - Reclassifications'!$F$11:$F$71,'Sch 5 - A&amp;G'!$A33,'Sch 6 - Reclassifications'!$G$11:$G$71,5)-SUMIFS('Sch 6 - Reclassifications'!$L$11:$L$71,'Sch 6 - Reclassifications'!$J$11:$J$71,'Sch 5 - A&amp;G'!$A33,'Sch 6 - Reclassifications'!$K$11:$K$71,5)</f>
        <v>0</v>
      </c>
      <c r="H33" s="260">
        <f>SUMIFS('Sch 7 - Adjustments'!$E$10:$E$40,'Sch 7 - Adjustments'!$I$10:$I$40,'Sch 5 - A&amp;G'!$A33,'Sch 7 - Adjustments'!$H$10:$H$40,5)</f>
        <v>0</v>
      </c>
      <c r="I33" s="260">
        <f t="shared" si="2"/>
        <v>0</v>
      </c>
      <c r="J33" s="260">
        <f t="shared" si="3"/>
        <v>0</v>
      </c>
      <c r="K33" s="261">
        <f t="shared" si="0"/>
        <v>0</v>
      </c>
      <c r="L33" s="696"/>
      <c r="M33" s="673" t="s">
        <v>623</v>
      </c>
      <c r="N33" s="131"/>
    </row>
    <row r="34" spans="1:14" ht="15.75" customHeight="1" x14ac:dyDescent="0.35">
      <c r="A34" s="243">
        <f>+'Sch 1 - Total Expense'!A75</f>
        <v>50</v>
      </c>
      <c r="B34" s="1107" t="str">
        <f>+'Sch 1 - Total Expense'!B75:C75</f>
        <v>Postage</v>
      </c>
      <c r="C34" s="1075"/>
      <c r="D34" s="806" t="str">
        <f t="shared" si="1"/>
        <v>50 Postage</v>
      </c>
      <c r="E34" s="571"/>
      <c r="F34" s="327"/>
      <c r="G34" s="319">
        <f>SUMIFS('Sch 6 - Reclassifications'!$H$11:$H$71,'Sch 6 - Reclassifications'!$F$11:$F$71,'Sch 5 - A&amp;G'!$A34,'Sch 6 - Reclassifications'!$G$11:$G$71,5)-SUMIFS('Sch 6 - Reclassifications'!$L$11:$L$71,'Sch 6 - Reclassifications'!$J$11:$J$71,'Sch 5 - A&amp;G'!$A34,'Sch 6 - Reclassifications'!$K$11:$K$71,5)</f>
        <v>0</v>
      </c>
      <c r="H34" s="260">
        <f>SUMIFS('Sch 7 - Adjustments'!$E$10:$E$40,'Sch 7 - Adjustments'!$I$10:$I$40,'Sch 5 - A&amp;G'!$A34,'Sch 7 - Adjustments'!$H$10:$H$40,5)</f>
        <v>0</v>
      </c>
      <c r="I34" s="260">
        <f t="shared" si="2"/>
        <v>0</v>
      </c>
      <c r="J34" s="260">
        <f t="shared" si="3"/>
        <v>0</v>
      </c>
      <c r="K34" s="261">
        <f t="shared" si="0"/>
        <v>0</v>
      </c>
      <c r="L34" s="696"/>
      <c r="M34" s="673" t="s">
        <v>624</v>
      </c>
      <c r="N34" s="131"/>
    </row>
    <row r="35" spans="1:14" ht="15.75" customHeight="1" x14ac:dyDescent="0.35">
      <c r="A35" s="243">
        <f>+'Sch 1 - Total Expense'!A76</f>
        <v>51</v>
      </c>
      <c r="B35" s="1107" t="str">
        <f>+'Sch 1 - Total Expense'!B76:C76</f>
        <v>Dues and Subscriptions</v>
      </c>
      <c r="C35" s="1075"/>
      <c r="D35" s="806" t="str">
        <f t="shared" si="1"/>
        <v>51 Dues and Subscriptions</v>
      </c>
      <c r="E35" s="571"/>
      <c r="F35" s="327"/>
      <c r="G35" s="319">
        <f>SUMIFS('Sch 6 - Reclassifications'!$H$11:$H$71,'Sch 6 - Reclassifications'!$F$11:$F$71,'Sch 5 - A&amp;G'!$A35,'Sch 6 - Reclassifications'!$G$11:$G$71,5)-SUMIFS('Sch 6 - Reclassifications'!$L$11:$L$71,'Sch 6 - Reclassifications'!$J$11:$J$71,'Sch 5 - A&amp;G'!$A35,'Sch 6 - Reclassifications'!$K$11:$K$71,5)</f>
        <v>0</v>
      </c>
      <c r="H35" s="260">
        <f>SUMIFS('Sch 7 - Adjustments'!$E$10:$E$40,'Sch 7 - Adjustments'!$I$10:$I$40,'Sch 5 - A&amp;G'!$A35,'Sch 7 - Adjustments'!$H$10:$H$40,5)</f>
        <v>0</v>
      </c>
      <c r="I35" s="260">
        <f t="shared" si="2"/>
        <v>0</v>
      </c>
      <c r="J35" s="260">
        <f t="shared" si="3"/>
        <v>0</v>
      </c>
      <c r="K35" s="261">
        <f t="shared" si="0"/>
        <v>0</v>
      </c>
      <c r="L35" s="696"/>
      <c r="M35" s="673" t="s">
        <v>625</v>
      </c>
      <c r="N35" s="131"/>
    </row>
    <row r="36" spans="1:14" ht="15.75" customHeight="1" x14ac:dyDescent="0.35">
      <c r="A36" s="243">
        <f>+'Sch 1 - Total Expense'!A77</f>
        <v>52</v>
      </c>
      <c r="B36" s="1107" t="str">
        <f>+'Sch 1 - Total Expense'!B77:C77</f>
        <v>Other - Capital Related Costs</v>
      </c>
      <c r="C36" s="1075"/>
      <c r="D36" s="806" t="str">
        <f t="shared" si="1"/>
        <v>52 Other - Capital Related Costs</v>
      </c>
      <c r="E36" s="571"/>
      <c r="F36" s="327"/>
      <c r="G36" s="319">
        <f>SUMIFS('Sch 6 - Reclassifications'!$H$11:$H$71,'Sch 6 - Reclassifications'!$F$11:$F$71,'Sch 5 - A&amp;G'!$A36,'Sch 6 - Reclassifications'!$G$11:$G$71,5)-SUMIFS('Sch 6 - Reclassifications'!$L$11:$L$71,'Sch 6 - Reclassifications'!$J$11:$J$71,'Sch 5 - A&amp;G'!$A36,'Sch 6 - Reclassifications'!$K$11:$K$71,5)</f>
        <v>0</v>
      </c>
      <c r="H36" s="260">
        <f>SUMIFS('Sch 7 - Adjustments'!$E$10:$E$40,'Sch 7 - Adjustments'!$I$10:$I$40,'Sch 5 - A&amp;G'!$A36,'Sch 7 - Adjustments'!$H$10:$H$40,5)</f>
        <v>0</v>
      </c>
      <c r="I36" s="260">
        <f t="shared" si="2"/>
        <v>0</v>
      </c>
      <c r="J36" s="260">
        <f t="shared" si="3"/>
        <v>0</v>
      </c>
      <c r="K36" s="261">
        <f t="shared" si="0"/>
        <v>0</v>
      </c>
      <c r="L36" s="696"/>
      <c r="M36" s="673" t="s">
        <v>626</v>
      </c>
      <c r="N36" s="131"/>
    </row>
    <row r="37" spans="1:14" ht="15.75" customHeight="1" x14ac:dyDescent="0.35">
      <c r="A37" s="243">
        <f>+'Sch 1 - Total Expense'!A78</f>
        <v>53</v>
      </c>
      <c r="B37" s="1107" t="str">
        <f>+'Sch 1 - Total Expense'!B78:C78</f>
        <v>Contracted Services - GEMT</v>
      </c>
      <c r="C37" s="1075"/>
      <c r="D37" s="806" t="str">
        <f t="shared" si="1"/>
        <v>53 Contracted Services - GEMT</v>
      </c>
      <c r="E37" s="571"/>
      <c r="F37" s="327"/>
      <c r="G37" s="319">
        <f>SUMIFS('Sch 6 - Reclassifications'!$H$11:$H$71,'Sch 6 - Reclassifications'!$F$11:$F$71,'Sch 5 - A&amp;G'!$A37,'Sch 6 - Reclassifications'!$G$11:$G$71,5)-SUMIFS('Sch 6 - Reclassifications'!$L$11:$L$71,'Sch 6 - Reclassifications'!$J$11:$J$71,'Sch 5 - A&amp;G'!$A37,'Sch 6 - Reclassifications'!$K$11:$K$71,5)</f>
        <v>0</v>
      </c>
      <c r="H37" s="260">
        <f>SUMIFS('Sch 7 - Adjustments'!$E$10:$E$40,'Sch 7 - Adjustments'!$I$10:$I$40,'Sch 5 - A&amp;G'!$A37,'Sch 7 - Adjustments'!$H$10:$H$40,5)</f>
        <v>0</v>
      </c>
      <c r="I37" s="260">
        <f t="shared" si="2"/>
        <v>0</v>
      </c>
      <c r="J37" s="260">
        <f t="shared" si="3"/>
        <v>0</v>
      </c>
      <c r="K37" s="261">
        <f t="shared" si="0"/>
        <v>0</v>
      </c>
      <c r="L37" s="696"/>
      <c r="M37" s="673" t="s">
        <v>627</v>
      </c>
      <c r="N37" s="131"/>
    </row>
    <row r="38" spans="1:14" ht="15.75" customHeight="1" x14ac:dyDescent="0.35">
      <c r="A38" s="243">
        <f>+'Sch 1 - Total Expense'!A79</f>
        <v>54</v>
      </c>
      <c r="B38" s="1107" t="str">
        <f>+'Sch 1 - Total Expense'!B79:C79</f>
        <v>Contracted Services - GEMT Billing</v>
      </c>
      <c r="C38" s="1075"/>
      <c r="D38" s="806" t="str">
        <f t="shared" si="1"/>
        <v>54 Contracted Services - GEMT Billing</v>
      </c>
      <c r="E38" s="571"/>
      <c r="F38" s="327"/>
      <c r="G38" s="319">
        <f>SUMIFS('Sch 6 - Reclassifications'!$H$11:$H$71,'Sch 6 - Reclassifications'!$F$11:$F$71,'Sch 5 - A&amp;G'!$A38,'Sch 6 - Reclassifications'!$G$11:$G$71,5)-SUMIFS('Sch 6 - Reclassifications'!$L$11:$L$71,'Sch 6 - Reclassifications'!$J$11:$J$71,'Sch 5 - A&amp;G'!$A38,'Sch 6 - Reclassifications'!$K$11:$K$71,5)</f>
        <v>0</v>
      </c>
      <c r="H38" s="260">
        <f>SUMIFS('Sch 7 - Adjustments'!$E$10:$E$40,'Sch 7 - Adjustments'!$I$10:$I$40,'Sch 5 - A&amp;G'!$A38,'Sch 7 - Adjustments'!$H$10:$H$40,5)</f>
        <v>0</v>
      </c>
      <c r="I38" s="260">
        <f t="shared" si="2"/>
        <v>0</v>
      </c>
      <c r="J38" s="260">
        <f t="shared" si="3"/>
        <v>0</v>
      </c>
      <c r="K38" s="261">
        <f t="shared" si="0"/>
        <v>0</v>
      </c>
      <c r="L38" s="696"/>
      <c r="M38" s="673" t="s">
        <v>628</v>
      </c>
      <c r="N38" s="131"/>
    </row>
    <row r="39" spans="1:14" ht="15.75" customHeight="1" x14ac:dyDescent="0.35">
      <c r="A39" s="243">
        <f>+'Sch 1 - Total Expense'!A80</f>
        <v>55</v>
      </c>
      <c r="B39" s="1107" t="str">
        <f>+'Sch 1 - Total Expense'!B80</f>
        <v>Other - (Specify)</v>
      </c>
      <c r="C39" s="1075"/>
      <c r="D39" s="806" t="str">
        <f t="shared" si="1"/>
        <v>55 Other - (Specify)</v>
      </c>
      <c r="E39" s="571"/>
      <c r="F39" s="327"/>
      <c r="G39" s="319">
        <f>SUMIFS('Sch 6 - Reclassifications'!$H$11:$H$71,'Sch 6 - Reclassifications'!$F$11:$F$71,'Sch 5 - A&amp;G'!$A39,'Sch 6 - Reclassifications'!$G$11:$G$71,5)-SUMIFS('Sch 6 - Reclassifications'!$L$11:$L$71,'Sch 6 - Reclassifications'!$J$11:$J$71,'Sch 5 - A&amp;G'!$A39,'Sch 6 - Reclassifications'!$K$11:$K$71,5)</f>
        <v>0</v>
      </c>
      <c r="H39" s="260">
        <f>SUMIFS('Sch 7 - Adjustments'!$E$10:$E$40,'Sch 7 - Adjustments'!$I$10:$I$40,'Sch 5 - A&amp;G'!$A39,'Sch 7 - Adjustments'!$H$10:$H$40,5)</f>
        <v>0</v>
      </c>
      <c r="I39" s="260">
        <f t="shared" si="2"/>
        <v>0</v>
      </c>
      <c r="J39" s="260">
        <f t="shared" si="3"/>
        <v>0</v>
      </c>
      <c r="K39" s="261">
        <f t="shared" si="0"/>
        <v>0</v>
      </c>
      <c r="L39" s="696"/>
      <c r="M39" s="673" t="s">
        <v>629</v>
      </c>
      <c r="N39" s="131"/>
    </row>
    <row r="40" spans="1:14" ht="15.75" customHeight="1" x14ac:dyDescent="0.35">
      <c r="A40" s="243">
        <f>+'Sch 1 - Total Expense'!A81</f>
        <v>56</v>
      </c>
      <c r="B40" s="1107" t="str">
        <f>+'Sch 1 - Total Expense'!B81</f>
        <v>Other - (Specify)</v>
      </c>
      <c r="C40" s="1075"/>
      <c r="D40" s="806" t="str">
        <f t="shared" si="1"/>
        <v>56 Other - (Specify)</v>
      </c>
      <c r="E40" s="571"/>
      <c r="F40" s="327"/>
      <c r="G40" s="319">
        <f>SUMIFS('Sch 6 - Reclassifications'!$H$11:$H$71,'Sch 6 - Reclassifications'!$F$11:$F$71,'Sch 5 - A&amp;G'!$A40,'Sch 6 - Reclassifications'!$G$11:$G$71,5)-SUMIFS('Sch 6 - Reclassifications'!$L$11:$L$71,'Sch 6 - Reclassifications'!$J$11:$J$71,'Sch 5 - A&amp;G'!$A40,'Sch 6 - Reclassifications'!$K$11:$K$71,5)</f>
        <v>0</v>
      </c>
      <c r="H40" s="260">
        <f>SUMIFS('Sch 7 - Adjustments'!$E$10:$E$40,'Sch 7 - Adjustments'!$I$10:$I$40,'Sch 5 - A&amp;G'!$A40,'Sch 7 - Adjustments'!$H$10:$H$40,5)</f>
        <v>0</v>
      </c>
      <c r="I40" s="260">
        <f t="shared" si="2"/>
        <v>0</v>
      </c>
      <c r="J40" s="260">
        <f t="shared" si="3"/>
        <v>0</v>
      </c>
      <c r="K40" s="261">
        <f t="shared" si="0"/>
        <v>0</v>
      </c>
      <c r="L40" s="696"/>
      <c r="M40" s="673" t="s">
        <v>630</v>
      </c>
      <c r="N40" s="131"/>
    </row>
    <row r="41" spans="1:14" ht="15.75" customHeight="1" x14ac:dyDescent="0.35">
      <c r="A41" s="243">
        <f>+'Sch 1 - Total Expense'!A82</f>
        <v>57</v>
      </c>
      <c r="B41" s="1107" t="str">
        <f>+'Sch 1 - Total Expense'!B82</f>
        <v>Other - (Specify)</v>
      </c>
      <c r="C41" s="1075"/>
      <c r="D41" s="806" t="str">
        <f t="shared" si="1"/>
        <v>57 Other - (Specify)</v>
      </c>
      <c r="E41" s="571"/>
      <c r="F41" s="328"/>
      <c r="G41" s="319">
        <f>SUMIFS('Sch 6 - Reclassifications'!$H$11:$H$71,'Sch 6 - Reclassifications'!$F$11:$F$71,'Sch 5 - A&amp;G'!$A41,'Sch 6 - Reclassifications'!$G$11:$G$71,5)-SUMIFS('Sch 6 - Reclassifications'!$L$11:$L$71,'Sch 6 - Reclassifications'!$J$11:$J$71,'Sch 5 - A&amp;G'!$A41,'Sch 6 - Reclassifications'!$K$11:$K$71,5)</f>
        <v>0</v>
      </c>
      <c r="H41" s="260">
        <f>SUMIFS('Sch 7 - Adjustments'!$E$10:$E$40,'Sch 7 - Adjustments'!$I$10:$I$40,'Sch 5 - A&amp;G'!$A41,'Sch 7 - Adjustments'!$H$10:$H$40,5)</f>
        <v>0</v>
      </c>
      <c r="I41" s="260">
        <f t="shared" si="2"/>
        <v>0</v>
      </c>
      <c r="J41" s="260">
        <f t="shared" si="3"/>
        <v>0</v>
      </c>
      <c r="K41" s="267">
        <f t="shared" si="0"/>
        <v>0</v>
      </c>
      <c r="L41" s="696"/>
      <c r="M41" s="673" t="s">
        <v>631</v>
      </c>
      <c r="N41" s="131"/>
    </row>
    <row r="42" spans="1:14" ht="15.75" customHeight="1" thickBot="1" x14ac:dyDescent="0.4">
      <c r="A42" s="243"/>
      <c r="B42" s="1089" t="str">
        <f>+'Sch 1 - Total Expense'!B83:C83</f>
        <v>Total Administrative &amp; General</v>
      </c>
      <c r="C42" s="1090"/>
      <c r="D42" s="812"/>
      <c r="E42" s="577"/>
      <c r="F42" s="411">
        <f t="shared" ref="F42:K42" si="4">SUM(F11:F41)</f>
        <v>0</v>
      </c>
      <c r="G42" s="286">
        <f t="shared" si="4"/>
        <v>0</v>
      </c>
      <c r="H42" s="286">
        <f t="shared" si="4"/>
        <v>0</v>
      </c>
      <c r="I42" s="286">
        <f t="shared" si="4"/>
        <v>0</v>
      </c>
      <c r="J42" s="286">
        <f t="shared" si="4"/>
        <v>0</v>
      </c>
      <c r="K42" s="287">
        <f t="shared" si="4"/>
        <v>0</v>
      </c>
      <c r="L42" s="697"/>
      <c r="M42" s="673" t="s">
        <v>5324</v>
      </c>
      <c r="N42" s="131"/>
    </row>
    <row r="43" spans="1:14" ht="15.75" customHeight="1" thickTop="1" thickBot="1" x14ac:dyDescent="0.4">
      <c r="A43" s="250"/>
      <c r="B43" s="1104"/>
      <c r="C43" s="1105"/>
      <c r="D43" s="816"/>
      <c r="E43" s="251"/>
      <c r="F43" s="395"/>
      <c r="G43" s="395"/>
      <c r="H43" s="395"/>
      <c r="I43" s="395"/>
      <c r="J43" s="396"/>
      <c r="K43" s="397"/>
      <c r="L43" s="698"/>
      <c r="M43" s="660"/>
      <c r="N43" s="131"/>
    </row>
    <row r="44" spans="1:14" s="402" customFormat="1" ht="10.5" customHeight="1" x14ac:dyDescent="0.35">
      <c r="A44" s="252"/>
      <c r="B44" s="339"/>
      <c r="C44" s="256"/>
      <c r="D44" s="256"/>
      <c r="E44" s="256"/>
      <c r="F44" s="340"/>
      <c r="G44" s="340"/>
      <c r="H44" s="340"/>
      <c r="I44" s="340"/>
      <c r="J44" s="340"/>
      <c r="K44" s="340"/>
      <c r="L44" s="340"/>
      <c r="M44" s="699"/>
      <c r="N44" s="256"/>
    </row>
    <row r="45" spans="1:14" ht="12" customHeight="1" x14ac:dyDescent="0.25">
      <c r="A45" s="1146" t="s">
        <v>45</v>
      </c>
      <c r="B45" s="1146"/>
      <c r="C45" s="1146"/>
      <c r="D45" s="1146"/>
      <c r="E45" s="1146"/>
      <c r="F45" s="1146"/>
      <c r="G45" s="1146"/>
      <c r="H45" s="1146"/>
      <c r="I45" s="1146"/>
      <c r="J45" s="1146"/>
      <c r="K45" s="403"/>
      <c r="L45" s="624"/>
      <c r="M45" s="660"/>
      <c r="N45" s="131"/>
    </row>
    <row r="46" spans="1:14" ht="12" customHeight="1" x14ac:dyDescent="0.25">
      <c r="A46" s="1146"/>
      <c r="B46" s="1146"/>
      <c r="C46" s="1146"/>
      <c r="D46" s="1146"/>
      <c r="E46" s="1146"/>
      <c r="F46" s="1146"/>
      <c r="G46" s="1146"/>
      <c r="H46" s="1146"/>
      <c r="I46" s="1146"/>
      <c r="J46" s="1146"/>
      <c r="K46" s="403"/>
      <c r="L46" s="624"/>
      <c r="M46" s="660"/>
      <c r="N46" s="131"/>
    </row>
    <row r="47" spans="1:14" ht="12" customHeight="1" x14ac:dyDescent="0.25">
      <c r="A47" s="1146" t="s">
        <v>112</v>
      </c>
      <c r="B47" s="1146"/>
      <c r="C47" s="1146"/>
      <c r="D47" s="1146"/>
      <c r="E47" s="1146"/>
      <c r="F47" s="1146"/>
      <c r="G47" s="1146"/>
      <c r="H47" s="1146"/>
      <c r="I47" s="1146"/>
      <c r="J47" s="1146"/>
      <c r="K47" s="403"/>
      <c r="L47" s="624"/>
      <c r="M47" s="660"/>
      <c r="N47" s="131"/>
    </row>
    <row r="48" spans="1:14" ht="12" customHeight="1" x14ac:dyDescent="0.2">
      <c r="A48" s="1147"/>
      <c r="B48" s="1147"/>
      <c r="C48" s="1147"/>
      <c r="D48" s="1147"/>
      <c r="E48" s="1147"/>
      <c r="F48" s="1147"/>
      <c r="G48" s="1147"/>
      <c r="H48" s="1147"/>
      <c r="I48" s="1147"/>
      <c r="J48" s="1147"/>
      <c r="K48" s="403"/>
      <c r="L48" s="624"/>
      <c r="M48" s="660"/>
      <c r="N48" s="131"/>
    </row>
    <row r="49" spans="1:14" ht="12" customHeight="1" x14ac:dyDescent="0.3">
      <c r="A49" s="403"/>
      <c r="B49" s="1141" t="s">
        <v>76</v>
      </c>
      <c r="C49" s="1142"/>
      <c r="D49" s="1142"/>
      <c r="E49" s="1142"/>
      <c r="F49" s="1142"/>
      <c r="G49" s="1143"/>
      <c r="H49" s="130"/>
      <c r="I49" s="131"/>
      <c r="J49" s="131"/>
      <c r="K49" s="403"/>
      <c r="L49" s="624"/>
      <c r="M49" s="660"/>
      <c r="N49" s="131"/>
    </row>
    <row r="50" spans="1:14" ht="12" customHeight="1" x14ac:dyDescent="0.3">
      <c r="A50" s="403"/>
      <c r="B50" s="1144" t="s">
        <v>43</v>
      </c>
      <c r="C50" s="1145"/>
      <c r="D50" s="1145"/>
      <c r="E50" s="1145"/>
      <c r="F50" s="132" t="s">
        <v>77</v>
      </c>
      <c r="G50" s="133" t="s">
        <v>75</v>
      </c>
      <c r="I50" s="131"/>
      <c r="J50" s="131"/>
      <c r="K50" s="403"/>
      <c r="L50" s="624"/>
      <c r="M50" s="660"/>
      <c r="N50" s="131"/>
    </row>
    <row r="51" spans="1:14" ht="15" customHeight="1" x14ac:dyDescent="0.25">
      <c r="A51" s="403"/>
      <c r="B51" s="1137" t="s">
        <v>6390</v>
      </c>
      <c r="C51" s="1138"/>
      <c r="D51" s="1138"/>
      <c r="E51" s="1138"/>
      <c r="F51" s="134">
        <f>+'Sch 2 - GEMT Expense'!J85</f>
        <v>0</v>
      </c>
      <c r="G51" s="135">
        <f>IF(F51=0,0,+F51/$F$53)</f>
        <v>0</v>
      </c>
      <c r="I51" s="131"/>
      <c r="J51" s="131"/>
      <c r="K51" s="404"/>
      <c r="L51" s="404"/>
      <c r="M51" s="660"/>
      <c r="N51" s="131"/>
    </row>
    <row r="52" spans="1:14" ht="15" customHeight="1" x14ac:dyDescent="0.25">
      <c r="A52" s="403"/>
      <c r="B52" s="1137" t="s">
        <v>6391</v>
      </c>
      <c r="C52" s="1138"/>
      <c r="D52" s="1138"/>
      <c r="E52" s="1138"/>
      <c r="F52" s="134">
        <f>+'Sch 3 - NON-GEMT Expense'!J85</f>
        <v>0</v>
      </c>
      <c r="G52" s="135">
        <f>IF(F52=0,0,+F52/$F$53)</f>
        <v>0</v>
      </c>
      <c r="I52" s="131"/>
      <c r="J52" s="131"/>
      <c r="K52" s="404"/>
      <c r="L52" s="404"/>
      <c r="M52" s="660"/>
      <c r="N52" s="131"/>
    </row>
    <row r="53" spans="1:14" ht="15" customHeight="1" thickBot="1" x14ac:dyDescent="0.3">
      <c r="A53" s="403"/>
      <c r="B53" s="1139" t="s">
        <v>6392</v>
      </c>
      <c r="C53" s="1140"/>
      <c r="D53" s="1140"/>
      <c r="E53" s="1140"/>
      <c r="F53" s="550">
        <f>SUM(F51:F52)</f>
        <v>0</v>
      </c>
      <c r="G53" s="551">
        <f>SUM(G51:G52)</f>
        <v>0</v>
      </c>
      <c r="I53" s="131"/>
      <c r="J53" s="131"/>
      <c r="K53" s="403"/>
      <c r="L53" s="624"/>
      <c r="M53" s="660"/>
      <c r="N53" s="131"/>
    </row>
    <row r="54" spans="1:14" s="131" customFormat="1" ht="6.75" customHeight="1" thickTop="1" x14ac:dyDescent="0.25">
      <c r="A54" s="403"/>
      <c r="B54" s="1134"/>
      <c r="C54" s="1135"/>
      <c r="D54" s="1135"/>
      <c r="E54" s="1136"/>
      <c r="F54" s="136"/>
      <c r="G54" s="137"/>
      <c r="K54" s="403"/>
      <c r="L54" s="624"/>
      <c r="M54" s="660"/>
    </row>
    <row r="55" spans="1:14" s="131" customFormat="1" ht="10.5" customHeight="1" x14ac:dyDescent="0.35">
      <c r="B55" s="138"/>
      <c r="F55" s="139"/>
      <c r="G55" s="139"/>
      <c r="H55" s="139"/>
      <c r="I55" s="139"/>
      <c r="J55" s="139"/>
      <c r="K55" s="139"/>
      <c r="L55" s="139"/>
      <c r="M55" s="660"/>
    </row>
    <row r="56" spans="1:14" s="131" customFormat="1" ht="10.5" customHeight="1" x14ac:dyDescent="0.35">
      <c r="F56" s="139"/>
      <c r="G56" s="139"/>
      <c r="H56" s="139"/>
      <c r="I56" s="139"/>
      <c r="J56" s="139"/>
      <c r="K56" s="139"/>
      <c r="L56" s="139"/>
    </row>
    <row r="57" spans="1:14" s="131" customFormat="1" ht="10.15" hidden="1" customHeight="1" x14ac:dyDescent="0.35">
      <c r="F57" s="139"/>
      <c r="G57" s="139"/>
      <c r="H57" s="139"/>
      <c r="I57" s="139"/>
      <c r="J57" s="139"/>
      <c r="K57" s="139"/>
      <c r="L57" s="139"/>
    </row>
    <row r="58" spans="1:14" s="131" customFormat="1" ht="10.5" hidden="1" customHeight="1" x14ac:dyDescent="0.35">
      <c r="F58" s="139"/>
      <c r="G58" s="139"/>
      <c r="H58" s="139"/>
      <c r="I58" s="139"/>
      <c r="J58" s="139"/>
      <c r="K58" s="139"/>
      <c r="L58" s="139"/>
    </row>
    <row r="59" spans="1:14" s="131" customFormat="1" ht="10.5" hidden="1" customHeight="1" x14ac:dyDescent="0.35">
      <c r="F59" s="139"/>
      <c r="G59" s="139"/>
      <c r="H59" s="139"/>
      <c r="I59" s="139"/>
      <c r="J59" s="139"/>
      <c r="K59" s="139"/>
      <c r="L59" s="139"/>
    </row>
    <row r="60" spans="1:14" s="131" customFormat="1" ht="10.5" hidden="1" customHeight="1" x14ac:dyDescent="0.35">
      <c r="F60" s="139"/>
      <c r="G60" s="139"/>
      <c r="H60" s="139"/>
      <c r="I60" s="139"/>
      <c r="J60" s="139"/>
      <c r="K60" s="139"/>
      <c r="L60" s="139"/>
    </row>
    <row r="61" spans="1:14" s="131" customFormat="1" ht="10.5" hidden="1" customHeight="1" x14ac:dyDescent="0.35">
      <c r="F61" s="139"/>
      <c r="G61" s="139"/>
      <c r="H61" s="139"/>
      <c r="I61" s="139"/>
      <c r="J61" s="139"/>
      <c r="K61" s="139"/>
      <c r="L61" s="139"/>
    </row>
    <row r="62" spans="1:14" s="131" customFormat="1" ht="10.5" hidden="1" customHeight="1" x14ac:dyDescent="0.35">
      <c r="F62" s="139"/>
      <c r="G62" s="139"/>
      <c r="H62" s="139"/>
      <c r="I62" s="139"/>
      <c r="J62" s="139"/>
      <c r="K62" s="139"/>
      <c r="L62" s="139"/>
    </row>
    <row r="63" spans="1:14" s="131" customFormat="1" ht="10.5" hidden="1" customHeight="1" x14ac:dyDescent="0.35">
      <c r="F63" s="139"/>
      <c r="G63" s="139"/>
      <c r="H63" s="139"/>
      <c r="I63" s="139"/>
      <c r="J63" s="139"/>
      <c r="K63" s="139"/>
      <c r="L63" s="139"/>
    </row>
    <row r="64" spans="1:14" s="131" customFormat="1" ht="10.5" hidden="1" customHeight="1" x14ac:dyDescent="0.35">
      <c r="F64" s="139"/>
      <c r="G64" s="139"/>
      <c r="H64" s="139"/>
      <c r="I64" s="139"/>
      <c r="J64" s="139"/>
      <c r="K64" s="139"/>
      <c r="L64" s="139"/>
    </row>
    <row r="65" spans="2:12" s="131" customFormat="1" ht="10.5" hidden="1" customHeight="1" x14ac:dyDescent="0.35">
      <c r="F65" s="139"/>
      <c r="G65" s="139"/>
      <c r="H65" s="139"/>
      <c r="I65" s="139"/>
      <c r="J65" s="139"/>
      <c r="K65" s="139"/>
      <c r="L65" s="139"/>
    </row>
    <row r="66" spans="2:12" s="131" customFormat="1" ht="10.5" hidden="1" customHeight="1" x14ac:dyDescent="0.35">
      <c r="F66" s="139"/>
      <c r="G66" s="139"/>
      <c r="H66" s="139"/>
      <c r="I66" s="139"/>
      <c r="J66" s="139"/>
      <c r="K66" s="139"/>
      <c r="L66" s="139"/>
    </row>
    <row r="67" spans="2:12" s="131" customFormat="1" ht="10.5" hidden="1" customHeight="1" x14ac:dyDescent="0.35">
      <c r="F67" s="139"/>
      <c r="G67" s="139"/>
      <c r="H67" s="139"/>
      <c r="I67" s="139"/>
      <c r="J67" s="139"/>
      <c r="K67" s="139"/>
      <c r="L67" s="139"/>
    </row>
    <row r="68" spans="2:12" s="131" customFormat="1" ht="10.5" hidden="1" customHeight="1" x14ac:dyDescent="0.35">
      <c r="F68" s="139"/>
      <c r="G68" s="139"/>
      <c r="H68" s="139"/>
      <c r="I68" s="139"/>
      <c r="J68" s="139"/>
      <c r="K68" s="139"/>
      <c r="L68" s="139"/>
    </row>
    <row r="69" spans="2:12" s="131" customFormat="1" ht="10.5" hidden="1" customHeight="1" x14ac:dyDescent="0.35">
      <c r="F69" s="139"/>
      <c r="G69" s="139"/>
      <c r="H69" s="139"/>
      <c r="I69" s="139"/>
      <c r="J69" s="139"/>
      <c r="K69" s="139"/>
      <c r="L69" s="139"/>
    </row>
    <row r="70" spans="2:12" s="131" customFormat="1" ht="10.5" hidden="1" customHeight="1" x14ac:dyDescent="0.35">
      <c r="F70" s="139"/>
      <c r="G70" s="139"/>
      <c r="H70" s="139"/>
      <c r="I70" s="139"/>
      <c r="J70" s="139"/>
      <c r="K70" s="139"/>
      <c r="L70" s="139"/>
    </row>
    <row r="71" spans="2:12" s="131" customFormat="1" ht="10.5" hidden="1" customHeight="1" x14ac:dyDescent="0.35">
      <c r="B71" s="405"/>
      <c r="F71" s="139"/>
      <c r="G71" s="139"/>
      <c r="H71" s="139"/>
      <c r="I71" s="139"/>
      <c r="J71" s="139"/>
      <c r="K71" s="139"/>
      <c r="L71" s="139"/>
    </row>
    <row r="72" spans="2:12" s="131" customFormat="1" ht="10.5" hidden="1" customHeight="1" x14ac:dyDescent="0.35">
      <c r="F72" s="139"/>
      <c r="G72" s="139"/>
      <c r="H72" s="139"/>
      <c r="I72" s="139"/>
      <c r="J72" s="139"/>
      <c r="K72" s="139"/>
      <c r="L72" s="139"/>
    </row>
    <row r="73" spans="2:12" s="131" customFormat="1" ht="10.5" hidden="1" customHeight="1" x14ac:dyDescent="0.35">
      <c r="F73" s="139"/>
      <c r="G73" s="139"/>
      <c r="H73" s="139"/>
      <c r="I73" s="139"/>
      <c r="J73" s="139"/>
      <c r="K73" s="139"/>
      <c r="L73" s="139"/>
    </row>
    <row r="74" spans="2:12" s="131" customFormat="1" ht="10.5" hidden="1" customHeight="1" x14ac:dyDescent="0.35">
      <c r="F74" s="139"/>
      <c r="G74" s="139"/>
      <c r="H74" s="139"/>
      <c r="I74" s="139"/>
      <c r="J74" s="139"/>
      <c r="K74" s="139"/>
      <c r="L74" s="139"/>
    </row>
    <row r="75" spans="2:12" s="131" customFormat="1" ht="10.5" hidden="1" customHeight="1" x14ac:dyDescent="0.35">
      <c r="F75" s="139"/>
      <c r="G75" s="139"/>
      <c r="H75" s="139"/>
      <c r="I75" s="139"/>
      <c r="J75" s="139"/>
      <c r="K75" s="139"/>
      <c r="L75" s="139"/>
    </row>
    <row r="76" spans="2:12" s="131" customFormat="1" ht="10.5" hidden="1" customHeight="1" x14ac:dyDescent="0.35">
      <c r="F76" s="139"/>
      <c r="G76" s="139"/>
      <c r="H76" s="139"/>
      <c r="I76" s="139"/>
      <c r="J76" s="139"/>
      <c r="K76" s="139"/>
      <c r="L76" s="139"/>
    </row>
    <row r="77" spans="2:12" s="131" customFormat="1" ht="10.5" hidden="1" customHeight="1" x14ac:dyDescent="0.35">
      <c r="F77" s="139"/>
      <c r="G77" s="139"/>
      <c r="H77" s="139"/>
      <c r="I77" s="139"/>
      <c r="J77" s="139"/>
      <c r="K77" s="139"/>
      <c r="L77" s="139"/>
    </row>
    <row r="78" spans="2:12" s="131" customFormat="1" ht="10.5" hidden="1" customHeight="1" x14ac:dyDescent="0.35">
      <c r="F78" s="139"/>
      <c r="G78" s="139"/>
      <c r="H78" s="139"/>
      <c r="I78" s="139"/>
      <c r="J78" s="139"/>
      <c r="K78" s="139"/>
      <c r="L78" s="139"/>
    </row>
    <row r="79" spans="2:12" s="131" customFormat="1" ht="10.5" hidden="1" customHeight="1" x14ac:dyDescent="0.35">
      <c r="F79" s="139"/>
      <c r="G79" s="139"/>
      <c r="H79" s="139"/>
      <c r="I79" s="139"/>
      <c r="J79" s="139"/>
      <c r="K79" s="139"/>
      <c r="L79" s="139"/>
    </row>
    <row r="80" spans="2:12" s="131" customFormat="1" ht="10.5" hidden="1" customHeight="1" x14ac:dyDescent="0.35">
      <c r="F80" s="139"/>
      <c r="G80" s="139"/>
      <c r="H80" s="139"/>
      <c r="I80" s="139"/>
      <c r="J80" s="139"/>
      <c r="K80" s="139"/>
      <c r="L80" s="139"/>
    </row>
    <row r="81" spans="6:12" s="131" customFormat="1" ht="10.5" hidden="1" customHeight="1" x14ac:dyDescent="0.35">
      <c r="F81" s="139"/>
      <c r="G81" s="139"/>
      <c r="H81" s="139"/>
      <c r="I81" s="139"/>
      <c r="J81" s="139"/>
      <c r="K81" s="139"/>
      <c r="L81" s="139"/>
    </row>
    <row r="82" spans="6:12" s="131" customFormat="1" ht="10.5" hidden="1" customHeight="1" x14ac:dyDescent="0.35">
      <c r="F82" s="139"/>
      <c r="G82" s="139"/>
      <c r="H82" s="139"/>
      <c r="I82" s="139"/>
      <c r="J82" s="139"/>
      <c r="K82" s="139"/>
      <c r="L82" s="139"/>
    </row>
    <row r="83" spans="6:12" s="131" customFormat="1" ht="10.5" hidden="1" customHeight="1" x14ac:dyDescent="0.35">
      <c r="F83" s="139"/>
      <c r="G83" s="139"/>
      <c r="H83" s="139"/>
      <c r="I83" s="139"/>
      <c r="J83" s="139"/>
      <c r="K83" s="139"/>
      <c r="L83" s="139"/>
    </row>
    <row r="84" spans="6:12" s="131" customFormat="1" ht="10.5" customHeight="1" x14ac:dyDescent="0.35">
      <c r="F84" s="139"/>
      <c r="G84" s="139"/>
      <c r="H84" s="139"/>
      <c r="I84" s="139"/>
      <c r="J84" s="139"/>
      <c r="K84" s="139"/>
      <c r="L84" s="139"/>
    </row>
  </sheetData>
  <sheetProtection algorithmName="SHA-512" hashValue="NIVZa1WQB/AT9N233qhp2ZYxSMrWbN5Pq+GYyjk11XNtjwNwxJpuu2noSQ8GTo0JTVigE2iSailJgkLS2auwmg==" saltValue="DCM3MgkjH9rjbWT42HewPQ==" spinCount="100000" sheet="1" objects="1" scenarios="1" selectLockedCells="1"/>
  <protectedRanges>
    <protectedRange sqref="F11:F41" name="Range1"/>
  </protectedRanges>
  <mergeCells count="53">
    <mergeCell ref="B43:C43"/>
    <mergeCell ref="B34:C34"/>
    <mergeCell ref="B35:C35"/>
    <mergeCell ref="B36:C36"/>
    <mergeCell ref="B37:C37"/>
    <mergeCell ref="B39:C39"/>
    <mergeCell ref="B40:C40"/>
    <mergeCell ref="B41:C41"/>
    <mergeCell ref="B42:C42"/>
    <mergeCell ref="A46:J46"/>
    <mergeCell ref="A47:J47"/>
    <mergeCell ref="A48:J48"/>
    <mergeCell ref="B51:E51"/>
    <mergeCell ref="A45:J45"/>
    <mergeCell ref="B54:E54"/>
    <mergeCell ref="B52:E52"/>
    <mergeCell ref="B53:E53"/>
    <mergeCell ref="B49:G49"/>
    <mergeCell ref="B50:E50"/>
    <mergeCell ref="B24:C24"/>
    <mergeCell ref="B25:C25"/>
    <mergeCell ref="B38:C38"/>
    <mergeCell ref="B26:C26"/>
    <mergeCell ref="B32:C32"/>
    <mergeCell ref="B29:C29"/>
    <mergeCell ref="B30:C30"/>
    <mergeCell ref="B31:C31"/>
    <mergeCell ref="B33:C33"/>
    <mergeCell ref="B27:C27"/>
    <mergeCell ref="B28:C28"/>
    <mergeCell ref="B10:C10"/>
    <mergeCell ref="B11:C11"/>
    <mergeCell ref="B12:C12"/>
    <mergeCell ref="B13:C13"/>
    <mergeCell ref="B14:C14"/>
    <mergeCell ref="A1:K1"/>
    <mergeCell ref="A3:B3"/>
    <mergeCell ref="C3:F3"/>
    <mergeCell ref="A7:A9"/>
    <mergeCell ref="B7:C9"/>
    <mergeCell ref="H4:I4"/>
    <mergeCell ref="J3:K3"/>
    <mergeCell ref="A4:B4"/>
    <mergeCell ref="C4:F4"/>
    <mergeCell ref="B21:C21"/>
    <mergeCell ref="B22:C22"/>
    <mergeCell ref="B23:C23"/>
    <mergeCell ref="B15:C15"/>
    <mergeCell ref="B16:C16"/>
    <mergeCell ref="B17:C17"/>
    <mergeCell ref="B18:C18"/>
    <mergeCell ref="B19:C19"/>
    <mergeCell ref="B20:C20"/>
  </mergeCells>
  <conditionalFormatting sqref="F11:F41">
    <cfRule type="expression" dxfId="8" priority="2">
      <formula>$F11=""</formula>
    </cfRule>
  </conditionalFormatting>
  <conditionalFormatting sqref="E11:E41">
    <cfRule type="expression" dxfId="7" priority="1">
      <formula>$E11=""</formula>
    </cfRule>
  </conditionalFormatting>
  <printOptions horizontalCentered="1"/>
  <pageMargins left="0.25" right="0.25" top="0.75" bottom="0.75" header="0.3" footer="0.3"/>
  <pageSetup scale="61" fitToHeight="0" orientation="portrait" r:id="rId1"/>
  <headerFooter alignWithMargins="0">
    <oddHeader>&amp;C&amp;9State of Iowa
Ground Emergency Medical Transportation
Medicaid Cost Report</oddHeader>
    <oddFooter>&amp;L&amp;9Printed &amp;D&amp;C&amp;9&amp;A&amp;R&amp;9Page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ender xmlns="885d9017-c42c-4130-b512-59f6980cbf62"/>
    <TAGEthnicity xmlns="885d9017-c42c-4130-b512-59f6980cbf62"/>
    <Reading_x0020_Level xmlns="885d9017-c42c-4130-b512-59f6980cbf62" xsi:nil="true"/>
    <TAGAge xmlns="885d9017-c42c-4130-b512-59f6980cbf62"/>
    <Topics xmlns="885d9017-c42c-4130-b512-59f6980cbf62">
      <Value>66</Value>
      <Value>89</Value>
    </Topics>
    <TAGBusPart xmlns="885d9017-c42c-4130-b512-59f6980cbf62"/>
    <PublishingContactName xmlns="http://schemas.microsoft.com/sharepoint/v3">SRU Unit</PublishingContactName>
    <Publication_x0020_Type xmlns="885d9017-c42c-4130-b512-59f6980cbf62" xsi:nil="true"/>
    <Abstract xmlns="885d9017-c42c-4130-b512-59f6980cbf62">GEMT Cost Report SFY 2014/15</Abstract>
    <Organization xmlns="885d9017-c42c-4130-b512-59f6980cbf62">20</Organization>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8C0A3C57A406AD428905878CC3A2D590000253E5A139D59E4AA5D8C925A7C7B880" ma:contentTypeVersion="41" ma:contentTypeDescription="This is the Custom Document Type for use by DHCS" ma:contentTypeScope="" ma:versionID="8b5ed274cf6551c2d6ea3c53927aa906">
  <xsd:schema xmlns:xsd="http://www.w3.org/2001/XMLSchema" xmlns:xs="http://www.w3.org/2001/XMLSchema" xmlns:p="http://schemas.microsoft.com/office/2006/metadata/properties" xmlns:ns1="http://schemas.microsoft.com/sharepoint/v3" xmlns:ns2="885d9017-c42c-4130-b512-59f6980cbf62" targetNamespace="http://schemas.microsoft.com/office/2006/metadata/properties" ma:root="true" ma:fieldsID="70edcc0f94a3334574a6cd4644c5041a" ns1:_="" ns2:_="">
    <xsd:import namespace="http://schemas.microsoft.com/sharepoint/v3"/>
    <xsd:import namespace="885d9017-c42c-4130-b512-59f6980cbf62"/>
    <xsd:element name="properties">
      <xsd:complexType>
        <xsd:sequence>
          <xsd:element name="documentManagement">
            <xsd:complexType>
              <xsd:all>
                <xsd:element ref="ns2:Abstract"/>
                <xsd:element ref="ns2:Organization"/>
                <xsd:element ref="ns2:Reading_x0020_Level" minOccurs="0"/>
                <xsd:element ref="ns2:TAGAge" minOccurs="0"/>
                <xsd:element ref="ns2:TAGBusPart" minOccurs="0"/>
                <xsd:element ref="ns2:TAGender" minOccurs="0"/>
                <xsd:element ref="ns2:TAGEthnicity" minOccurs="0"/>
                <xsd:element ref="ns2:Topics" minOccurs="0"/>
                <xsd:element ref="ns1:PublishingContactName" minOccurs="0"/>
                <xsd:element ref="ns1:Language" minOccurs="0"/>
                <xsd:element ref="ns2:Publication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16" nillable="true" ma:displayName="Contact Name" ma:description="" ma:internalName="PublishingContactName" ma:readOnly="false">
      <xsd:simpleType>
        <xsd:restriction base="dms:Text">
          <xsd:maxLength value="255"/>
        </xsd:restriction>
      </xsd:simpleType>
    </xsd:element>
    <xsd:element name="Language" ma:index="18" nillable="true" ma:displayName="Language" ma:default="English" ma:format="Dropdown" ma:internalName="Language">
      <xsd:simpleType>
        <xsd:union memberTypes="dms:Text">
          <xsd:simpleType>
            <xsd:restriction base="dms:Choice">
              <xsd:enumeration value="Arabic (Saudi Arabia)"/>
              <xsd:enumeration value="Armenian"/>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Khmer"/>
              <xsd:enumeration value="Korean"/>
              <xsd:enumeration value="Hindi (India)"/>
              <xsd:enumeration value="Hmong"/>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panish"/>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885d9017-c42c-4130-b512-59f6980cbf62" elementFormDefault="qualified">
    <xsd:import namespace="http://schemas.microsoft.com/office/2006/documentManagement/types"/>
    <xsd:import namespace="http://schemas.microsoft.com/office/infopath/2007/PartnerControls"/>
    <xsd:element name="Abstract" ma:index="8" ma:displayName="Abstract" ma:internalName="Abstract" ma:readOnly="false">
      <xsd:simpleType>
        <xsd:restriction base="dms:Note"/>
      </xsd:simpleType>
    </xsd:element>
    <xsd:element name="Organization" ma:index="9" ma:displayName="Organization" ma:list="{b5fb5699-4324-48f4-bf52-6d099f7872e2}" ma:internalName="Organization" ma:readOnly="false" ma:showField="Title" ma:web="2aaf5329-e8bb-4916-a32d-50b3bda0b283">
      <xsd:simpleType>
        <xsd:restriction base="dms:Lookup"/>
      </xsd:simpleType>
    </xsd:element>
    <xsd:element name="Reading_x0020_Level" ma:index="10" nillable="true" ma:displayName="Reading Level" ma:format="Dropdown" ma:internalName="Reading_x0020_Level">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GAge" ma:index="11" nillable="true" ma:displayName="TAGAge" ma:list="{a98a4647-4491-4293-9a17-5fb6d6e2e5e5}" ma:internalName="TAGAge" ma:showField="Title" ma:web="2aaf5329-e8bb-4916-a32d-50b3bda0b283">
      <xsd:complexType>
        <xsd:complexContent>
          <xsd:extension base="dms:MultiChoiceLookup">
            <xsd:sequence>
              <xsd:element name="Value" type="dms:Lookup" maxOccurs="unbounded" minOccurs="0" nillable="true"/>
            </xsd:sequence>
          </xsd:extension>
        </xsd:complexContent>
      </xsd:complexType>
    </xsd:element>
    <xsd:element name="TAGBusPart" ma:index="12" nillable="true" ma:displayName="TAGBusPart" ma:list="{d02d70bb-ba5c-44ff-ab84-f82b018b2d9e}" ma:internalName="TAGBusPart" ma:showField="Title" ma:web="2aaf5329-e8bb-4916-a32d-50b3bda0b283">
      <xsd:complexType>
        <xsd:complexContent>
          <xsd:extension base="dms:MultiChoiceLookup">
            <xsd:sequence>
              <xsd:element name="Value" type="dms:Lookup" maxOccurs="unbounded" minOccurs="0" nillable="true"/>
            </xsd:sequence>
          </xsd:extension>
        </xsd:complexContent>
      </xsd:complexType>
    </xsd:element>
    <xsd:element name="TAGender" ma:index="13" nillable="true" ma:displayName="TAGender" ma:list="{43647709-5a04-4437-bb76-4537e4d4acc2}" ma:internalName="TAGender" ma:showField="Title" ma:web="2aaf5329-e8bb-4916-a32d-50b3bda0b283">
      <xsd:complexType>
        <xsd:complexContent>
          <xsd:extension base="dms:MultiChoiceLookup">
            <xsd:sequence>
              <xsd:element name="Value" type="dms:Lookup" maxOccurs="unbounded" minOccurs="0" nillable="true"/>
            </xsd:sequence>
          </xsd:extension>
        </xsd:complexContent>
      </xsd:complexType>
    </xsd:element>
    <xsd:element name="TAGEthnicity" ma:index="14" nillable="true" ma:displayName="TAGEthnicity" ma:list="{f9090749-7aa9-4c6c-879e-d5f0033b5d06}" ma:internalName="TAGEthnicity" ma:showField="Title" ma:web="2aaf5329-e8bb-4916-a32d-50b3bda0b283">
      <xsd:complexType>
        <xsd:complexContent>
          <xsd:extension base="dms:MultiChoiceLookup">
            <xsd:sequence>
              <xsd:element name="Value" type="dms:Lookup" maxOccurs="unbounded" minOccurs="0" nillable="true"/>
            </xsd:sequence>
          </xsd:extension>
        </xsd:complexContent>
      </xsd:complexType>
    </xsd:element>
    <xsd:element name="Topics" ma:index="15" nillable="true" ma:displayName="Topics" ma:list="{c1ce23c1-d60c-4922-99dc-be8f5e35a839}" ma:internalName="Topics" ma:readOnly="false" ma:showField="Title" ma:web="2aaf5329-e8bb-4916-a32d-50b3bda0b283" ma:requiredMultiChoice="true">
      <xsd:complexType>
        <xsd:complexContent>
          <xsd:extension base="dms:MultiChoiceLookup">
            <xsd:sequence>
              <xsd:element name="Value" type="dms:Lookup" maxOccurs="unbounded" minOccurs="0" nillable="true"/>
            </xsd:sequence>
          </xsd:extension>
        </xsd:complexContent>
      </xsd:complexType>
    </xsd:element>
    <xsd:element name="Publication_x0020_Type" ma:index="19" nillable="true" ma:displayName="Publication Type" ma:list="{af183029-e9e0-4cb8-ba95-e8f43d47333c}" ma:internalName="Publication_x0020_Type" ma:showField="Title" ma:web="2aaf5329-e8bb-4916-a32d-50b3bda0b283">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axOccurs="1" ma:index="17" ma:displayName="Keyword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0E08D-13E0-415C-8F3B-A5422D2AAD79}">
  <ds:schemaRefs>
    <ds:schemaRef ds:uri="http://schemas.microsoft.com/sharepoint/v3/contenttype/forms"/>
  </ds:schemaRefs>
</ds:datastoreItem>
</file>

<file path=customXml/itemProps2.xml><?xml version="1.0" encoding="utf-8"?>
<ds:datastoreItem xmlns:ds="http://schemas.openxmlformats.org/officeDocument/2006/customXml" ds:itemID="{C98960E4-3859-4771-B74D-0E4CF273F401}">
  <ds:schemaRefs>
    <ds:schemaRef ds:uri="http://schemas.microsoft.com/office/2006/metadata/longProperties"/>
  </ds:schemaRefs>
</ds:datastoreItem>
</file>

<file path=customXml/itemProps3.xml><?xml version="1.0" encoding="utf-8"?>
<ds:datastoreItem xmlns:ds="http://schemas.openxmlformats.org/officeDocument/2006/customXml" ds:itemID="{AAE05FD1-6600-4E1B-98BF-54F1EA093AE0}">
  <ds:schemaRefs>
    <ds:schemaRef ds:uri="885d9017-c42c-4130-b512-59f6980cbf62"/>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A460534-51FA-4436-9255-FF0C660A1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5d9017-c42c-4130-b512-59f6980cbf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4046</vt:i4>
      </vt:variant>
    </vt:vector>
  </HeadingPairs>
  <TitlesOfParts>
    <vt:vector size="4070" baseType="lpstr">
      <vt:lpstr>‡‡MappingConfig‡‡</vt:lpstr>
      <vt:lpstr>Certification</vt:lpstr>
      <vt:lpstr>Sch 1 - Total Expense</vt:lpstr>
      <vt:lpstr>Sch 2 - GEMT Expense</vt:lpstr>
      <vt:lpstr>Sch 3 - NON-GEMT Expense</vt:lpstr>
      <vt:lpstr>Sch 4 - CRSB</vt:lpstr>
      <vt:lpstr>Sch 5 - A&amp;G</vt:lpstr>
      <vt:lpstr>Sch 6 - Reclassifications</vt:lpstr>
      <vt:lpstr>Sch 7 - Adjustments</vt:lpstr>
      <vt:lpstr>Sch 8 - Revenues</vt:lpstr>
      <vt:lpstr>Sch 9 - Prospective Rate</vt:lpstr>
      <vt:lpstr>Sch 10 - Notes</vt:lpstr>
      <vt:lpstr>ADJ Certification</vt:lpstr>
      <vt:lpstr>ADJ Sch 1 - Total Expense</vt:lpstr>
      <vt:lpstr>ADJ Sch 2 - GEMT Expense</vt:lpstr>
      <vt:lpstr>ADJ Sch 3 - NON-GEMT Expense</vt:lpstr>
      <vt:lpstr>ADJ Sch 4 - CRSB</vt:lpstr>
      <vt:lpstr>ADJ Sch 5 - A&amp;G</vt:lpstr>
      <vt:lpstr>ADJ Sch 6 - Reclassifications</vt:lpstr>
      <vt:lpstr>ADJ Sch 7 - Adjustments</vt:lpstr>
      <vt:lpstr>ADJ Sch 8 - Revenues</vt:lpstr>
      <vt:lpstr>ADJ Sch 9 - Prospective Rate</vt:lpstr>
      <vt:lpstr>ADJ Sch 10 - Notes</vt:lpstr>
      <vt:lpstr>Adjustments</vt:lpstr>
      <vt:lpstr>_C000003</vt:lpstr>
      <vt:lpstr>_C000004</vt:lpstr>
      <vt:lpstr>_C000005</vt:lpstr>
      <vt:lpstr>_C000006</vt:lpstr>
      <vt:lpstr>_C000007</vt:lpstr>
      <vt:lpstr>_C000008</vt:lpstr>
      <vt:lpstr>_C000009</vt:lpstr>
      <vt:lpstr>_C000010</vt:lpstr>
      <vt:lpstr>_C000011</vt:lpstr>
      <vt:lpstr>_C000012</vt:lpstr>
      <vt:lpstr>_C000013</vt:lpstr>
      <vt:lpstr>_C000014</vt:lpstr>
      <vt:lpstr>_C000015</vt:lpstr>
      <vt:lpstr>_C000016</vt:lpstr>
      <vt:lpstr>_C000017</vt:lpstr>
      <vt:lpstr>_C000018</vt:lpstr>
      <vt:lpstr>_C000019</vt:lpstr>
      <vt:lpstr>_C000020</vt:lpstr>
      <vt:lpstr>_C000021</vt:lpstr>
      <vt:lpstr>_C000022</vt:lpstr>
      <vt:lpstr>_C000023</vt:lpstr>
      <vt:lpstr>_C000024</vt:lpstr>
      <vt:lpstr>_C000025</vt:lpstr>
      <vt:lpstr>_C000026</vt:lpstr>
      <vt:lpstr>_C000027</vt:lpstr>
      <vt:lpstr>_C000028</vt:lpstr>
      <vt:lpstr>_C000071</vt:lpstr>
      <vt:lpstr>_C000072</vt:lpstr>
      <vt:lpstr>_C000075</vt:lpstr>
      <vt:lpstr>_C000076</vt:lpstr>
      <vt:lpstr>_C000083</vt:lpstr>
      <vt:lpstr>_C000084</vt:lpstr>
      <vt:lpstr>_C000087</vt:lpstr>
      <vt:lpstr>_C000088</vt:lpstr>
      <vt:lpstr>_C000160</vt:lpstr>
      <vt:lpstr>_C000161</vt:lpstr>
      <vt:lpstr>_C000162</vt:lpstr>
      <vt:lpstr>_C000163</vt:lpstr>
      <vt:lpstr>_C000164</vt:lpstr>
      <vt:lpstr>_C000165</vt:lpstr>
      <vt:lpstr>_C000166</vt:lpstr>
      <vt:lpstr>_C000167</vt:lpstr>
      <vt:lpstr>_C000168</vt:lpstr>
      <vt:lpstr>_C000169</vt:lpstr>
      <vt:lpstr>_C000170</vt:lpstr>
      <vt:lpstr>_C000171</vt:lpstr>
      <vt:lpstr>_C000172</vt:lpstr>
      <vt:lpstr>_C000173</vt:lpstr>
      <vt:lpstr>_C000174</vt:lpstr>
      <vt:lpstr>_C000175</vt:lpstr>
      <vt:lpstr>_C000176</vt:lpstr>
      <vt:lpstr>_C000177</vt:lpstr>
      <vt:lpstr>_C000178</vt:lpstr>
      <vt:lpstr>_C000179</vt:lpstr>
      <vt:lpstr>_C000180</vt:lpstr>
      <vt:lpstr>_C000181</vt:lpstr>
      <vt:lpstr>_C000182</vt:lpstr>
      <vt:lpstr>_C000183</vt:lpstr>
      <vt:lpstr>_C000184</vt:lpstr>
      <vt:lpstr>_C000185</vt:lpstr>
      <vt:lpstr>_C000229</vt:lpstr>
      <vt:lpstr>_C000230</vt:lpstr>
      <vt:lpstr>_C000233</vt:lpstr>
      <vt:lpstr>_C000234</vt:lpstr>
      <vt:lpstr>_C000237</vt:lpstr>
      <vt:lpstr>_C000238</vt:lpstr>
      <vt:lpstr>_C000241</vt:lpstr>
      <vt:lpstr>_C000242</vt:lpstr>
      <vt:lpstr>_C000320</vt:lpstr>
      <vt:lpstr>_C000321</vt:lpstr>
      <vt:lpstr>_C000322</vt:lpstr>
      <vt:lpstr>_C000323</vt:lpstr>
      <vt:lpstr>_C000324</vt:lpstr>
      <vt:lpstr>_C000325</vt:lpstr>
      <vt:lpstr>_C000328</vt:lpstr>
      <vt:lpstr>_C000329</vt:lpstr>
      <vt:lpstr>_C000330</vt:lpstr>
      <vt:lpstr>_C000331</vt:lpstr>
      <vt:lpstr>_C000332</vt:lpstr>
      <vt:lpstr>_C000335</vt:lpstr>
      <vt:lpstr>_C000336</vt:lpstr>
      <vt:lpstr>_C000337</vt:lpstr>
      <vt:lpstr>_C000338</vt:lpstr>
      <vt:lpstr>_C000339</vt:lpstr>
      <vt:lpstr>_C000340</vt:lpstr>
      <vt:lpstr>_C000343</vt:lpstr>
      <vt:lpstr>_C000344</vt:lpstr>
      <vt:lpstr>_C000345</vt:lpstr>
      <vt:lpstr>_C000346</vt:lpstr>
      <vt:lpstr>_C000347</vt:lpstr>
      <vt:lpstr>_C000348</vt:lpstr>
      <vt:lpstr>_C000393</vt:lpstr>
      <vt:lpstr>_C000500</vt:lpstr>
      <vt:lpstr>_C000501</vt:lpstr>
      <vt:lpstr>_C000502</vt:lpstr>
      <vt:lpstr>_C000503</vt:lpstr>
      <vt:lpstr>_C000504</vt:lpstr>
      <vt:lpstr>_C000505</vt:lpstr>
      <vt:lpstr>_C000508</vt:lpstr>
      <vt:lpstr>_C000509</vt:lpstr>
      <vt:lpstr>_C000510</vt:lpstr>
      <vt:lpstr>_C000511</vt:lpstr>
      <vt:lpstr>_C000512</vt:lpstr>
      <vt:lpstr>_C000513</vt:lpstr>
      <vt:lpstr>_C000516</vt:lpstr>
      <vt:lpstr>_C000517</vt:lpstr>
      <vt:lpstr>_C000518</vt:lpstr>
      <vt:lpstr>_C000519</vt:lpstr>
      <vt:lpstr>_C000520</vt:lpstr>
      <vt:lpstr>_C000521</vt:lpstr>
      <vt:lpstr>_C000524</vt:lpstr>
      <vt:lpstr>_C000525</vt:lpstr>
      <vt:lpstr>_C000526</vt:lpstr>
      <vt:lpstr>_C000527</vt:lpstr>
      <vt:lpstr>_C000528</vt:lpstr>
      <vt:lpstr>_C000529</vt:lpstr>
      <vt:lpstr>_C000680</vt:lpstr>
      <vt:lpstr>_C000681</vt:lpstr>
      <vt:lpstr>_C000682</vt:lpstr>
      <vt:lpstr>_C000683</vt:lpstr>
      <vt:lpstr>_C000684</vt:lpstr>
      <vt:lpstr>_C000685</vt:lpstr>
      <vt:lpstr>_C000688</vt:lpstr>
      <vt:lpstr>_C000689</vt:lpstr>
      <vt:lpstr>_C000690</vt:lpstr>
      <vt:lpstr>_C000691</vt:lpstr>
      <vt:lpstr>_C000692</vt:lpstr>
      <vt:lpstr>_C000693</vt:lpstr>
      <vt:lpstr>_C000696</vt:lpstr>
      <vt:lpstr>_C000697</vt:lpstr>
      <vt:lpstr>_C000698</vt:lpstr>
      <vt:lpstr>_C000699</vt:lpstr>
      <vt:lpstr>_C000700</vt:lpstr>
      <vt:lpstr>_C000701</vt:lpstr>
      <vt:lpstr>_C000704</vt:lpstr>
      <vt:lpstr>_C000705</vt:lpstr>
      <vt:lpstr>_C000706</vt:lpstr>
      <vt:lpstr>_C000707</vt:lpstr>
      <vt:lpstr>_C000708</vt:lpstr>
      <vt:lpstr>_C000709</vt:lpstr>
      <vt:lpstr>_C000860</vt:lpstr>
      <vt:lpstr>_C000861</vt:lpstr>
      <vt:lpstr>_C000862</vt:lpstr>
      <vt:lpstr>_C000863</vt:lpstr>
      <vt:lpstr>_C000864</vt:lpstr>
      <vt:lpstr>_C000865</vt:lpstr>
      <vt:lpstr>_C000868</vt:lpstr>
      <vt:lpstr>_C000869</vt:lpstr>
      <vt:lpstr>_C000870</vt:lpstr>
      <vt:lpstr>_C000871</vt:lpstr>
      <vt:lpstr>_C000872</vt:lpstr>
      <vt:lpstr>_C000873</vt:lpstr>
      <vt:lpstr>_C000876</vt:lpstr>
      <vt:lpstr>_C000877</vt:lpstr>
      <vt:lpstr>_C000878</vt:lpstr>
      <vt:lpstr>_C000879</vt:lpstr>
      <vt:lpstr>_C000880</vt:lpstr>
      <vt:lpstr>_C000881</vt:lpstr>
      <vt:lpstr>_C000884</vt:lpstr>
      <vt:lpstr>_C000885</vt:lpstr>
      <vt:lpstr>_C000886</vt:lpstr>
      <vt:lpstr>_C000887</vt:lpstr>
      <vt:lpstr>_C000888</vt:lpstr>
      <vt:lpstr>_C000889</vt:lpstr>
      <vt:lpstr>_C001041</vt:lpstr>
      <vt:lpstr>_C001042</vt:lpstr>
      <vt:lpstr>_C001043</vt:lpstr>
      <vt:lpstr>_C001044</vt:lpstr>
      <vt:lpstr>_C001045</vt:lpstr>
      <vt:lpstr>_C001046</vt:lpstr>
      <vt:lpstr>_C001047</vt:lpstr>
      <vt:lpstr>_C001050</vt:lpstr>
      <vt:lpstr>_C001051</vt:lpstr>
      <vt:lpstr>_C001054</vt:lpstr>
      <vt:lpstr>_C001055</vt:lpstr>
      <vt:lpstr>_C001056</vt:lpstr>
      <vt:lpstr>_C001057</vt:lpstr>
      <vt:lpstr>_C001058</vt:lpstr>
      <vt:lpstr>_C001059</vt:lpstr>
      <vt:lpstr>_C001060</vt:lpstr>
      <vt:lpstr>_C001063</vt:lpstr>
      <vt:lpstr>_C001064</vt:lpstr>
      <vt:lpstr>_C001065</vt:lpstr>
      <vt:lpstr>_C001066</vt:lpstr>
      <vt:lpstr>_C001067</vt:lpstr>
      <vt:lpstr>_C001068</vt:lpstr>
      <vt:lpstr>_C001069</vt:lpstr>
      <vt:lpstr>_C001072</vt:lpstr>
      <vt:lpstr>_C001073</vt:lpstr>
      <vt:lpstr>_C001164</vt:lpstr>
      <vt:lpstr>_C001165</vt:lpstr>
      <vt:lpstr>_C001166</vt:lpstr>
      <vt:lpstr>_C001167</vt:lpstr>
      <vt:lpstr>_C001168</vt:lpstr>
      <vt:lpstr>_C001169</vt:lpstr>
      <vt:lpstr>_C001170</vt:lpstr>
      <vt:lpstr>_C001173</vt:lpstr>
      <vt:lpstr>_C001174</vt:lpstr>
      <vt:lpstr>_C001177</vt:lpstr>
      <vt:lpstr>_C001178</vt:lpstr>
      <vt:lpstr>_C001179</vt:lpstr>
      <vt:lpstr>_C001180</vt:lpstr>
      <vt:lpstr>_C001181</vt:lpstr>
      <vt:lpstr>_C001182</vt:lpstr>
      <vt:lpstr>_C001183</vt:lpstr>
      <vt:lpstr>_C001186</vt:lpstr>
      <vt:lpstr>_C001187</vt:lpstr>
      <vt:lpstr>_C001188</vt:lpstr>
      <vt:lpstr>_C001189</vt:lpstr>
      <vt:lpstr>_C001190</vt:lpstr>
      <vt:lpstr>_C001191</vt:lpstr>
      <vt:lpstr>_C001192</vt:lpstr>
      <vt:lpstr>_C001195</vt:lpstr>
      <vt:lpstr>_C001196</vt:lpstr>
      <vt:lpstr>_C001288</vt:lpstr>
      <vt:lpstr>_C001289</vt:lpstr>
      <vt:lpstr>_C001354</vt:lpstr>
      <vt:lpstr>_C001355</vt:lpstr>
      <vt:lpstr>_C001420</vt:lpstr>
      <vt:lpstr>_C001421</vt:lpstr>
      <vt:lpstr>_C001422</vt:lpstr>
      <vt:lpstr>_C001423</vt:lpstr>
      <vt:lpstr>_C001424</vt:lpstr>
      <vt:lpstr>_C001425</vt:lpstr>
      <vt:lpstr>_C001426</vt:lpstr>
      <vt:lpstr>_C001427</vt:lpstr>
      <vt:lpstr>_C001428</vt:lpstr>
      <vt:lpstr>_C001429</vt:lpstr>
      <vt:lpstr>_C002034</vt:lpstr>
      <vt:lpstr>_C002035</vt:lpstr>
      <vt:lpstr>_C002036</vt:lpstr>
      <vt:lpstr>_C002037</vt:lpstr>
      <vt:lpstr>_C002038</vt:lpstr>
      <vt:lpstr>_C002039</vt:lpstr>
      <vt:lpstr>_C002040</vt:lpstr>
      <vt:lpstr>_C002041</vt:lpstr>
      <vt:lpstr>_C002042</vt:lpstr>
      <vt:lpstr>_C002043</vt:lpstr>
      <vt:lpstr>_C002648</vt:lpstr>
      <vt:lpstr>_C002649</vt:lpstr>
      <vt:lpstr>_C002650</vt:lpstr>
      <vt:lpstr>_C002651</vt:lpstr>
      <vt:lpstr>_C002652</vt:lpstr>
      <vt:lpstr>_C002653</vt:lpstr>
      <vt:lpstr>_C002837</vt:lpstr>
      <vt:lpstr>_C002838</vt:lpstr>
      <vt:lpstr>_C002839</vt:lpstr>
      <vt:lpstr>_C002840</vt:lpstr>
      <vt:lpstr>_C002841</vt:lpstr>
      <vt:lpstr>_C002842</vt:lpstr>
      <vt:lpstr>_C003026</vt:lpstr>
      <vt:lpstr>_C003027</vt:lpstr>
      <vt:lpstr>_C003028</vt:lpstr>
      <vt:lpstr>_C003029</vt:lpstr>
      <vt:lpstr>_C003030</vt:lpstr>
      <vt:lpstr>_C003033</vt:lpstr>
      <vt:lpstr>_C003034</vt:lpstr>
      <vt:lpstr>_C003035</vt:lpstr>
      <vt:lpstr>_C003036</vt:lpstr>
      <vt:lpstr>_C003037</vt:lpstr>
      <vt:lpstr>_C003040</vt:lpstr>
      <vt:lpstr>_C003041</vt:lpstr>
      <vt:lpstr>_C003042</vt:lpstr>
      <vt:lpstr>_C003043</vt:lpstr>
      <vt:lpstr>_C003237</vt:lpstr>
      <vt:lpstr>_C003238</vt:lpstr>
      <vt:lpstr>_C003239</vt:lpstr>
      <vt:lpstr>_C003240</vt:lpstr>
      <vt:lpstr>_C003241</vt:lpstr>
      <vt:lpstr>_C003242</vt:lpstr>
      <vt:lpstr>_C003243</vt:lpstr>
      <vt:lpstr>_C003244</vt:lpstr>
      <vt:lpstr>_C003245</vt:lpstr>
      <vt:lpstr>_C003246</vt:lpstr>
      <vt:lpstr>_C003247</vt:lpstr>
      <vt:lpstr>_C003248</vt:lpstr>
      <vt:lpstr>_C003249</vt:lpstr>
      <vt:lpstr>_C003280</vt:lpstr>
      <vt:lpstr>_C003441</vt:lpstr>
      <vt:lpstr>_C003442</vt:lpstr>
      <vt:lpstr>_C003443</vt:lpstr>
      <vt:lpstr>_C003446</vt:lpstr>
      <vt:lpstr>_C003447</vt:lpstr>
      <vt:lpstr>_C003448</vt:lpstr>
      <vt:lpstr>_C003449</vt:lpstr>
      <vt:lpstr>_C003450</vt:lpstr>
      <vt:lpstr>_C003453</vt:lpstr>
      <vt:lpstr>_C003456</vt:lpstr>
      <vt:lpstr>_C003457</vt:lpstr>
      <vt:lpstr>_C003458</vt:lpstr>
      <vt:lpstr>_C003459</vt:lpstr>
      <vt:lpstr>_C003460</vt:lpstr>
      <vt:lpstr>_C003524</vt:lpstr>
      <vt:lpstr>_C003525</vt:lpstr>
      <vt:lpstr>_C003526</vt:lpstr>
      <vt:lpstr>_C003529</vt:lpstr>
      <vt:lpstr>_C003530</vt:lpstr>
      <vt:lpstr>_C003531</vt:lpstr>
      <vt:lpstr>_C003532</vt:lpstr>
      <vt:lpstr>_C003533</vt:lpstr>
      <vt:lpstr>_C003536</vt:lpstr>
      <vt:lpstr>_C003539</vt:lpstr>
      <vt:lpstr>_C003540</vt:lpstr>
      <vt:lpstr>_C003541</vt:lpstr>
      <vt:lpstr>_C003542</vt:lpstr>
      <vt:lpstr>_C003543</vt:lpstr>
      <vt:lpstr>_C003607</vt:lpstr>
      <vt:lpstr>_C003608</vt:lpstr>
      <vt:lpstr>_C003609</vt:lpstr>
      <vt:lpstr>_C003610</vt:lpstr>
      <vt:lpstr>_C003613</vt:lpstr>
      <vt:lpstr>_C003614</vt:lpstr>
      <vt:lpstr>_C003615</vt:lpstr>
      <vt:lpstr>_C003616</vt:lpstr>
      <vt:lpstr>_C003619</vt:lpstr>
      <vt:lpstr>_C003620</vt:lpstr>
      <vt:lpstr>_C003743</vt:lpstr>
      <vt:lpstr>_C003744</vt:lpstr>
      <vt:lpstr>_C003745</vt:lpstr>
      <vt:lpstr>_C003746</vt:lpstr>
      <vt:lpstr>_C003749</vt:lpstr>
      <vt:lpstr>_C003750</vt:lpstr>
      <vt:lpstr>_C003751</vt:lpstr>
      <vt:lpstr>_C003752</vt:lpstr>
      <vt:lpstr>_C003755</vt:lpstr>
      <vt:lpstr>_C003756</vt:lpstr>
      <vt:lpstr>_C003883</vt:lpstr>
      <vt:lpstr>_C003884</vt:lpstr>
      <vt:lpstr>_C003885</vt:lpstr>
      <vt:lpstr>_C003886</vt:lpstr>
      <vt:lpstr>_C003887</vt:lpstr>
      <vt:lpstr>_C003894</vt:lpstr>
      <vt:lpstr>_C003895</vt:lpstr>
      <vt:lpstr>_C003896</vt:lpstr>
      <vt:lpstr>_C003897</vt:lpstr>
      <vt:lpstr>_C003898</vt:lpstr>
      <vt:lpstr>_C003937</vt:lpstr>
      <vt:lpstr>_C003938</vt:lpstr>
      <vt:lpstr>_C003939</vt:lpstr>
      <vt:lpstr>_C003940</vt:lpstr>
      <vt:lpstr>_C003941</vt:lpstr>
      <vt:lpstr>_C003942</vt:lpstr>
      <vt:lpstr>_C003943</vt:lpstr>
      <vt:lpstr>_C003944</vt:lpstr>
      <vt:lpstr>_C003945</vt:lpstr>
      <vt:lpstr>_C003946</vt:lpstr>
      <vt:lpstr>_C003947</vt:lpstr>
      <vt:lpstr>_C003948</vt:lpstr>
      <vt:lpstr>_C003949</vt:lpstr>
      <vt:lpstr>_C003950</vt:lpstr>
      <vt:lpstr>_C003951</vt:lpstr>
      <vt:lpstr>_C003952</vt:lpstr>
      <vt:lpstr>_C003953</vt:lpstr>
      <vt:lpstr>_C003954</vt:lpstr>
      <vt:lpstr>_C003959</vt:lpstr>
      <vt:lpstr>_C003963</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_D000102</vt:lpstr>
      <vt:lpstr>_D000103</vt:lpstr>
      <vt:lpstr>_D000104</vt:lpstr>
      <vt:lpstr>_D000105</vt:lpstr>
      <vt:lpstr>_D000106</vt:lpstr>
      <vt:lpstr>_D000107</vt:lpstr>
      <vt:lpstr>_D000108</vt:lpstr>
      <vt:lpstr>_D000109</vt:lpstr>
      <vt:lpstr>_D000110</vt:lpstr>
      <vt:lpstr>_D000111</vt:lpstr>
      <vt:lpstr>_D000112</vt:lpstr>
      <vt:lpstr>_D000114</vt:lpstr>
      <vt:lpstr>_D000115</vt:lpstr>
      <vt:lpstr>_D000116</vt:lpstr>
      <vt:lpstr>_D000117</vt:lpstr>
      <vt:lpstr>_D000118</vt:lpstr>
      <vt:lpstr>_D000119</vt:lpstr>
      <vt:lpstr>_D000120</vt:lpstr>
      <vt:lpstr>_D000121</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_D000256</vt:lpstr>
      <vt:lpstr>_D000257</vt:lpstr>
      <vt:lpstr>_D000258</vt:lpstr>
      <vt:lpstr>_D000259</vt:lpstr>
      <vt:lpstr>_D000260</vt:lpstr>
      <vt:lpstr>_D000261</vt:lpstr>
      <vt:lpstr>_D000262</vt:lpstr>
      <vt:lpstr>_D000263</vt:lpstr>
      <vt:lpstr>_D000264</vt:lpstr>
      <vt:lpstr>_D000265</vt:lpstr>
      <vt:lpstr>_D000266</vt:lpstr>
      <vt:lpstr>_D000268</vt:lpstr>
      <vt:lpstr>_D000269</vt:lpstr>
      <vt:lpstr>_D000270</vt:lpstr>
      <vt:lpstr>_D000271</vt:lpstr>
      <vt:lpstr>_D000272</vt:lpstr>
      <vt:lpstr>_D000273</vt:lpstr>
      <vt:lpstr>_D000274</vt:lpstr>
      <vt:lpstr>_D000275</vt:lpstr>
      <vt:lpstr>_D000276</vt:lpstr>
      <vt:lpstr>_D000277</vt:lpstr>
      <vt:lpstr>_D000278</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_D000391</vt:lpstr>
      <vt:lpstr>_D000392</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_D000413</vt:lpstr>
      <vt:lpstr>_D000414</vt:lpstr>
      <vt:lpstr>_D000415</vt:lpstr>
      <vt:lpstr>_D000416</vt:lpstr>
      <vt:lpstr>_D000418</vt:lpstr>
      <vt:lpstr>_D000419</vt:lpstr>
      <vt:lpstr>_D000420</vt:lpstr>
      <vt:lpstr>_D000421</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_D000490</vt:lpstr>
      <vt:lpstr>_D000491</vt:lpstr>
      <vt:lpstr>_D000492</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_D000593</vt:lpstr>
      <vt:lpstr>_D000594</vt:lpstr>
      <vt:lpstr>_D000595</vt:lpstr>
      <vt:lpstr>_D000596</vt:lpstr>
      <vt:lpstr>_D000598</vt:lpstr>
      <vt:lpstr>_D000599</vt:lpstr>
      <vt:lpstr>_D000600</vt:lpstr>
      <vt:lpstr>_D000601</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_D000670</vt:lpstr>
      <vt:lpstr>_D000671</vt:lpstr>
      <vt:lpstr>_D000672</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_D000731</vt:lpstr>
      <vt:lpstr>_D000732</vt:lpstr>
      <vt:lpstr>_D000733</vt:lpstr>
      <vt:lpstr>_D000734</vt:lpstr>
      <vt:lpstr>_D000735</vt:lpstr>
      <vt:lpstr>_D000736</vt:lpstr>
      <vt:lpstr>_D000737</vt:lpstr>
      <vt:lpstr>_D000738</vt:lpstr>
      <vt:lpstr>_D000739</vt:lpstr>
      <vt:lpstr>_D000740</vt:lpstr>
      <vt:lpstr>_D000741</vt:lpstr>
      <vt:lpstr>_D000742</vt:lpstr>
      <vt:lpstr>_D000743</vt:lpstr>
      <vt:lpstr>_D000744</vt:lpstr>
      <vt:lpstr>_D000745</vt:lpstr>
      <vt:lpstr>_D000746</vt:lpstr>
      <vt:lpstr>_D000747</vt:lpstr>
      <vt:lpstr>_D000748</vt:lpstr>
      <vt:lpstr>_D000749</vt:lpstr>
      <vt:lpstr>_D000750</vt:lpstr>
      <vt:lpstr>_D000752</vt:lpstr>
      <vt:lpstr>_D000753</vt:lpstr>
      <vt:lpstr>_D000754</vt:lpstr>
      <vt:lpstr>_D000755</vt:lpstr>
      <vt:lpstr>_D000756</vt:lpstr>
      <vt:lpstr>_D000757</vt:lpstr>
      <vt:lpstr>_D000758</vt:lpstr>
      <vt:lpstr>_D000759</vt:lpstr>
      <vt:lpstr>_D000760</vt:lpstr>
      <vt:lpstr>_D000761</vt:lpstr>
      <vt:lpstr>_D000762</vt:lpstr>
      <vt:lpstr>_D000763</vt:lpstr>
      <vt:lpstr>_D000764</vt:lpstr>
      <vt:lpstr>_D000765</vt:lpstr>
      <vt:lpstr>_D000766</vt:lpstr>
      <vt:lpstr>_D000767</vt:lpstr>
      <vt:lpstr>_D000768</vt:lpstr>
      <vt:lpstr>_D000769</vt:lpstr>
      <vt:lpstr>_D000770</vt:lpstr>
      <vt:lpstr>_D000771</vt:lpstr>
      <vt:lpstr>_D000773</vt:lpstr>
      <vt:lpstr>_D000774</vt:lpstr>
      <vt:lpstr>_D000775</vt:lpstr>
      <vt:lpstr>_D000776</vt:lpstr>
      <vt:lpstr>_D000778</vt:lpstr>
      <vt:lpstr>_D000779</vt:lpstr>
      <vt:lpstr>_D000780</vt:lpstr>
      <vt:lpstr>_D000781</vt:lpstr>
      <vt:lpstr>_D000783</vt:lpstr>
      <vt:lpstr>_D000784</vt:lpstr>
      <vt:lpstr>_D000785</vt:lpstr>
      <vt:lpstr>_D000786</vt:lpstr>
      <vt:lpstr>_D000787</vt:lpstr>
      <vt:lpstr>_D000788</vt:lpstr>
      <vt:lpstr>_D000789</vt:lpstr>
      <vt:lpstr>_D000790</vt:lpstr>
      <vt:lpstr>_D000791</vt:lpstr>
      <vt:lpstr>_D000792</vt:lpstr>
      <vt:lpstr>_D000793</vt:lpstr>
      <vt:lpstr>_D000794</vt:lpstr>
      <vt:lpstr>_D000795</vt:lpstr>
      <vt:lpstr>_D000796</vt:lpstr>
      <vt:lpstr>_D000797</vt:lpstr>
      <vt:lpstr>_D000798</vt:lpstr>
      <vt:lpstr>_D000799</vt:lpstr>
      <vt:lpstr>_D000800</vt:lpstr>
      <vt:lpstr>_D000801</vt:lpstr>
      <vt:lpstr>_D000802</vt:lpstr>
      <vt:lpstr>_D000803</vt:lpstr>
      <vt:lpstr>_D000804</vt:lpstr>
      <vt:lpstr>_D000805</vt:lpstr>
      <vt:lpstr>_D000806</vt:lpstr>
      <vt:lpstr>_D000807</vt:lpstr>
      <vt:lpstr>_D000808</vt:lpstr>
      <vt:lpstr>_D000809</vt:lpstr>
      <vt:lpstr>_D000810</vt:lpstr>
      <vt:lpstr>_D000811</vt:lpstr>
      <vt:lpstr>_D000812</vt:lpstr>
      <vt:lpstr>_D000813</vt:lpstr>
      <vt:lpstr>_D000814</vt:lpstr>
      <vt:lpstr>_D000815</vt:lpstr>
      <vt:lpstr>_D000816</vt:lpstr>
      <vt:lpstr>_D000817</vt:lpstr>
      <vt:lpstr>_D000818</vt:lpstr>
      <vt:lpstr>_D000819</vt:lpstr>
      <vt:lpstr>_D000820</vt:lpstr>
      <vt:lpstr>_D000821</vt:lpstr>
      <vt:lpstr>_D000822</vt:lpstr>
      <vt:lpstr>_D000823</vt:lpstr>
      <vt:lpstr>_D000824</vt:lpstr>
      <vt:lpstr>_D000825</vt:lpstr>
      <vt:lpstr>_D000826</vt:lpstr>
      <vt:lpstr>_D000827</vt:lpstr>
      <vt:lpstr>_D000828</vt:lpstr>
      <vt:lpstr>_D000829</vt:lpstr>
      <vt:lpstr>_D000830</vt:lpstr>
      <vt:lpstr>_D000831</vt:lpstr>
      <vt:lpstr>_D000832</vt:lpstr>
      <vt:lpstr>_D000833</vt:lpstr>
      <vt:lpstr>_D000834</vt:lpstr>
      <vt:lpstr>_D000835</vt:lpstr>
      <vt:lpstr>_D000836</vt:lpstr>
      <vt:lpstr>_D000837</vt:lpstr>
      <vt:lpstr>_D000838</vt:lpstr>
      <vt:lpstr>_D000839</vt:lpstr>
      <vt:lpstr>_D000840</vt:lpstr>
      <vt:lpstr>_D000841</vt:lpstr>
      <vt:lpstr>_D000842</vt:lpstr>
      <vt:lpstr>_D000843</vt:lpstr>
      <vt:lpstr>_D000844</vt:lpstr>
      <vt:lpstr>_D000845</vt:lpstr>
      <vt:lpstr>_D000846</vt:lpstr>
      <vt:lpstr>_D000847</vt:lpstr>
      <vt:lpstr>_D000848</vt:lpstr>
      <vt:lpstr>_D000850</vt:lpstr>
      <vt:lpstr>_D000851</vt:lpstr>
      <vt:lpstr>_D000852</vt:lpstr>
      <vt:lpstr>_D000890</vt:lpstr>
      <vt:lpstr>_D000891</vt:lpstr>
      <vt:lpstr>_D000892</vt:lpstr>
      <vt:lpstr>_D000893</vt:lpstr>
      <vt:lpstr>_D000894</vt:lpstr>
      <vt:lpstr>_D000895</vt:lpstr>
      <vt:lpstr>_D000896</vt:lpstr>
      <vt:lpstr>_D000897</vt:lpstr>
      <vt:lpstr>_D000898</vt:lpstr>
      <vt:lpstr>_D000899</vt:lpstr>
      <vt:lpstr>_D000900</vt:lpstr>
      <vt:lpstr>_D000901</vt:lpstr>
      <vt:lpstr>_D000902</vt:lpstr>
      <vt:lpstr>_D000903</vt:lpstr>
      <vt:lpstr>_D000904</vt:lpstr>
      <vt:lpstr>_D000905</vt:lpstr>
      <vt:lpstr>_D000906</vt:lpstr>
      <vt:lpstr>_D000907</vt:lpstr>
      <vt:lpstr>_D000908</vt:lpstr>
      <vt:lpstr>_D000909</vt:lpstr>
      <vt:lpstr>_D000911</vt:lpstr>
      <vt:lpstr>_D000912</vt:lpstr>
      <vt:lpstr>_D000913</vt:lpstr>
      <vt:lpstr>_D000914</vt:lpstr>
      <vt:lpstr>_D000915</vt:lpstr>
      <vt:lpstr>_D000916</vt:lpstr>
      <vt:lpstr>_D000917</vt:lpstr>
      <vt:lpstr>_D000918</vt:lpstr>
      <vt:lpstr>_D000919</vt:lpstr>
      <vt:lpstr>_D000920</vt:lpstr>
      <vt:lpstr>_D000921</vt:lpstr>
      <vt:lpstr>_D000922</vt:lpstr>
      <vt:lpstr>_D000923</vt:lpstr>
      <vt:lpstr>_D000924</vt:lpstr>
      <vt:lpstr>_D000925</vt:lpstr>
      <vt:lpstr>_D000926</vt:lpstr>
      <vt:lpstr>_D000927</vt:lpstr>
      <vt:lpstr>_D000928</vt:lpstr>
      <vt:lpstr>_D000929</vt:lpstr>
      <vt:lpstr>_D000930</vt:lpstr>
      <vt:lpstr>_D000932</vt:lpstr>
      <vt:lpstr>_D000933</vt:lpstr>
      <vt:lpstr>_D000934</vt:lpstr>
      <vt:lpstr>_D000935</vt:lpstr>
      <vt:lpstr>_D000936</vt:lpstr>
      <vt:lpstr>_D000937</vt:lpstr>
      <vt:lpstr>_D000938</vt:lpstr>
      <vt:lpstr>_D000939</vt:lpstr>
      <vt:lpstr>_D000940</vt:lpstr>
      <vt:lpstr>_D000941</vt:lpstr>
      <vt:lpstr>_D000942</vt:lpstr>
      <vt:lpstr>_D000943</vt:lpstr>
      <vt:lpstr>_D000944</vt:lpstr>
      <vt:lpstr>_D000945</vt:lpstr>
      <vt:lpstr>_D000946</vt:lpstr>
      <vt:lpstr>_D000947</vt:lpstr>
      <vt:lpstr>_D000948</vt:lpstr>
      <vt:lpstr>_D000949</vt:lpstr>
      <vt:lpstr>_D000950</vt:lpstr>
      <vt:lpstr>_D000951</vt:lpstr>
      <vt:lpstr>_D000953</vt:lpstr>
      <vt:lpstr>_D000954</vt:lpstr>
      <vt:lpstr>_D000955</vt:lpstr>
      <vt:lpstr>_D000956</vt:lpstr>
      <vt:lpstr>_D000958</vt:lpstr>
      <vt:lpstr>_D000959</vt:lpstr>
      <vt:lpstr>_D000960</vt:lpstr>
      <vt:lpstr>_D000961</vt:lpstr>
      <vt:lpstr>_D000963</vt:lpstr>
      <vt:lpstr>_D000964</vt:lpstr>
      <vt:lpstr>_D000965</vt:lpstr>
      <vt:lpstr>_D000966</vt:lpstr>
      <vt:lpstr>_D000967</vt:lpstr>
      <vt:lpstr>_D000968</vt:lpstr>
      <vt:lpstr>_D000969</vt:lpstr>
      <vt:lpstr>_D000970</vt:lpstr>
      <vt:lpstr>_D000971</vt:lpstr>
      <vt:lpstr>_D000972</vt:lpstr>
      <vt:lpstr>_D000973</vt:lpstr>
      <vt:lpstr>_D000974</vt:lpstr>
      <vt:lpstr>_D000975</vt:lpstr>
      <vt:lpstr>_D000976</vt:lpstr>
      <vt:lpstr>_D000977</vt:lpstr>
      <vt:lpstr>_D000978</vt:lpstr>
      <vt:lpstr>_D000979</vt:lpstr>
      <vt:lpstr>_D000980</vt:lpstr>
      <vt:lpstr>_D000981</vt:lpstr>
      <vt:lpstr>_D000982</vt:lpstr>
      <vt:lpstr>_D000983</vt:lpstr>
      <vt:lpstr>_D000984</vt:lpstr>
      <vt:lpstr>_D000985</vt:lpstr>
      <vt:lpstr>_D000986</vt:lpstr>
      <vt:lpstr>_D000987</vt:lpstr>
      <vt:lpstr>_D000988</vt:lpstr>
      <vt:lpstr>_D000989</vt:lpstr>
      <vt:lpstr>_D000990</vt:lpstr>
      <vt:lpstr>_D000991</vt:lpstr>
      <vt:lpstr>_D000992</vt:lpstr>
      <vt:lpstr>_D000993</vt:lpstr>
      <vt:lpstr>_D000994</vt:lpstr>
      <vt:lpstr>_D000995</vt:lpstr>
      <vt:lpstr>_D000996</vt:lpstr>
      <vt:lpstr>_D000997</vt:lpstr>
      <vt:lpstr>_D000998</vt:lpstr>
      <vt:lpstr>_D000999</vt:lpstr>
      <vt:lpstr>_D001000</vt:lpstr>
      <vt:lpstr>_D001001</vt:lpstr>
      <vt:lpstr>_D001002</vt:lpstr>
      <vt:lpstr>_D001003</vt:lpstr>
      <vt:lpstr>_D001004</vt:lpstr>
      <vt:lpstr>_D001005</vt:lpstr>
      <vt:lpstr>_D001006</vt:lpstr>
      <vt:lpstr>_D001007</vt:lpstr>
      <vt:lpstr>_D001008</vt:lpstr>
      <vt:lpstr>_D001009</vt:lpstr>
      <vt:lpstr>_D001010</vt:lpstr>
      <vt:lpstr>_D001011</vt:lpstr>
      <vt:lpstr>_D001012</vt:lpstr>
      <vt:lpstr>_D001013</vt:lpstr>
      <vt:lpstr>_D001014</vt:lpstr>
      <vt:lpstr>_D001015</vt:lpstr>
      <vt:lpstr>_D001016</vt:lpstr>
      <vt:lpstr>_D001017</vt:lpstr>
      <vt:lpstr>_D001018</vt:lpstr>
      <vt:lpstr>_D001019</vt:lpstr>
      <vt:lpstr>_D001020</vt:lpstr>
      <vt:lpstr>_D001021</vt:lpstr>
      <vt:lpstr>_D001022</vt:lpstr>
      <vt:lpstr>_D001023</vt:lpstr>
      <vt:lpstr>_D001024</vt:lpstr>
      <vt:lpstr>_D001025</vt:lpstr>
      <vt:lpstr>_D001026</vt:lpstr>
      <vt:lpstr>_D001027</vt:lpstr>
      <vt:lpstr>_D001028</vt:lpstr>
      <vt:lpstr>_D001030</vt:lpstr>
      <vt:lpstr>_D001031</vt:lpstr>
      <vt:lpstr>_D001032</vt:lpstr>
      <vt:lpstr>_D001033</vt:lpstr>
      <vt:lpstr>_D001074</vt:lpstr>
      <vt:lpstr>_D001075</vt:lpstr>
      <vt:lpstr>_D001076</vt:lpstr>
      <vt:lpstr>_D001077</vt:lpstr>
      <vt:lpstr>_D001078</vt:lpstr>
      <vt:lpstr>_D001079</vt:lpstr>
      <vt:lpstr>_D001080</vt:lpstr>
      <vt:lpstr>_D001081</vt:lpstr>
      <vt:lpstr>_D001082</vt:lpstr>
      <vt:lpstr>_D001083</vt:lpstr>
      <vt:lpstr>_D001084</vt:lpstr>
      <vt:lpstr>_D001085</vt:lpstr>
      <vt:lpstr>_D001086</vt:lpstr>
      <vt:lpstr>_D001087</vt:lpstr>
      <vt:lpstr>_D001088</vt:lpstr>
      <vt:lpstr>_D001089</vt:lpstr>
      <vt:lpstr>_D001090</vt:lpstr>
      <vt:lpstr>_D001091</vt:lpstr>
      <vt:lpstr>_D001092</vt:lpstr>
      <vt:lpstr>_D001093</vt:lpstr>
      <vt:lpstr>_D001105</vt:lpstr>
      <vt:lpstr>_D001106</vt:lpstr>
      <vt:lpstr>_D001107</vt:lpstr>
      <vt:lpstr>_D001108</vt:lpstr>
      <vt:lpstr>_D001109</vt:lpstr>
      <vt:lpstr>_D001110</vt:lpstr>
      <vt:lpstr>_D001111</vt:lpstr>
      <vt:lpstr>_D001112</vt:lpstr>
      <vt:lpstr>_D001113</vt:lpstr>
      <vt:lpstr>_D001114</vt:lpstr>
      <vt:lpstr>_D001115</vt:lpstr>
      <vt:lpstr>_D001116</vt:lpstr>
      <vt:lpstr>_D001117</vt:lpstr>
      <vt:lpstr>_D001118</vt:lpstr>
      <vt:lpstr>_D001119</vt:lpstr>
      <vt:lpstr>_D001120</vt:lpstr>
      <vt:lpstr>_D001121</vt:lpstr>
      <vt:lpstr>_D001128</vt:lpstr>
      <vt:lpstr>_D001129</vt:lpstr>
      <vt:lpstr>_D001130</vt:lpstr>
      <vt:lpstr>_D001131</vt:lpstr>
      <vt:lpstr>_D001132</vt:lpstr>
      <vt:lpstr>_D001133</vt:lpstr>
      <vt:lpstr>_D001134</vt:lpstr>
      <vt:lpstr>_D001135</vt:lpstr>
      <vt:lpstr>_D001136</vt:lpstr>
      <vt:lpstr>_D001137</vt:lpstr>
      <vt:lpstr>_D001138</vt:lpstr>
      <vt:lpstr>_D001139</vt:lpstr>
      <vt:lpstr>_D001140</vt:lpstr>
      <vt:lpstr>_D001141</vt:lpstr>
      <vt:lpstr>_D001142</vt:lpstr>
      <vt:lpstr>_D001143</vt:lpstr>
      <vt:lpstr>_D001161</vt:lpstr>
      <vt:lpstr>_D001197</vt:lpstr>
      <vt:lpstr>_D001198</vt:lpstr>
      <vt:lpstr>_D001199</vt:lpstr>
      <vt:lpstr>_D001200</vt:lpstr>
      <vt:lpstr>_D001201</vt:lpstr>
      <vt:lpstr>_D001202</vt:lpstr>
      <vt:lpstr>_D001203</vt:lpstr>
      <vt:lpstr>_D001204</vt:lpstr>
      <vt:lpstr>_D001205</vt:lpstr>
      <vt:lpstr>_D001206</vt:lpstr>
      <vt:lpstr>_D001207</vt:lpstr>
      <vt:lpstr>_D001208</vt:lpstr>
      <vt:lpstr>_D001209</vt:lpstr>
      <vt:lpstr>_D001210</vt:lpstr>
      <vt:lpstr>_D001211</vt:lpstr>
      <vt:lpstr>_D001212</vt:lpstr>
      <vt:lpstr>_D001213</vt:lpstr>
      <vt:lpstr>_D001214</vt:lpstr>
      <vt:lpstr>_D001215</vt:lpstr>
      <vt:lpstr>_D001216</vt:lpstr>
      <vt:lpstr>_D001229</vt:lpstr>
      <vt:lpstr>_D001230</vt:lpstr>
      <vt:lpstr>_D001231</vt:lpstr>
      <vt:lpstr>_D001232</vt:lpstr>
      <vt:lpstr>_D001233</vt:lpstr>
      <vt:lpstr>_D001234</vt:lpstr>
      <vt:lpstr>_D001235</vt:lpstr>
      <vt:lpstr>_D001236</vt:lpstr>
      <vt:lpstr>_D001237</vt:lpstr>
      <vt:lpstr>_D001238</vt:lpstr>
      <vt:lpstr>_D001239</vt:lpstr>
      <vt:lpstr>_D001240</vt:lpstr>
      <vt:lpstr>_D001241</vt:lpstr>
      <vt:lpstr>_D001242</vt:lpstr>
      <vt:lpstr>_D001243</vt:lpstr>
      <vt:lpstr>_D001244</vt:lpstr>
      <vt:lpstr>_D001245</vt:lpstr>
      <vt:lpstr>_D001252</vt:lpstr>
      <vt:lpstr>_D001253</vt:lpstr>
      <vt:lpstr>_D001254</vt:lpstr>
      <vt:lpstr>_D001255</vt:lpstr>
      <vt:lpstr>_D001256</vt:lpstr>
      <vt:lpstr>_D001257</vt:lpstr>
      <vt:lpstr>_D001258</vt:lpstr>
      <vt:lpstr>_D001259</vt:lpstr>
      <vt:lpstr>_D001260</vt:lpstr>
      <vt:lpstr>_D001261</vt:lpstr>
      <vt:lpstr>_D001262</vt:lpstr>
      <vt:lpstr>_D001263</vt:lpstr>
      <vt:lpstr>_D001264</vt:lpstr>
      <vt:lpstr>_D001265</vt:lpstr>
      <vt:lpstr>_D001266</vt:lpstr>
      <vt:lpstr>_D001267</vt:lpstr>
      <vt:lpstr>_D001285</vt:lpstr>
      <vt:lpstr>_D001290</vt:lpstr>
      <vt:lpstr>_D001291</vt:lpstr>
      <vt:lpstr>_D001292</vt:lpstr>
      <vt:lpstr>_D001293</vt:lpstr>
      <vt:lpstr>_D001294</vt:lpstr>
      <vt:lpstr>_D001295</vt:lpstr>
      <vt:lpstr>_D001296</vt:lpstr>
      <vt:lpstr>_D001297</vt:lpstr>
      <vt:lpstr>_D001298</vt:lpstr>
      <vt:lpstr>_D001299</vt:lpstr>
      <vt:lpstr>_D001300</vt:lpstr>
      <vt:lpstr>_D001301</vt:lpstr>
      <vt:lpstr>_D001302</vt:lpstr>
      <vt:lpstr>_D001303</vt:lpstr>
      <vt:lpstr>_D001304</vt:lpstr>
      <vt:lpstr>_D001305</vt:lpstr>
      <vt:lpstr>_D001306</vt:lpstr>
      <vt:lpstr>_D001307</vt:lpstr>
      <vt:lpstr>_D001308</vt:lpstr>
      <vt:lpstr>_D001309</vt:lpstr>
      <vt:lpstr>_D001310</vt:lpstr>
      <vt:lpstr>_D001311</vt:lpstr>
      <vt:lpstr>_D001312</vt:lpstr>
      <vt:lpstr>_D001313</vt:lpstr>
      <vt:lpstr>_D001314</vt:lpstr>
      <vt:lpstr>_D001315</vt:lpstr>
      <vt:lpstr>_D001316</vt:lpstr>
      <vt:lpstr>_D001317</vt:lpstr>
      <vt:lpstr>_D001318</vt:lpstr>
      <vt:lpstr>_D001319</vt:lpstr>
      <vt:lpstr>_D001320</vt:lpstr>
      <vt:lpstr>_D001321</vt:lpstr>
      <vt:lpstr>_D001322</vt:lpstr>
      <vt:lpstr>_D001323</vt:lpstr>
      <vt:lpstr>_D001324</vt:lpstr>
      <vt:lpstr>_D001325</vt:lpstr>
      <vt:lpstr>_D001326</vt:lpstr>
      <vt:lpstr>_D001327</vt:lpstr>
      <vt:lpstr>_D001328</vt:lpstr>
      <vt:lpstr>_D001329</vt:lpstr>
      <vt:lpstr>_D001330</vt:lpstr>
      <vt:lpstr>_D001331</vt:lpstr>
      <vt:lpstr>_D001332</vt:lpstr>
      <vt:lpstr>_D001333</vt:lpstr>
      <vt:lpstr>_D001334</vt:lpstr>
      <vt:lpstr>_D001335</vt:lpstr>
      <vt:lpstr>_D001336</vt:lpstr>
      <vt:lpstr>_D001337</vt:lpstr>
      <vt:lpstr>_D001338</vt:lpstr>
      <vt:lpstr>_D001339</vt:lpstr>
      <vt:lpstr>_D001340</vt:lpstr>
      <vt:lpstr>_D001341</vt:lpstr>
      <vt:lpstr>_D001342</vt:lpstr>
      <vt:lpstr>_D001343</vt:lpstr>
      <vt:lpstr>_D001344</vt:lpstr>
      <vt:lpstr>_D001345</vt:lpstr>
      <vt:lpstr>_D001346</vt:lpstr>
      <vt:lpstr>_D001347</vt:lpstr>
      <vt:lpstr>_D001348</vt:lpstr>
      <vt:lpstr>_D001349</vt:lpstr>
      <vt:lpstr>_D001350</vt:lpstr>
      <vt:lpstr>_D001351</vt:lpstr>
      <vt:lpstr>_D001356</vt:lpstr>
      <vt:lpstr>_D001357</vt:lpstr>
      <vt:lpstr>_D001358</vt:lpstr>
      <vt:lpstr>_D001359</vt:lpstr>
      <vt:lpstr>_D001360</vt:lpstr>
      <vt:lpstr>_D001361</vt:lpstr>
      <vt:lpstr>_D001362</vt:lpstr>
      <vt:lpstr>_D001363</vt:lpstr>
      <vt:lpstr>_D001364</vt:lpstr>
      <vt:lpstr>_D001365</vt:lpstr>
      <vt:lpstr>_D001366</vt:lpstr>
      <vt:lpstr>_D001367</vt:lpstr>
      <vt:lpstr>_D001368</vt:lpstr>
      <vt:lpstr>_D001369</vt:lpstr>
      <vt:lpstr>_D001370</vt:lpstr>
      <vt:lpstr>_D001371</vt:lpstr>
      <vt:lpstr>_D001372</vt:lpstr>
      <vt:lpstr>_D001373</vt:lpstr>
      <vt:lpstr>_D001374</vt:lpstr>
      <vt:lpstr>_D001375</vt:lpstr>
      <vt:lpstr>_D001376</vt:lpstr>
      <vt:lpstr>_D001377</vt:lpstr>
      <vt:lpstr>_D001378</vt:lpstr>
      <vt:lpstr>_D001379</vt:lpstr>
      <vt:lpstr>_D001380</vt:lpstr>
      <vt:lpstr>_D001381</vt:lpstr>
      <vt:lpstr>_D001382</vt:lpstr>
      <vt:lpstr>_D001383</vt:lpstr>
      <vt:lpstr>_D001384</vt:lpstr>
      <vt:lpstr>_D001385</vt:lpstr>
      <vt:lpstr>_D001386</vt:lpstr>
      <vt:lpstr>_D001387</vt:lpstr>
      <vt:lpstr>_D001388</vt:lpstr>
      <vt:lpstr>_D001389</vt:lpstr>
      <vt:lpstr>_D001390</vt:lpstr>
      <vt:lpstr>_D001391</vt:lpstr>
      <vt:lpstr>_D001392</vt:lpstr>
      <vt:lpstr>_D001393</vt:lpstr>
      <vt:lpstr>_D001394</vt:lpstr>
      <vt:lpstr>_D001395</vt:lpstr>
      <vt:lpstr>_D001396</vt:lpstr>
      <vt:lpstr>_D001397</vt:lpstr>
      <vt:lpstr>_D001398</vt:lpstr>
      <vt:lpstr>_D001399</vt:lpstr>
      <vt:lpstr>_D001400</vt:lpstr>
      <vt:lpstr>_D001401</vt:lpstr>
      <vt:lpstr>_D001402</vt:lpstr>
      <vt:lpstr>_D001403</vt:lpstr>
      <vt:lpstr>_D001404</vt:lpstr>
      <vt:lpstr>_D001405</vt:lpstr>
      <vt:lpstr>_D001406</vt:lpstr>
      <vt:lpstr>_D001407</vt:lpstr>
      <vt:lpstr>_D001408</vt:lpstr>
      <vt:lpstr>_D001409</vt:lpstr>
      <vt:lpstr>_D001410</vt:lpstr>
      <vt:lpstr>_D001411</vt:lpstr>
      <vt:lpstr>_D001412</vt:lpstr>
      <vt:lpstr>_D001413</vt:lpstr>
      <vt:lpstr>_D001414</vt:lpstr>
      <vt:lpstr>_D001415</vt:lpstr>
      <vt:lpstr>_D001416</vt:lpstr>
      <vt:lpstr>_D001417</vt:lpstr>
      <vt:lpstr>_D001430</vt:lpstr>
      <vt:lpstr>_D001431</vt:lpstr>
      <vt:lpstr>_D001432</vt:lpstr>
      <vt:lpstr>_D001433</vt:lpstr>
      <vt:lpstr>_D001434</vt:lpstr>
      <vt:lpstr>_D001435</vt:lpstr>
      <vt:lpstr>_D001436</vt:lpstr>
      <vt:lpstr>_D001437</vt:lpstr>
      <vt:lpstr>_D001438</vt:lpstr>
      <vt:lpstr>_D001439</vt:lpstr>
      <vt:lpstr>_D001440</vt:lpstr>
      <vt:lpstr>_D001441</vt:lpstr>
      <vt:lpstr>_D001442</vt:lpstr>
      <vt:lpstr>_D001443</vt:lpstr>
      <vt:lpstr>_D001444</vt:lpstr>
      <vt:lpstr>_D001445</vt:lpstr>
      <vt:lpstr>_D001446</vt:lpstr>
      <vt:lpstr>_D001447</vt:lpstr>
      <vt:lpstr>_D001448</vt:lpstr>
      <vt:lpstr>_D001449</vt:lpstr>
      <vt:lpstr>_D001450</vt:lpstr>
      <vt:lpstr>_D001451</vt:lpstr>
      <vt:lpstr>_D001452</vt:lpstr>
      <vt:lpstr>_D001453</vt:lpstr>
      <vt:lpstr>_D001454</vt:lpstr>
      <vt:lpstr>_D001455</vt:lpstr>
      <vt:lpstr>_D001456</vt:lpstr>
      <vt:lpstr>_D001457</vt:lpstr>
      <vt:lpstr>_D001458</vt:lpstr>
      <vt:lpstr>_D001459</vt:lpstr>
      <vt:lpstr>_D001460</vt:lpstr>
      <vt:lpstr>_D001461</vt:lpstr>
      <vt:lpstr>_D001462</vt:lpstr>
      <vt:lpstr>_D001463</vt:lpstr>
      <vt:lpstr>_D001464</vt:lpstr>
      <vt:lpstr>_D001465</vt:lpstr>
      <vt:lpstr>_D001466</vt:lpstr>
      <vt:lpstr>_D001467</vt:lpstr>
      <vt:lpstr>_D001468</vt:lpstr>
      <vt:lpstr>_D001469</vt:lpstr>
      <vt:lpstr>_D001470</vt:lpstr>
      <vt:lpstr>_D001471</vt:lpstr>
      <vt:lpstr>_D001472</vt:lpstr>
      <vt:lpstr>_D001473</vt:lpstr>
      <vt:lpstr>_D001474</vt:lpstr>
      <vt:lpstr>_D001475</vt:lpstr>
      <vt:lpstr>_D001476</vt:lpstr>
      <vt:lpstr>_D001477</vt:lpstr>
      <vt:lpstr>_D001478</vt:lpstr>
      <vt:lpstr>_D001479</vt:lpstr>
      <vt:lpstr>_D001480</vt:lpstr>
      <vt:lpstr>_D001481</vt:lpstr>
      <vt:lpstr>_D001482</vt:lpstr>
      <vt:lpstr>_D001483</vt:lpstr>
      <vt:lpstr>_D001484</vt:lpstr>
      <vt:lpstr>_D001485</vt:lpstr>
      <vt:lpstr>_D001486</vt:lpstr>
      <vt:lpstr>_D001487</vt:lpstr>
      <vt:lpstr>_D001488</vt:lpstr>
      <vt:lpstr>_D001489</vt:lpstr>
      <vt:lpstr>_D001490</vt:lpstr>
      <vt:lpstr>_D001491</vt:lpstr>
      <vt:lpstr>_D001492</vt:lpstr>
      <vt:lpstr>_D001493</vt:lpstr>
      <vt:lpstr>_D001494</vt:lpstr>
      <vt:lpstr>_D001495</vt:lpstr>
      <vt:lpstr>_D001496</vt:lpstr>
      <vt:lpstr>_D001497</vt:lpstr>
      <vt:lpstr>_D001498</vt:lpstr>
      <vt:lpstr>_D001499</vt:lpstr>
      <vt:lpstr>_D001500</vt:lpstr>
      <vt:lpstr>_D001501</vt:lpstr>
      <vt:lpstr>_D001502</vt:lpstr>
      <vt:lpstr>_D001503</vt:lpstr>
      <vt:lpstr>_D001504</vt:lpstr>
      <vt:lpstr>_D001505</vt:lpstr>
      <vt:lpstr>_D001506</vt:lpstr>
      <vt:lpstr>_D001507</vt:lpstr>
      <vt:lpstr>_D001508</vt:lpstr>
      <vt:lpstr>_D001509</vt:lpstr>
      <vt:lpstr>_D001510</vt:lpstr>
      <vt:lpstr>_D001511</vt:lpstr>
      <vt:lpstr>_D001512</vt:lpstr>
      <vt:lpstr>_D001513</vt:lpstr>
      <vt:lpstr>_D001514</vt:lpstr>
      <vt:lpstr>_D001515</vt:lpstr>
      <vt:lpstr>_D001516</vt:lpstr>
      <vt:lpstr>_D001517</vt:lpstr>
      <vt:lpstr>_D001518</vt:lpstr>
      <vt:lpstr>_D001519</vt:lpstr>
      <vt:lpstr>_D001520</vt:lpstr>
      <vt:lpstr>_D001521</vt:lpstr>
      <vt:lpstr>_D001522</vt:lpstr>
      <vt:lpstr>_D001523</vt:lpstr>
      <vt:lpstr>_D001524</vt:lpstr>
      <vt:lpstr>_D001525</vt:lpstr>
      <vt:lpstr>_D001526</vt:lpstr>
      <vt:lpstr>_D001527</vt:lpstr>
      <vt:lpstr>_D001528</vt:lpstr>
      <vt:lpstr>_D001529</vt:lpstr>
      <vt:lpstr>_D001530</vt:lpstr>
      <vt:lpstr>_D001531</vt:lpstr>
      <vt:lpstr>_D001532</vt:lpstr>
      <vt:lpstr>_D001533</vt:lpstr>
      <vt:lpstr>_D001534</vt:lpstr>
      <vt:lpstr>_D001535</vt:lpstr>
      <vt:lpstr>_D001536</vt:lpstr>
      <vt:lpstr>_D001537</vt:lpstr>
      <vt:lpstr>_D001538</vt:lpstr>
      <vt:lpstr>_D001539</vt:lpstr>
      <vt:lpstr>_D001540</vt:lpstr>
      <vt:lpstr>_D001541</vt:lpstr>
      <vt:lpstr>_D001542</vt:lpstr>
      <vt:lpstr>_D001543</vt:lpstr>
      <vt:lpstr>_D001544</vt:lpstr>
      <vt:lpstr>_D001545</vt:lpstr>
      <vt:lpstr>_D001546</vt:lpstr>
      <vt:lpstr>_D001547</vt:lpstr>
      <vt:lpstr>_D001548</vt:lpstr>
      <vt:lpstr>_D001549</vt:lpstr>
      <vt:lpstr>_D001550</vt:lpstr>
      <vt:lpstr>_D001551</vt:lpstr>
      <vt:lpstr>_D001552</vt:lpstr>
      <vt:lpstr>_D001553</vt:lpstr>
      <vt:lpstr>_D001554</vt:lpstr>
      <vt:lpstr>_D001555</vt:lpstr>
      <vt:lpstr>_D001556</vt:lpstr>
      <vt:lpstr>_D001557</vt:lpstr>
      <vt:lpstr>_D001558</vt:lpstr>
      <vt:lpstr>_D001559</vt:lpstr>
      <vt:lpstr>_D001560</vt:lpstr>
      <vt:lpstr>_D001561</vt:lpstr>
      <vt:lpstr>_D001562</vt:lpstr>
      <vt:lpstr>_D001563</vt:lpstr>
      <vt:lpstr>_D001564</vt:lpstr>
      <vt:lpstr>_D001565</vt:lpstr>
      <vt:lpstr>_D001566</vt:lpstr>
      <vt:lpstr>_D001567</vt:lpstr>
      <vt:lpstr>_D001568</vt:lpstr>
      <vt:lpstr>_D001569</vt:lpstr>
      <vt:lpstr>_D001570</vt:lpstr>
      <vt:lpstr>_D001571</vt:lpstr>
      <vt:lpstr>_D001572</vt:lpstr>
      <vt:lpstr>_D001573</vt:lpstr>
      <vt:lpstr>_D001574</vt:lpstr>
      <vt:lpstr>_D001575</vt:lpstr>
      <vt:lpstr>_D001576</vt:lpstr>
      <vt:lpstr>_D001577</vt:lpstr>
      <vt:lpstr>_D001578</vt:lpstr>
      <vt:lpstr>_D001579</vt:lpstr>
      <vt:lpstr>_D001580</vt:lpstr>
      <vt:lpstr>_D001581</vt:lpstr>
      <vt:lpstr>_D001582</vt:lpstr>
      <vt:lpstr>_D001583</vt:lpstr>
      <vt:lpstr>_D001584</vt:lpstr>
      <vt:lpstr>_D001585</vt:lpstr>
      <vt:lpstr>_D001586</vt:lpstr>
      <vt:lpstr>_D001587</vt:lpstr>
      <vt:lpstr>_D001588</vt:lpstr>
      <vt:lpstr>_D001589</vt:lpstr>
      <vt:lpstr>_D001590</vt:lpstr>
      <vt:lpstr>_D001591</vt:lpstr>
      <vt:lpstr>_D001592</vt:lpstr>
      <vt:lpstr>_D001593</vt:lpstr>
      <vt:lpstr>_D001594</vt:lpstr>
      <vt:lpstr>_D001595</vt:lpstr>
      <vt:lpstr>_D001596</vt:lpstr>
      <vt:lpstr>_D001597</vt:lpstr>
      <vt:lpstr>_D001598</vt:lpstr>
      <vt:lpstr>_D001599</vt:lpstr>
      <vt:lpstr>_D001600</vt:lpstr>
      <vt:lpstr>_D001601</vt:lpstr>
      <vt:lpstr>_D001602</vt:lpstr>
      <vt:lpstr>_D001603</vt:lpstr>
      <vt:lpstr>_D001604</vt:lpstr>
      <vt:lpstr>_D001605</vt:lpstr>
      <vt:lpstr>_D001606</vt:lpstr>
      <vt:lpstr>_D001607</vt:lpstr>
      <vt:lpstr>_D001608</vt:lpstr>
      <vt:lpstr>_D001609</vt:lpstr>
      <vt:lpstr>_D001610</vt:lpstr>
      <vt:lpstr>_D001611</vt:lpstr>
      <vt:lpstr>_D001612</vt:lpstr>
      <vt:lpstr>_D001613</vt:lpstr>
      <vt:lpstr>_D001614</vt:lpstr>
      <vt:lpstr>_D001615</vt:lpstr>
      <vt:lpstr>_D001616</vt:lpstr>
      <vt:lpstr>_D001617</vt:lpstr>
      <vt:lpstr>_D001618</vt:lpstr>
      <vt:lpstr>_D001619</vt:lpstr>
      <vt:lpstr>_D001620</vt:lpstr>
      <vt:lpstr>_D001621</vt:lpstr>
      <vt:lpstr>_D001622</vt:lpstr>
      <vt:lpstr>_D001623</vt:lpstr>
      <vt:lpstr>_D001624</vt:lpstr>
      <vt:lpstr>_D001625</vt:lpstr>
      <vt:lpstr>_D001626</vt:lpstr>
      <vt:lpstr>_D001627</vt:lpstr>
      <vt:lpstr>_D001628</vt:lpstr>
      <vt:lpstr>_D001629</vt:lpstr>
      <vt:lpstr>_D001630</vt:lpstr>
      <vt:lpstr>_D001631</vt:lpstr>
      <vt:lpstr>_D001632</vt:lpstr>
      <vt:lpstr>_D001633</vt:lpstr>
      <vt:lpstr>_D001634</vt:lpstr>
      <vt:lpstr>_D001635</vt:lpstr>
      <vt:lpstr>_D001636</vt:lpstr>
      <vt:lpstr>_D001637</vt:lpstr>
      <vt:lpstr>_D001638</vt:lpstr>
      <vt:lpstr>_D001639</vt:lpstr>
      <vt:lpstr>_D001640</vt:lpstr>
      <vt:lpstr>_D001641</vt:lpstr>
      <vt:lpstr>_D001642</vt:lpstr>
      <vt:lpstr>_D001643</vt:lpstr>
      <vt:lpstr>_D001644</vt:lpstr>
      <vt:lpstr>_D001645</vt:lpstr>
      <vt:lpstr>_D001646</vt:lpstr>
      <vt:lpstr>_D001647</vt:lpstr>
      <vt:lpstr>_D001648</vt:lpstr>
      <vt:lpstr>_D001649</vt:lpstr>
      <vt:lpstr>_D001650</vt:lpstr>
      <vt:lpstr>_D001651</vt:lpstr>
      <vt:lpstr>_D001652</vt:lpstr>
      <vt:lpstr>_D001653</vt:lpstr>
      <vt:lpstr>_D001654</vt:lpstr>
      <vt:lpstr>_D001655</vt:lpstr>
      <vt:lpstr>_D001656</vt:lpstr>
      <vt:lpstr>_D001657</vt:lpstr>
      <vt:lpstr>_D001658</vt:lpstr>
      <vt:lpstr>_D001659</vt:lpstr>
      <vt:lpstr>_D001660</vt:lpstr>
      <vt:lpstr>_D001661</vt:lpstr>
      <vt:lpstr>_D001662</vt:lpstr>
      <vt:lpstr>_D001663</vt:lpstr>
      <vt:lpstr>_D001664</vt:lpstr>
      <vt:lpstr>_D001665</vt:lpstr>
      <vt:lpstr>_D001666</vt:lpstr>
      <vt:lpstr>_D001667</vt:lpstr>
      <vt:lpstr>_D001668</vt:lpstr>
      <vt:lpstr>_D001669</vt:lpstr>
      <vt:lpstr>_D001670</vt:lpstr>
      <vt:lpstr>_D001671</vt:lpstr>
      <vt:lpstr>_D001672</vt:lpstr>
      <vt:lpstr>_D001673</vt:lpstr>
      <vt:lpstr>_D001674</vt:lpstr>
      <vt:lpstr>_D001675</vt:lpstr>
      <vt:lpstr>_D001676</vt:lpstr>
      <vt:lpstr>_D001677</vt:lpstr>
      <vt:lpstr>_D001678</vt:lpstr>
      <vt:lpstr>_D001679</vt:lpstr>
      <vt:lpstr>_D001680</vt:lpstr>
      <vt:lpstr>_D001681</vt:lpstr>
      <vt:lpstr>_D001682</vt:lpstr>
      <vt:lpstr>_D001683</vt:lpstr>
      <vt:lpstr>_D001684</vt:lpstr>
      <vt:lpstr>_D001685</vt:lpstr>
      <vt:lpstr>_D001686</vt:lpstr>
      <vt:lpstr>_D001687</vt:lpstr>
      <vt:lpstr>_D001688</vt:lpstr>
      <vt:lpstr>_D001689</vt:lpstr>
      <vt:lpstr>_D001690</vt:lpstr>
      <vt:lpstr>_D001691</vt:lpstr>
      <vt:lpstr>_D001692</vt:lpstr>
      <vt:lpstr>_D001693</vt:lpstr>
      <vt:lpstr>_D001694</vt:lpstr>
      <vt:lpstr>_D001695</vt:lpstr>
      <vt:lpstr>_D001696</vt:lpstr>
      <vt:lpstr>_D001697</vt:lpstr>
      <vt:lpstr>_D001698</vt:lpstr>
      <vt:lpstr>_D001699</vt:lpstr>
      <vt:lpstr>_D001700</vt:lpstr>
      <vt:lpstr>_D001701</vt:lpstr>
      <vt:lpstr>_D001702</vt:lpstr>
      <vt:lpstr>_D001703</vt:lpstr>
      <vt:lpstr>_D001704</vt:lpstr>
      <vt:lpstr>_D001705</vt:lpstr>
      <vt:lpstr>_D001706</vt:lpstr>
      <vt:lpstr>_D001707</vt:lpstr>
      <vt:lpstr>_D001708</vt:lpstr>
      <vt:lpstr>_D001709</vt:lpstr>
      <vt:lpstr>_D001710</vt:lpstr>
      <vt:lpstr>_D001711</vt:lpstr>
      <vt:lpstr>_D001712</vt:lpstr>
      <vt:lpstr>_D001713</vt:lpstr>
      <vt:lpstr>_D001714</vt:lpstr>
      <vt:lpstr>_D001715</vt:lpstr>
      <vt:lpstr>_D001716</vt:lpstr>
      <vt:lpstr>_D001717</vt:lpstr>
      <vt:lpstr>_D001718</vt:lpstr>
      <vt:lpstr>_D001719</vt:lpstr>
      <vt:lpstr>_D001720</vt:lpstr>
      <vt:lpstr>_D001721</vt:lpstr>
      <vt:lpstr>_D001722</vt:lpstr>
      <vt:lpstr>_D001723</vt:lpstr>
      <vt:lpstr>_D001724</vt:lpstr>
      <vt:lpstr>_D001725</vt:lpstr>
      <vt:lpstr>_D001726</vt:lpstr>
      <vt:lpstr>_D001727</vt:lpstr>
      <vt:lpstr>_D001728</vt:lpstr>
      <vt:lpstr>_D001729</vt:lpstr>
      <vt:lpstr>_D001730</vt:lpstr>
      <vt:lpstr>_D001731</vt:lpstr>
      <vt:lpstr>_D001732</vt:lpstr>
      <vt:lpstr>_D001733</vt:lpstr>
      <vt:lpstr>_D001734</vt:lpstr>
      <vt:lpstr>_D001735</vt:lpstr>
      <vt:lpstr>_D001736</vt:lpstr>
      <vt:lpstr>_D001737</vt:lpstr>
      <vt:lpstr>_D001738</vt:lpstr>
      <vt:lpstr>_D001739</vt:lpstr>
      <vt:lpstr>_D001740</vt:lpstr>
      <vt:lpstr>_D001741</vt:lpstr>
      <vt:lpstr>_D001742</vt:lpstr>
      <vt:lpstr>_D001743</vt:lpstr>
      <vt:lpstr>_D001744</vt:lpstr>
      <vt:lpstr>_D001745</vt:lpstr>
      <vt:lpstr>_D001746</vt:lpstr>
      <vt:lpstr>_D001747</vt:lpstr>
      <vt:lpstr>_D001748</vt:lpstr>
      <vt:lpstr>_D001749</vt:lpstr>
      <vt:lpstr>_D001750</vt:lpstr>
      <vt:lpstr>_D001751</vt:lpstr>
      <vt:lpstr>_D001752</vt:lpstr>
      <vt:lpstr>_D001753</vt:lpstr>
      <vt:lpstr>_D001754</vt:lpstr>
      <vt:lpstr>_D001755</vt:lpstr>
      <vt:lpstr>_D001756</vt:lpstr>
      <vt:lpstr>_D001757</vt:lpstr>
      <vt:lpstr>_D001758</vt:lpstr>
      <vt:lpstr>_D001759</vt:lpstr>
      <vt:lpstr>_D001760</vt:lpstr>
      <vt:lpstr>_D001761</vt:lpstr>
      <vt:lpstr>_D001762</vt:lpstr>
      <vt:lpstr>_D001763</vt:lpstr>
      <vt:lpstr>_D001764</vt:lpstr>
      <vt:lpstr>_D001765</vt:lpstr>
      <vt:lpstr>_D001766</vt:lpstr>
      <vt:lpstr>_D001767</vt:lpstr>
      <vt:lpstr>_D001768</vt:lpstr>
      <vt:lpstr>_D001769</vt:lpstr>
      <vt:lpstr>_D001770</vt:lpstr>
      <vt:lpstr>_D001771</vt:lpstr>
      <vt:lpstr>_D001772</vt:lpstr>
      <vt:lpstr>_D001773</vt:lpstr>
      <vt:lpstr>_D001774</vt:lpstr>
      <vt:lpstr>_D001775</vt:lpstr>
      <vt:lpstr>_D001776</vt:lpstr>
      <vt:lpstr>_D001777</vt:lpstr>
      <vt:lpstr>_D001778</vt:lpstr>
      <vt:lpstr>_D001779</vt:lpstr>
      <vt:lpstr>_D001780</vt:lpstr>
      <vt:lpstr>_D001781</vt:lpstr>
      <vt:lpstr>_D001782</vt:lpstr>
      <vt:lpstr>_D001783</vt:lpstr>
      <vt:lpstr>_D001784</vt:lpstr>
      <vt:lpstr>_D001785</vt:lpstr>
      <vt:lpstr>_D001786</vt:lpstr>
      <vt:lpstr>_D001787</vt:lpstr>
      <vt:lpstr>_D001788</vt:lpstr>
      <vt:lpstr>_D001789</vt:lpstr>
      <vt:lpstr>_D001791</vt:lpstr>
      <vt:lpstr>_D001792</vt:lpstr>
      <vt:lpstr>_D001793</vt:lpstr>
      <vt:lpstr>_D001794</vt:lpstr>
      <vt:lpstr>_D001795</vt:lpstr>
      <vt:lpstr>_D001796</vt:lpstr>
      <vt:lpstr>_D001797</vt:lpstr>
      <vt:lpstr>_D001798</vt:lpstr>
      <vt:lpstr>_D001799</vt:lpstr>
      <vt:lpstr>_D001800</vt:lpstr>
      <vt:lpstr>_D001801</vt:lpstr>
      <vt:lpstr>_D001802</vt:lpstr>
      <vt:lpstr>_D001803</vt:lpstr>
      <vt:lpstr>_D001804</vt:lpstr>
      <vt:lpstr>_D001805</vt:lpstr>
      <vt:lpstr>_D001806</vt:lpstr>
      <vt:lpstr>_D001807</vt:lpstr>
      <vt:lpstr>_D001808</vt:lpstr>
      <vt:lpstr>_D001809</vt:lpstr>
      <vt:lpstr>_D001810</vt:lpstr>
      <vt:lpstr>_D001811</vt:lpstr>
      <vt:lpstr>_D001812</vt:lpstr>
      <vt:lpstr>_D001813</vt:lpstr>
      <vt:lpstr>_D001814</vt:lpstr>
      <vt:lpstr>_D001815</vt:lpstr>
      <vt:lpstr>_D001816</vt:lpstr>
      <vt:lpstr>_D001817</vt:lpstr>
      <vt:lpstr>_D001818</vt:lpstr>
      <vt:lpstr>_D001819</vt:lpstr>
      <vt:lpstr>_D001820</vt:lpstr>
      <vt:lpstr>_D001821</vt:lpstr>
      <vt:lpstr>_D001822</vt:lpstr>
      <vt:lpstr>_D001823</vt:lpstr>
      <vt:lpstr>_D001824</vt:lpstr>
      <vt:lpstr>_D001825</vt:lpstr>
      <vt:lpstr>_D001826</vt:lpstr>
      <vt:lpstr>_D001827</vt:lpstr>
      <vt:lpstr>_D001828</vt:lpstr>
      <vt:lpstr>_D001829</vt:lpstr>
      <vt:lpstr>_D001830</vt:lpstr>
      <vt:lpstr>_D001831</vt:lpstr>
      <vt:lpstr>_D001832</vt:lpstr>
      <vt:lpstr>_D001833</vt:lpstr>
      <vt:lpstr>_D001834</vt:lpstr>
      <vt:lpstr>_D001835</vt:lpstr>
      <vt:lpstr>_D001836</vt:lpstr>
      <vt:lpstr>_D001837</vt:lpstr>
      <vt:lpstr>_D001838</vt:lpstr>
      <vt:lpstr>_D001839</vt:lpstr>
      <vt:lpstr>_D001840</vt:lpstr>
      <vt:lpstr>_D001841</vt:lpstr>
      <vt:lpstr>_D001842</vt:lpstr>
      <vt:lpstr>_D001843</vt:lpstr>
      <vt:lpstr>_D001844</vt:lpstr>
      <vt:lpstr>_D001845</vt:lpstr>
      <vt:lpstr>_D001846</vt:lpstr>
      <vt:lpstr>_D001847</vt:lpstr>
      <vt:lpstr>_D001848</vt:lpstr>
      <vt:lpstr>_D001849</vt:lpstr>
      <vt:lpstr>_D001850</vt:lpstr>
      <vt:lpstr>_D001851</vt:lpstr>
      <vt:lpstr>_D001852</vt:lpstr>
      <vt:lpstr>_D001853</vt:lpstr>
      <vt:lpstr>_D001854</vt:lpstr>
      <vt:lpstr>_D001855</vt:lpstr>
      <vt:lpstr>_D001856</vt:lpstr>
      <vt:lpstr>_D001857</vt:lpstr>
      <vt:lpstr>_D001858</vt:lpstr>
      <vt:lpstr>_D001859</vt:lpstr>
      <vt:lpstr>_D001860</vt:lpstr>
      <vt:lpstr>_D001861</vt:lpstr>
      <vt:lpstr>_D001862</vt:lpstr>
      <vt:lpstr>_D001863</vt:lpstr>
      <vt:lpstr>_D001864</vt:lpstr>
      <vt:lpstr>_D001865</vt:lpstr>
      <vt:lpstr>_D001866</vt:lpstr>
      <vt:lpstr>_D001867</vt:lpstr>
      <vt:lpstr>_D001868</vt:lpstr>
      <vt:lpstr>_D001869</vt:lpstr>
      <vt:lpstr>_D001870</vt:lpstr>
      <vt:lpstr>_D001871</vt:lpstr>
      <vt:lpstr>_D001872</vt:lpstr>
      <vt:lpstr>_D001873</vt:lpstr>
      <vt:lpstr>_D001874</vt:lpstr>
      <vt:lpstr>_D001875</vt:lpstr>
      <vt:lpstr>_D001876</vt:lpstr>
      <vt:lpstr>_D001877</vt:lpstr>
      <vt:lpstr>_D001878</vt:lpstr>
      <vt:lpstr>_D001879</vt:lpstr>
      <vt:lpstr>_D001880</vt:lpstr>
      <vt:lpstr>_D001881</vt:lpstr>
      <vt:lpstr>_D001882</vt:lpstr>
      <vt:lpstr>_D001883</vt:lpstr>
      <vt:lpstr>_D001884</vt:lpstr>
      <vt:lpstr>_D001885</vt:lpstr>
      <vt:lpstr>_D001886</vt:lpstr>
      <vt:lpstr>_D001887</vt:lpstr>
      <vt:lpstr>_D001888</vt:lpstr>
      <vt:lpstr>_D001889</vt:lpstr>
      <vt:lpstr>_D001890</vt:lpstr>
      <vt:lpstr>_D001891</vt:lpstr>
      <vt:lpstr>_D001892</vt:lpstr>
      <vt:lpstr>_D001893</vt:lpstr>
      <vt:lpstr>_D001894</vt:lpstr>
      <vt:lpstr>_D001895</vt:lpstr>
      <vt:lpstr>_D001896</vt:lpstr>
      <vt:lpstr>_D001897</vt:lpstr>
      <vt:lpstr>_D001898</vt:lpstr>
      <vt:lpstr>_D001899</vt:lpstr>
      <vt:lpstr>_D001900</vt:lpstr>
      <vt:lpstr>_D001901</vt:lpstr>
      <vt:lpstr>_D001902</vt:lpstr>
      <vt:lpstr>_D001903</vt:lpstr>
      <vt:lpstr>_D001904</vt:lpstr>
      <vt:lpstr>_D001905</vt:lpstr>
      <vt:lpstr>_D001906</vt:lpstr>
      <vt:lpstr>_D001907</vt:lpstr>
      <vt:lpstr>_D001908</vt:lpstr>
      <vt:lpstr>_D001909</vt:lpstr>
      <vt:lpstr>_D001910</vt:lpstr>
      <vt:lpstr>_D001911</vt:lpstr>
      <vt:lpstr>_D001912</vt:lpstr>
      <vt:lpstr>_D001913</vt:lpstr>
      <vt:lpstr>_D001914</vt:lpstr>
      <vt:lpstr>_D001915</vt:lpstr>
      <vt:lpstr>_D001916</vt:lpstr>
      <vt:lpstr>_D001917</vt:lpstr>
      <vt:lpstr>_D001918</vt:lpstr>
      <vt:lpstr>_D001919</vt:lpstr>
      <vt:lpstr>_D001920</vt:lpstr>
      <vt:lpstr>_D001921</vt:lpstr>
      <vt:lpstr>_D001922</vt:lpstr>
      <vt:lpstr>_D001923</vt:lpstr>
      <vt:lpstr>_D001924</vt:lpstr>
      <vt:lpstr>_D001925</vt:lpstr>
      <vt:lpstr>_D001926</vt:lpstr>
      <vt:lpstr>_D001927</vt:lpstr>
      <vt:lpstr>_D001928</vt:lpstr>
      <vt:lpstr>_D001929</vt:lpstr>
      <vt:lpstr>_D001930</vt:lpstr>
      <vt:lpstr>_D001931</vt:lpstr>
      <vt:lpstr>_D001932</vt:lpstr>
      <vt:lpstr>_D001933</vt:lpstr>
      <vt:lpstr>_D001934</vt:lpstr>
      <vt:lpstr>_D001935</vt:lpstr>
      <vt:lpstr>_D001936</vt:lpstr>
      <vt:lpstr>_D001937</vt:lpstr>
      <vt:lpstr>_D001938</vt:lpstr>
      <vt:lpstr>_D001939</vt:lpstr>
      <vt:lpstr>_D001940</vt:lpstr>
      <vt:lpstr>_D001941</vt:lpstr>
      <vt:lpstr>_D001942</vt:lpstr>
      <vt:lpstr>_D001943</vt:lpstr>
      <vt:lpstr>_D001944</vt:lpstr>
      <vt:lpstr>_D001945</vt:lpstr>
      <vt:lpstr>_D001946</vt:lpstr>
      <vt:lpstr>_D001947</vt:lpstr>
      <vt:lpstr>_D001948</vt:lpstr>
      <vt:lpstr>_D001949</vt:lpstr>
      <vt:lpstr>_D001950</vt:lpstr>
      <vt:lpstr>_D001951</vt:lpstr>
      <vt:lpstr>_D001952</vt:lpstr>
      <vt:lpstr>_D001953</vt:lpstr>
      <vt:lpstr>_D001954</vt:lpstr>
      <vt:lpstr>_D001955</vt:lpstr>
      <vt:lpstr>_D001956</vt:lpstr>
      <vt:lpstr>_D001957</vt:lpstr>
      <vt:lpstr>_D001958</vt:lpstr>
      <vt:lpstr>_D001959</vt:lpstr>
      <vt:lpstr>_D001960</vt:lpstr>
      <vt:lpstr>_D001961</vt:lpstr>
      <vt:lpstr>_D001962</vt:lpstr>
      <vt:lpstr>_D001963</vt:lpstr>
      <vt:lpstr>_D001964</vt:lpstr>
      <vt:lpstr>_D001965</vt:lpstr>
      <vt:lpstr>_D001966</vt:lpstr>
      <vt:lpstr>_D001967</vt:lpstr>
      <vt:lpstr>_D001968</vt:lpstr>
      <vt:lpstr>_D001969</vt:lpstr>
      <vt:lpstr>_D001970</vt:lpstr>
      <vt:lpstr>_D001971</vt:lpstr>
      <vt:lpstr>_D001972</vt:lpstr>
      <vt:lpstr>_D001973</vt:lpstr>
      <vt:lpstr>_D001974</vt:lpstr>
      <vt:lpstr>_D001975</vt:lpstr>
      <vt:lpstr>_D001976</vt:lpstr>
      <vt:lpstr>_D001977</vt:lpstr>
      <vt:lpstr>_D001978</vt:lpstr>
      <vt:lpstr>_D001979</vt:lpstr>
      <vt:lpstr>_D001980</vt:lpstr>
      <vt:lpstr>_D001981</vt:lpstr>
      <vt:lpstr>_D001982</vt:lpstr>
      <vt:lpstr>_D001983</vt:lpstr>
      <vt:lpstr>_D001984</vt:lpstr>
      <vt:lpstr>_D001985</vt:lpstr>
      <vt:lpstr>_D001986</vt:lpstr>
      <vt:lpstr>_D001987</vt:lpstr>
      <vt:lpstr>_D001988</vt:lpstr>
      <vt:lpstr>_D001989</vt:lpstr>
      <vt:lpstr>_D001990</vt:lpstr>
      <vt:lpstr>_D001991</vt:lpstr>
      <vt:lpstr>_D001992</vt:lpstr>
      <vt:lpstr>_D001993</vt:lpstr>
      <vt:lpstr>_D001994</vt:lpstr>
      <vt:lpstr>_D001995</vt:lpstr>
      <vt:lpstr>_D001996</vt:lpstr>
      <vt:lpstr>_D001997</vt:lpstr>
      <vt:lpstr>_D001998</vt:lpstr>
      <vt:lpstr>_D001999</vt:lpstr>
      <vt:lpstr>_D002000</vt:lpstr>
      <vt:lpstr>_D002001</vt:lpstr>
      <vt:lpstr>_D002002</vt:lpstr>
      <vt:lpstr>_D002003</vt:lpstr>
      <vt:lpstr>_D002004</vt:lpstr>
      <vt:lpstr>_D002005</vt:lpstr>
      <vt:lpstr>_D002006</vt:lpstr>
      <vt:lpstr>_D002007</vt:lpstr>
      <vt:lpstr>_D002008</vt:lpstr>
      <vt:lpstr>_D002009</vt:lpstr>
      <vt:lpstr>_D002010</vt:lpstr>
      <vt:lpstr>_D002011</vt:lpstr>
      <vt:lpstr>_D002012</vt:lpstr>
      <vt:lpstr>_D002013</vt:lpstr>
      <vt:lpstr>_D002014</vt:lpstr>
      <vt:lpstr>_D002015</vt:lpstr>
      <vt:lpstr>_D002016</vt:lpstr>
      <vt:lpstr>_D002017</vt:lpstr>
      <vt:lpstr>_D002018</vt:lpstr>
      <vt:lpstr>_D002019</vt:lpstr>
      <vt:lpstr>_D002020</vt:lpstr>
      <vt:lpstr>_D002021</vt:lpstr>
      <vt:lpstr>_D002022</vt:lpstr>
      <vt:lpstr>_D002023</vt:lpstr>
      <vt:lpstr>_D002024</vt:lpstr>
      <vt:lpstr>_D002025</vt:lpstr>
      <vt:lpstr>_D002026</vt:lpstr>
      <vt:lpstr>_D002027</vt:lpstr>
      <vt:lpstr>_D002028</vt:lpstr>
      <vt:lpstr>_D002029</vt:lpstr>
      <vt:lpstr>_D002030</vt:lpstr>
      <vt:lpstr>_D002044</vt:lpstr>
      <vt:lpstr>_D002045</vt:lpstr>
      <vt:lpstr>_D002046</vt:lpstr>
      <vt:lpstr>_D002047</vt:lpstr>
      <vt:lpstr>_D002048</vt:lpstr>
      <vt:lpstr>_D002049</vt:lpstr>
      <vt:lpstr>_D002050</vt:lpstr>
      <vt:lpstr>_D002051</vt:lpstr>
      <vt:lpstr>_D002052</vt:lpstr>
      <vt:lpstr>_D002053</vt:lpstr>
      <vt:lpstr>_D002054</vt:lpstr>
      <vt:lpstr>_D002055</vt:lpstr>
      <vt:lpstr>_D002056</vt:lpstr>
      <vt:lpstr>_D002057</vt:lpstr>
      <vt:lpstr>_D002058</vt:lpstr>
      <vt:lpstr>_D002059</vt:lpstr>
      <vt:lpstr>_D002060</vt:lpstr>
      <vt:lpstr>_D002061</vt:lpstr>
      <vt:lpstr>_D002062</vt:lpstr>
      <vt:lpstr>_D002063</vt:lpstr>
      <vt:lpstr>_D002064</vt:lpstr>
      <vt:lpstr>_D002065</vt:lpstr>
      <vt:lpstr>_D002066</vt:lpstr>
      <vt:lpstr>_D002067</vt:lpstr>
      <vt:lpstr>_D002068</vt:lpstr>
      <vt:lpstr>_D002069</vt:lpstr>
      <vt:lpstr>_D002070</vt:lpstr>
      <vt:lpstr>_D002071</vt:lpstr>
      <vt:lpstr>_D002072</vt:lpstr>
      <vt:lpstr>_D002073</vt:lpstr>
      <vt:lpstr>_D002074</vt:lpstr>
      <vt:lpstr>_D002075</vt:lpstr>
      <vt:lpstr>_D002076</vt:lpstr>
      <vt:lpstr>_D002077</vt:lpstr>
      <vt:lpstr>_D002078</vt:lpstr>
      <vt:lpstr>_D002079</vt:lpstr>
      <vt:lpstr>_D002080</vt:lpstr>
      <vt:lpstr>_D002081</vt:lpstr>
      <vt:lpstr>_D002082</vt:lpstr>
      <vt:lpstr>_D002083</vt:lpstr>
      <vt:lpstr>_D002084</vt:lpstr>
      <vt:lpstr>_D002085</vt:lpstr>
      <vt:lpstr>_D002086</vt:lpstr>
      <vt:lpstr>_D002087</vt:lpstr>
      <vt:lpstr>_D002088</vt:lpstr>
      <vt:lpstr>_D002089</vt:lpstr>
      <vt:lpstr>_D002090</vt:lpstr>
      <vt:lpstr>_D002091</vt:lpstr>
      <vt:lpstr>_D002092</vt:lpstr>
      <vt:lpstr>_D002093</vt:lpstr>
      <vt:lpstr>_D002094</vt:lpstr>
      <vt:lpstr>_D002095</vt:lpstr>
      <vt:lpstr>_D002096</vt:lpstr>
      <vt:lpstr>_D002097</vt:lpstr>
      <vt:lpstr>_D002098</vt:lpstr>
      <vt:lpstr>_D002099</vt:lpstr>
      <vt:lpstr>_D002100</vt:lpstr>
      <vt:lpstr>_D002101</vt:lpstr>
      <vt:lpstr>_D002102</vt:lpstr>
      <vt:lpstr>_D002103</vt:lpstr>
      <vt:lpstr>_D002104</vt:lpstr>
      <vt:lpstr>_D002105</vt:lpstr>
      <vt:lpstr>_D002106</vt:lpstr>
      <vt:lpstr>_D002107</vt:lpstr>
      <vt:lpstr>_D002108</vt:lpstr>
      <vt:lpstr>_D002109</vt:lpstr>
      <vt:lpstr>_D002110</vt:lpstr>
      <vt:lpstr>_D002111</vt:lpstr>
      <vt:lpstr>_D002112</vt:lpstr>
      <vt:lpstr>_D002113</vt:lpstr>
      <vt:lpstr>_D002114</vt:lpstr>
      <vt:lpstr>_D002115</vt:lpstr>
      <vt:lpstr>_D002116</vt:lpstr>
      <vt:lpstr>_D002117</vt:lpstr>
      <vt:lpstr>_D002118</vt:lpstr>
      <vt:lpstr>_D002119</vt:lpstr>
      <vt:lpstr>_D002120</vt:lpstr>
      <vt:lpstr>_D002121</vt:lpstr>
      <vt:lpstr>_D002122</vt:lpstr>
      <vt:lpstr>_D002123</vt:lpstr>
      <vt:lpstr>_D002124</vt:lpstr>
      <vt:lpstr>_D002125</vt:lpstr>
      <vt:lpstr>_D002126</vt:lpstr>
      <vt:lpstr>_D002127</vt:lpstr>
      <vt:lpstr>_D002128</vt:lpstr>
      <vt:lpstr>_D002129</vt:lpstr>
      <vt:lpstr>_D002130</vt:lpstr>
      <vt:lpstr>_D002131</vt:lpstr>
      <vt:lpstr>_D002132</vt:lpstr>
      <vt:lpstr>_D002133</vt:lpstr>
      <vt:lpstr>_D002134</vt:lpstr>
      <vt:lpstr>_D002135</vt:lpstr>
      <vt:lpstr>_D002136</vt:lpstr>
      <vt:lpstr>_D002137</vt:lpstr>
      <vt:lpstr>_D002138</vt:lpstr>
      <vt:lpstr>_D002139</vt:lpstr>
      <vt:lpstr>_D002140</vt:lpstr>
      <vt:lpstr>_D002141</vt:lpstr>
      <vt:lpstr>_D002142</vt:lpstr>
      <vt:lpstr>_D002143</vt:lpstr>
      <vt:lpstr>_D002144</vt:lpstr>
      <vt:lpstr>_D002145</vt:lpstr>
      <vt:lpstr>_D002146</vt:lpstr>
      <vt:lpstr>_D002147</vt:lpstr>
      <vt:lpstr>_D002148</vt:lpstr>
      <vt:lpstr>_D002149</vt:lpstr>
      <vt:lpstr>_D002150</vt:lpstr>
      <vt:lpstr>_D002151</vt:lpstr>
      <vt:lpstr>_D002152</vt:lpstr>
      <vt:lpstr>_D002153</vt:lpstr>
      <vt:lpstr>_D002154</vt:lpstr>
      <vt:lpstr>_D002155</vt:lpstr>
      <vt:lpstr>_D002156</vt:lpstr>
      <vt:lpstr>_D002157</vt:lpstr>
      <vt:lpstr>_D002158</vt:lpstr>
      <vt:lpstr>_D002159</vt:lpstr>
      <vt:lpstr>_D002160</vt:lpstr>
      <vt:lpstr>_D002161</vt:lpstr>
      <vt:lpstr>_D002162</vt:lpstr>
      <vt:lpstr>_D002163</vt:lpstr>
      <vt:lpstr>_D002164</vt:lpstr>
      <vt:lpstr>_D002165</vt:lpstr>
      <vt:lpstr>_D002166</vt:lpstr>
      <vt:lpstr>_D002167</vt:lpstr>
      <vt:lpstr>_D002168</vt:lpstr>
      <vt:lpstr>_D002169</vt:lpstr>
      <vt:lpstr>_D002170</vt:lpstr>
      <vt:lpstr>_D002171</vt:lpstr>
      <vt:lpstr>_D002172</vt:lpstr>
      <vt:lpstr>_D002173</vt:lpstr>
      <vt:lpstr>_D002174</vt:lpstr>
      <vt:lpstr>_D002175</vt:lpstr>
      <vt:lpstr>_D002176</vt:lpstr>
      <vt:lpstr>_D002177</vt:lpstr>
      <vt:lpstr>_D002178</vt:lpstr>
      <vt:lpstr>_D002179</vt:lpstr>
      <vt:lpstr>_D002180</vt:lpstr>
      <vt:lpstr>_D002181</vt:lpstr>
      <vt:lpstr>_D002182</vt:lpstr>
      <vt:lpstr>_D002183</vt:lpstr>
      <vt:lpstr>_D002184</vt:lpstr>
      <vt:lpstr>_D002185</vt:lpstr>
      <vt:lpstr>_D002186</vt:lpstr>
      <vt:lpstr>_D002187</vt:lpstr>
      <vt:lpstr>_D002188</vt:lpstr>
      <vt:lpstr>_D002189</vt:lpstr>
      <vt:lpstr>_D002190</vt:lpstr>
      <vt:lpstr>_D002191</vt:lpstr>
      <vt:lpstr>_D002192</vt:lpstr>
      <vt:lpstr>_D002193</vt:lpstr>
      <vt:lpstr>_D002194</vt:lpstr>
      <vt:lpstr>_D002195</vt:lpstr>
      <vt:lpstr>_D002196</vt:lpstr>
      <vt:lpstr>_D002197</vt:lpstr>
      <vt:lpstr>_D002198</vt:lpstr>
      <vt:lpstr>_D002199</vt:lpstr>
      <vt:lpstr>_D002200</vt:lpstr>
      <vt:lpstr>_D002201</vt:lpstr>
      <vt:lpstr>_D002202</vt:lpstr>
      <vt:lpstr>_D002203</vt:lpstr>
      <vt:lpstr>_D002204</vt:lpstr>
      <vt:lpstr>_D002205</vt:lpstr>
      <vt:lpstr>_D002206</vt:lpstr>
      <vt:lpstr>_D002207</vt:lpstr>
      <vt:lpstr>_D002208</vt:lpstr>
      <vt:lpstr>_D002209</vt:lpstr>
      <vt:lpstr>_D002210</vt:lpstr>
      <vt:lpstr>_D002211</vt:lpstr>
      <vt:lpstr>_D002212</vt:lpstr>
      <vt:lpstr>_D002213</vt:lpstr>
      <vt:lpstr>_D002214</vt:lpstr>
      <vt:lpstr>_D002215</vt:lpstr>
      <vt:lpstr>_D002216</vt:lpstr>
      <vt:lpstr>_D002217</vt:lpstr>
      <vt:lpstr>_D002218</vt:lpstr>
      <vt:lpstr>_D002219</vt:lpstr>
      <vt:lpstr>_D002220</vt:lpstr>
      <vt:lpstr>_D002221</vt:lpstr>
      <vt:lpstr>_D002222</vt:lpstr>
      <vt:lpstr>_D002223</vt:lpstr>
      <vt:lpstr>_D002224</vt:lpstr>
      <vt:lpstr>_D002225</vt:lpstr>
      <vt:lpstr>_D002226</vt:lpstr>
      <vt:lpstr>_D002227</vt:lpstr>
      <vt:lpstr>_D002228</vt:lpstr>
      <vt:lpstr>_D002229</vt:lpstr>
      <vt:lpstr>_D002230</vt:lpstr>
      <vt:lpstr>_D002231</vt:lpstr>
      <vt:lpstr>_D002232</vt:lpstr>
      <vt:lpstr>_D002233</vt:lpstr>
      <vt:lpstr>_D002234</vt:lpstr>
      <vt:lpstr>_D002235</vt:lpstr>
      <vt:lpstr>_D002236</vt:lpstr>
      <vt:lpstr>_D002237</vt:lpstr>
      <vt:lpstr>_D002238</vt:lpstr>
      <vt:lpstr>_D002239</vt:lpstr>
      <vt:lpstr>_D002240</vt:lpstr>
      <vt:lpstr>_D002241</vt:lpstr>
      <vt:lpstr>_D002242</vt:lpstr>
      <vt:lpstr>_D002243</vt:lpstr>
      <vt:lpstr>_D002244</vt:lpstr>
      <vt:lpstr>_D002245</vt:lpstr>
      <vt:lpstr>_D002246</vt:lpstr>
      <vt:lpstr>_D002247</vt:lpstr>
      <vt:lpstr>_D002248</vt:lpstr>
      <vt:lpstr>_D002249</vt:lpstr>
      <vt:lpstr>_D002250</vt:lpstr>
      <vt:lpstr>_D002251</vt:lpstr>
      <vt:lpstr>_D002252</vt:lpstr>
      <vt:lpstr>_D002253</vt:lpstr>
      <vt:lpstr>_D002254</vt:lpstr>
      <vt:lpstr>_D002255</vt:lpstr>
      <vt:lpstr>_D002256</vt:lpstr>
      <vt:lpstr>_D002257</vt:lpstr>
      <vt:lpstr>_D002258</vt:lpstr>
      <vt:lpstr>_D002259</vt:lpstr>
      <vt:lpstr>_D002260</vt:lpstr>
      <vt:lpstr>_D002261</vt:lpstr>
      <vt:lpstr>_D002262</vt:lpstr>
      <vt:lpstr>_D002263</vt:lpstr>
      <vt:lpstr>_D002264</vt:lpstr>
      <vt:lpstr>_D002265</vt:lpstr>
      <vt:lpstr>_D002266</vt:lpstr>
      <vt:lpstr>_D002267</vt:lpstr>
      <vt:lpstr>_D002268</vt:lpstr>
      <vt:lpstr>_D002269</vt:lpstr>
      <vt:lpstr>_D002270</vt:lpstr>
      <vt:lpstr>_D002271</vt:lpstr>
      <vt:lpstr>_D002272</vt:lpstr>
      <vt:lpstr>_D002273</vt:lpstr>
      <vt:lpstr>_D002274</vt:lpstr>
      <vt:lpstr>_D002275</vt:lpstr>
      <vt:lpstr>_D002276</vt:lpstr>
      <vt:lpstr>_D002277</vt:lpstr>
      <vt:lpstr>_D002278</vt:lpstr>
      <vt:lpstr>_D002279</vt:lpstr>
      <vt:lpstr>_D002280</vt:lpstr>
      <vt:lpstr>_D002281</vt:lpstr>
      <vt:lpstr>_D002282</vt:lpstr>
      <vt:lpstr>_D002283</vt:lpstr>
      <vt:lpstr>_D002284</vt:lpstr>
      <vt:lpstr>_D002285</vt:lpstr>
      <vt:lpstr>_D002286</vt:lpstr>
      <vt:lpstr>_D002287</vt:lpstr>
      <vt:lpstr>_D002288</vt:lpstr>
      <vt:lpstr>_D002289</vt:lpstr>
      <vt:lpstr>_D002290</vt:lpstr>
      <vt:lpstr>_D002291</vt:lpstr>
      <vt:lpstr>_D002292</vt:lpstr>
      <vt:lpstr>_D002293</vt:lpstr>
      <vt:lpstr>_D002294</vt:lpstr>
      <vt:lpstr>_D002295</vt:lpstr>
      <vt:lpstr>_D002296</vt:lpstr>
      <vt:lpstr>_D002297</vt:lpstr>
      <vt:lpstr>_D002298</vt:lpstr>
      <vt:lpstr>_D002299</vt:lpstr>
      <vt:lpstr>_D002300</vt:lpstr>
      <vt:lpstr>_D002301</vt:lpstr>
      <vt:lpstr>_D002302</vt:lpstr>
      <vt:lpstr>_D002303</vt:lpstr>
      <vt:lpstr>_D002304</vt:lpstr>
      <vt:lpstr>_D002305</vt:lpstr>
      <vt:lpstr>_D002306</vt:lpstr>
      <vt:lpstr>_D002307</vt:lpstr>
      <vt:lpstr>_D002308</vt:lpstr>
      <vt:lpstr>_D002309</vt:lpstr>
      <vt:lpstr>_D002310</vt:lpstr>
      <vt:lpstr>_D002311</vt:lpstr>
      <vt:lpstr>_D002312</vt:lpstr>
      <vt:lpstr>_D002313</vt:lpstr>
      <vt:lpstr>_D002314</vt:lpstr>
      <vt:lpstr>_D002315</vt:lpstr>
      <vt:lpstr>_D002316</vt:lpstr>
      <vt:lpstr>_D002317</vt:lpstr>
      <vt:lpstr>_D002318</vt:lpstr>
      <vt:lpstr>_D002319</vt:lpstr>
      <vt:lpstr>_D002320</vt:lpstr>
      <vt:lpstr>_D002321</vt:lpstr>
      <vt:lpstr>_D002322</vt:lpstr>
      <vt:lpstr>_D002323</vt:lpstr>
      <vt:lpstr>_D002324</vt:lpstr>
      <vt:lpstr>_D002325</vt:lpstr>
      <vt:lpstr>_D002326</vt:lpstr>
      <vt:lpstr>_D002327</vt:lpstr>
      <vt:lpstr>_D002328</vt:lpstr>
      <vt:lpstr>_D002329</vt:lpstr>
      <vt:lpstr>_D002330</vt:lpstr>
      <vt:lpstr>_D002331</vt:lpstr>
      <vt:lpstr>_D002332</vt:lpstr>
      <vt:lpstr>_D002333</vt:lpstr>
      <vt:lpstr>_D002334</vt:lpstr>
      <vt:lpstr>_D002335</vt:lpstr>
      <vt:lpstr>_D002336</vt:lpstr>
      <vt:lpstr>_D002337</vt:lpstr>
      <vt:lpstr>_D002338</vt:lpstr>
      <vt:lpstr>_D002339</vt:lpstr>
      <vt:lpstr>_D002340</vt:lpstr>
      <vt:lpstr>_D002341</vt:lpstr>
      <vt:lpstr>_D002342</vt:lpstr>
      <vt:lpstr>_D002343</vt:lpstr>
      <vt:lpstr>_D002344</vt:lpstr>
      <vt:lpstr>_D002345</vt:lpstr>
      <vt:lpstr>_D002346</vt:lpstr>
      <vt:lpstr>_D002347</vt:lpstr>
      <vt:lpstr>_D002348</vt:lpstr>
      <vt:lpstr>_D002349</vt:lpstr>
      <vt:lpstr>_D002350</vt:lpstr>
      <vt:lpstr>_D002351</vt:lpstr>
      <vt:lpstr>_D002352</vt:lpstr>
      <vt:lpstr>_D002353</vt:lpstr>
      <vt:lpstr>_D002354</vt:lpstr>
      <vt:lpstr>_D002355</vt:lpstr>
      <vt:lpstr>_D002356</vt:lpstr>
      <vt:lpstr>_D002357</vt:lpstr>
      <vt:lpstr>_D002358</vt:lpstr>
      <vt:lpstr>_D002359</vt:lpstr>
      <vt:lpstr>_D002360</vt:lpstr>
      <vt:lpstr>_D002361</vt:lpstr>
      <vt:lpstr>_D002362</vt:lpstr>
      <vt:lpstr>_D002363</vt:lpstr>
      <vt:lpstr>_D002364</vt:lpstr>
      <vt:lpstr>_D002365</vt:lpstr>
      <vt:lpstr>_D002366</vt:lpstr>
      <vt:lpstr>_D002367</vt:lpstr>
      <vt:lpstr>_D002368</vt:lpstr>
      <vt:lpstr>_D002369</vt:lpstr>
      <vt:lpstr>_D002370</vt:lpstr>
      <vt:lpstr>_D002371</vt:lpstr>
      <vt:lpstr>_D002372</vt:lpstr>
      <vt:lpstr>_D002373</vt:lpstr>
      <vt:lpstr>_D002374</vt:lpstr>
      <vt:lpstr>_D002375</vt:lpstr>
      <vt:lpstr>_D002376</vt:lpstr>
      <vt:lpstr>_D002377</vt:lpstr>
      <vt:lpstr>_D002378</vt:lpstr>
      <vt:lpstr>_D002379</vt:lpstr>
      <vt:lpstr>_D002380</vt:lpstr>
      <vt:lpstr>_D002381</vt:lpstr>
      <vt:lpstr>_D002382</vt:lpstr>
      <vt:lpstr>_D002383</vt:lpstr>
      <vt:lpstr>_D002384</vt:lpstr>
      <vt:lpstr>_D002385</vt:lpstr>
      <vt:lpstr>_D002386</vt:lpstr>
      <vt:lpstr>_D002387</vt:lpstr>
      <vt:lpstr>_D002388</vt:lpstr>
      <vt:lpstr>_D002389</vt:lpstr>
      <vt:lpstr>_D002390</vt:lpstr>
      <vt:lpstr>_D002391</vt:lpstr>
      <vt:lpstr>_D002392</vt:lpstr>
      <vt:lpstr>_D002393</vt:lpstr>
      <vt:lpstr>_D002394</vt:lpstr>
      <vt:lpstr>_D002395</vt:lpstr>
      <vt:lpstr>_D002396</vt:lpstr>
      <vt:lpstr>_D002397</vt:lpstr>
      <vt:lpstr>_D002398</vt:lpstr>
      <vt:lpstr>_D002399</vt:lpstr>
      <vt:lpstr>_D002400</vt:lpstr>
      <vt:lpstr>_D002401</vt:lpstr>
      <vt:lpstr>_D002402</vt:lpstr>
      <vt:lpstr>_D002403</vt:lpstr>
      <vt:lpstr>_D002405</vt:lpstr>
      <vt:lpstr>_D002406</vt:lpstr>
      <vt:lpstr>_D002407</vt:lpstr>
      <vt:lpstr>_D002408</vt:lpstr>
      <vt:lpstr>_D002409</vt:lpstr>
      <vt:lpstr>_D002410</vt:lpstr>
      <vt:lpstr>_D002411</vt:lpstr>
      <vt:lpstr>_D002412</vt:lpstr>
      <vt:lpstr>_D002413</vt:lpstr>
      <vt:lpstr>_D002414</vt:lpstr>
      <vt:lpstr>_D002415</vt:lpstr>
      <vt:lpstr>_D002416</vt:lpstr>
      <vt:lpstr>_D002417</vt:lpstr>
      <vt:lpstr>_D002418</vt:lpstr>
      <vt:lpstr>_D002419</vt:lpstr>
      <vt:lpstr>_D002420</vt:lpstr>
      <vt:lpstr>_D002421</vt:lpstr>
      <vt:lpstr>_D002422</vt:lpstr>
      <vt:lpstr>_D002423</vt:lpstr>
      <vt:lpstr>_D002424</vt:lpstr>
      <vt:lpstr>_D002425</vt:lpstr>
      <vt:lpstr>_D002426</vt:lpstr>
      <vt:lpstr>_D002427</vt:lpstr>
      <vt:lpstr>_D002428</vt:lpstr>
      <vt:lpstr>_D002429</vt:lpstr>
      <vt:lpstr>_D002430</vt:lpstr>
      <vt:lpstr>_D002431</vt:lpstr>
      <vt:lpstr>_D002432</vt:lpstr>
      <vt:lpstr>_D002433</vt:lpstr>
      <vt:lpstr>_D002434</vt:lpstr>
      <vt:lpstr>_D002435</vt:lpstr>
      <vt:lpstr>_D002436</vt:lpstr>
      <vt:lpstr>_D002437</vt:lpstr>
      <vt:lpstr>_D002438</vt:lpstr>
      <vt:lpstr>_D002439</vt:lpstr>
      <vt:lpstr>_D002440</vt:lpstr>
      <vt:lpstr>_D002441</vt:lpstr>
      <vt:lpstr>_D002442</vt:lpstr>
      <vt:lpstr>_D002443</vt:lpstr>
      <vt:lpstr>_D002444</vt:lpstr>
      <vt:lpstr>_D002445</vt:lpstr>
      <vt:lpstr>_D002446</vt:lpstr>
      <vt:lpstr>_D002447</vt:lpstr>
      <vt:lpstr>_D002448</vt:lpstr>
      <vt:lpstr>_D002449</vt:lpstr>
      <vt:lpstr>_D002450</vt:lpstr>
      <vt:lpstr>_D002451</vt:lpstr>
      <vt:lpstr>_D002452</vt:lpstr>
      <vt:lpstr>_D002453</vt:lpstr>
      <vt:lpstr>_D002454</vt:lpstr>
      <vt:lpstr>_D002455</vt:lpstr>
      <vt:lpstr>_D002456</vt:lpstr>
      <vt:lpstr>_D002457</vt:lpstr>
      <vt:lpstr>_D002458</vt:lpstr>
      <vt:lpstr>_D002459</vt:lpstr>
      <vt:lpstr>_D002460</vt:lpstr>
      <vt:lpstr>_D002461</vt:lpstr>
      <vt:lpstr>_D002462</vt:lpstr>
      <vt:lpstr>_D002463</vt:lpstr>
      <vt:lpstr>_D002464</vt:lpstr>
      <vt:lpstr>_D002465</vt:lpstr>
      <vt:lpstr>_D002466</vt:lpstr>
      <vt:lpstr>_D002467</vt:lpstr>
      <vt:lpstr>_D002468</vt:lpstr>
      <vt:lpstr>_D002469</vt:lpstr>
      <vt:lpstr>_D002470</vt:lpstr>
      <vt:lpstr>_D002471</vt:lpstr>
      <vt:lpstr>_D002472</vt:lpstr>
      <vt:lpstr>_D002473</vt:lpstr>
      <vt:lpstr>_D002474</vt:lpstr>
      <vt:lpstr>_D002475</vt:lpstr>
      <vt:lpstr>_D002476</vt:lpstr>
      <vt:lpstr>_D002477</vt:lpstr>
      <vt:lpstr>_D002478</vt:lpstr>
      <vt:lpstr>_D002479</vt:lpstr>
      <vt:lpstr>_D002480</vt:lpstr>
      <vt:lpstr>_D002481</vt:lpstr>
      <vt:lpstr>_D002482</vt:lpstr>
      <vt:lpstr>_D002483</vt:lpstr>
      <vt:lpstr>_D002484</vt:lpstr>
      <vt:lpstr>_D002485</vt:lpstr>
      <vt:lpstr>_D002486</vt:lpstr>
      <vt:lpstr>_D002487</vt:lpstr>
      <vt:lpstr>_D002488</vt:lpstr>
      <vt:lpstr>_D002489</vt:lpstr>
      <vt:lpstr>_D002490</vt:lpstr>
      <vt:lpstr>_D002491</vt:lpstr>
      <vt:lpstr>_D002492</vt:lpstr>
      <vt:lpstr>_D002493</vt:lpstr>
      <vt:lpstr>_D002494</vt:lpstr>
      <vt:lpstr>_D002495</vt:lpstr>
      <vt:lpstr>_D002496</vt:lpstr>
      <vt:lpstr>_D002497</vt:lpstr>
      <vt:lpstr>_D002498</vt:lpstr>
      <vt:lpstr>_D002499</vt:lpstr>
      <vt:lpstr>_D002500</vt:lpstr>
      <vt:lpstr>_D002501</vt:lpstr>
      <vt:lpstr>_D002502</vt:lpstr>
      <vt:lpstr>_D002503</vt:lpstr>
      <vt:lpstr>_D002504</vt:lpstr>
      <vt:lpstr>_D002505</vt:lpstr>
      <vt:lpstr>_D002506</vt:lpstr>
      <vt:lpstr>_D002507</vt:lpstr>
      <vt:lpstr>_D002508</vt:lpstr>
      <vt:lpstr>_D002509</vt:lpstr>
      <vt:lpstr>_D002510</vt:lpstr>
      <vt:lpstr>_D002511</vt:lpstr>
      <vt:lpstr>_D002512</vt:lpstr>
      <vt:lpstr>_D002513</vt:lpstr>
      <vt:lpstr>_D002514</vt:lpstr>
      <vt:lpstr>_D002515</vt:lpstr>
      <vt:lpstr>_D002516</vt:lpstr>
      <vt:lpstr>_D002517</vt:lpstr>
      <vt:lpstr>_D002518</vt:lpstr>
      <vt:lpstr>_D002519</vt:lpstr>
      <vt:lpstr>_D002520</vt:lpstr>
      <vt:lpstr>_D002521</vt:lpstr>
      <vt:lpstr>_D002522</vt:lpstr>
      <vt:lpstr>_D002523</vt:lpstr>
      <vt:lpstr>_D002524</vt:lpstr>
      <vt:lpstr>_D002525</vt:lpstr>
      <vt:lpstr>_D002526</vt:lpstr>
      <vt:lpstr>_D002527</vt:lpstr>
      <vt:lpstr>_D002528</vt:lpstr>
      <vt:lpstr>_D002529</vt:lpstr>
      <vt:lpstr>_D002530</vt:lpstr>
      <vt:lpstr>_D002531</vt:lpstr>
      <vt:lpstr>_D002532</vt:lpstr>
      <vt:lpstr>_D002533</vt:lpstr>
      <vt:lpstr>_D002534</vt:lpstr>
      <vt:lpstr>_D002535</vt:lpstr>
      <vt:lpstr>_D002536</vt:lpstr>
      <vt:lpstr>_D002537</vt:lpstr>
      <vt:lpstr>_D002538</vt:lpstr>
      <vt:lpstr>_D002539</vt:lpstr>
      <vt:lpstr>_D002540</vt:lpstr>
      <vt:lpstr>_D002541</vt:lpstr>
      <vt:lpstr>_D002542</vt:lpstr>
      <vt:lpstr>_D002543</vt:lpstr>
      <vt:lpstr>_D002544</vt:lpstr>
      <vt:lpstr>_D002545</vt:lpstr>
      <vt:lpstr>_D002546</vt:lpstr>
      <vt:lpstr>_D002547</vt:lpstr>
      <vt:lpstr>_D002548</vt:lpstr>
      <vt:lpstr>_D002549</vt:lpstr>
      <vt:lpstr>_D002550</vt:lpstr>
      <vt:lpstr>_D002551</vt:lpstr>
      <vt:lpstr>_D002552</vt:lpstr>
      <vt:lpstr>_D002553</vt:lpstr>
      <vt:lpstr>_D002554</vt:lpstr>
      <vt:lpstr>_D002555</vt:lpstr>
      <vt:lpstr>_D002556</vt:lpstr>
      <vt:lpstr>_D002557</vt:lpstr>
      <vt:lpstr>_D002558</vt:lpstr>
      <vt:lpstr>_D002559</vt:lpstr>
      <vt:lpstr>_D002560</vt:lpstr>
      <vt:lpstr>_D002561</vt:lpstr>
      <vt:lpstr>_D002562</vt:lpstr>
      <vt:lpstr>_D002563</vt:lpstr>
      <vt:lpstr>_D002564</vt:lpstr>
      <vt:lpstr>_D002565</vt:lpstr>
      <vt:lpstr>_D002566</vt:lpstr>
      <vt:lpstr>_D002567</vt:lpstr>
      <vt:lpstr>_D002568</vt:lpstr>
      <vt:lpstr>_D002569</vt:lpstr>
      <vt:lpstr>_D002570</vt:lpstr>
      <vt:lpstr>_D002571</vt:lpstr>
      <vt:lpstr>_D002572</vt:lpstr>
      <vt:lpstr>_D002573</vt:lpstr>
      <vt:lpstr>_D002574</vt:lpstr>
      <vt:lpstr>_D002575</vt:lpstr>
      <vt:lpstr>_D002576</vt:lpstr>
      <vt:lpstr>_D002577</vt:lpstr>
      <vt:lpstr>_D002578</vt:lpstr>
      <vt:lpstr>_D002579</vt:lpstr>
      <vt:lpstr>_D002580</vt:lpstr>
      <vt:lpstr>_D002581</vt:lpstr>
      <vt:lpstr>_D002582</vt:lpstr>
      <vt:lpstr>_D002583</vt:lpstr>
      <vt:lpstr>_D002584</vt:lpstr>
      <vt:lpstr>_D002585</vt:lpstr>
      <vt:lpstr>_D002586</vt:lpstr>
      <vt:lpstr>_D002587</vt:lpstr>
      <vt:lpstr>_D002588</vt:lpstr>
      <vt:lpstr>_D002589</vt:lpstr>
      <vt:lpstr>_D002590</vt:lpstr>
      <vt:lpstr>_D002591</vt:lpstr>
      <vt:lpstr>_D002592</vt:lpstr>
      <vt:lpstr>_D002593</vt:lpstr>
      <vt:lpstr>_D002594</vt:lpstr>
      <vt:lpstr>_D002595</vt:lpstr>
      <vt:lpstr>_D002596</vt:lpstr>
      <vt:lpstr>_D002597</vt:lpstr>
      <vt:lpstr>_D002598</vt:lpstr>
      <vt:lpstr>_D002599</vt:lpstr>
      <vt:lpstr>_D002600</vt:lpstr>
      <vt:lpstr>_D002601</vt:lpstr>
      <vt:lpstr>_D002602</vt:lpstr>
      <vt:lpstr>_D002603</vt:lpstr>
      <vt:lpstr>_D002604</vt:lpstr>
      <vt:lpstr>_D002605</vt:lpstr>
      <vt:lpstr>_D002606</vt:lpstr>
      <vt:lpstr>_D002607</vt:lpstr>
      <vt:lpstr>_D002608</vt:lpstr>
      <vt:lpstr>_D002609</vt:lpstr>
      <vt:lpstr>_D002610</vt:lpstr>
      <vt:lpstr>_D002611</vt:lpstr>
      <vt:lpstr>_D002612</vt:lpstr>
      <vt:lpstr>_D002613</vt:lpstr>
      <vt:lpstr>_D002614</vt:lpstr>
      <vt:lpstr>_D002615</vt:lpstr>
      <vt:lpstr>_D002616</vt:lpstr>
      <vt:lpstr>_D002617</vt:lpstr>
      <vt:lpstr>_D002618</vt:lpstr>
      <vt:lpstr>_D002619</vt:lpstr>
      <vt:lpstr>_D002620</vt:lpstr>
      <vt:lpstr>_D002621</vt:lpstr>
      <vt:lpstr>_D002622</vt:lpstr>
      <vt:lpstr>_D002623</vt:lpstr>
      <vt:lpstr>_D002624</vt:lpstr>
      <vt:lpstr>_D002625</vt:lpstr>
      <vt:lpstr>_D002626</vt:lpstr>
      <vt:lpstr>_D002627</vt:lpstr>
      <vt:lpstr>_D002628</vt:lpstr>
      <vt:lpstr>_D002629</vt:lpstr>
      <vt:lpstr>_D002630</vt:lpstr>
      <vt:lpstr>_D002631</vt:lpstr>
      <vt:lpstr>_D002632</vt:lpstr>
      <vt:lpstr>_D002633</vt:lpstr>
      <vt:lpstr>_D002634</vt:lpstr>
      <vt:lpstr>_D002635</vt:lpstr>
      <vt:lpstr>_D002636</vt:lpstr>
      <vt:lpstr>_D002637</vt:lpstr>
      <vt:lpstr>_D002638</vt:lpstr>
      <vt:lpstr>_D002639</vt:lpstr>
      <vt:lpstr>_D002640</vt:lpstr>
      <vt:lpstr>_D002641</vt:lpstr>
      <vt:lpstr>_D002642</vt:lpstr>
      <vt:lpstr>_D002643</vt:lpstr>
      <vt:lpstr>_D002644</vt:lpstr>
      <vt:lpstr>_D002654</vt:lpstr>
      <vt:lpstr>_D002655</vt:lpstr>
      <vt:lpstr>_D002656</vt:lpstr>
      <vt:lpstr>_D002657</vt:lpstr>
      <vt:lpstr>_D002658</vt:lpstr>
      <vt:lpstr>_D002659</vt:lpstr>
      <vt:lpstr>_D002660</vt:lpstr>
      <vt:lpstr>_D002661</vt:lpstr>
      <vt:lpstr>_D002662</vt:lpstr>
      <vt:lpstr>_D002663</vt:lpstr>
      <vt:lpstr>_D002664</vt:lpstr>
      <vt:lpstr>_D002665</vt:lpstr>
      <vt:lpstr>_D002666</vt:lpstr>
      <vt:lpstr>_D002667</vt:lpstr>
      <vt:lpstr>_D002668</vt:lpstr>
      <vt:lpstr>_D002669</vt:lpstr>
      <vt:lpstr>_D002670</vt:lpstr>
      <vt:lpstr>_D002671</vt:lpstr>
      <vt:lpstr>_D002672</vt:lpstr>
      <vt:lpstr>_D002673</vt:lpstr>
      <vt:lpstr>_D002674</vt:lpstr>
      <vt:lpstr>_D002675</vt:lpstr>
      <vt:lpstr>_D002676</vt:lpstr>
      <vt:lpstr>_D002677</vt:lpstr>
      <vt:lpstr>_D002678</vt:lpstr>
      <vt:lpstr>_D002679</vt:lpstr>
      <vt:lpstr>_D002680</vt:lpstr>
      <vt:lpstr>_D002681</vt:lpstr>
      <vt:lpstr>_D002682</vt:lpstr>
      <vt:lpstr>_D002683</vt:lpstr>
      <vt:lpstr>_D002684</vt:lpstr>
      <vt:lpstr>_D002685</vt:lpstr>
      <vt:lpstr>_D002686</vt:lpstr>
      <vt:lpstr>_D002687</vt:lpstr>
      <vt:lpstr>_D002688</vt:lpstr>
      <vt:lpstr>_D002689</vt:lpstr>
      <vt:lpstr>_D002690</vt:lpstr>
      <vt:lpstr>_D002691</vt:lpstr>
      <vt:lpstr>_D002692</vt:lpstr>
      <vt:lpstr>_D002693</vt:lpstr>
      <vt:lpstr>_D002694</vt:lpstr>
      <vt:lpstr>_D002695</vt:lpstr>
      <vt:lpstr>_D002696</vt:lpstr>
      <vt:lpstr>_D002697</vt:lpstr>
      <vt:lpstr>_D002698</vt:lpstr>
      <vt:lpstr>_D002699</vt:lpstr>
      <vt:lpstr>_D002700</vt:lpstr>
      <vt:lpstr>_D002701</vt:lpstr>
      <vt:lpstr>_D002702</vt:lpstr>
      <vt:lpstr>_D002703</vt:lpstr>
      <vt:lpstr>_D002704</vt:lpstr>
      <vt:lpstr>_D002705</vt:lpstr>
      <vt:lpstr>_D002706</vt:lpstr>
      <vt:lpstr>_D002707</vt:lpstr>
      <vt:lpstr>_D002708</vt:lpstr>
      <vt:lpstr>_D002709</vt:lpstr>
      <vt:lpstr>_D002710</vt:lpstr>
      <vt:lpstr>_D002711</vt:lpstr>
      <vt:lpstr>_D002712</vt:lpstr>
      <vt:lpstr>_D002713</vt:lpstr>
      <vt:lpstr>_D002714</vt:lpstr>
      <vt:lpstr>_D002715</vt:lpstr>
      <vt:lpstr>_D002716</vt:lpstr>
      <vt:lpstr>_D002717</vt:lpstr>
      <vt:lpstr>_D002718</vt:lpstr>
      <vt:lpstr>_D002719</vt:lpstr>
      <vt:lpstr>_D002720</vt:lpstr>
      <vt:lpstr>_D002721</vt:lpstr>
      <vt:lpstr>_D002722</vt:lpstr>
      <vt:lpstr>_D002723</vt:lpstr>
      <vt:lpstr>_D002724</vt:lpstr>
      <vt:lpstr>_D002725</vt:lpstr>
      <vt:lpstr>_D002726</vt:lpstr>
      <vt:lpstr>_D002727</vt:lpstr>
      <vt:lpstr>_D002728</vt:lpstr>
      <vt:lpstr>_D002729</vt:lpstr>
      <vt:lpstr>_D002730</vt:lpstr>
      <vt:lpstr>_D002731</vt:lpstr>
      <vt:lpstr>_D002732</vt:lpstr>
      <vt:lpstr>_D002733</vt:lpstr>
      <vt:lpstr>_D002734</vt:lpstr>
      <vt:lpstr>_D002735</vt:lpstr>
      <vt:lpstr>_D002736</vt:lpstr>
      <vt:lpstr>_D002737</vt:lpstr>
      <vt:lpstr>_D002738</vt:lpstr>
      <vt:lpstr>_D002739</vt:lpstr>
      <vt:lpstr>_D002740</vt:lpstr>
      <vt:lpstr>_D002741</vt:lpstr>
      <vt:lpstr>_D002742</vt:lpstr>
      <vt:lpstr>_D002743</vt:lpstr>
      <vt:lpstr>_D002745</vt:lpstr>
      <vt:lpstr>_D002746</vt:lpstr>
      <vt:lpstr>_D002747</vt:lpstr>
      <vt:lpstr>_D002748</vt:lpstr>
      <vt:lpstr>_D002749</vt:lpstr>
      <vt:lpstr>_D002750</vt:lpstr>
      <vt:lpstr>_D002751</vt:lpstr>
      <vt:lpstr>_D002752</vt:lpstr>
      <vt:lpstr>_D002753</vt:lpstr>
      <vt:lpstr>_D002754</vt:lpstr>
      <vt:lpstr>_D002755</vt:lpstr>
      <vt:lpstr>_D002756</vt:lpstr>
      <vt:lpstr>_D002757</vt:lpstr>
      <vt:lpstr>_D002758</vt:lpstr>
      <vt:lpstr>_D002759</vt:lpstr>
      <vt:lpstr>_D002760</vt:lpstr>
      <vt:lpstr>_D002761</vt:lpstr>
      <vt:lpstr>_D002762</vt:lpstr>
      <vt:lpstr>_D002763</vt:lpstr>
      <vt:lpstr>_D002764</vt:lpstr>
      <vt:lpstr>_D002765</vt:lpstr>
      <vt:lpstr>_D002766</vt:lpstr>
      <vt:lpstr>_D002767</vt:lpstr>
      <vt:lpstr>_D002768</vt:lpstr>
      <vt:lpstr>_D002769</vt:lpstr>
      <vt:lpstr>_D002770</vt:lpstr>
      <vt:lpstr>_D002771</vt:lpstr>
      <vt:lpstr>_D002772</vt:lpstr>
      <vt:lpstr>_D002773</vt:lpstr>
      <vt:lpstr>_D002774</vt:lpstr>
      <vt:lpstr>_D002775</vt:lpstr>
      <vt:lpstr>_D002776</vt:lpstr>
      <vt:lpstr>_D002777</vt:lpstr>
      <vt:lpstr>_D002778</vt:lpstr>
      <vt:lpstr>_D002779</vt:lpstr>
      <vt:lpstr>_D002780</vt:lpstr>
      <vt:lpstr>_D002781</vt:lpstr>
      <vt:lpstr>_D002782</vt:lpstr>
      <vt:lpstr>_D002783</vt:lpstr>
      <vt:lpstr>_D002784</vt:lpstr>
      <vt:lpstr>_D002785</vt:lpstr>
      <vt:lpstr>_D002786</vt:lpstr>
      <vt:lpstr>_D002787</vt:lpstr>
      <vt:lpstr>_D002788</vt:lpstr>
      <vt:lpstr>_D002789</vt:lpstr>
      <vt:lpstr>_D002790</vt:lpstr>
      <vt:lpstr>_D002791</vt:lpstr>
      <vt:lpstr>_D002792</vt:lpstr>
      <vt:lpstr>_D002793</vt:lpstr>
      <vt:lpstr>_D002794</vt:lpstr>
      <vt:lpstr>_D002795</vt:lpstr>
      <vt:lpstr>_D002796</vt:lpstr>
      <vt:lpstr>_D002797</vt:lpstr>
      <vt:lpstr>_D002798</vt:lpstr>
      <vt:lpstr>_D002799</vt:lpstr>
      <vt:lpstr>_D002800</vt:lpstr>
      <vt:lpstr>_D002801</vt:lpstr>
      <vt:lpstr>_D002802</vt:lpstr>
      <vt:lpstr>_D002803</vt:lpstr>
      <vt:lpstr>_D002804</vt:lpstr>
      <vt:lpstr>_D002805</vt:lpstr>
      <vt:lpstr>_D002806</vt:lpstr>
      <vt:lpstr>_D002807</vt:lpstr>
      <vt:lpstr>_D002808</vt:lpstr>
      <vt:lpstr>_D002809</vt:lpstr>
      <vt:lpstr>_D002810</vt:lpstr>
      <vt:lpstr>_D002811</vt:lpstr>
      <vt:lpstr>_D002812</vt:lpstr>
      <vt:lpstr>_D002813</vt:lpstr>
      <vt:lpstr>_D002814</vt:lpstr>
      <vt:lpstr>_D002815</vt:lpstr>
      <vt:lpstr>_D002816</vt:lpstr>
      <vt:lpstr>_D002817</vt:lpstr>
      <vt:lpstr>_D002818</vt:lpstr>
      <vt:lpstr>_D002819</vt:lpstr>
      <vt:lpstr>_D002820</vt:lpstr>
      <vt:lpstr>_D002821</vt:lpstr>
      <vt:lpstr>_D002822</vt:lpstr>
      <vt:lpstr>_D002823</vt:lpstr>
      <vt:lpstr>_D002824</vt:lpstr>
      <vt:lpstr>_D002825</vt:lpstr>
      <vt:lpstr>_D002826</vt:lpstr>
      <vt:lpstr>_D002827</vt:lpstr>
      <vt:lpstr>_D002828</vt:lpstr>
      <vt:lpstr>_D002829</vt:lpstr>
      <vt:lpstr>_D002830</vt:lpstr>
      <vt:lpstr>_D002831</vt:lpstr>
      <vt:lpstr>_D002832</vt:lpstr>
      <vt:lpstr>_D002833</vt:lpstr>
      <vt:lpstr>_D002834</vt:lpstr>
      <vt:lpstr>_D002843</vt:lpstr>
      <vt:lpstr>_D002844</vt:lpstr>
      <vt:lpstr>_D002845</vt:lpstr>
      <vt:lpstr>_D002846</vt:lpstr>
      <vt:lpstr>_D002847</vt:lpstr>
      <vt:lpstr>_D002848</vt:lpstr>
      <vt:lpstr>_D002849</vt:lpstr>
      <vt:lpstr>_D002850</vt:lpstr>
      <vt:lpstr>_D002851</vt:lpstr>
      <vt:lpstr>_D002852</vt:lpstr>
      <vt:lpstr>_D002853</vt:lpstr>
      <vt:lpstr>_D002854</vt:lpstr>
      <vt:lpstr>_D002855</vt:lpstr>
      <vt:lpstr>_D002856</vt:lpstr>
      <vt:lpstr>_D002857</vt:lpstr>
      <vt:lpstr>_D002858</vt:lpstr>
      <vt:lpstr>_D002859</vt:lpstr>
      <vt:lpstr>_D002860</vt:lpstr>
      <vt:lpstr>_D002861</vt:lpstr>
      <vt:lpstr>_D002862</vt:lpstr>
      <vt:lpstr>_D002863</vt:lpstr>
      <vt:lpstr>_D002864</vt:lpstr>
      <vt:lpstr>_D002865</vt:lpstr>
      <vt:lpstr>_D002866</vt:lpstr>
      <vt:lpstr>_D002867</vt:lpstr>
      <vt:lpstr>_D002868</vt:lpstr>
      <vt:lpstr>_D002869</vt:lpstr>
      <vt:lpstr>_D002870</vt:lpstr>
      <vt:lpstr>_D002871</vt:lpstr>
      <vt:lpstr>_D002872</vt:lpstr>
      <vt:lpstr>_D002873</vt:lpstr>
      <vt:lpstr>_D002874</vt:lpstr>
      <vt:lpstr>_D002875</vt:lpstr>
      <vt:lpstr>_D002876</vt:lpstr>
      <vt:lpstr>_D002877</vt:lpstr>
      <vt:lpstr>_D002878</vt:lpstr>
      <vt:lpstr>_D002879</vt:lpstr>
      <vt:lpstr>_D002880</vt:lpstr>
      <vt:lpstr>_D002881</vt:lpstr>
      <vt:lpstr>_D002882</vt:lpstr>
      <vt:lpstr>_D002883</vt:lpstr>
      <vt:lpstr>_D002884</vt:lpstr>
      <vt:lpstr>_D002885</vt:lpstr>
      <vt:lpstr>_D002886</vt:lpstr>
      <vt:lpstr>_D002887</vt:lpstr>
      <vt:lpstr>_D002888</vt:lpstr>
      <vt:lpstr>_D002889</vt:lpstr>
      <vt:lpstr>_D002890</vt:lpstr>
      <vt:lpstr>_D002891</vt:lpstr>
      <vt:lpstr>_D002892</vt:lpstr>
      <vt:lpstr>_D002893</vt:lpstr>
      <vt:lpstr>_D002894</vt:lpstr>
      <vt:lpstr>_D002895</vt:lpstr>
      <vt:lpstr>_D002896</vt:lpstr>
      <vt:lpstr>_D002897</vt:lpstr>
      <vt:lpstr>_D002898</vt:lpstr>
      <vt:lpstr>_D002899</vt:lpstr>
      <vt:lpstr>_D002900</vt:lpstr>
      <vt:lpstr>_D002901</vt:lpstr>
      <vt:lpstr>_D002902</vt:lpstr>
      <vt:lpstr>_D002903</vt:lpstr>
      <vt:lpstr>_D002904</vt:lpstr>
      <vt:lpstr>_D002905</vt:lpstr>
      <vt:lpstr>_D002906</vt:lpstr>
      <vt:lpstr>_D002907</vt:lpstr>
      <vt:lpstr>_D002908</vt:lpstr>
      <vt:lpstr>_D002909</vt:lpstr>
      <vt:lpstr>_D002910</vt:lpstr>
      <vt:lpstr>_D002911</vt:lpstr>
      <vt:lpstr>_D002912</vt:lpstr>
      <vt:lpstr>_D002913</vt:lpstr>
      <vt:lpstr>_D002914</vt:lpstr>
      <vt:lpstr>_D002915</vt:lpstr>
      <vt:lpstr>_D002916</vt:lpstr>
      <vt:lpstr>_D002917</vt:lpstr>
      <vt:lpstr>_D002918</vt:lpstr>
      <vt:lpstr>_D002919</vt:lpstr>
      <vt:lpstr>_D002920</vt:lpstr>
      <vt:lpstr>_D002921</vt:lpstr>
      <vt:lpstr>_D002922</vt:lpstr>
      <vt:lpstr>_D002923</vt:lpstr>
      <vt:lpstr>_D002924</vt:lpstr>
      <vt:lpstr>_D002925</vt:lpstr>
      <vt:lpstr>_D002926</vt:lpstr>
      <vt:lpstr>_D002927</vt:lpstr>
      <vt:lpstr>_D002928</vt:lpstr>
      <vt:lpstr>_D002929</vt:lpstr>
      <vt:lpstr>_D002930</vt:lpstr>
      <vt:lpstr>_D002931</vt:lpstr>
      <vt:lpstr>_D002932</vt:lpstr>
      <vt:lpstr>_D002934</vt:lpstr>
      <vt:lpstr>_D002935</vt:lpstr>
      <vt:lpstr>_D002936</vt:lpstr>
      <vt:lpstr>_D002937</vt:lpstr>
      <vt:lpstr>_D002938</vt:lpstr>
      <vt:lpstr>_D002939</vt:lpstr>
      <vt:lpstr>_D002940</vt:lpstr>
      <vt:lpstr>_D002941</vt:lpstr>
      <vt:lpstr>_D002942</vt:lpstr>
      <vt:lpstr>_D002943</vt:lpstr>
      <vt:lpstr>_D002944</vt:lpstr>
      <vt:lpstr>_D002945</vt:lpstr>
      <vt:lpstr>_D002946</vt:lpstr>
      <vt:lpstr>_D002947</vt:lpstr>
      <vt:lpstr>_D002948</vt:lpstr>
      <vt:lpstr>_D002949</vt:lpstr>
      <vt:lpstr>_D002950</vt:lpstr>
      <vt:lpstr>_D002951</vt:lpstr>
      <vt:lpstr>_D002952</vt:lpstr>
      <vt:lpstr>_D002953</vt:lpstr>
      <vt:lpstr>_D002954</vt:lpstr>
      <vt:lpstr>_D002955</vt:lpstr>
      <vt:lpstr>_D002956</vt:lpstr>
      <vt:lpstr>_D002957</vt:lpstr>
      <vt:lpstr>_D002958</vt:lpstr>
      <vt:lpstr>_D002959</vt:lpstr>
      <vt:lpstr>_D002960</vt:lpstr>
      <vt:lpstr>_D002961</vt:lpstr>
      <vt:lpstr>_D002962</vt:lpstr>
      <vt:lpstr>_D002963</vt:lpstr>
      <vt:lpstr>_D002964</vt:lpstr>
      <vt:lpstr>_D002965</vt:lpstr>
      <vt:lpstr>_D002966</vt:lpstr>
      <vt:lpstr>_D002967</vt:lpstr>
      <vt:lpstr>_D002968</vt:lpstr>
      <vt:lpstr>_D002969</vt:lpstr>
      <vt:lpstr>_D002970</vt:lpstr>
      <vt:lpstr>_D002971</vt:lpstr>
      <vt:lpstr>_D002972</vt:lpstr>
      <vt:lpstr>_D002973</vt:lpstr>
      <vt:lpstr>_D002974</vt:lpstr>
      <vt:lpstr>_D002975</vt:lpstr>
      <vt:lpstr>_D002976</vt:lpstr>
      <vt:lpstr>_D002977</vt:lpstr>
      <vt:lpstr>_D002978</vt:lpstr>
      <vt:lpstr>_D002979</vt:lpstr>
      <vt:lpstr>_D002980</vt:lpstr>
      <vt:lpstr>_D002981</vt:lpstr>
      <vt:lpstr>_D002982</vt:lpstr>
      <vt:lpstr>_D002983</vt:lpstr>
      <vt:lpstr>_D002984</vt:lpstr>
      <vt:lpstr>_D002985</vt:lpstr>
      <vt:lpstr>_D002986</vt:lpstr>
      <vt:lpstr>_D002987</vt:lpstr>
      <vt:lpstr>_D002988</vt:lpstr>
      <vt:lpstr>_D002989</vt:lpstr>
      <vt:lpstr>_D002990</vt:lpstr>
      <vt:lpstr>_D002991</vt:lpstr>
      <vt:lpstr>_D002992</vt:lpstr>
      <vt:lpstr>_D002993</vt:lpstr>
      <vt:lpstr>_D002994</vt:lpstr>
      <vt:lpstr>_D002995</vt:lpstr>
      <vt:lpstr>_D002996</vt:lpstr>
      <vt:lpstr>_D002997</vt:lpstr>
      <vt:lpstr>_D002998</vt:lpstr>
      <vt:lpstr>_D002999</vt:lpstr>
      <vt:lpstr>_D003000</vt:lpstr>
      <vt:lpstr>_D003001</vt:lpstr>
      <vt:lpstr>_D003002</vt:lpstr>
      <vt:lpstr>_D003003</vt:lpstr>
      <vt:lpstr>_D003004</vt:lpstr>
      <vt:lpstr>_D003005</vt:lpstr>
      <vt:lpstr>_D003006</vt:lpstr>
      <vt:lpstr>_D003007</vt:lpstr>
      <vt:lpstr>_D003008</vt:lpstr>
      <vt:lpstr>_D003009</vt:lpstr>
      <vt:lpstr>_D003010</vt:lpstr>
      <vt:lpstr>_D003011</vt:lpstr>
      <vt:lpstr>_D003012</vt:lpstr>
      <vt:lpstr>_D003013</vt:lpstr>
      <vt:lpstr>_D003014</vt:lpstr>
      <vt:lpstr>_D003015</vt:lpstr>
      <vt:lpstr>_D003016</vt:lpstr>
      <vt:lpstr>_D003017</vt:lpstr>
      <vt:lpstr>_D003018</vt:lpstr>
      <vt:lpstr>_D003019</vt:lpstr>
      <vt:lpstr>_D003020</vt:lpstr>
      <vt:lpstr>_D003021</vt:lpstr>
      <vt:lpstr>_D003022</vt:lpstr>
      <vt:lpstr>_D003023</vt:lpstr>
      <vt:lpstr>_D003044</vt:lpstr>
      <vt:lpstr>_D003045</vt:lpstr>
      <vt:lpstr>_D003046</vt:lpstr>
      <vt:lpstr>_D003047</vt:lpstr>
      <vt:lpstr>_D003048</vt:lpstr>
      <vt:lpstr>_D003049</vt:lpstr>
      <vt:lpstr>_D003050</vt:lpstr>
      <vt:lpstr>_D003051</vt:lpstr>
      <vt:lpstr>_D003052</vt:lpstr>
      <vt:lpstr>_D003053</vt:lpstr>
      <vt:lpstr>_D003054</vt:lpstr>
      <vt:lpstr>_D003055</vt:lpstr>
      <vt:lpstr>_D003056</vt:lpstr>
      <vt:lpstr>_D003057</vt:lpstr>
      <vt:lpstr>_D003058</vt:lpstr>
      <vt:lpstr>_D003059</vt:lpstr>
      <vt:lpstr>_D003060</vt:lpstr>
      <vt:lpstr>_D003061</vt:lpstr>
      <vt:lpstr>_D003062</vt:lpstr>
      <vt:lpstr>_D003063</vt:lpstr>
      <vt:lpstr>_D003064</vt:lpstr>
      <vt:lpstr>_D003065</vt:lpstr>
      <vt:lpstr>_D003066</vt:lpstr>
      <vt:lpstr>_D003067</vt:lpstr>
      <vt:lpstr>_D003073</vt:lpstr>
      <vt:lpstr>_D003074</vt:lpstr>
      <vt:lpstr>_D003075</vt:lpstr>
      <vt:lpstr>_D003076</vt:lpstr>
      <vt:lpstr>_D003077</vt:lpstr>
      <vt:lpstr>_D003078</vt:lpstr>
      <vt:lpstr>_D003079</vt:lpstr>
      <vt:lpstr>_D003080</vt:lpstr>
      <vt:lpstr>_D003081</vt:lpstr>
      <vt:lpstr>_D003082</vt:lpstr>
      <vt:lpstr>_D003083</vt:lpstr>
      <vt:lpstr>_D003084</vt:lpstr>
      <vt:lpstr>_D003085</vt:lpstr>
      <vt:lpstr>_D003086</vt:lpstr>
      <vt:lpstr>_D003087</vt:lpstr>
      <vt:lpstr>_D003088</vt:lpstr>
      <vt:lpstr>_D003089</vt:lpstr>
      <vt:lpstr>_D003090</vt:lpstr>
      <vt:lpstr>_D003091</vt:lpstr>
      <vt:lpstr>_D003092</vt:lpstr>
      <vt:lpstr>_D003093</vt:lpstr>
      <vt:lpstr>_D003094</vt:lpstr>
      <vt:lpstr>_D003095</vt:lpstr>
      <vt:lpstr>_D003096</vt:lpstr>
      <vt:lpstr>_D003097</vt:lpstr>
      <vt:lpstr>_D003098</vt:lpstr>
      <vt:lpstr>_D003099</vt:lpstr>
      <vt:lpstr>_D003100</vt:lpstr>
      <vt:lpstr>_D003101</vt:lpstr>
      <vt:lpstr>_D003102</vt:lpstr>
      <vt:lpstr>_D003108</vt:lpstr>
      <vt:lpstr>_D003109</vt:lpstr>
      <vt:lpstr>_D003110</vt:lpstr>
      <vt:lpstr>_D003111</vt:lpstr>
      <vt:lpstr>_D003112</vt:lpstr>
      <vt:lpstr>_D003113</vt:lpstr>
      <vt:lpstr>_D003114</vt:lpstr>
      <vt:lpstr>_D003115</vt:lpstr>
      <vt:lpstr>_D003116</vt:lpstr>
      <vt:lpstr>_D003117</vt:lpstr>
      <vt:lpstr>_D003118</vt:lpstr>
      <vt:lpstr>_D003119</vt:lpstr>
      <vt:lpstr>_D003120</vt:lpstr>
      <vt:lpstr>_D003121</vt:lpstr>
      <vt:lpstr>_D003122</vt:lpstr>
      <vt:lpstr>_D003123</vt:lpstr>
      <vt:lpstr>_D003124</vt:lpstr>
      <vt:lpstr>_D003125</vt:lpstr>
      <vt:lpstr>_D003126</vt:lpstr>
      <vt:lpstr>_D003127</vt:lpstr>
      <vt:lpstr>_D003128</vt:lpstr>
      <vt:lpstr>_D003129</vt:lpstr>
      <vt:lpstr>_D003130</vt:lpstr>
      <vt:lpstr>_D003131</vt:lpstr>
      <vt:lpstr>_D003132</vt:lpstr>
      <vt:lpstr>_D003133</vt:lpstr>
      <vt:lpstr>_D003134</vt:lpstr>
      <vt:lpstr>_D003135</vt:lpstr>
      <vt:lpstr>_D003136</vt:lpstr>
      <vt:lpstr>_D003137</vt:lpstr>
      <vt:lpstr>_D003138</vt:lpstr>
      <vt:lpstr>_D003139</vt:lpstr>
      <vt:lpstr>_D003140</vt:lpstr>
      <vt:lpstr>_D003141</vt:lpstr>
      <vt:lpstr>_D003142</vt:lpstr>
      <vt:lpstr>_D003143</vt:lpstr>
      <vt:lpstr>_D003144</vt:lpstr>
      <vt:lpstr>_D003145</vt:lpstr>
      <vt:lpstr>_D003146</vt:lpstr>
      <vt:lpstr>_D003147</vt:lpstr>
      <vt:lpstr>_D003148</vt:lpstr>
      <vt:lpstr>_D003149</vt:lpstr>
      <vt:lpstr>_D003150</vt:lpstr>
      <vt:lpstr>_D003151</vt:lpstr>
      <vt:lpstr>_D003152</vt:lpstr>
      <vt:lpstr>_D003153</vt:lpstr>
      <vt:lpstr>_D003155</vt:lpstr>
      <vt:lpstr>_D003156</vt:lpstr>
      <vt:lpstr>_D003157</vt:lpstr>
      <vt:lpstr>_D003158</vt:lpstr>
      <vt:lpstr>_D003159</vt:lpstr>
      <vt:lpstr>_D003160</vt:lpstr>
      <vt:lpstr>_D003161</vt:lpstr>
      <vt:lpstr>_D003162</vt:lpstr>
      <vt:lpstr>_D003163</vt:lpstr>
      <vt:lpstr>_D003164</vt:lpstr>
      <vt:lpstr>_D003165</vt:lpstr>
      <vt:lpstr>_D003166</vt:lpstr>
      <vt:lpstr>_D003167</vt:lpstr>
      <vt:lpstr>_D003168</vt:lpstr>
      <vt:lpstr>_D003169</vt:lpstr>
      <vt:lpstr>_D003170</vt:lpstr>
      <vt:lpstr>_D003171</vt:lpstr>
      <vt:lpstr>_D003172</vt:lpstr>
      <vt:lpstr>_D003173</vt:lpstr>
      <vt:lpstr>_D003174</vt:lpstr>
      <vt:lpstr>_D003175</vt:lpstr>
      <vt:lpstr>_D003176</vt:lpstr>
      <vt:lpstr>_D003177</vt:lpstr>
      <vt:lpstr>_D003178</vt:lpstr>
      <vt:lpstr>_D003179</vt:lpstr>
      <vt:lpstr>_D003180</vt:lpstr>
      <vt:lpstr>_D003181</vt:lpstr>
      <vt:lpstr>_D003182</vt:lpstr>
      <vt:lpstr>_D003183</vt:lpstr>
      <vt:lpstr>_D003184</vt:lpstr>
      <vt:lpstr>_D003185</vt:lpstr>
      <vt:lpstr>_D003186</vt:lpstr>
      <vt:lpstr>_D003187</vt:lpstr>
      <vt:lpstr>_D003188</vt:lpstr>
      <vt:lpstr>_D003189</vt:lpstr>
      <vt:lpstr>_D003190</vt:lpstr>
      <vt:lpstr>_D003191</vt:lpstr>
      <vt:lpstr>_D003192</vt:lpstr>
      <vt:lpstr>_D003193</vt:lpstr>
      <vt:lpstr>_D003194</vt:lpstr>
      <vt:lpstr>_D003195</vt:lpstr>
      <vt:lpstr>_D003196</vt:lpstr>
      <vt:lpstr>_D003197</vt:lpstr>
      <vt:lpstr>_D003200</vt:lpstr>
      <vt:lpstr>_D003201</vt:lpstr>
      <vt:lpstr>_D003202</vt:lpstr>
      <vt:lpstr>_D003203</vt:lpstr>
      <vt:lpstr>_D003204</vt:lpstr>
      <vt:lpstr>_D003205</vt:lpstr>
      <vt:lpstr>_D003206</vt:lpstr>
      <vt:lpstr>_D003207</vt:lpstr>
      <vt:lpstr>_D003208</vt:lpstr>
      <vt:lpstr>_D003209</vt:lpstr>
      <vt:lpstr>_D003210</vt:lpstr>
      <vt:lpstr>_D003211</vt:lpstr>
      <vt:lpstr>_D003212</vt:lpstr>
      <vt:lpstr>_D003213</vt:lpstr>
      <vt:lpstr>_D003214</vt:lpstr>
      <vt:lpstr>_D003215</vt:lpstr>
      <vt:lpstr>_D003216</vt:lpstr>
      <vt:lpstr>_D003217</vt:lpstr>
      <vt:lpstr>_D003218</vt:lpstr>
      <vt:lpstr>_D003219</vt:lpstr>
      <vt:lpstr>_D003220</vt:lpstr>
      <vt:lpstr>_D003221</vt:lpstr>
      <vt:lpstr>_D003222</vt:lpstr>
      <vt:lpstr>_D003223</vt:lpstr>
      <vt:lpstr>_D003224</vt:lpstr>
      <vt:lpstr>_D003225</vt:lpstr>
      <vt:lpstr>_D003226</vt:lpstr>
      <vt:lpstr>_D003227</vt:lpstr>
      <vt:lpstr>_D003250</vt:lpstr>
      <vt:lpstr>_D003251</vt:lpstr>
      <vt:lpstr>_D003252</vt:lpstr>
      <vt:lpstr>_D003253</vt:lpstr>
      <vt:lpstr>_D003254</vt:lpstr>
      <vt:lpstr>_D003255</vt:lpstr>
      <vt:lpstr>_D003256</vt:lpstr>
      <vt:lpstr>_D003257</vt:lpstr>
      <vt:lpstr>_D003258</vt:lpstr>
      <vt:lpstr>_D003259</vt:lpstr>
      <vt:lpstr>_D003260</vt:lpstr>
      <vt:lpstr>_D003261</vt:lpstr>
      <vt:lpstr>_D003262</vt:lpstr>
      <vt:lpstr>_D003263</vt:lpstr>
      <vt:lpstr>_D003264</vt:lpstr>
      <vt:lpstr>_D003265</vt:lpstr>
      <vt:lpstr>_D003266</vt:lpstr>
      <vt:lpstr>_D003267</vt:lpstr>
      <vt:lpstr>_D003268</vt:lpstr>
      <vt:lpstr>_D003269</vt:lpstr>
      <vt:lpstr>_D003270</vt:lpstr>
      <vt:lpstr>_D003271</vt:lpstr>
      <vt:lpstr>_D003272</vt:lpstr>
      <vt:lpstr>_D003273</vt:lpstr>
      <vt:lpstr>_D003274</vt:lpstr>
      <vt:lpstr>_D003275</vt:lpstr>
      <vt:lpstr>_D003276</vt:lpstr>
      <vt:lpstr>_D003277</vt:lpstr>
      <vt:lpstr>_D003278</vt:lpstr>
      <vt:lpstr>_D003279</vt:lpstr>
      <vt:lpstr>_D003286</vt:lpstr>
      <vt:lpstr>_D003287</vt:lpstr>
      <vt:lpstr>_D003288</vt:lpstr>
      <vt:lpstr>_D003289</vt:lpstr>
      <vt:lpstr>_D003290</vt:lpstr>
      <vt:lpstr>_D003291</vt:lpstr>
      <vt:lpstr>_D003292</vt:lpstr>
      <vt:lpstr>_D003293</vt:lpstr>
      <vt:lpstr>_D003294</vt:lpstr>
      <vt:lpstr>_D003295</vt:lpstr>
      <vt:lpstr>_D003296</vt:lpstr>
      <vt:lpstr>_D003297</vt:lpstr>
      <vt:lpstr>_D003298</vt:lpstr>
      <vt:lpstr>_D003299</vt:lpstr>
      <vt:lpstr>_D003300</vt:lpstr>
      <vt:lpstr>_D003301</vt:lpstr>
      <vt:lpstr>_D003302</vt:lpstr>
      <vt:lpstr>_D003303</vt:lpstr>
      <vt:lpstr>_D003304</vt:lpstr>
      <vt:lpstr>_D003305</vt:lpstr>
      <vt:lpstr>_D003306</vt:lpstr>
      <vt:lpstr>_D003307</vt:lpstr>
      <vt:lpstr>_D003308</vt:lpstr>
      <vt:lpstr>_D003309</vt:lpstr>
      <vt:lpstr>_D003310</vt:lpstr>
      <vt:lpstr>_D003311</vt:lpstr>
      <vt:lpstr>_D003312</vt:lpstr>
      <vt:lpstr>_D003313</vt:lpstr>
      <vt:lpstr>_D003314</vt:lpstr>
      <vt:lpstr>_D003315</vt:lpstr>
      <vt:lpstr>_D003321</vt:lpstr>
      <vt:lpstr>_D003322</vt:lpstr>
      <vt:lpstr>_D003323</vt:lpstr>
      <vt:lpstr>_D003324</vt:lpstr>
      <vt:lpstr>_D003325</vt:lpstr>
      <vt:lpstr>_D003326</vt:lpstr>
      <vt:lpstr>_D003327</vt:lpstr>
      <vt:lpstr>_D003328</vt:lpstr>
      <vt:lpstr>_D003329</vt:lpstr>
      <vt:lpstr>_D003330</vt:lpstr>
      <vt:lpstr>_D003331</vt:lpstr>
      <vt:lpstr>_D003332</vt:lpstr>
      <vt:lpstr>_D003333</vt:lpstr>
      <vt:lpstr>_D003334</vt:lpstr>
      <vt:lpstr>_D003335</vt:lpstr>
      <vt:lpstr>_D003336</vt:lpstr>
      <vt:lpstr>_D003337</vt:lpstr>
      <vt:lpstr>_D003338</vt:lpstr>
      <vt:lpstr>_D003339</vt:lpstr>
      <vt:lpstr>_D003340</vt:lpstr>
      <vt:lpstr>_D003341</vt:lpstr>
      <vt:lpstr>_D003342</vt:lpstr>
      <vt:lpstr>_D003343</vt:lpstr>
      <vt:lpstr>_D003344</vt:lpstr>
      <vt:lpstr>_D003345</vt:lpstr>
      <vt:lpstr>_D003346</vt:lpstr>
      <vt:lpstr>_D003347</vt:lpstr>
      <vt:lpstr>_D003348</vt:lpstr>
      <vt:lpstr>_D003349</vt:lpstr>
      <vt:lpstr>_D003350</vt:lpstr>
      <vt:lpstr>_D003351</vt:lpstr>
      <vt:lpstr>_D003352</vt:lpstr>
      <vt:lpstr>_D003353</vt:lpstr>
      <vt:lpstr>_D003354</vt:lpstr>
      <vt:lpstr>_D003355</vt:lpstr>
      <vt:lpstr>_D003356</vt:lpstr>
      <vt:lpstr>_D003357</vt:lpstr>
      <vt:lpstr>_D003358</vt:lpstr>
      <vt:lpstr>_D003359</vt:lpstr>
      <vt:lpstr>_D003360</vt:lpstr>
      <vt:lpstr>_D003361</vt:lpstr>
      <vt:lpstr>_D003362</vt:lpstr>
      <vt:lpstr>_D003363</vt:lpstr>
      <vt:lpstr>_D003364</vt:lpstr>
      <vt:lpstr>_D003365</vt:lpstr>
      <vt:lpstr>_D003366</vt:lpstr>
      <vt:lpstr>_D003367</vt:lpstr>
      <vt:lpstr>_D003368</vt:lpstr>
      <vt:lpstr>_D003369</vt:lpstr>
      <vt:lpstr>_D003370</vt:lpstr>
      <vt:lpstr>_D003371</vt:lpstr>
      <vt:lpstr>_D003372</vt:lpstr>
      <vt:lpstr>_D003373</vt:lpstr>
      <vt:lpstr>_D003374</vt:lpstr>
      <vt:lpstr>_D003375</vt:lpstr>
      <vt:lpstr>_D003376</vt:lpstr>
      <vt:lpstr>_D003377</vt:lpstr>
      <vt:lpstr>_D003378</vt:lpstr>
      <vt:lpstr>_D003379</vt:lpstr>
      <vt:lpstr>_D003380</vt:lpstr>
      <vt:lpstr>_D003381</vt:lpstr>
      <vt:lpstr>_D003382</vt:lpstr>
      <vt:lpstr>_D003383</vt:lpstr>
      <vt:lpstr>_D003384</vt:lpstr>
      <vt:lpstr>_D003385</vt:lpstr>
      <vt:lpstr>_D003386</vt:lpstr>
      <vt:lpstr>_D003387</vt:lpstr>
      <vt:lpstr>_D003388</vt:lpstr>
      <vt:lpstr>_D003389</vt:lpstr>
      <vt:lpstr>_D003390</vt:lpstr>
      <vt:lpstr>_D003391</vt:lpstr>
      <vt:lpstr>_D003392</vt:lpstr>
      <vt:lpstr>_D003393</vt:lpstr>
      <vt:lpstr>_D003394</vt:lpstr>
      <vt:lpstr>_D003395</vt:lpstr>
      <vt:lpstr>_D003396</vt:lpstr>
      <vt:lpstr>_D003397</vt:lpstr>
      <vt:lpstr>_D003398</vt:lpstr>
      <vt:lpstr>_D003399</vt:lpstr>
      <vt:lpstr>_D003400</vt:lpstr>
      <vt:lpstr>_D003401</vt:lpstr>
      <vt:lpstr>_D003402</vt:lpstr>
      <vt:lpstr>_D003403</vt:lpstr>
      <vt:lpstr>_D003404</vt:lpstr>
      <vt:lpstr>_D003407</vt:lpstr>
      <vt:lpstr>_D003408</vt:lpstr>
      <vt:lpstr>_D003409</vt:lpstr>
      <vt:lpstr>_D003410</vt:lpstr>
      <vt:lpstr>_D003411</vt:lpstr>
      <vt:lpstr>_D003412</vt:lpstr>
      <vt:lpstr>_D003413</vt:lpstr>
      <vt:lpstr>_D003414</vt:lpstr>
      <vt:lpstr>_D003415</vt:lpstr>
      <vt:lpstr>_D003416</vt:lpstr>
      <vt:lpstr>_D003417</vt:lpstr>
      <vt:lpstr>_D003418</vt:lpstr>
      <vt:lpstr>_D003419</vt:lpstr>
      <vt:lpstr>_D003420</vt:lpstr>
      <vt:lpstr>_D003421</vt:lpstr>
      <vt:lpstr>_D003422</vt:lpstr>
      <vt:lpstr>_D003423</vt:lpstr>
      <vt:lpstr>_D003424</vt:lpstr>
      <vt:lpstr>_D003425</vt:lpstr>
      <vt:lpstr>_D003426</vt:lpstr>
      <vt:lpstr>_D003427</vt:lpstr>
      <vt:lpstr>_D003428</vt:lpstr>
      <vt:lpstr>_D003429</vt:lpstr>
      <vt:lpstr>_D003430</vt:lpstr>
      <vt:lpstr>_D003431</vt:lpstr>
      <vt:lpstr>_D003432</vt:lpstr>
      <vt:lpstr>_D003433</vt:lpstr>
      <vt:lpstr>_D003434</vt:lpstr>
      <vt:lpstr>_D003463</vt:lpstr>
      <vt:lpstr>_D003492</vt:lpstr>
      <vt:lpstr>_D003493</vt:lpstr>
      <vt:lpstr>_D003494</vt:lpstr>
      <vt:lpstr>_D003495</vt:lpstr>
      <vt:lpstr>_D003496</vt:lpstr>
      <vt:lpstr>_D003497</vt:lpstr>
      <vt:lpstr>_D003498</vt:lpstr>
      <vt:lpstr>_D003499</vt:lpstr>
      <vt:lpstr>_D003500</vt:lpstr>
      <vt:lpstr>_D003501</vt:lpstr>
      <vt:lpstr>_D003502</vt:lpstr>
      <vt:lpstr>_D003503</vt:lpstr>
      <vt:lpstr>_D003504</vt:lpstr>
      <vt:lpstr>_D003505</vt:lpstr>
      <vt:lpstr>_D003506</vt:lpstr>
      <vt:lpstr>_D003545</vt:lpstr>
      <vt:lpstr>_D003575</vt:lpstr>
      <vt:lpstr>_D003576</vt:lpstr>
      <vt:lpstr>_D003577</vt:lpstr>
      <vt:lpstr>_D003578</vt:lpstr>
      <vt:lpstr>_D003579</vt:lpstr>
      <vt:lpstr>_D003580</vt:lpstr>
      <vt:lpstr>_D003581</vt:lpstr>
      <vt:lpstr>_D003582</vt:lpstr>
      <vt:lpstr>_D003583</vt:lpstr>
      <vt:lpstr>_D003584</vt:lpstr>
      <vt:lpstr>_D003585</vt:lpstr>
      <vt:lpstr>_D003586</vt:lpstr>
      <vt:lpstr>_D003587</vt:lpstr>
      <vt:lpstr>_D003588</vt:lpstr>
      <vt:lpstr>_D003589</vt:lpstr>
      <vt:lpstr>_D003621</vt:lpstr>
      <vt:lpstr>_D003622</vt:lpstr>
      <vt:lpstr>_D003623</vt:lpstr>
      <vt:lpstr>_D003624</vt:lpstr>
      <vt:lpstr>_D003625</vt:lpstr>
      <vt:lpstr>_D003626</vt:lpstr>
      <vt:lpstr>_D003627</vt:lpstr>
      <vt:lpstr>_D003628</vt:lpstr>
      <vt:lpstr>_D003629</vt:lpstr>
      <vt:lpstr>_D003630</vt:lpstr>
      <vt:lpstr>_D003631</vt:lpstr>
      <vt:lpstr>_D003632</vt:lpstr>
      <vt:lpstr>_D003633</vt:lpstr>
      <vt:lpstr>_D003634</vt:lpstr>
      <vt:lpstr>_D003635</vt:lpstr>
      <vt:lpstr>_D003636</vt:lpstr>
      <vt:lpstr>_D003637</vt:lpstr>
      <vt:lpstr>_D003638</vt:lpstr>
      <vt:lpstr>_D003639</vt:lpstr>
      <vt:lpstr>_D003640</vt:lpstr>
      <vt:lpstr>_D003641</vt:lpstr>
      <vt:lpstr>_D003642</vt:lpstr>
      <vt:lpstr>_D003643</vt:lpstr>
      <vt:lpstr>_D003644</vt:lpstr>
      <vt:lpstr>_D003645</vt:lpstr>
      <vt:lpstr>_D003646</vt:lpstr>
      <vt:lpstr>_D003647</vt:lpstr>
      <vt:lpstr>_D003648</vt:lpstr>
      <vt:lpstr>_D003649</vt:lpstr>
      <vt:lpstr>_D003650</vt:lpstr>
      <vt:lpstr>_D003651</vt:lpstr>
      <vt:lpstr>_D003652</vt:lpstr>
      <vt:lpstr>_D003653</vt:lpstr>
      <vt:lpstr>_D003654</vt:lpstr>
      <vt:lpstr>_D003655</vt:lpstr>
      <vt:lpstr>_D003656</vt:lpstr>
      <vt:lpstr>_D003657</vt:lpstr>
      <vt:lpstr>_D003658</vt:lpstr>
      <vt:lpstr>_D003659</vt:lpstr>
      <vt:lpstr>_D003660</vt:lpstr>
      <vt:lpstr>_D003661</vt:lpstr>
      <vt:lpstr>_D003662</vt:lpstr>
      <vt:lpstr>_D003663</vt:lpstr>
      <vt:lpstr>_D003664</vt:lpstr>
      <vt:lpstr>_D003665</vt:lpstr>
      <vt:lpstr>_D003666</vt:lpstr>
      <vt:lpstr>_D003667</vt:lpstr>
      <vt:lpstr>_D003668</vt:lpstr>
      <vt:lpstr>_D003669</vt:lpstr>
      <vt:lpstr>_D003670</vt:lpstr>
      <vt:lpstr>_D003671</vt:lpstr>
      <vt:lpstr>_D003672</vt:lpstr>
      <vt:lpstr>_D003673</vt:lpstr>
      <vt:lpstr>_D003674</vt:lpstr>
      <vt:lpstr>_D003675</vt:lpstr>
      <vt:lpstr>_D003676</vt:lpstr>
      <vt:lpstr>_D003677</vt:lpstr>
      <vt:lpstr>_D003678</vt:lpstr>
      <vt:lpstr>_D003679</vt:lpstr>
      <vt:lpstr>_D003680</vt:lpstr>
      <vt:lpstr>_D003681</vt:lpstr>
      <vt:lpstr>_D003682</vt:lpstr>
      <vt:lpstr>_D003683</vt:lpstr>
      <vt:lpstr>_D003684</vt:lpstr>
      <vt:lpstr>_D003685</vt:lpstr>
      <vt:lpstr>_D003686</vt:lpstr>
      <vt:lpstr>_D003687</vt:lpstr>
      <vt:lpstr>_D003688</vt:lpstr>
      <vt:lpstr>_D003689</vt:lpstr>
      <vt:lpstr>_D003690</vt:lpstr>
      <vt:lpstr>_D003691</vt:lpstr>
      <vt:lpstr>_D003692</vt:lpstr>
      <vt:lpstr>_D003693</vt:lpstr>
      <vt:lpstr>_D003694</vt:lpstr>
      <vt:lpstr>_D003695</vt:lpstr>
      <vt:lpstr>_D003696</vt:lpstr>
      <vt:lpstr>_D003697</vt:lpstr>
      <vt:lpstr>_D003698</vt:lpstr>
      <vt:lpstr>_D003699</vt:lpstr>
      <vt:lpstr>_D003700</vt:lpstr>
      <vt:lpstr>_D003701</vt:lpstr>
      <vt:lpstr>_D003702</vt:lpstr>
      <vt:lpstr>_D003703</vt:lpstr>
      <vt:lpstr>_D003704</vt:lpstr>
      <vt:lpstr>_D003705</vt:lpstr>
      <vt:lpstr>_D003706</vt:lpstr>
      <vt:lpstr>_D003707</vt:lpstr>
      <vt:lpstr>_D003708</vt:lpstr>
      <vt:lpstr>_D003709</vt:lpstr>
      <vt:lpstr>_D003710</vt:lpstr>
      <vt:lpstr>_D003711</vt:lpstr>
      <vt:lpstr>_D003712</vt:lpstr>
      <vt:lpstr>_D003713</vt:lpstr>
      <vt:lpstr>_D003714</vt:lpstr>
      <vt:lpstr>_D003715</vt:lpstr>
      <vt:lpstr>_D003716</vt:lpstr>
      <vt:lpstr>_D003717</vt:lpstr>
      <vt:lpstr>_D003718</vt:lpstr>
      <vt:lpstr>_D003719</vt:lpstr>
      <vt:lpstr>_D003720</vt:lpstr>
      <vt:lpstr>_D003721</vt:lpstr>
      <vt:lpstr>_D003722</vt:lpstr>
      <vt:lpstr>_D003723</vt:lpstr>
      <vt:lpstr>_D003724</vt:lpstr>
      <vt:lpstr>_D003725</vt:lpstr>
      <vt:lpstr>_D003726</vt:lpstr>
      <vt:lpstr>_D003727</vt:lpstr>
      <vt:lpstr>_D003728</vt:lpstr>
      <vt:lpstr>_D003729</vt:lpstr>
      <vt:lpstr>_D003730</vt:lpstr>
      <vt:lpstr>_D003731</vt:lpstr>
      <vt:lpstr>_D003732</vt:lpstr>
      <vt:lpstr>_D003733</vt:lpstr>
      <vt:lpstr>_D003734</vt:lpstr>
      <vt:lpstr>_D003735</vt:lpstr>
      <vt:lpstr>_D003736</vt:lpstr>
      <vt:lpstr>_D003737</vt:lpstr>
      <vt:lpstr>_D003738</vt:lpstr>
      <vt:lpstr>_D003739</vt:lpstr>
      <vt:lpstr>_D003740</vt:lpstr>
      <vt:lpstr>_D003757</vt:lpstr>
      <vt:lpstr>_D003758</vt:lpstr>
      <vt:lpstr>_D003759</vt:lpstr>
      <vt:lpstr>_D003760</vt:lpstr>
      <vt:lpstr>_D003761</vt:lpstr>
      <vt:lpstr>_D003762</vt:lpstr>
      <vt:lpstr>_D003763</vt:lpstr>
      <vt:lpstr>_D003764</vt:lpstr>
      <vt:lpstr>_D003765</vt:lpstr>
      <vt:lpstr>_D003766</vt:lpstr>
      <vt:lpstr>_D003767</vt:lpstr>
      <vt:lpstr>_D003768</vt:lpstr>
      <vt:lpstr>_D003769</vt:lpstr>
      <vt:lpstr>_D003770</vt:lpstr>
      <vt:lpstr>_D003771</vt:lpstr>
      <vt:lpstr>_D003772</vt:lpstr>
      <vt:lpstr>_D003773</vt:lpstr>
      <vt:lpstr>_D003774</vt:lpstr>
      <vt:lpstr>_D003775</vt:lpstr>
      <vt:lpstr>_D003776</vt:lpstr>
      <vt:lpstr>_D003777</vt:lpstr>
      <vt:lpstr>_D003778</vt:lpstr>
      <vt:lpstr>_D003779</vt:lpstr>
      <vt:lpstr>_D003780</vt:lpstr>
      <vt:lpstr>_D003781</vt:lpstr>
      <vt:lpstr>_D003782</vt:lpstr>
      <vt:lpstr>_D003783</vt:lpstr>
      <vt:lpstr>_D003784</vt:lpstr>
      <vt:lpstr>_D003785</vt:lpstr>
      <vt:lpstr>_D003786</vt:lpstr>
      <vt:lpstr>_D003787</vt:lpstr>
      <vt:lpstr>_D003788</vt:lpstr>
      <vt:lpstr>_D003789</vt:lpstr>
      <vt:lpstr>_D003790</vt:lpstr>
      <vt:lpstr>_D003791</vt:lpstr>
      <vt:lpstr>_D003792</vt:lpstr>
      <vt:lpstr>_D003793</vt:lpstr>
      <vt:lpstr>_D003794</vt:lpstr>
      <vt:lpstr>_D003795</vt:lpstr>
      <vt:lpstr>_D003796</vt:lpstr>
      <vt:lpstr>_D003797</vt:lpstr>
      <vt:lpstr>_D003798</vt:lpstr>
      <vt:lpstr>_D003799</vt:lpstr>
      <vt:lpstr>_D003800</vt:lpstr>
      <vt:lpstr>_D003801</vt:lpstr>
      <vt:lpstr>_D003802</vt:lpstr>
      <vt:lpstr>_D003803</vt:lpstr>
      <vt:lpstr>_D003804</vt:lpstr>
      <vt:lpstr>_D003805</vt:lpstr>
      <vt:lpstr>_D003806</vt:lpstr>
      <vt:lpstr>_D003807</vt:lpstr>
      <vt:lpstr>_D003808</vt:lpstr>
      <vt:lpstr>_D003809</vt:lpstr>
      <vt:lpstr>_D003810</vt:lpstr>
      <vt:lpstr>_D003811</vt:lpstr>
      <vt:lpstr>_D003812</vt:lpstr>
      <vt:lpstr>_D003813</vt:lpstr>
      <vt:lpstr>_D003814</vt:lpstr>
      <vt:lpstr>_D003815</vt:lpstr>
      <vt:lpstr>_D003816</vt:lpstr>
      <vt:lpstr>_D003817</vt:lpstr>
      <vt:lpstr>_D003818</vt:lpstr>
      <vt:lpstr>_D003819</vt:lpstr>
      <vt:lpstr>_D003820</vt:lpstr>
      <vt:lpstr>_D003821</vt:lpstr>
      <vt:lpstr>_D003822</vt:lpstr>
      <vt:lpstr>_D003823</vt:lpstr>
      <vt:lpstr>_D003824</vt:lpstr>
      <vt:lpstr>_D003825</vt:lpstr>
      <vt:lpstr>_D003826</vt:lpstr>
      <vt:lpstr>_D003827</vt:lpstr>
      <vt:lpstr>_D003828</vt:lpstr>
      <vt:lpstr>_D003829</vt:lpstr>
      <vt:lpstr>_D003830</vt:lpstr>
      <vt:lpstr>_D003831</vt:lpstr>
      <vt:lpstr>_D003832</vt:lpstr>
      <vt:lpstr>_D003833</vt:lpstr>
      <vt:lpstr>_D003834</vt:lpstr>
      <vt:lpstr>_D003835</vt:lpstr>
      <vt:lpstr>_D003836</vt:lpstr>
      <vt:lpstr>_D003837</vt:lpstr>
      <vt:lpstr>_D003838</vt:lpstr>
      <vt:lpstr>_D003839</vt:lpstr>
      <vt:lpstr>_D003840</vt:lpstr>
      <vt:lpstr>_D003841</vt:lpstr>
      <vt:lpstr>_D003842</vt:lpstr>
      <vt:lpstr>_D003843</vt:lpstr>
      <vt:lpstr>_D003844</vt:lpstr>
      <vt:lpstr>_D003845</vt:lpstr>
      <vt:lpstr>_D003846</vt:lpstr>
      <vt:lpstr>_D003847</vt:lpstr>
      <vt:lpstr>_D003848</vt:lpstr>
      <vt:lpstr>_D003849</vt:lpstr>
      <vt:lpstr>_D003850</vt:lpstr>
      <vt:lpstr>_D003851</vt:lpstr>
      <vt:lpstr>_D003852</vt:lpstr>
      <vt:lpstr>_D003853</vt:lpstr>
      <vt:lpstr>_D003854</vt:lpstr>
      <vt:lpstr>_D003855</vt:lpstr>
      <vt:lpstr>_D003856</vt:lpstr>
      <vt:lpstr>_D003857</vt:lpstr>
      <vt:lpstr>_D003858</vt:lpstr>
      <vt:lpstr>_D003859</vt:lpstr>
      <vt:lpstr>_D003860</vt:lpstr>
      <vt:lpstr>_D003861</vt:lpstr>
      <vt:lpstr>_D003862</vt:lpstr>
      <vt:lpstr>_D003863</vt:lpstr>
      <vt:lpstr>_D003864</vt:lpstr>
      <vt:lpstr>_D003865</vt:lpstr>
      <vt:lpstr>_D003866</vt:lpstr>
      <vt:lpstr>_D003867</vt:lpstr>
      <vt:lpstr>_D003868</vt:lpstr>
      <vt:lpstr>_D003869</vt:lpstr>
      <vt:lpstr>_D003870</vt:lpstr>
      <vt:lpstr>_D003871</vt:lpstr>
      <vt:lpstr>_D003872</vt:lpstr>
      <vt:lpstr>_D003873</vt:lpstr>
      <vt:lpstr>_D003874</vt:lpstr>
      <vt:lpstr>_D003875</vt:lpstr>
      <vt:lpstr>_D003876</vt:lpstr>
      <vt:lpstr>_D003877</vt:lpstr>
      <vt:lpstr>_D003878</vt:lpstr>
      <vt:lpstr>_D003879</vt:lpstr>
      <vt:lpstr>_D003880</vt:lpstr>
      <vt:lpstr>_D003881</vt:lpstr>
      <vt:lpstr>_D003882</vt:lpstr>
      <vt:lpstr>_D003955</vt:lpstr>
      <vt:lpstr>_R000002</vt:lpstr>
      <vt:lpstr>_R000070</vt:lpstr>
      <vt:lpstr>_R000074</vt:lpstr>
      <vt:lpstr>_R000082</vt:lpstr>
      <vt:lpstr>_R000086</vt:lpstr>
      <vt:lpstr>_R000159</vt:lpstr>
      <vt:lpstr>_R000228</vt:lpstr>
      <vt:lpstr>_R000232</vt:lpstr>
      <vt:lpstr>_R000236</vt:lpstr>
      <vt:lpstr>_R000240</vt:lpstr>
      <vt:lpstr>_R000319</vt:lpstr>
      <vt:lpstr>_R000327</vt:lpstr>
      <vt:lpstr>_R000334</vt:lpstr>
      <vt:lpstr>_R000342</vt:lpstr>
      <vt:lpstr>_R000499</vt:lpstr>
      <vt:lpstr>_R000507</vt:lpstr>
      <vt:lpstr>_R000515</vt:lpstr>
      <vt:lpstr>_R000523</vt:lpstr>
      <vt:lpstr>_R000679</vt:lpstr>
      <vt:lpstr>_R000687</vt:lpstr>
      <vt:lpstr>_R000695</vt:lpstr>
      <vt:lpstr>_R000703</vt:lpstr>
      <vt:lpstr>_R000859</vt:lpstr>
      <vt:lpstr>_R000867</vt:lpstr>
      <vt:lpstr>_R000875</vt:lpstr>
      <vt:lpstr>_R000883</vt:lpstr>
      <vt:lpstr>_R001040</vt:lpstr>
      <vt:lpstr>_R001049</vt:lpstr>
      <vt:lpstr>_R001053</vt:lpstr>
      <vt:lpstr>_R001062</vt:lpstr>
      <vt:lpstr>_R001071</vt:lpstr>
      <vt:lpstr>_R001163</vt:lpstr>
      <vt:lpstr>_R001172</vt:lpstr>
      <vt:lpstr>_R001176</vt:lpstr>
      <vt:lpstr>_R001185</vt:lpstr>
      <vt:lpstr>_R001194</vt:lpstr>
      <vt:lpstr>_R001287</vt:lpstr>
      <vt:lpstr>_R001353</vt:lpstr>
      <vt:lpstr>_R001419</vt:lpstr>
      <vt:lpstr>_R002033</vt:lpstr>
      <vt:lpstr>_R002647</vt:lpstr>
      <vt:lpstr>_R002836</vt:lpstr>
      <vt:lpstr>_R003025</vt:lpstr>
      <vt:lpstr>_R003032</vt:lpstr>
      <vt:lpstr>_R003039</vt:lpstr>
      <vt:lpstr>_R003233</vt:lpstr>
      <vt:lpstr>_R003234</vt:lpstr>
      <vt:lpstr>_R003235</vt:lpstr>
      <vt:lpstr>_R003440</vt:lpstr>
      <vt:lpstr>_R003445</vt:lpstr>
      <vt:lpstr>_R003452</vt:lpstr>
      <vt:lpstr>_R003455</vt:lpstr>
      <vt:lpstr>_R003523</vt:lpstr>
      <vt:lpstr>_R003528</vt:lpstr>
      <vt:lpstr>_R003535</vt:lpstr>
      <vt:lpstr>_R003538</vt:lpstr>
      <vt:lpstr>_R003606</vt:lpstr>
      <vt:lpstr>_R003612</vt:lpstr>
      <vt:lpstr>_R003618</vt:lpstr>
      <vt:lpstr>_R003742</vt:lpstr>
      <vt:lpstr>_R003748</vt:lpstr>
      <vt:lpstr>_R003754</vt:lpstr>
      <vt:lpstr>_S000001</vt:lpstr>
      <vt:lpstr>_S000069</vt:lpstr>
      <vt:lpstr>_S000073</vt:lpstr>
      <vt:lpstr>_S000081</vt:lpstr>
      <vt:lpstr>_S000085</vt:lpstr>
      <vt:lpstr>_S000158</vt:lpstr>
      <vt:lpstr>_S000227</vt:lpstr>
      <vt:lpstr>_S000231</vt:lpstr>
      <vt:lpstr>_S000235</vt:lpstr>
      <vt:lpstr>_S000239</vt:lpstr>
      <vt:lpstr>_S000318</vt:lpstr>
      <vt:lpstr>_S000326</vt:lpstr>
      <vt:lpstr>_S000333</vt:lpstr>
      <vt:lpstr>_S000341</vt:lpstr>
      <vt:lpstr>_S000498</vt:lpstr>
      <vt:lpstr>_S000506</vt:lpstr>
      <vt:lpstr>_S000514</vt:lpstr>
      <vt:lpstr>_S000522</vt:lpstr>
      <vt:lpstr>_S000678</vt:lpstr>
      <vt:lpstr>_S000686</vt:lpstr>
      <vt:lpstr>_S000694</vt:lpstr>
      <vt:lpstr>_S000702</vt:lpstr>
      <vt:lpstr>_S000858</vt:lpstr>
      <vt:lpstr>_S000866</vt:lpstr>
      <vt:lpstr>_S000874</vt:lpstr>
      <vt:lpstr>_S000882</vt:lpstr>
      <vt:lpstr>_S001039</vt:lpstr>
      <vt:lpstr>_S001048</vt:lpstr>
      <vt:lpstr>_S001052</vt:lpstr>
      <vt:lpstr>_S001061</vt:lpstr>
      <vt:lpstr>_S001070</vt:lpstr>
      <vt:lpstr>_S001162</vt:lpstr>
      <vt:lpstr>_S001171</vt:lpstr>
      <vt:lpstr>_S001175</vt:lpstr>
      <vt:lpstr>_S001184</vt:lpstr>
      <vt:lpstr>_S001193</vt:lpstr>
      <vt:lpstr>_S001286</vt:lpstr>
      <vt:lpstr>_S001352</vt:lpstr>
      <vt:lpstr>_S001418</vt:lpstr>
      <vt:lpstr>_S002032</vt:lpstr>
      <vt:lpstr>_S002646</vt:lpstr>
      <vt:lpstr>_S002835</vt:lpstr>
      <vt:lpstr>_S003024</vt:lpstr>
      <vt:lpstr>_S003031</vt:lpstr>
      <vt:lpstr>_S003038</vt:lpstr>
      <vt:lpstr>_S003230</vt:lpstr>
      <vt:lpstr>_S003231</vt:lpstr>
      <vt:lpstr>_S003232</vt:lpstr>
      <vt:lpstr>_S003439</vt:lpstr>
      <vt:lpstr>_S003444</vt:lpstr>
      <vt:lpstr>_S003451</vt:lpstr>
      <vt:lpstr>_S003454</vt:lpstr>
      <vt:lpstr>_S003522</vt:lpstr>
      <vt:lpstr>_S003527</vt:lpstr>
      <vt:lpstr>_S003534</vt:lpstr>
      <vt:lpstr>_S003537</vt:lpstr>
      <vt:lpstr>_S003605</vt:lpstr>
      <vt:lpstr>_S003611</vt:lpstr>
      <vt:lpstr>_S003617</vt:lpstr>
      <vt:lpstr>_S003741</vt:lpstr>
      <vt:lpstr>_S003747</vt:lpstr>
      <vt:lpstr>_S003753</vt:lpstr>
      <vt:lpstr>_S003961</vt:lpstr>
      <vt:lpstr>AccumCostEMR</vt:lpstr>
      <vt:lpstr>AccumCostEMR_ADJ</vt:lpstr>
      <vt:lpstr>AccumCostEMRPercent</vt:lpstr>
      <vt:lpstr>AccumCostEMRPercent_ADJ</vt:lpstr>
      <vt:lpstr>AccumCostNonEMR</vt:lpstr>
      <vt:lpstr>AccumCostNonEMR_ADJ</vt:lpstr>
      <vt:lpstr>AccumCostNonEMRPercent</vt:lpstr>
      <vt:lpstr>AccumCostNonEMRPercent_ADJ</vt:lpstr>
      <vt:lpstr>AccumCostTotal</vt:lpstr>
      <vt:lpstr>AccumCostTotal_ADJ</vt:lpstr>
      <vt:lpstr>AddressLine1</vt:lpstr>
      <vt:lpstr>AddressLine1_ADJ</vt:lpstr>
      <vt:lpstr>AddressLine2</vt:lpstr>
      <vt:lpstr>AddressLine2_ADJ</vt:lpstr>
      <vt:lpstr>AddressLine3</vt:lpstr>
      <vt:lpstr>AddressLine3_ADJ</vt:lpstr>
      <vt:lpstr>AdjustmentsRange</vt:lpstr>
      <vt:lpstr>AdjustmentsRange_ADJ</vt:lpstr>
      <vt:lpstr>AdminGen</vt:lpstr>
      <vt:lpstr>AdminGen_ADJ</vt:lpstr>
      <vt:lpstr>AGAdjustments</vt:lpstr>
      <vt:lpstr>AGAdjustments_ADJ</vt:lpstr>
      <vt:lpstr>AGCostfromSch5</vt:lpstr>
      <vt:lpstr>AGCostfromSch5_ADJ</vt:lpstr>
      <vt:lpstr>AGCosttoInclude</vt:lpstr>
      <vt:lpstr>AGCosttoInclude_ADJ</vt:lpstr>
      <vt:lpstr>AGEMRAlloc</vt:lpstr>
      <vt:lpstr>AGEMRAlloc_ADJ</vt:lpstr>
      <vt:lpstr>AgencyAddress</vt:lpstr>
      <vt:lpstr>AgencyAddress_ADJ</vt:lpstr>
      <vt:lpstr>AgencyCity</vt:lpstr>
      <vt:lpstr>AgencyCity_ADJ</vt:lpstr>
      <vt:lpstr>AgencyZip</vt:lpstr>
      <vt:lpstr>AgencyZip_ADJ</vt:lpstr>
      <vt:lpstr>AGNetExpensetoAllocate</vt:lpstr>
      <vt:lpstr>AGNetExpensetoAllocate_ADJ</vt:lpstr>
      <vt:lpstr>AGNonEMRAlloc</vt:lpstr>
      <vt:lpstr>AGNonEMRAlloc_ADJ</vt:lpstr>
      <vt:lpstr>AGReclasses</vt:lpstr>
      <vt:lpstr>AGReclasses_ADJ</vt:lpstr>
      <vt:lpstr>AGtoAllocateRange</vt:lpstr>
      <vt:lpstr>AGtoAllocateRange_ADJ</vt:lpstr>
      <vt:lpstr>AllocationBasisRange</vt:lpstr>
      <vt:lpstr>AllocationBasisRange_ADJ</vt:lpstr>
      <vt:lpstr>AlternateBillingArrangement</vt:lpstr>
      <vt:lpstr>AlternateBillingArrangement_ADJ</vt:lpstr>
      <vt:lpstr>AlternateBillingEntity</vt:lpstr>
      <vt:lpstr>AlternateBillingEntity_ADJ</vt:lpstr>
      <vt:lpstr>AlternateEntityDateRange</vt:lpstr>
      <vt:lpstr>AlternateEntityDateRange_ADJ</vt:lpstr>
      <vt:lpstr>AlternateEntityResponse</vt:lpstr>
      <vt:lpstr>AlternateEntityResponse_ADJ</vt:lpstr>
      <vt:lpstr>AvgCostPerAmbTransport</vt:lpstr>
      <vt:lpstr>AvgCostPerAmbTransport_ADJ</vt:lpstr>
      <vt:lpstr>CapitalExptoAllocateRange</vt:lpstr>
      <vt:lpstr>CapitalExptoAllocateRange_ADJ</vt:lpstr>
      <vt:lpstr>ContractArrangementsRange</vt:lpstr>
      <vt:lpstr>ContractArrangementsRange_ADJ</vt:lpstr>
      <vt:lpstr>CostofAmbServices</vt:lpstr>
      <vt:lpstr>CostofAmbServices_ADJ</vt:lpstr>
      <vt:lpstr>CRSBCapitalAdjustments</vt:lpstr>
      <vt:lpstr>CRSBCapitalAdjustments_ADJ</vt:lpstr>
      <vt:lpstr>CRSBCapitalEMRAlloc</vt:lpstr>
      <vt:lpstr>CRSBCapitalEMRAlloc_ADJ</vt:lpstr>
      <vt:lpstr>CRSBCapitalNetExptoApportion</vt:lpstr>
      <vt:lpstr>CRSBCapitalNetExptoApportion_ADJ</vt:lpstr>
      <vt:lpstr>CRSBCapitalNonEMRAlloc</vt:lpstr>
      <vt:lpstr>CRSBCapitalNonEMRAlloc_ADJ</vt:lpstr>
      <vt:lpstr>CRSBCapitalReclasses</vt:lpstr>
      <vt:lpstr>CRSBCapitalReclasses_ADJ</vt:lpstr>
      <vt:lpstr>CRSBFringeAdjustments</vt:lpstr>
      <vt:lpstr>CRSBFringeAdjustments_ADJ</vt:lpstr>
      <vt:lpstr>CRSBFringeEMRAlloc</vt:lpstr>
      <vt:lpstr>CRSBFringeEMRAlloc_ADJ</vt:lpstr>
      <vt:lpstr>CRSBFringeNetExptoApportion</vt:lpstr>
      <vt:lpstr>CRSBFringeNetExptoApportion_ADJ</vt:lpstr>
      <vt:lpstr>CRSBFringeNonEMRAlloc</vt:lpstr>
      <vt:lpstr>CRSBFringeNonEMRAlloc_ADJ</vt:lpstr>
      <vt:lpstr>CRSBFringeReclasses</vt:lpstr>
      <vt:lpstr>CRSBFringeReclasses_ADJ</vt:lpstr>
      <vt:lpstr>CRSBSalariesAdjustments</vt:lpstr>
      <vt:lpstr>CRSBSalariesAdjustments_ADJ</vt:lpstr>
      <vt:lpstr>CRSBSalariesEMRAlloc</vt:lpstr>
      <vt:lpstr>CRSBSalariesEMRAlloc_ADJ</vt:lpstr>
      <vt:lpstr>CRSBSalariesNetExptoApportion</vt:lpstr>
      <vt:lpstr>CRSBSalariesNetExptoApportion_ADJ</vt:lpstr>
      <vt:lpstr>CRSBSalariesNonEMRAlloc</vt:lpstr>
      <vt:lpstr>CRSBSalariesNonEMRAlloc_ADJ</vt:lpstr>
      <vt:lpstr>CRSBSalariesReclasses</vt:lpstr>
      <vt:lpstr>CRSBSalariesReclasses_ADJ</vt:lpstr>
      <vt:lpstr>CRSBSalFringeAdjustments</vt:lpstr>
      <vt:lpstr>CRSBSalFringeAdjustments_ADJ</vt:lpstr>
      <vt:lpstr>CRSBSalFringeEMRAlloc</vt:lpstr>
      <vt:lpstr>CRSBSalFringeEMRAlloc_ADJ</vt:lpstr>
      <vt:lpstr>CRSBSalFringeNetExptoApportion</vt:lpstr>
      <vt:lpstr>CRSBSalFringeNetExptoApportion_ADJ</vt:lpstr>
      <vt:lpstr>CRSBSalFringeNonEMRAlloc</vt:lpstr>
      <vt:lpstr>CRSBSalFringeNonEMRAlloc_ADJ</vt:lpstr>
      <vt:lpstr>CRSBSalFringeReclasses</vt:lpstr>
      <vt:lpstr>CRSBSalFringeReclasses_ADJ</vt:lpstr>
      <vt:lpstr>DateofChange</vt:lpstr>
      <vt:lpstr>DateofChange_ADJ</vt:lpstr>
      <vt:lpstr>DBA</vt:lpstr>
      <vt:lpstr>DBA_ADJ</vt:lpstr>
      <vt:lpstr>EIN</vt:lpstr>
      <vt:lpstr>EIN_ADJ</vt:lpstr>
      <vt:lpstr>Email</vt:lpstr>
      <vt:lpstr>Email_ADJ</vt:lpstr>
      <vt:lpstr>EMRAdjustments</vt:lpstr>
      <vt:lpstr>EMRAdjustments_ADJ</vt:lpstr>
      <vt:lpstr>EMRAdminGen</vt:lpstr>
      <vt:lpstr>EMRAdminGen_ADJ</vt:lpstr>
      <vt:lpstr>EMRAG</vt:lpstr>
      <vt:lpstr>EMRAG_ADJ</vt:lpstr>
      <vt:lpstr>EMRAGRange</vt:lpstr>
      <vt:lpstr>EMRAGRange_ADJ</vt:lpstr>
      <vt:lpstr>EMRAllocatedDirect</vt:lpstr>
      <vt:lpstr>EMRAllocatedDirect_ADJ</vt:lpstr>
      <vt:lpstr>EMRCapitalExpense</vt:lpstr>
      <vt:lpstr>EMRCapitalExpense_ADJ</vt:lpstr>
      <vt:lpstr>EMRCapitalExpRange</vt:lpstr>
      <vt:lpstr>EMRCapitalExpRange_ADJ</vt:lpstr>
      <vt:lpstr>EMRCapSalFringeBenExp</vt:lpstr>
      <vt:lpstr>EMRCapSalFringeBenExp_ADJ</vt:lpstr>
      <vt:lpstr>EMRCRSB</vt:lpstr>
      <vt:lpstr>EMRCRSB_ADJ</vt:lpstr>
      <vt:lpstr>EMRFringeBenefitsExpense</vt:lpstr>
      <vt:lpstr>EMRFringeBenefitsExpense_ADJ</vt:lpstr>
      <vt:lpstr>EMRFringeRange</vt:lpstr>
      <vt:lpstr>EMRFringeRange_ADJ</vt:lpstr>
      <vt:lpstr>EMRHrsLogged</vt:lpstr>
      <vt:lpstr>EMRHrsLogged_ADJ</vt:lpstr>
      <vt:lpstr>EMRHrsLoggedPercent</vt:lpstr>
      <vt:lpstr>EMRHrsLoggedPercent_ADJ</vt:lpstr>
      <vt:lpstr>EMRReclasses</vt:lpstr>
      <vt:lpstr>EMRReclasses_ADJ</vt:lpstr>
      <vt:lpstr>EMRSalariesExpense</vt:lpstr>
      <vt:lpstr>EMRSalariesExpense_ADJ</vt:lpstr>
      <vt:lpstr>EMRSalariesFringeBenExp</vt:lpstr>
      <vt:lpstr>EMRSalariesFringeBenExp_ADJ</vt:lpstr>
      <vt:lpstr>EMRSalariesRange</vt:lpstr>
      <vt:lpstr>EMRSalariesRange_ADJ</vt:lpstr>
      <vt:lpstr>EMRSalFringeBen</vt:lpstr>
      <vt:lpstr>EMRSalFringeBen_ADJ</vt:lpstr>
      <vt:lpstr>EMRSqFt</vt:lpstr>
      <vt:lpstr>EMRSqFt_ADJ</vt:lpstr>
      <vt:lpstr>EMRSqFtPercent</vt:lpstr>
      <vt:lpstr>EMRSqFtPercent_ADJ</vt:lpstr>
      <vt:lpstr>EMRTotalCapital</vt:lpstr>
      <vt:lpstr>EMRTotalCapital_ADJ</vt:lpstr>
      <vt:lpstr>EMRTotalFringe</vt:lpstr>
      <vt:lpstr>EMRTotalFringe_ADJ</vt:lpstr>
      <vt:lpstr>EMRTotalSalaries</vt:lpstr>
      <vt:lpstr>EMRTotalSalaries_ADJ</vt:lpstr>
      <vt:lpstr>EntityName</vt:lpstr>
      <vt:lpstr>EntityName_ADJ</vt:lpstr>
      <vt:lpstr>ExplanationRange</vt:lpstr>
      <vt:lpstr>ExplanationRange_ADJ</vt:lpstr>
      <vt:lpstr>FacilityPhone</vt:lpstr>
      <vt:lpstr>FacilityPhone_ADJ</vt:lpstr>
      <vt:lpstr>FFSAmbRevQ1</vt:lpstr>
      <vt:lpstr>FFSAmbRevQ1_ADJ</vt:lpstr>
      <vt:lpstr>FFSAmbRevQ1Range</vt:lpstr>
      <vt:lpstr>FFSAmbRevQ1Range_ADJ</vt:lpstr>
      <vt:lpstr>FFSAmbRevQ2</vt:lpstr>
      <vt:lpstr>FFSAmbRevQ2_ADJ</vt:lpstr>
      <vt:lpstr>FFSAmbRevQ2Range</vt:lpstr>
      <vt:lpstr>FFSAmbRevQ2Range_ADJ</vt:lpstr>
      <vt:lpstr>FFSAmbRevQ3</vt:lpstr>
      <vt:lpstr>FFSAmbRevQ3_ADJ</vt:lpstr>
      <vt:lpstr>FFSAmbRevQ3Range</vt:lpstr>
      <vt:lpstr>FFSAmbRevQ3Range_ADJ</vt:lpstr>
      <vt:lpstr>FFSAmbRevQ4</vt:lpstr>
      <vt:lpstr>FFSAmbRevQ4_ADJ</vt:lpstr>
      <vt:lpstr>FFSAmbRevQ4Range</vt:lpstr>
      <vt:lpstr>FFSAmbRevQ4Range_ADJ</vt:lpstr>
      <vt:lpstr>FFSAmbRevTotal</vt:lpstr>
      <vt:lpstr>FFSAmbRevTotal_ADJ</vt:lpstr>
      <vt:lpstr>FFSAmbRevTotalRange</vt:lpstr>
      <vt:lpstr>FFSAmbRevTotalRange_ADJ</vt:lpstr>
      <vt:lpstr>FFSQ1Transports</vt:lpstr>
      <vt:lpstr>FFSQ1Transports_ADJ</vt:lpstr>
      <vt:lpstr>FFSQ2Transports</vt:lpstr>
      <vt:lpstr>FFSQ2Transports_ADJ</vt:lpstr>
      <vt:lpstr>FFSQ3Transports</vt:lpstr>
      <vt:lpstr>FFSQ3Transports_ADJ</vt:lpstr>
      <vt:lpstr>FFSQ4Transports</vt:lpstr>
      <vt:lpstr>FFSQ4Transports_ADJ</vt:lpstr>
      <vt:lpstr>FFSTotalTransports</vt:lpstr>
      <vt:lpstr>FFSTotalTransports_ADJ</vt:lpstr>
      <vt:lpstr>Fire_District_Name</vt:lpstr>
      <vt:lpstr>Fire_District_Name_ADJ</vt:lpstr>
      <vt:lpstr>FringeBenExptoAllocateRange</vt:lpstr>
      <vt:lpstr>FringeBenExptoAllocateRange_ADJ</vt:lpstr>
      <vt:lpstr>FYB</vt:lpstr>
      <vt:lpstr>FYB_ADJ</vt:lpstr>
      <vt:lpstr>FYE</vt:lpstr>
      <vt:lpstr>FYE_ADJ</vt:lpstr>
      <vt:lpstr>GrandTotalAmbExp</vt:lpstr>
      <vt:lpstr>GrandTotalAmbExp_ADJ</vt:lpstr>
      <vt:lpstr>GrandTotalAmbTransports</vt:lpstr>
      <vt:lpstr>GrandTotalAmbTransports_ADJ</vt:lpstr>
      <vt:lpstr>GrandTotalEMR</vt:lpstr>
      <vt:lpstr>GrandTotalEMR_ADJ</vt:lpstr>
      <vt:lpstr>GrandTotalRevenues</vt:lpstr>
      <vt:lpstr>GrandTotalRevenues_ADJ</vt:lpstr>
      <vt:lpstr>IndCostFactorResponse</vt:lpstr>
      <vt:lpstr>IndCostFactorResponse_ADJ</vt:lpstr>
      <vt:lpstr>IndirectCost</vt:lpstr>
      <vt:lpstr>IndirectCost_ADJ</vt:lpstr>
      <vt:lpstr>IndirectCostFactor</vt:lpstr>
      <vt:lpstr>IndirectCostFactor_ADJ</vt:lpstr>
      <vt:lpstr>IndirectCostInput</vt:lpstr>
      <vt:lpstr>IndirectCostInput_ADJ</vt:lpstr>
      <vt:lpstr>LastRangeID</vt:lpstr>
      <vt:lpstr>MailingAddress</vt:lpstr>
      <vt:lpstr>MailingAddress_ADJ</vt:lpstr>
      <vt:lpstr>MailingCity</vt:lpstr>
      <vt:lpstr>MailingCity_ADJ</vt:lpstr>
      <vt:lpstr>MailingZip</vt:lpstr>
      <vt:lpstr>MailingZip_ADJ</vt:lpstr>
      <vt:lpstr>MCOQ1Transports</vt:lpstr>
      <vt:lpstr>MCOQ1Transports_ADJ</vt:lpstr>
      <vt:lpstr>MCOQ2Transports</vt:lpstr>
      <vt:lpstr>MCOQ2Transports_ADJ</vt:lpstr>
      <vt:lpstr>MCOQ3Transports</vt:lpstr>
      <vt:lpstr>MCOQ3Transports_ADJ</vt:lpstr>
      <vt:lpstr>MCOQ4Transports</vt:lpstr>
      <vt:lpstr>MCOQ4Transports_ADJ</vt:lpstr>
      <vt:lpstr>MCOTotalTransports</vt:lpstr>
      <vt:lpstr>MCOTotalTransports_ADJ</vt:lpstr>
      <vt:lpstr>MedicaidNum</vt:lpstr>
      <vt:lpstr>MedicaidNumAdj</vt:lpstr>
      <vt:lpstr>NameCertifying</vt:lpstr>
      <vt:lpstr>NameCertifying_ADJ</vt:lpstr>
      <vt:lpstr>NetCostofTransports</vt:lpstr>
      <vt:lpstr>NetCostofTransports_ADJ</vt:lpstr>
      <vt:lpstr>NetCostQ1Transports</vt:lpstr>
      <vt:lpstr>NetCostQ1Transports_ADJ</vt:lpstr>
      <vt:lpstr>NetCostQ2Transports</vt:lpstr>
      <vt:lpstr>NetCostQ2Transports_ADJ</vt:lpstr>
      <vt:lpstr>NetCostQ3Transports</vt:lpstr>
      <vt:lpstr>NetCostQ3Transports_ADJ</vt:lpstr>
      <vt:lpstr>NetCostQ4Transports</vt:lpstr>
      <vt:lpstr>NetCostQ4Transports_ADJ</vt:lpstr>
      <vt:lpstr>NetCostTotalTransports</vt:lpstr>
      <vt:lpstr>NetCostTotalTransports_ADJ</vt:lpstr>
      <vt:lpstr>NetFedParticipationQ1Transports</vt:lpstr>
      <vt:lpstr>NetFedParticipationQ1Transports_ADJ</vt:lpstr>
      <vt:lpstr>NetFedParticipationQ2Transports</vt:lpstr>
      <vt:lpstr>NetFedParticipationQ2Transports_ADJ</vt:lpstr>
      <vt:lpstr>NetFedParticipationQ3Transports</vt:lpstr>
      <vt:lpstr>NetFedParticipationQ3Transports_ADJ</vt:lpstr>
      <vt:lpstr>NetFedParticipationQ4Transports</vt:lpstr>
      <vt:lpstr>NetFedParticipationQ4Transports_ADJ</vt:lpstr>
      <vt:lpstr>NetFedParticipationTotalTransports</vt:lpstr>
      <vt:lpstr>NetFedParticipationTotalTransports_ADJ</vt:lpstr>
      <vt:lpstr>NonEMRAdjustments</vt:lpstr>
      <vt:lpstr>NonEMRAdjustments_ADJ</vt:lpstr>
      <vt:lpstr>NonEMRAdminGen</vt:lpstr>
      <vt:lpstr>NonEMRAdminGen_ADJ</vt:lpstr>
      <vt:lpstr>NonEMRAG</vt:lpstr>
      <vt:lpstr>NonEMRAG_ADJ</vt:lpstr>
      <vt:lpstr>NonEMRAGRange</vt:lpstr>
      <vt:lpstr>NonEMRAGRange_ADJ</vt:lpstr>
      <vt:lpstr>NonEMRAllocatedDirect</vt:lpstr>
      <vt:lpstr>NonEMRAllocatedDirect_ADJ</vt:lpstr>
      <vt:lpstr>NonEMRCapitalExpense</vt:lpstr>
      <vt:lpstr>NonEMRCapitalExpense_ADJ</vt:lpstr>
      <vt:lpstr>NonEMRCapitalExpRange</vt:lpstr>
      <vt:lpstr>NonEMRCapitalExpRange_ADJ</vt:lpstr>
      <vt:lpstr>NonEMRCapSalFringeBenExp</vt:lpstr>
      <vt:lpstr>NonEMRCapSalFringeBenExp_ADJ</vt:lpstr>
      <vt:lpstr>NonEMRCRSB</vt:lpstr>
      <vt:lpstr>NonEMRCRSB_ADJ</vt:lpstr>
      <vt:lpstr>NonEMRFringeBenefitsExpense</vt:lpstr>
      <vt:lpstr>NonEMRFringeBenefitsExpense_ADJ</vt:lpstr>
      <vt:lpstr>NonEMRFringeRange</vt:lpstr>
      <vt:lpstr>NonEMRFringeRange_ADJ</vt:lpstr>
      <vt:lpstr>NonEMRHrsLogged</vt:lpstr>
      <vt:lpstr>NonEMRHrsLogged_ADJ</vt:lpstr>
      <vt:lpstr>NonEMRHrsLoggedPercent</vt:lpstr>
      <vt:lpstr>NonEMRHrsLoggedPercent_ADJ</vt:lpstr>
      <vt:lpstr>NonEMRReclasses</vt:lpstr>
      <vt:lpstr>NonEMRReclasses_ADJ</vt:lpstr>
      <vt:lpstr>NonEMRSalariesExpense</vt:lpstr>
      <vt:lpstr>NonEMRSalariesExpense_ADJ</vt:lpstr>
      <vt:lpstr>NonEMRSalariesFringeBenExp</vt:lpstr>
      <vt:lpstr>NonEMRSalariesFringeBenExp_ADJ</vt:lpstr>
      <vt:lpstr>NonEMRSalariesRange</vt:lpstr>
      <vt:lpstr>NonEMRSalariesRange_ADJ</vt:lpstr>
      <vt:lpstr>NonEMRSalFringeBen</vt:lpstr>
      <vt:lpstr>NonEMRSalFringeBen_ADJ</vt:lpstr>
      <vt:lpstr>NonEMRSqFt</vt:lpstr>
      <vt:lpstr>NonEMRSqFt_ADJ</vt:lpstr>
      <vt:lpstr>NonEMRSqFtPercent</vt:lpstr>
      <vt:lpstr>NonEMRSqFtPercent_ADJ</vt:lpstr>
      <vt:lpstr>NonEMRTotalCapital</vt:lpstr>
      <vt:lpstr>NonEMRTotalCapital_ADJ</vt:lpstr>
      <vt:lpstr>NonEMRTotalFringe</vt:lpstr>
      <vt:lpstr>NonEMRTotalFringe_ADJ</vt:lpstr>
      <vt:lpstr>NonEMRTotalSalaries</vt:lpstr>
      <vt:lpstr>NonEMRTotalSalaries_ADJ</vt:lpstr>
      <vt:lpstr>NonFedShareReductQ1Transports</vt:lpstr>
      <vt:lpstr>NonFedShareReductQ1Transports_ADJ</vt:lpstr>
      <vt:lpstr>NonFedShareReductQ2Transports</vt:lpstr>
      <vt:lpstr>NonFedShareReductQ2Transports_ADJ</vt:lpstr>
      <vt:lpstr>NonFedShareReductQ3Transports</vt:lpstr>
      <vt:lpstr>NonFedShareReductQ3Transports_ADJ</vt:lpstr>
      <vt:lpstr>NonFedShareReductQ4Transports</vt:lpstr>
      <vt:lpstr>NonFedShareReductQ4Transports_ADJ</vt:lpstr>
      <vt:lpstr>NonFedShareReductTotalTransports</vt:lpstr>
      <vt:lpstr>NonFedShareReductTotalTransports_ADJ</vt:lpstr>
      <vt:lpstr>NonGrandTotalEMR</vt:lpstr>
      <vt:lpstr>NonGrandTotalEMR_ADJ</vt:lpstr>
      <vt:lpstr>NPI</vt:lpstr>
      <vt:lpstr>NPI_ADJ</vt:lpstr>
      <vt:lpstr>OthAmbEMRRevTotal</vt:lpstr>
      <vt:lpstr>OthAmbEMRRevTotal_ADJ</vt:lpstr>
      <vt:lpstr>OthAmbNonEMRRevTotal</vt:lpstr>
      <vt:lpstr>OthAmbNonEMRRevTotal_ADJ</vt:lpstr>
      <vt:lpstr>OthAmbRevQ1</vt:lpstr>
      <vt:lpstr>OthAmbRevQ1_ADJ</vt:lpstr>
      <vt:lpstr>OthAmbRevQ1Range</vt:lpstr>
      <vt:lpstr>OthAmbRevQ1Range_ADJ</vt:lpstr>
      <vt:lpstr>OthAmbRevQ2</vt:lpstr>
      <vt:lpstr>OthAmbRevQ2_ADJ</vt:lpstr>
      <vt:lpstr>OthAmbRevQ2Range</vt:lpstr>
      <vt:lpstr>OthAmbRevQ2Range_ADJ</vt:lpstr>
      <vt:lpstr>OthAmbRevQ3</vt:lpstr>
      <vt:lpstr>OthAmbRevQ3_ADJ</vt:lpstr>
      <vt:lpstr>OthAmbRevQ3Range</vt:lpstr>
      <vt:lpstr>OthAmbRevQ3Range_ADJ</vt:lpstr>
      <vt:lpstr>OthAmbRevQ4</vt:lpstr>
      <vt:lpstr>OthAmbRevQ4_ADJ</vt:lpstr>
      <vt:lpstr>OthAmbRevQ4Range</vt:lpstr>
      <vt:lpstr>OthAmbRevQ4Range_ADJ</vt:lpstr>
      <vt:lpstr>OthAmbRevTotal</vt:lpstr>
      <vt:lpstr>OthAmbRevTotal_ADJ</vt:lpstr>
      <vt:lpstr>OthAmbRevTotalRange</vt:lpstr>
      <vt:lpstr>OthAmbRevTotalRange_ADJ</vt:lpstr>
      <vt:lpstr>OthAmbTotalRevTotal</vt:lpstr>
      <vt:lpstr>OthAmbTotalRevTotal_ADJ</vt:lpstr>
      <vt:lpstr>OtherPayerQ1Transports</vt:lpstr>
      <vt:lpstr>OtherPayerQ1Transports_ADJ</vt:lpstr>
      <vt:lpstr>OtherPayerQ2Transports</vt:lpstr>
      <vt:lpstr>OtherPayerQ2Transports_ADJ</vt:lpstr>
      <vt:lpstr>OtherPayerQ3Transports</vt:lpstr>
      <vt:lpstr>OtherPayerQ3Transports_ADJ</vt:lpstr>
      <vt:lpstr>OtherPayerQ4Transports</vt:lpstr>
      <vt:lpstr>OtherPayerQ4Transports_ADJ</vt:lpstr>
      <vt:lpstr>OtherPayerTotalTransports</vt:lpstr>
      <vt:lpstr>OtherPayerTotalTransports_ADJ</vt:lpstr>
      <vt:lpstr>OthRevRange</vt:lpstr>
      <vt:lpstr>PreviousAgencyName</vt:lpstr>
      <vt:lpstr>PreviousAgencyName_ADJ</vt:lpstr>
      <vt:lpstr>'ADJ Certification'!Print_Area</vt:lpstr>
      <vt:lpstr>'ADJ Sch 1 - Total Expense'!Print_Area</vt:lpstr>
      <vt:lpstr>'ADJ Sch 2 - GEMT Expense'!Print_Area</vt:lpstr>
      <vt:lpstr>'ADJ Sch 3 - NON-GEMT Expense'!Print_Area</vt:lpstr>
      <vt:lpstr>'ADJ Sch 4 - CRSB'!Print_Area</vt:lpstr>
      <vt:lpstr>'ADJ Sch 5 - A&amp;G'!Print_Area</vt:lpstr>
      <vt:lpstr>'ADJ Sch 7 - Adjustments'!Print_Area</vt:lpstr>
      <vt:lpstr>'ADJ Sch 8 - Revenues'!Print_Area</vt:lpstr>
      <vt:lpstr>Certification!Print_Area</vt:lpstr>
      <vt:lpstr>'Sch 1 - Total Expense'!Print_Area</vt:lpstr>
      <vt:lpstr>'Sch 2 - GEMT Expense'!Print_Area</vt:lpstr>
      <vt:lpstr>'Sch 3 - NON-GEMT Expense'!Print_Area</vt:lpstr>
      <vt:lpstr>'Sch 4 - CRSB'!Print_Area</vt:lpstr>
      <vt:lpstr>'Sch 5 - A&amp;G'!Print_Area</vt:lpstr>
      <vt:lpstr>'Sch 7 - Adjustments'!Print_Area</vt:lpstr>
      <vt:lpstr>'Sch 8 - Revenues'!Print_Area</vt:lpstr>
      <vt:lpstr>'ADJ Sch 1 - Total Expense'!Print_Titles</vt:lpstr>
      <vt:lpstr>'ADJ Sch 10 - Notes'!Print_Titles</vt:lpstr>
      <vt:lpstr>'ADJ Sch 2 - GEMT Expense'!Print_Titles</vt:lpstr>
      <vt:lpstr>'ADJ Sch 3 - NON-GEMT Expense'!Print_Titles</vt:lpstr>
      <vt:lpstr>'ADJ Sch 6 - Reclassifications'!Print_Titles</vt:lpstr>
      <vt:lpstr>Adjustments!Print_Titles</vt:lpstr>
      <vt:lpstr>'Sch 1 - Total Expense'!Print_Titles</vt:lpstr>
      <vt:lpstr>'Sch 10 - Notes'!Print_Titles</vt:lpstr>
      <vt:lpstr>'Sch 2 - GEMT Expense'!Print_Titles</vt:lpstr>
      <vt:lpstr>'Sch 3 - NON-GEMT Expense'!Print_Titles</vt:lpstr>
      <vt:lpstr>'Sch 6 - Reclassifications'!Print_Titles</vt:lpstr>
      <vt:lpstr>ReclassificationsRange</vt:lpstr>
      <vt:lpstr>ReclassificationsRange_ADJ</vt:lpstr>
      <vt:lpstr>ReclassificationsTotalDecrease</vt:lpstr>
      <vt:lpstr>ReclassificationsTotalDecrease_ADJ</vt:lpstr>
      <vt:lpstr>ReclassificationsTotalIncrease</vt:lpstr>
      <vt:lpstr>ReclassificationsTotalIncrease_ADJ</vt:lpstr>
      <vt:lpstr>ReportContactExt</vt:lpstr>
      <vt:lpstr>ReportContactExt_ADJ</vt:lpstr>
      <vt:lpstr>ReportContactMailingAddress</vt:lpstr>
      <vt:lpstr>ReportContactMailingAddress_ADJ</vt:lpstr>
      <vt:lpstr>ReportContactMailingCity</vt:lpstr>
      <vt:lpstr>ReportContactMailingCity_ADJ</vt:lpstr>
      <vt:lpstr>ReportContactMailingState</vt:lpstr>
      <vt:lpstr>ReportContactMailingState_ADJ</vt:lpstr>
      <vt:lpstr>ReportContactMailingZip</vt:lpstr>
      <vt:lpstr>ReportContactMailingZip_ADJ</vt:lpstr>
      <vt:lpstr>ReportContactName</vt:lpstr>
      <vt:lpstr>ReportContactName_ADJ</vt:lpstr>
      <vt:lpstr>ReportContactPhone</vt:lpstr>
      <vt:lpstr>ReportContactPhone_ADJ</vt:lpstr>
      <vt:lpstr>SalariesExptoAllocateRange</vt:lpstr>
      <vt:lpstr>SalariesExptoAllocateRange_ADJ</vt:lpstr>
      <vt:lpstr>SigDate</vt:lpstr>
      <vt:lpstr>SigDate_ADJ</vt:lpstr>
      <vt:lpstr>Signature</vt:lpstr>
      <vt:lpstr>Signature_ADJ</vt:lpstr>
      <vt:lpstr>TemplateKey</vt:lpstr>
      <vt:lpstr>Title</vt:lpstr>
      <vt:lpstr>Title_ADJ</vt:lpstr>
      <vt:lpstr>TotalAdjustments</vt:lpstr>
      <vt:lpstr>TotalAdjustments_ADJ</vt:lpstr>
      <vt:lpstr>TotalAdminGen</vt:lpstr>
      <vt:lpstr>TotalAdminGen_ADJ</vt:lpstr>
      <vt:lpstr>TotalAdminGenExpense</vt:lpstr>
      <vt:lpstr>TotalAdminGenExpense_ADJ</vt:lpstr>
      <vt:lpstr>TotalAGtoAllocate</vt:lpstr>
      <vt:lpstr>TotalAGtoAllocate_ADJ</vt:lpstr>
      <vt:lpstr>TotalCapitalExpense</vt:lpstr>
      <vt:lpstr>TotalCapitalExpense_ADJ</vt:lpstr>
      <vt:lpstr>TotalCapSalFringeBenExp</vt:lpstr>
      <vt:lpstr>TotalCapSalFringeBenExp_ADJ</vt:lpstr>
      <vt:lpstr>TotalEMR</vt:lpstr>
      <vt:lpstr>TotalEMR_ADJ</vt:lpstr>
      <vt:lpstr>TotalEMRExpense</vt:lpstr>
      <vt:lpstr>TotalEMRExpense_ADJ</vt:lpstr>
      <vt:lpstr>TotalExpense</vt:lpstr>
      <vt:lpstr>TotalExpense_ADJ</vt:lpstr>
      <vt:lpstr>TotalFringeBenefitsExpense</vt:lpstr>
      <vt:lpstr>TotalFringeBenefitsExpense_ADJ</vt:lpstr>
      <vt:lpstr>TotalHrsLogged</vt:lpstr>
      <vt:lpstr>TotalHrsLogged_ADJ</vt:lpstr>
      <vt:lpstr>TotalNonEMR</vt:lpstr>
      <vt:lpstr>TotalNonEMR_ADJ</vt:lpstr>
      <vt:lpstr>TotalNonEMRExpense</vt:lpstr>
      <vt:lpstr>TotalNonEMRExpense_ADJ</vt:lpstr>
      <vt:lpstr>TotalSalariesExpense</vt:lpstr>
      <vt:lpstr>TotalSalariesExpense_ADJ</vt:lpstr>
      <vt:lpstr>TotalSalariesFringeBenExp</vt:lpstr>
      <vt:lpstr>TotalSalariesFringeBenExp_ADJ</vt:lpstr>
      <vt:lpstr>TotalSalFringeBentoAllocate</vt:lpstr>
      <vt:lpstr>TotalSalFringeBentoAllocate_ADJ</vt:lpstr>
      <vt:lpstr>TotalSqFt</vt:lpstr>
      <vt:lpstr>TotalSqFt_ADJ</vt:lpstr>
      <vt:lpstr>TotCapitalExptoAllocate</vt:lpstr>
      <vt:lpstr>TotCapitalExptoAllocate_ADJ</vt:lpstr>
      <vt:lpstr>TotExpAfterAllocation</vt:lpstr>
      <vt:lpstr>TotExpAfterAllocation_ADJ</vt:lpstr>
      <vt:lpstr>TotExpBeforeAllocation</vt:lpstr>
      <vt:lpstr>TotExpBeforeAllocation_ADJ</vt:lpstr>
      <vt:lpstr>TotFringeBenExptoAllocate</vt:lpstr>
      <vt:lpstr>TotFringeBenExptoAllocate_ADJ</vt:lpstr>
      <vt:lpstr>TotSalariesExptoAllocate</vt:lpstr>
      <vt:lpstr>TotSalariesExptoAllocate_ADJ</vt:lpstr>
      <vt:lpstr>Variance</vt:lpstr>
      <vt:lpstr>Variance_ADJ</vt:lpstr>
      <vt:lpstr>Version</vt:lpstr>
      <vt:lpstr>Version_ADJ</vt:lpstr>
      <vt:lpstr>Version_Name</vt:lpstr>
      <vt:lpstr>Version_Stamp</vt:lpstr>
      <vt:lpstr>XOQ1Transports</vt:lpstr>
      <vt:lpstr>XOQ1Transports_ADJ</vt:lpstr>
      <vt:lpstr>XOQ2Transports</vt:lpstr>
      <vt:lpstr>XOQ2Transports_ADJ</vt:lpstr>
      <vt:lpstr>XOQ3Transports</vt:lpstr>
      <vt:lpstr>XOQ3Transports_ADJ</vt:lpstr>
      <vt:lpstr>XOQ4Transports</vt:lpstr>
      <vt:lpstr>XOQ4Transports_ADJ</vt:lpstr>
      <vt:lpstr>XOTotalTransports</vt:lpstr>
      <vt:lpstr>XOTotalTransports_ADJ</vt:lpstr>
    </vt:vector>
  </TitlesOfParts>
  <Company>Sac Metro Fire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GEMT Cost Report for SFY 2014/15</dc:title>
  <dc:creator>RMc 242931</dc:creator>
  <cp:keywords>GEMT Cost Report</cp:keywords>
  <cp:lastModifiedBy>Marston, Jeffery</cp:lastModifiedBy>
  <cp:lastPrinted>2020-02-12T17:18:15Z</cp:lastPrinted>
  <dcterms:created xsi:type="dcterms:W3CDTF">2012-10-19T22:55:23Z</dcterms:created>
  <dcterms:modified xsi:type="dcterms:W3CDTF">2020-05-01T19:56:48Z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Order">
    <vt:lpwstr>665700.000000000</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display_urn:schemas-microsoft-com:office:office#Editor">
    <vt:lpwstr>System Account</vt:lpwstr>
  </property>
  <property fmtid="{D5CDD505-2E9C-101B-9397-08002B2CF9AE}" pid="9" name="display_urn:schemas-microsoft-com:office:office#Author">
    <vt:lpwstr>System Account</vt:lpwstr>
  </property>
  <property fmtid="{D5CDD505-2E9C-101B-9397-08002B2CF9AE}" pid="10" name="_SourceUrl">
    <vt:lpwstr/>
  </property>
  <property fmtid="{D5CDD505-2E9C-101B-9397-08002B2CF9AE}" pid="11" name="_SharedFileIndex">
    <vt:lpwstr/>
  </property>
</Properties>
</file>