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chwebach\Documents\2018_WarehouseSeason\"/>
    </mc:Choice>
  </mc:AlternateContent>
  <xr:revisionPtr revIDLastSave="0" documentId="8_{3728EA67-CD95-4E72-8A78-C66DFA18E0E6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Entity Dollars By COA" sheetId="2" r:id="rId1"/>
    <sheet name="Revenues-FY17 " sheetId="3" state="hidden" r:id="rId2"/>
    <sheet name="FY17-Levies" sheetId="4" state="hidden" r:id="rId3"/>
    <sheet name="FY18-Levies " sheetId="5" state="hidden" r:id="rId4"/>
  </sheets>
  <definedNames>
    <definedName name="_xlnm.Print_Area" localSheetId="0">'Entity Dollars By COA'!$A$1:$N$15</definedName>
    <definedName name="_xlnm.Print_Area" localSheetId="1">'Revenues-FY17 '!$A$1:$F$24</definedName>
    <definedName name="_xlnm.Print_Titles" localSheetId="0">'Entity Dollars By COA'!$1:$1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3" i="4"/>
  <c r="G2" i="4"/>
  <c r="E11" i="4"/>
  <c r="E10" i="4"/>
  <c r="E9" i="4"/>
  <c r="E8" i="4"/>
  <c r="E7" i="4"/>
  <c r="E6" i="4"/>
  <c r="E5" i="4"/>
  <c r="E4" i="4"/>
  <c r="E3" i="4"/>
  <c r="E2" i="4"/>
  <c r="E4" i="5"/>
  <c r="I3" i="5"/>
  <c r="I4" i="5"/>
  <c r="I5" i="5"/>
  <c r="I6" i="5"/>
  <c r="I7" i="5"/>
  <c r="I8" i="5"/>
  <c r="I9" i="5"/>
  <c r="I10" i="5"/>
  <c r="I11" i="5"/>
  <c r="I2" i="5"/>
  <c r="E11" i="5"/>
  <c r="E10" i="5"/>
  <c r="E9" i="5"/>
  <c r="E8" i="5"/>
  <c r="E7" i="5"/>
  <c r="E6" i="5"/>
  <c r="E5" i="5"/>
  <c r="E3" i="5"/>
  <c r="E2" i="5"/>
  <c r="E12" i="5" l="1"/>
  <c r="H12" i="5"/>
  <c r="D12" i="5"/>
  <c r="C12" i="5"/>
  <c r="B12" i="5"/>
  <c r="I12" i="5" l="1"/>
  <c r="F12" i="5"/>
  <c r="F2" i="5"/>
  <c r="G2" i="5" s="1"/>
  <c r="F10" i="5"/>
  <c r="G10" i="5" s="1"/>
  <c r="F6" i="5"/>
  <c r="G6" i="5" s="1"/>
  <c r="F9" i="5"/>
  <c r="G9" i="5" s="1"/>
  <c r="F5" i="5"/>
  <c r="G5" i="5" s="1"/>
  <c r="F8" i="5"/>
  <c r="G8" i="5" s="1"/>
  <c r="F4" i="5"/>
  <c r="G4" i="5" s="1"/>
  <c r="F11" i="5"/>
  <c r="G11" i="5" s="1"/>
  <c r="F7" i="5"/>
  <c r="G7" i="5" s="1"/>
  <c r="F3" i="5"/>
  <c r="G3" i="5" s="1"/>
  <c r="G12" i="5" l="1"/>
  <c r="B12" i="4"/>
  <c r="D15" i="3"/>
  <c r="D9" i="3"/>
  <c r="D4" i="3"/>
  <c r="D20" i="3" l="1"/>
  <c r="C22" i="3" s="1"/>
  <c r="C24" i="3" s="1"/>
  <c r="F12" i="4"/>
  <c r="G12" i="4" s="1"/>
  <c r="E12" i="4"/>
  <c r="D12" i="4"/>
  <c r="C12" i="4"/>
</calcChain>
</file>

<file path=xl/sharedStrings.xml><?xml version="1.0" encoding="utf-8"?>
<sst xmlns="http://schemas.openxmlformats.org/spreadsheetml/2006/main" count="77" uniqueCount="61">
  <si>
    <t>Regional Grand Total</t>
  </si>
  <si>
    <t>Oakdale</t>
  </si>
  <si>
    <t>Core Domains Total</t>
  </si>
  <si>
    <t>Assessment &amp; evaluation</t>
  </si>
  <si>
    <t>COA</t>
  </si>
  <si>
    <t>Core Domains</t>
  </si>
  <si>
    <t>Total</t>
  </si>
  <si>
    <t xml:space="preserve"> XXX MHDS Region</t>
  </si>
  <si>
    <t>Revenues</t>
  </si>
  <si>
    <t>Instructions:</t>
  </si>
  <si>
    <t>Local/Regional Funds</t>
  </si>
  <si>
    <t>10XX</t>
  </si>
  <si>
    <t>Property Tax Levied</t>
  </si>
  <si>
    <t>Client Fees</t>
  </si>
  <si>
    <t>State Funds</t>
  </si>
  <si>
    <t>MHDS Equalization</t>
  </si>
  <si>
    <t>State Payment Program</t>
  </si>
  <si>
    <t>Federal Funds</t>
  </si>
  <si>
    <t>Social services block grant</t>
  </si>
  <si>
    <t>Medicaid</t>
  </si>
  <si>
    <t>Total Revenues</t>
  </si>
  <si>
    <t>County</t>
  </si>
  <si>
    <t>47.28 Per Capita Levy</t>
  </si>
  <si>
    <t>Base Year Expenditure Levy</t>
  </si>
  <si>
    <t>A</t>
  </si>
  <si>
    <t>B</t>
  </si>
  <si>
    <t>C</t>
  </si>
  <si>
    <t>D</t>
  </si>
  <si>
    <t>E</t>
  </si>
  <si>
    <t>F</t>
  </si>
  <si>
    <t>Region</t>
  </si>
  <si>
    <t>Actual Levy Per Capita</t>
  </si>
  <si>
    <t>**Each line item reflects those revenues across the region whether in county or fisal agent accounts.</t>
  </si>
  <si>
    <t>**Figures reported in the regional annual report should reflect the figures in the audit.</t>
  </si>
  <si>
    <t>**State Payment Program is ONLY for reimbursement from HHS for services provided for individuals with no county residency.</t>
  </si>
  <si>
    <t>FY16 Projected Regional Expenditures</t>
  </si>
  <si>
    <t>FY 2017  Actual</t>
  </si>
  <si>
    <t>Total Funds Available for FY17</t>
  </si>
  <si>
    <t>Projected Accrual Fund Balance as of 6/30/17</t>
  </si>
  <si>
    <t>Accrual Fund Balance as of 6/30/16</t>
  </si>
  <si>
    <t>2014 Est. Pop.</t>
  </si>
  <si>
    <t>FY17 Max Levy</t>
  </si>
  <si>
    <t>FY17 Actual Levy</t>
  </si>
  <si>
    <t>**Revenue sheet does not funds transferred using 13951 or 14951.</t>
  </si>
  <si>
    <t>G</t>
  </si>
  <si>
    <t>H</t>
  </si>
  <si>
    <t>I</t>
  </si>
  <si>
    <t>J</t>
  </si>
  <si>
    <t>2015Est. Pop.</t>
  </si>
  <si>
    <t>Countys Base Year Amount</t>
  </si>
  <si>
    <t>Regional Per Capita</t>
  </si>
  <si>
    <t>FY18 Max Levy</t>
  </si>
  <si>
    <t>FY18 Actual Levy</t>
  </si>
  <si>
    <t>* Shaded cells have formulas - do not enter info</t>
  </si>
  <si>
    <t>MHDSofEastCentralRegion MHDS Region</t>
  </si>
  <si>
    <t>FY 2023  Actual GAAP</t>
  </si>
  <si>
    <t xml:space="preserve">MI (40) </t>
  </si>
  <si>
    <t>ID(42)</t>
  </si>
  <si>
    <t>DD(43)</t>
  </si>
  <si>
    <t>BI (47)</t>
  </si>
  <si>
    <t xml:space="preserve">Admin (44)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</si>
</sst>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2" xfId="0" applyBorder="1"/>
    <xf numFmtId="0" fontId="0" fillId="5" borderId="3" xfId="0" applyFill="1" applyBorder="1"/>
    <xf numFmtId="0" fontId="0" fillId="0" borderId="4" xfId="0" applyBorder="1"/>
    <xf numFmtId="0" fontId="0" fillId="6" borderId="2" xfId="0" applyFill="1" applyBorder="1"/>
    <xf numFmtId="0" fontId="2" fillId="6" borderId="2" xfId="0" applyFont="1" applyFill="1" applyBorder="1" applyAlignment="1">
      <alignment horizontal="right"/>
    </xf>
    <xf numFmtId="0" fontId="0" fillId="5" borderId="2" xfId="0" applyFill="1" applyBorder="1"/>
    <xf numFmtId="0" fontId="3" fillId="0" borderId="2" xfId="0" applyFont="1" applyFill="1" applyBorder="1" applyAlignment="1">
      <alignment vertical="top" wrapText="1"/>
    </xf>
    <xf numFmtId="0" fontId="0" fillId="5" borderId="7" xfId="0" applyFill="1" applyBorder="1"/>
    <xf numFmtId="0" fontId="0" fillId="0" borderId="2" xfId="0" applyFill="1" applyBorder="1"/>
    <xf numFmtId="0" fontId="3" fillId="0" borderId="2" xfId="0" applyFont="1" applyFill="1" applyBorder="1" applyAlignment="1">
      <alignment vertical="top"/>
    </xf>
    <xf numFmtId="0" fontId="0" fillId="0" borderId="2" xfId="0" applyBorder="1" applyAlignment="1">
      <alignment horizontal="right"/>
    </xf>
    <xf numFmtId="164" fontId="0" fillId="5" borderId="8" xfId="1" applyNumberFormat="1" applyFont="1" applyFill="1" applyBorder="1"/>
    <xf numFmtId="0" fontId="3" fillId="5" borderId="3" xfId="0" applyFont="1" applyFill="1" applyBorder="1" applyAlignment="1">
      <alignment vertical="top"/>
    </xf>
    <xf numFmtId="0" fontId="2" fillId="5" borderId="4" xfId="0" applyFont="1" applyFill="1" applyBorder="1"/>
    <xf numFmtId="0" fontId="0" fillId="0" borderId="7" xfId="0" applyBorder="1"/>
    <xf numFmtId="0" fontId="2" fillId="5" borderId="3" xfId="0" applyFont="1" applyFill="1" applyBorder="1"/>
    <xf numFmtId="164" fontId="0" fillId="7" borderId="2" xfId="1" applyNumberFormat="1" applyFont="1" applyFill="1" applyBorder="1"/>
    <xf numFmtId="0" fontId="0" fillId="7" borderId="2" xfId="0" applyFill="1" applyBorder="1"/>
    <xf numFmtId="0" fontId="2" fillId="7" borderId="2" xfId="0" applyFont="1" applyFill="1" applyBorder="1"/>
    <xf numFmtId="0" fontId="0" fillId="7" borderId="7" xfId="0" applyFill="1" applyBorder="1"/>
    <xf numFmtId="0" fontId="3" fillId="5" borderId="11" xfId="0" applyFont="1" applyFill="1" applyBorder="1" applyAlignment="1">
      <alignment vertical="top"/>
    </xf>
    <xf numFmtId="0" fontId="4" fillId="6" borderId="6" xfId="0" applyFont="1" applyFill="1" applyBorder="1" applyAlignment="1">
      <alignment horizontal="right" vertical="top"/>
    </xf>
    <xf numFmtId="0" fontId="0" fillId="6" borderId="12" xfId="0" applyFill="1" applyBorder="1"/>
    <xf numFmtId="0" fontId="2" fillId="7" borderId="7" xfId="0" applyFont="1" applyFill="1" applyBorder="1"/>
    <xf numFmtId="0" fontId="3" fillId="0" borderId="2" xfId="0" applyFont="1" applyFill="1" applyBorder="1" applyAlignment="1"/>
    <xf numFmtId="0" fontId="0" fillId="0" borderId="2" xfId="0" applyBorder="1" applyAlignment="1"/>
    <xf numFmtId="0" fontId="3" fillId="0" borderId="2" xfId="0" applyFont="1" applyFill="1" applyBorder="1" applyAlignment="1">
      <alignment wrapText="1"/>
    </xf>
    <xf numFmtId="0" fontId="2" fillId="7" borderId="14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0" borderId="0" xfId="0" applyFont="1"/>
    <xf numFmtId="0" fontId="0" fillId="5" borderId="8" xfId="0" applyFill="1" applyBorder="1"/>
    <xf numFmtId="0" fontId="5" fillId="0" borderId="0" xfId="2"/>
    <xf numFmtId="0" fontId="6" fillId="0" borderId="15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/>
    <xf numFmtId="0" fontId="0" fillId="7" borderId="7" xfId="0" applyFill="1" applyBorder="1" applyAlignment="1"/>
    <xf numFmtId="0" fontId="4" fillId="7" borderId="7" xfId="0" applyFont="1" applyFill="1" applyBorder="1" applyAlignment="1"/>
    <xf numFmtId="0" fontId="2" fillId="0" borderId="16" xfId="0" applyFont="1" applyBorder="1"/>
    <xf numFmtId="0" fontId="2" fillId="0" borderId="13" xfId="0" applyFont="1" applyBorder="1"/>
    <xf numFmtId="0" fontId="2" fillId="0" borderId="19" xfId="0" applyFont="1" applyBorder="1"/>
    <xf numFmtId="0" fontId="2" fillId="7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64" fontId="2" fillId="7" borderId="2" xfId="1" applyNumberFormat="1" applyFont="1" applyFill="1" applyBorder="1"/>
    <xf numFmtId="0" fontId="0" fillId="0" borderId="0" xfId="0" applyFill="1"/>
    <xf numFmtId="0" fontId="2" fillId="0" borderId="3" xfId="0" applyFont="1" applyBorder="1" applyAlignment="1">
      <alignment horizontal="right"/>
    </xf>
    <xf numFmtId="0" fontId="2" fillId="0" borderId="0" xfId="0" applyFont="1" applyFill="1"/>
    <xf numFmtId="3" fontId="2" fillId="5" borderId="3" xfId="0" applyNumberFormat="1" applyFont="1" applyFill="1" applyBorder="1"/>
    <xf numFmtId="3" fontId="2" fillId="7" borderId="8" xfId="0" applyNumberFormat="1" applyFont="1" applyFill="1" applyBorder="1" applyAlignment="1">
      <alignment horizontal="center"/>
    </xf>
    <xf numFmtId="3" fontId="3" fillId="5" borderId="7" xfId="0" applyNumberFormat="1" applyFont="1" applyFill="1" applyBorder="1" applyAlignment="1"/>
    <xf numFmtId="3" fontId="0" fillId="7" borderId="7" xfId="1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3" fontId="3" fillId="0" borderId="2" xfId="0" applyNumberFormat="1" applyFont="1" applyFill="1" applyBorder="1" applyAlignment="1"/>
    <xf numFmtId="3" fontId="3" fillId="0" borderId="2" xfId="0" applyNumberFormat="1" applyFont="1" applyFill="1" applyBorder="1" applyAlignment="1">
      <alignment vertical="top" wrapText="1"/>
    </xf>
    <xf numFmtId="3" fontId="0" fillId="3" borderId="2" xfId="0" applyNumberFormat="1" applyFill="1" applyBorder="1"/>
    <xf numFmtId="3" fontId="2" fillId="5" borderId="2" xfId="0" applyNumberFormat="1" applyFont="1" applyFill="1" applyBorder="1"/>
    <xf numFmtId="3" fontId="2" fillId="7" borderId="2" xfId="1" applyNumberFormat="1" applyFont="1" applyFill="1" applyBorder="1"/>
    <xf numFmtId="3" fontId="3" fillId="0" borderId="2" xfId="0" applyNumberFormat="1" applyFont="1" applyFill="1" applyBorder="1" applyAlignment="1">
      <alignment vertical="top"/>
    </xf>
    <xf numFmtId="3" fontId="0" fillId="0" borderId="2" xfId="0" applyNumberFormat="1" applyBorder="1"/>
    <xf numFmtId="3" fontId="0" fillId="5" borderId="2" xfId="0" applyNumberFormat="1" applyFill="1" applyBorder="1"/>
    <xf numFmtId="3" fontId="0" fillId="6" borderId="2" xfId="0" applyNumberFormat="1" applyFill="1" applyBorder="1"/>
    <xf numFmtId="3" fontId="0" fillId="0" borderId="17" xfId="1" applyNumberFormat="1" applyFont="1" applyBorder="1"/>
    <xf numFmtId="3" fontId="0" fillId="0" borderId="18" xfId="1" applyNumberFormat="1" applyFont="1" applyBorder="1"/>
    <xf numFmtId="3" fontId="0" fillId="0" borderId="20" xfId="1" applyNumberFormat="1" applyFont="1" applyBorder="1"/>
    <xf numFmtId="0" fontId="11" fillId="0" borderId="0" xfId="0" applyFont="1"/>
    <xf numFmtId="0" fontId="12" fillId="0" borderId="0" xfId="0" applyFont="1"/>
    <xf numFmtId="0" fontId="12" fillId="0" borderId="24" xfId="0" applyFont="1" applyBorder="1"/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3" fontId="0" fillId="0" borderId="7" xfId="0" applyNumberFormat="1" applyBorder="1"/>
    <xf numFmtId="3" fontId="0" fillId="8" borderId="7" xfId="0" applyNumberFormat="1" applyFill="1" applyBorder="1"/>
    <xf numFmtId="3" fontId="0" fillId="8" borderId="2" xfId="0" applyNumberFormat="1" applyFill="1" applyBorder="1"/>
    <xf numFmtId="4" fontId="0" fillId="8" borderId="7" xfId="0" applyNumberFormat="1" applyFill="1" applyBorder="1"/>
    <xf numFmtId="4" fontId="0" fillId="8" borderId="2" xfId="0" applyNumberFormat="1" applyFill="1" applyBorder="1"/>
    <xf numFmtId="2" fontId="0" fillId="6" borderId="7" xfId="0" applyNumberFormat="1" applyFill="1" applyBorder="1"/>
    <xf numFmtId="0" fontId="0" fillId="6" borderId="0" xfId="0" applyFill="1"/>
    <xf numFmtId="0" fontId="2" fillId="6" borderId="2" xfId="0" applyFont="1" applyFill="1" applyBorder="1"/>
    <xf numFmtId="4" fontId="0" fillId="6" borderId="2" xfId="0" applyNumberFormat="1" applyFill="1" applyBorder="1"/>
    <xf numFmtId="2" fontId="2" fillId="6" borderId="2" xfId="0" applyNumberFormat="1" applyFont="1" applyFill="1" applyBorder="1"/>
    <xf numFmtId="0" fontId="0" fillId="6" borderId="7" xfId="0" applyFill="1" applyBorder="1"/>
    <xf numFmtId="0" fontId="14" fillId="4" borderId="3" xfId="0" applyFont="1" applyFill="1" applyBorder="1" applyAlignment="1">
      <alignment vertical="top"/>
    </xf>
    <xf numFmtId="8" fontId="2" fillId="7" borderId="7" xfId="0" applyNumberFormat="1" applyFont="1" applyFill="1" applyBorder="1" applyAlignment="1">
      <alignment horizontal="center"/>
    </xf>
    <xf numFmtId="6" fontId="0" fillId="7" borderId="7" xfId="0" applyNumberFormat="1" applyFill="1" applyBorder="1"/>
    <xf numFmtId="164" fontId="15" fillId="7" borderId="2" xfId="1" applyNumberFormat="1" applyFont="1" applyFill="1" applyBorder="1"/>
    <xf numFmtId="164" fontId="13" fillId="7" borderId="2" xfId="1" applyNumberFormat="1" applyFont="1" applyFill="1" applyBorder="1"/>
    <xf numFmtId="44" fontId="0" fillId="3" borderId="3" xfId="0" applyNumberFormat="1" applyFill="1" applyBorder="1"/>
    <xf numFmtId="44" fontId="0" fillId="5" borderId="2" xfId="0" applyNumberFormat="1" applyFill="1" applyBorder="1"/>
    <xf numFmtId="44" fontId="3" fillId="0" borderId="2" xfId="1" applyNumberFormat="1" applyFont="1" applyBorder="1"/>
    <xf numFmtId="44" fontId="0" fillId="0" borderId="2" xfId="1" applyNumberFormat="1" applyFont="1" applyBorder="1"/>
    <xf numFmtId="44" fontId="0" fillId="6" borderId="6" xfId="1" applyNumberFormat="1" applyFont="1" applyFill="1" applyBorder="1"/>
    <xf numFmtId="44" fontId="0" fillId="5" borderId="6" xfId="0" applyNumberFormat="1" applyFill="1" applyBorder="1"/>
    <xf numFmtId="44" fontId="0" fillId="0" borderId="2" xfId="1" applyNumberFormat="1" applyFont="1" applyBorder="1" applyAlignment="1">
      <alignment wrapText="1"/>
    </xf>
    <xf numFmtId="44" fontId="1" fillId="0" borderId="8" xfId="1" applyNumberFormat="1" applyFont="1" applyBorder="1"/>
    <xf numFmtId="44" fontId="4" fillId="0" borderId="2" xfId="1" applyNumberFormat="1" applyFont="1" applyBorder="1"/>
    <xf numFmtId="44" fontId="4" fillId="6" borderId="5" xfId="1" applyNumberFormat="1" applyFont="1" applyFill="1" applyBorder="1"/>
    <xf numFmtId="44" fontId="4" fillId="6" borderId="6" xfId="1" applyNumberFormat="1" applyFont="1" applyFill="1" applyBorder="1"/>
    <xf numFmtId="0" fontId="12" fillId="0" borderId="21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2" fillId="0" borderId="23" xfId="0" applyFont="1" applyBorder="1" applyAlignment="1">
      <alignment horizontal="left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25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26" xfId="0" applyFont="1" applyBorder="1" applyAlignment="1">
      <alignment horizontal="left" wrapText="1"/>
    </xf>
  </cellXfs>
  <cellStyles count="21">
    <cellStyle name="Comma 2" xfId="3" xr:uid="{00000000-0005-0000-0000-000000000000}"/>
    <cellStyle name="Comma 3" xfId="4" xr:uid="{00000000-0005-0000-0000-000001000000}"/>
    <cellStyle name="Currency" xfId="1" builtinId="4"/>
    <cellStyle name="Currency 2" xfId="5" xr:uid="{00000000-0005-0000-0000-000003000000}"/>
    <cellStyle name="Currency 2 2" xfId="6" xr:uid="{00000000-0005-0000-0000-000004000000}"/>
    <cellStyle name="Currency 3" xfId="7" xr:uid="{00000000-0005-0000-0000-000005000000}"/>
    <cellStyle name="Currency 3 2" xfId="8" xr:uid="{00000000-0005-0000-0000-000006000000}"/>
    <cellStyle name="Currency 3 3" xfId="9" xr:uid="{00000000-0005-0000-0000-000007000000}"/>
    <cellStyle name="Normal" xfId="0" builtinId="0"/>
    <cellStyle name="Normal 2" xfId="10" xr:uid="{00000000-0005-0000-0000-000009000000}"/>
    <cellStyle name="Normal 2 2" xfId="2" xr:uid="{00000000-0005-0000-0000-00000A000000}"/>
    <cellStyle name="Normal 2 2 2" xfId="11" xr:uid="{00000000-0005-0000-0000-00000B000000}"/>
    <cellStyle name="Normal 2 3" xfId="12" xr:uid="{00000000-0005-0000-0000-00000C000000}"/>
    <cellStyle name="Normal 2 3 2" xfId="13" xr:uid="{00000000-0005-0000-0000-00000D000000}"/>
    <cellStyle name="Normal 2 4" xfId="14" xr:uid="{00000000-0005-0000-0000-00000E000000}"/>
    <cellStyle name="Normal 3" xfId="15" xr:uid="{00000000-0005-0000-0000-00000F000000}"/>
    <cellStyle name="Normal 4" xfId="16" xr:uid="{00000000-0005-0000-0000-000010000000}"/>
    <cellStyle name="Note 2" xfId="17" xr:uid="{00000000-0005-0000-0000-000011000000}"/>
    <cellStyle name="Percent 2" xfId="18" xr:uid="{00000000-0005-0000-0000-000012000000}"/>
    <cellStyle name="Percent 3" xfId="19" xr:uid="{00000000-0005-0000-0000-000013000000}"/>
    <cellStyle name="Percent 4" xfId="20" xr:uid="{00000000-0005-0000-0000-000014000000}"/>
  </cellStyles>
  <dxfs count="0"/>
  <tableStyles count="0" defaultTableStyle="TableStyleMedium2" defaultPivotStyle="PivotStyleLight16"/>
  <colors>
    <mruColors>
      <color rgb="FFFFFF66"/>
      <color rgb="FFF0E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zoomScale="115" zoomScaleNormal="115" zoomScalePageLayoutView="90" workbookViewId="0">
      <selection activeCell="J11" sqref="J11"/>
    </sheetView>
  </sheetViews>
  <sheetFormatPr defaultRowHeight="15" x14ac:dyDescent="0.25"/>
  <cols>
    <col min="1" max="1" width="13.42578125" customWidth="1"/>
    <col min="2" max="2" width="54.28515625" customWidth="1"/>
    <col min="3" max="3" width="15.7109375" customWidth="1"/>
    <col min="4" max="4" width="15.85546875" customWidth="1"/>
    <col min="5" max="5" width="15.5703125" customWidth="1"/>
    <col min="6" max="7" width="15.7109375" customWidth="1"/>
    <col min="8" max="8" width="15.7109375" customWidth="1"/>
    <col min="9" max="9" width="20.7109375" customWidth="1"/>
  </cols>
  <sheetData>
    <row r="1" spans="1:17" s="33" customFormat="1" ht="45.75" thickBot="1" x14ac:dyDescent="0.25">
      <c r="A1" s="35" t="inlineStr">
        <is>
          <t>Fiscal Year 2023</t>
        </is>
      </c>
      <c r="B1" s="35" t="inlineStr">
        <is>
          <t>MHDS of East Central Region MHDS Region</t>
        </is>
      </c>
      <c r="C1" s="35" t="inlineStr">
        <is>
          <t>MI (40)</t>
        </is>
      </c>
      <c r="D1" s="35" t="inlineStr">
        <is>
          <t>ID (42)</t>
        </is>
      </c>
      <c r="E1" s="35" t="inlineStr">
        <is>
          <t>DD (43)</t>
        </is>
      </c>
      <c r="F1" s="35" t="inlineStr">
        <is>
          <t>BI (47)</t>
        </is>
      </c>
      <c r="G1" s="35" t="inlineStr">
        <is>
          <t>Admin (44)</t>
        </is>
      </c>
      <c r="H1" s="35" t="inlineStr">
        <is>
          <t>Other</t>
        </is>
      </c>
      <c r="I1" s="34" t="inlineStr">
        <is>
          <t>Total</t>
        </is>
      </c>
    </row>
    <row r="2" spans="1:22" ht="15.75" thickBot="1" x14ac:dyDescent="0.3">
      <c r="A2" s="14" t="inlineStr">
        <is>
          <t>Core</t>
        </is>
      </c>
      <c r="B2" s="2"/>
      <c r="C2" s="2"/>
      <c r="D2" s="2"/>
      <c r="E2" s="2"/>
      <c r="F2" s="2"/>
      <c r="G2" s="2"/>
      <c r="H2" s="2"/>
      <c r="I2" s="2"/>
    </row>
    <row r="3" spans="1:17" ht="16.5" customHeight="1" x14ac:dyDescent="0.25">
      <c r="A3" s="30"/>
      <c r="B3" s="24" t="inlineStr">
        <is>
          <t>Treatment</t>
        </is>
      </c>
      <c r="C3" s="29"/>
      <c r="D3" s="88"/>
      <c r="E3" s="28"/>
      <c r="F3" s="89"/>
      <c r="G3" s="8"/>
      <c r="H3" s="88"/>
      <c r="I3" s="20"/>
    </row>
    <row r="4" spans="1:22" ht="15" customHeight="1" x14ac:dyDescent="0.25">
      <c r="A4" s="26" t="inlineStr">
        <is>
          <t>42305</t>
        </is>
      </c>
      <c r="B4" s="25" t="inlineStr">
        <is>
          <t>Psychotherapeutic Treatment - Outpatient</t>
        </is>
      </c>
      <c r="C4" s="98">
        <v>1032208.40</v>
      </c>
      <c r="D4" s="100"/>
      <c r="E4" s="95"/>
      <c r="F4" s="100"/>
      <c r="G4" s="93"/>
      <c r="H4" s="100"/>
      <c r="I4" s="100">
        <v>1032208.40</v>
      </c>
    </row>
    <row r="5" spans="1:22" ht="15" customHeight="1" x14ac:dyDescent="0.25">
      <c r="A5" s="26" t="inlineStr">
        <is>
          <t>42306</t>
        </is>
      </c>
      <c r="B5" s="25" t="inlineStr">
        <is>
          <t>Psychotherapeutic Treatment - Medication Prescribing</t>
        </is>
      </c>
      <c r="C5" s="98">
        <v>594067.44</v>
      </c>
      <c r="D5" s="100"/>
      <c r="E5" s="95"/>
      <c r="F5" s="100"/>
      <c r="G5" s="93"/>
      <c r="H5" s="100"/>
      <c r="I5" s="100">
        <v>594067.44</v>
      </c>
    </row>
    <row r="6" spans="1:22" ht="15" customHeight="1" x14ac:dyDescent="0.25">
      <c r="A6" s="26" t="inlineStr">
        <is>
          <t>43301</t>
        </is>
      </c>
      <c r="B6" s="25" t="inlineStr">
        <is>
          <t>Evaluation (Non Crisis) - Assessment and Evaluation</t>
        </is>
      </c>
      <c r="C6" s="98">
        <v>0.00</v>
      </c>
      <c r="D6" s="100"/>
      <c r="E6" s="95"/>
      <c r="F6" s="100"/>
      <c r="G6" s="93"/>
      <c r="H6" s="100"/>
      <c r="I6" s="100">
        <v>0.00</v>
      </c>
    </row>
    <row r="7" spans="1:22" ht="15" customHeight="1" x14ac:dyDescent="0.25">
      <c r="A7" s="26" t="inlineStr">
        <is>
          <t>71319</t>
        </is>
      </c>
      <c r="B7" s="25" t="inlineStr">
        <is>
          <t>State MHI Inpatient - Per diem charges</t>
        </is>
      </c>
      <c r="C7" s="98">
        <v>1034443.36</v>
      </c>
      <c r="D7" s="100"/>
      <c r="E7" s="95"/>
      <c r="F7" s="100"/>
      <c r="G7" s="93"/>
      <c r="H7" s="100"/>
      <c r="I7" s="100">
        <v>1034443.36</v>
      </c>
    </row>
    <row r="8" spans="1:22" ht="15" customHeight="1" x14ac:dyDescent="0.25">
      <c r="A8" s="26" t="inlineStr">
        <is>
          <t>73319</t>
        </is>
      </c>
      <c r="B8" s="25" t="inlineStr">
        <is>
          <t>Other Priv./Public Hospitals - Inpatient per diem charges</t>
        </is>
      </c>
      <c r="C8" s="98">
        <v>18862.32</v>
      </c>
      <c r="D8" s="100"/>
      <c r="E8" s="95"/>
      <c r="F8" s="100"/>
      <c r="G8" s="93"/>
      <c r="H8" s="100"/>
      <c r="I8" s="100">
        <v>18862.32</v>
      </c>
    </row>
    <row r="9" spans="1:17" ht="16.5" customHeight="1" x14ac:dyDescent="0.25">
      <c r="A9" s="30"/>
      <c r="B9" s="24" t="inlineStr">
        <is>
          <t>Basic Crisis Response</t>
        </is>
      </c>
      <c r="C9" s="29"/>
      <c r="D9" s="88"/>
      <c r="E9" s="28"/>
      <c r="F9" s="89"/>
      <c r="G9" s="8"/>
      <c r="H9" s="88"/>
      <c r="I9" s="20"/>
    </row>
    <row r="10" spans="1:17" ht="16.5" customHeight="1" x14ac:dyDescent="0.25">
      <c r="A10" s="30"/>
      <c r="B10" s="24" t="inlineStr">
        <is>
          <t>Justice System Involved Services</t>
        </is>
      </c>
      <c r="C10" s="29"/>
      <c r="D10" s="88"/>
      <c r="E10" s="28"/>
      <c r="F10" s="89"/>
      <c r="G10" s="8"/>
      <c r="H10" s="88"/>
      <c r="I10" s="20"/>
    </row>
    <row r="11" spans="1:22" ht="15" customHeight="1" x14ac:dyDescent="0.25">
      <c r="A11" s="26" t="inlineStr">
        <is>
          <t>32322</t>
        </is>
      </c>
      <c r="B11" s="25" t="inlineStr">
        <is>
          <t>Support Services - Personal Emergency Response System</t>
        </is>
      </c>
      <c r="C11" s="98">
        <v>3255.00</v>
      </c>
      <c r="D11" s="100"/>
      <c r="E11" s="95">
        <v>570.00</v>
      </c>
      <c r="F11" s="100"/>
      <c r="G11" s="93"/>
      <c r="H11" s="100"/>
      <c r="I11" s="100">
        <v>3825.00</v>
      </c>
    </row>
    <row r="12" spans="1:22" ht="15" customHeight="1" x14ac:dyDescent="0.25">
      <c r="A12" s="26" t="inlineStr">
        <is>
          <t>44301</t>
        </is>
      </c>
      <c r="B12" s="25" t="inlineStr">
        <is>
          <t>Crisis Evaluation</t>
        </is>
      </c>
      <c r="C12" s="98">
        <v>90490.00</v>
      </c>
      <c r="D12" s="100"/>
      <c r="E12" s="95"/>
      <c r="F12" s="100"/>
      <c r="G12" s="93"/>
      <c r="H12" s="100"/>
      <c r="I12" s="100">
        <v>90490.00</v>
      </c>
    </row>
    <row r="13" spans="1:22" ht="15" customHeight="1" x14ac:dyDescent="0.25">
      <c r="A13" s="26" t="inlineStr">
        <is>
          <t>44302</t>
        </is>
      </c>
      <c r="B13" s="25" t="inlineStr">
        <is>
          <t>23 Hour Observation and Holding</t>
        </is>
      </c>
      <c r="C13" s="98">
        <v>10715.36</v>
      </c>
      <c r="D13" s="100"/>
      <c r="E13" s="95"/>
      <c r="F13" s="100"/>
      <c r="G13" s="93"/>
      <c r="H13" s="100"/>
      <c r="I13" s="100">
        <v>10715.36</v>
      </c>
    </row>
    <row r="14" spans="1:22" ht="15" customHeight="1" x14ac:dyDescent="0.25">
      <c r="A14" s="26" t="inlineStr">
        <is>
          <t>44305</t>
        </is>
      </c>
      <c r="B14" s="25" t="inlineStr">
        <is>
          <t>24 Hour Crisis Response</t>
        </is>
      </c>
      <c r="C14" s="98"/>
      <c r="D14" s="100"/>
      <c r="E14" s="95"/>
      <c r="F14" s="100"/>
      <c r="G14" s="93"/>
      <c r="H14" s="100"/>
      <c r="I14" s="100">
        <v>0.00</v>
      </c>
    </row>
    <row r="15" spans="1:22" ht="15" customHeight="1" x14ac:dyDescent="0.25">
      <c r="A15" s="26" t="inlineStr">
        <is>
          <t>44307</t>
        </is>
      </c>
      <c r="B15" s="25" t="inlineStr">
        <is>
          <t>Mobile Response</t>
        </is>
      </c>
      <c r="C15" s="98">
        <v>3088770.68</v>
      </c>
      <c r="D15" s="100"/>
      <c r="E15" s="95"/>
      <c r="F15" s="100"/>
      <c r="G15" s="93"/>
      <c r="H15" s="100"/>
      <c r="I15" s="100">
        <v>3088770.68</v>
      </c>
    </row>
    <row r="16" spans="1:22" ht="15" customHeight="1" x14ac:dyDescent="0.25">
      <c r="A16" s="26" t="inlineStr">
        <is>
          <t>44312</t>
        </is>
      </c>
      <c r="B16" s="25" t="inlineStr">
        <is>
          <t>Crisis Stabilization Community Based Services (CSCBS)</t>
        </is>
      </c>
      <c r="C16" s="98">
        <v>577159.00</v>
      </c>
      <c r="D16" s="100"/>
      <c r="E16" s="95"/>
      <c r="F16" s="100"/>
      <c r="G16" s="93"/>
      <c r="H16" s="100"/>
      <c r="I16" s="100">
        <v>577159.00</v>
      </c>
    </row>
    <row r="17" spans="1:22" ht="15" customHeight="1" x14ac:dyDescent="0.25">
      <c r="A17" s="26" t="inlineStr">
        <is>
          <t>44313</t>
        </is>
      </c>
      <c r="B17" s="25" t="inlineStr">
        <is>
          <t>Crisis Stabilization Residential Service (CSRS)</t>
        </is>
      </c>
      <c r="C17" s="98">
        <v>2110933.60</v>
      </c>
      <c r="D17" s="100"/>
      <c r="E17" s="95"/>
      <c r="F17" s="100"/>
      <c r="G17" s="93"/>
      <c r="H17" s="100"/>
      <c r="I17" s="100">
        <v>2110933.60</v>
      </c>
    </row>
    <row r="18" spans="1:22" ht="15" customHeight="1" x14ac:dyDescent="0.25">
      <c r="A18" s="26" t="inlineStr">
        <is>
          <t>44396</t>
        </is>
      </c>
      <c r="B18" s="25" t="inlineStr">
        <is>
          <t>Access Center start-up/sustainability/coordination</t>
        </is>
      </c>
      <c r="C18" s="98">
        <v>3422664.84</v>
      </c>
      <c r="D18" s="100"/>
      <c r="E18" s="95"/>
      <c r="F18" s="100"/>
      <c r="G18" s="93"/>
      <c r="H18" s="100"/>
      <c r="I18" s="100">
        <v>3422664.84</v>
      </c>
    </row>
    <row r="19" spans="1:22" ht="15" customHeight="1" x14ac:dyDescent="0.25">
      <c r="A19" s="26" t="inlineStr">
        <is>
          <t>46398</t>
        </is>
      </c>
      <c r="B19" s="25" t="inlineStr">
        <is>
          <t>Justice Involved Services - Outpatient Competency Restoration</t>
        </is>
      </c>
      <c r="C19" s="98"/>
      <c r="D19" s="100"/>
      <c r="E19" s="95"/>
      <c r="F19" s="100"/>
      <c r="G19" s="93"/>
      <c r="H19" s="100"/>
      <c r="I19" s="100">
        <v>0.00</v>
      </c>
    </row>
    <row r="20" spans="1:17" ht="16.5" customHeight="1" x14ac:dyDescent="0.25">
      <c r="A20" s="30"/>
      <c r="B20" s="24" t="inlineStr">
        <is>
          <t>Support for Community Living</t>
        </is>
      </c>
      <c r="C20" s="29"/>
      <c r="D20" s="88"/>
      <c r="E20" s="28"/>
      <c r="F20" s="89"/>
      <c r="G20" s="8"/>
      <c r="H20" s="88"/>
      <c r="I20" s="20"/>
    </row>
    <row r="21" spans="1:22" ht="15" customHeight="1" x14ac:dyDescent="0.25">
      <c r="A21" s="26" t="inlineStr">
        <is>
          <t>32320</t>
        </is>
      </c>
      <c r="B21" s="25" t="inlineStr">
        <is>
          <t>Support Services - Home Health Aides</t>
        </is>
      </c>
      <c r="C21" s="98"/>
      <c r="D21" s="100"/>
      <c r="E21" s="95"/>
      <c r="F21" s="100"/>
      <c r="G21" s="93"/>
      <c r="H21" s="100"/>
      <c r="I21" s="100">
        <v>0.00</v>
      </c>
    </row>
    <row r="22" spans="1:22" ht="15" customHeight="1" x14ac:dyDescent="0.25">
      <c r="A22" s="26" t="inlineStr">
        <is>
          <t>32325</t>
        </is>
      </c>
      <c r="B22" s="25" t="inlineStr">
        <is>
          <t>Support Services - Respite Services</t>
        </is>
      </c>
      <c r="C22" s="98"/>
      <c r="D22" s="100">
        <v>1398.68</v>
      </c>
      <c r="E22" s="95">
        <v>17439.76</v>
      </c>
      <c r="F22" s="100"/>
      <c r="G22" s="93"/>
      <c r="H22" s="100"/>
      <c r="I22" s="100">
        <v>18838.44</v>
      </c>
    </row>
    <row r="23" spans="1:22" ht="15" customHeight="1" x14ac:dyDescent="0.25">
      <c r="A23" s="26" t="inlineStr">
        <is>
          <t>32328</t>
        </is>
      </c>
      <c r="B23" s="25" t="inlineStr">
        <is>
          <t>Support Services - Home/Vehicle Modification</t>
        </is>
      </c>
      <c r="C23" s="98"/>
      <c r="D23" s="100"/>
      <c r="E23" s="95"/>
      <c r="F23" s="100"/>
      <c r="G23" s="93"/>
      <c r="H23" s="100"/>
      <c r="I23" s="100">
        <v>0.00</v>
      </c>
    </row>
    <row r="24" spans="1:22" ht="15" customHeight="1" x14ac:dyDescent="0.25">
      <c r="A24" s="26" t="inlineStr">
        <is>
          <t>32329</t>
        </is>
      </c>
      <c r="B24" s="25" t="inlineStr">
        <is>
          <t>Support Services - Supported Community Living</t>
        </is>
      </c>
      <c r="C24" s="98">
        <v>4245601.89</v>
      </c>
      <c r="D24" s="100">
        <v>183424.41</v>
      </c>
      <c r="E24" s="95">
        <v>124732.31</v>
      </c>
      <c r="F24" s="100"/>
      <c r="G24" s="93"/>
      <c r="H24" s="100"/>
      <c r="I24" s="100">
        <v>4553758.61</v>
      </c>
    </row>
    <row r="25" spans="1:22" ht="15" customHeight="1" x14ac:dyDescent="0.25">
      <c r="A25" s="26" t="inlineStr">
        <is>
          <t>42329</t>
        </is>
      </c>
      <c r="B25" s="25" t="inlineStr">
        <is>
          <t>Psychotherapeutic Treatment - Intensive Residential Services</t>
        </is>
      </c>
      <c r="C25" s="98"/>
      <c r="D25" s="100"/>
      <c r="E25" s="95"/>
      <c r="F25" s="100"/>
      <c r="G25" s="93"/>
      <c r="H25" s="100"/>
      <c r="I25" s="100">
        <v>0.00</v>
      </c>
    </row>
    <row r="26" spans="1:17" ht="16.5" customHeight="1" x14ac:dyDescent="0.25">
      <c r="A26" s="30"/>
      <c r="B26" s="24" t="inlineStr">
        <is>
          <t>Support For Employment</t>
        </is>
      </c>
      <c r="C26" s="29"/>
      <c r="D26" s="88"/>
      <c r="E26" s="28"/>
      <c r="F26" s="89"/>
      <c r="G26" s="8"/>
      <c r="H26" s="88"/>
      <c r="I26" s="20"/>
    </row>
    <row r="27" spans="1:22" ht="15" customHeight="1" x14ac:dyDescent="0.25">
      <c r="A27" s="26" t="inlineStr">
        <is>
          <t>50362</t>
        </is>
      </c>
      <c r="B27" s="25" t="inlineStr">
        <is>
          <t>Voc/Day - Prevocational Services</t>
        </is>
      </c>
      <c r="C27" s="98">
        <v>2116.80</v>
      </c>
      <c r="D27" s="100">
        <v>20706.40</v>
      </c>
      <c r="E27" s="95">
        <v>2516.40</v>
      </c>
      <c r="F27" s="100"/>
      <c r="G27" s="93"/>
      <c r="H27" s="100"/>
      <c r="I27" s="100">
        <v>25339.60</v>
      </c>
    </row>
    <row r="28" spans="1:22" ht="15" customHeight="1" x14ac:dyDescent="0.25">
      <c r="A28" s="26" t="inlineStr">
        <is>
          <t>50364</t>
        </is>
      </c>
      <c r="B28" s="25" t="inlineStr">
        <is>
          <t>Voc/Day - Job Development</t>
        </is>
      </c>
      <c r="C28" s="98">
        <v>3401.97</v>
      </c>
      <c r="D28" s="100">
        <v>571.27</v>
      </c>
      <c r="E28" s="95"/>
      <c r="F28" s="100"/>
      <c r="G28" s="93"/>
      <c r="H28" s="100"/>
      <c r="I28" s="100">
        <v>3973.24</v>
      </c>
    </row>
    <row r="29" spans="1:22" ht="15" customHeight="1" x14ac:dyDescent="0.25">
      <c r="A29" s="26" t="inlineStr">
        <is>
          <t>50367</t>
        </is>
      </c>
      <c r="B29" s="25" t="inlineStr">
        <is>
          <t>Day Habilitation</t>
        </is>
      </c>
      <c r="C29" s="98">
        <v>312964.91</v>
      </c>
      <c r="D29" s="100">
        <v>145010.67</v>
      </c>
      <c r="E29" s="95">
        <v>156084.72</v>
      </c>
      <c r="F29" s="100"/>
      <c r="G29" s="93"/>
      <c r="H29" s="100"/>
      <c r="I29" s="100">
        <v>614060.30</v>
      </c>
    </row>
    <row r="30" spans="1:22" ht="15" customHeight="1" x14ac:dyDescent="0.25">
      <c r="A30" s="26" t="inlineStr">
        <is>
          <t>50368</t>
        </is>
      </c>
      <c r="B30" s="25" t="inlineStr">
        <is>
          <t>Voc/Day - Individual Supported Employment</t>
        </is>
      </c>
      <c r="C30" s="98">
        <v>20531.23</v>
      </c>
      <c r="D30" s="100">
        <v>183023.47</v>
      </c>
      <c r="E30" s="95">
        <v>23318.03</v>
      </c>
      <c r="F30" s="100"/>
      <c r="G30" s="93"/>
      <c r="H30" s="100"/>
      <c r="I30" s="100">
        <v>226872.73</v>
      </c>
    </row>
    <row r="31" spans="1:22" ht="15" customHeight="1" x14ac:dyDescent="0.25">
      <c r="A31" s="26" t="inlineStr">
        <is>
          <t>50369</t>
        </is>
      </c>
      <c r="B31" s="25" t="inlineStr">
        <is>
          <t>Voc/Day - Group Supported Employment</t>
        </is>
      </c>
      <c r="C31" s="98"/>
      <c r="D31" s="100"/>
      <c r="E31" s="95"/>
      <c r="F31" s="100"/>
      <c r="G31" s="93"/>
      <c r="H31" s="100"/>
      <c r="I31" s="100">
        <v>0.00</v>
      </c>
    </row>
    <row r="32" spans="1:17" ht="16.5" customHeight="1" x14ac:dyDescent="0.25">
      <c r="A32" s="30"/>
      <c r="B32" s="24" t="inlineStr">
        <is>
          <t>Recovery Services</t>
        </is>
      </c>
      <c r="C32" s="29"/>
      <c r="D32" s="88"/>
      <c r="E32" s="28"/>
      <c r="F32" s="89"/>
      <c r="G32" s="8"/>
      <c r="H32" s="88"/>
      <c r="I32" s="20"/>
    </row>
    <row r="33" spans="1:22" ht="15" customHeight="1" x14ac:dyDescent="0.25">
      <c r="A33" s="26" t="inlineStr">
        <is>
          <t>45323</t>
        </is>
      </c>
      <c r="B33" s="25" t="inlineStr">
        <is>
          <t>Peer Family Support - Family Support</t>
        </is>
      </c>
      <c r="C33" s="98"/>
      <c r="D33" s="100"/>
      <c r="E33" s="95"/>
      <c r="F33" s="100"/>
      <c r="G33" s="93"/>
      <c r="H33" s="100"/>
      <c r="I33" s="100">
        <v>0.00</v>
      </c>
    </row>
    <row r="34" spans="1:22" ht="15" customHeight="1" x14ac:dyDescent="0.25">
      <c r="A34" s="26" t="inlineStr">
        <is>
          <t>45366</t>
        </is>
      </c>
      <c r="B34" s="25" t="inlineStr">
        <is>
          <t>Peer Family Support - Peer Support Services</t>
        </is>
      </c>
      <c r="C34" s="98">
        <v>7780.99</v>
      </c>
      <c r="D34" s="100"/>
      <c r="E34" s="95"/>
      <c r="F34" s="100"/>
      <c r="G34" s="93"/>
      <c r="H34" s="100"/>
      <c r="I34" s="100">
        <v>7780.99</v>
      </c>
    </row>
    <row r="35" spans="1:17" ht="16.5" customHeight="1" x14ac:dyDescent="0.25">
      <c r="A35" s="30"/>
      <c r="B35" s="24" t="inlineStr">
        <is>
          <t>Service Coordination</t>
        </is>
      </c>
      <c r="C35" s="29"/>
      <c r="D35" s="88"/>
      <c r="E35" s="28"/>
      <c r="F35" s="89"/>
      <c r="G35" s="8"/>
      <c r="H35" s="88"/>
      <c r="I35" s="20"/>
    </row>
    <row r="36" spans="1:22" ht="15" customHeight="1" x14ac:dyDescent="0.25">
      <c r="A36" s="26" t="inlineStr">
        <is>
          <t>21375</t>
        </is>
      </c>
      <c r="B36" s="25" t="inlineStr">
        <is>
          <t>Case Management - 100% County</t>
        </is>
      </c>
      <c r="C36" s="98"/>
      <c r="D36" s="100"/>
      <c r="E36" s="95"/>
      <c r="F36" s="100"/>
      <c r="G36" s="93"/>
      <c r="H36" s="100"/>
      <c r="I36" s="100">
        <v>0.00</v>
      </c>
    </row>
    <row r="37" spans="1:22" ht="15" customHeight="1" x14ac:dyDescent="0.25">
      <c r="A37" s="26" t="inlineStr">
        <is>
          <t>24376</t>
        </is>
      </c>
      <c r="B37" s="25" t="inlineStr">
        <is>
          <t>Health Homes Coordination - Coordination Services</t>
        </is>
      </c>
      <c r="C37" s="98"/>
      <c r="D37" s="100"/>
      <c r="E37" s="95"/>
      <c r="F37" s="100"/>
      <c r="G37" s="93"/>
      <c r="H37" s="100"/>
      <c r="I37" s="100">
        <v>0.00</v>
      </c>
    </row>
    <row r="38" spans="1:17" ht="16.5" customHeight="1" x14ac:dyDescent="0.25">
      <c r="A38" s="30"/>
      <c r="B38" s="24" t="inlineStr">
        <is>
          <t>Sub-Acute Services</t>
        </is>
      </c>
      <c r="C38" s="29"/>
      <c r="D38" s="88"/>
      <c r="E38" s="28"/>
      <c r="F38" s="89"/>
      <c r="G38" s="8"/>
      <c r="H38" s="88"/>
      <c r="I38" s="20"/>
    </row>
    <row r="39" spans="1:22" ht="15" customHeight="1" x14ac:dyDescent="0.25">
      <c r="A39" s="26" t="inlineStr">
        <is>
          <t>63309</t>
        </is>
      </c>
      <c r="B39" s="25" t="inlineStr">
        <is>
          <t>Sub Acute Services (1-5 Beds)</t>
        </is>
      </c>
      <c r="C39" s="98"/>
      <c r="D39" s="100"/>
      <c r="E39" s="95"/>
      <c r="F39" s="100"/>
      <c r="G39" s="93"/>
      <c r="H39" s="100"/>
      <c r="I39" s="100">
        <v>0.00</v>
      </c>
    </row>
    <row r="40" spans="1:22" ht="15" customHeight="1" x14ac:dyDescent="0.25">
      <c r="A40" s="26" t="inlineStr">
        <is>
          <t>64309</t>
        </is>
      </c>
      <c r="B40" s="25" t="inlineStr">
        <is>
          <t>Sub Acute Services (6+ Beds)</t>
        </is>
      </c>
      <c r="C40" s="98">
        <v>2000.00</v>
      </c>
      <c r="D40" s="100"/>
      <c r="E40" s="95"/>
      <c r="F40" s="100"/>
      <c r="G40" s="93"/>
      <c r="H40" s="100"/>
      <c r="I40" s="100">
        <v>2000.00</v>
      </c>
    </row>
    <row r="41" spans="1:17" ht="16.5" customHeight="1" x14ac:dyDescent="0.25">
      <c r="A41" s="30"/>
      <c r="B41" s="24" t="inlineStr">
        <is>
          <t>Core Evidence Based Treatment</t>
        </is>
      </c>
      <c r="C41" s="29"/>
      <c r="D41" s="88"/>
      <c r="E41" s="28"/>
      <c r="F41" s="89"/>
      <c r="G41" s="8"/>
      <c r="H41" s="88"/>
      <c r="I41" s="20"/>
    </row>
    <row r="42" spans="1:22" ht="15" customHeight="1" x14ac:dyDescent="0.25">
      <c r="A42" s="26" t="inlineStr">
        <is>
          <t>04422</t>
        </is>
      </c>
      <c r="B42" s="25" t="inlineStr">
        <is>
          <t>Consultation - Educational and Training Services</t>
        </is>
      </c>
      <c r="C42" s="98">
        <v>403227.46</v>
      </c>
      <c r="D42" s="100"/>
      <c r="E42" s="95"/>
      <c r="F42" s="100"/>
      <c r="G42" s="93"/>
      <c r="H42" s="100"/>
      <c r="I42" s="100">
        <v>403227.46</v>
      </c>
    </row>
    <row r="43" spans="1:22" ht="15" customHeight="1" x14ac:dyDescent="0.25">
      <c r="A43" s="26" t="inlineStr">
        <is>
          <t>32396</t>
        </is>
      </c>
      <c r="B43" s="25" t="inlineStr">
        <is>
          <t>Supported Housing</t>
        </is>
      </c>
      <c r="C43" s="98"/>
      <c r="D43" s="100"/>
      <c r="E43" s="95"/>
      <c r="F43" s="100"/>
      <c r="G43" s="93"/>
      <c r="H43" s="100"/>
      <c r="I43" s="100">
        <v>0.00</v>
      </c>
    </row>
    <row r="44" spans="1:22" ht="15" customHeight="1" x14ac:dyDescent="0.25">
      <c r="A44" s="26" t="inlineStr">
        <is>
          <t>42398</t>
        </is>
      </c>
      <c r="B44" s="25" t="inlineStr">
        <is>
          <t>Assertive Community Treatment (ACT)</t>
        </is>
      </c>
      <c r="C44" s="98">
        <v>35636.60</v>
      </c>
      <c r="D44" s="100"/>
      <c r="E44" s="95"/>
      <c r="F44" s="100"/>
      <c r="G44" s="93"/>
      <c r="H44" s="100"/>
      <c r="I44" s="100">
        <v>35636.60</v>
      </c>
    </row>
    <row r="45" spans="1:22" ht="15" customHeight="1" x14ac:dyDescent="0.25">
      <c r="A45" s="26" t="inlineStr">
        <is>
          <t>45373</t>
        </is>
      </c>
      <c r="B45" s="25" t="inlineStr">
        <is>
          <t>Peer Family Support - Family Psycho-Education</t>
        </is>
      </c>
      <c r="C45" s="98"/>
      <c r="D45" s="100"/>
      <c r="E45" s="95"/>
      <c r="F45" s="100"/>
      <c r="G45" s="93"/>
      <c r="H45" s="100"/>
      <c r="I45" s="100">
        <v>0.00</v>
      </c>
    </row>
    <row r="46" spans="1:22" ht="15" customHeight="1" x14ac:dyDescent="0.25">
      <c r="A46" s="26" t="inlineStr">
        <is>
          <t>45379</t>
        </is>
      </c>
      <c r="B46" s="25" t="inlineStr">
        <is>
          <t>Peer Family Support - System Building and Sustainability</t>
        </is>
      </c>
      <c r="C46" s="98"/>
      <c r="D46" s="100"/>
      <c r="E46" s="95"/>
      <c r="F46" s="100"/>
      <c r="G46" s="93"/>
      <c r="H46" s="100"/>
      <c r="I46" s="100">
        <v>0.00</v>
      </c>
    </row>
    <row r="47" spans="1:22" ht="15.75" thickBot="1" x14ac:dyDescent="0.3">
      <c r="A47" s="23"/>
      <c r="B47" s="22" t="inlineStr">
        <is>
          <t>Core Subtotals: </t>
        </is>
      </c>
      <c r="C47" s="96">
        <v>17016831.85</v>
      </c>
      <c r="D47" s="102">
        <v>534134.90</v>
      </c>
      <c r="E47" s="96">
        <v>324661.22</v>
      </c>
      <c r="F47" s="102"/>
      <c r="G47" s="93"/>
      <c r="H47" s="102"/>
      <c r="I47" s="101">
        <v>17875627.97</v>
      </c>
    </row>
    <row r="48" spans="1:22" ht="15.75" thickBot="1" x14ac:dyDescent="0.3">
      <c r="A48" s="14" t="inlineStr">
        <is>
          <t>Mandated</t>
        </is>
      </c>
      <c r="B48" s="2"/>
      <c r="C48" s="2"/>
      <c r="D48" s="2"/>
      <c r="E48" s="2"/>
      <c r="F48" s="2"/>
      <c r="G48" s="2"/>
      <c r="H48" s="2"/>
      <c r="I48" s="2"/>
    </row>
    <row r="49" spans="1:22" ht="15" customHeight="1" x14ac:dyDescent="0.25">
      <c r="A49" s="26" t="inlineStr">
        <is>
          <t>46319</t>
        </is>
      </c>
      <c r="B49" s="25" t="inlineStr">
        <is>
          <t>Iowa Medical and Classification Center (Oakdale)</t>
        </is>
      </c>
      <c r="C49" s="98"/>
      <c r="D49" s="100"/>
      <c r="E49" s="95"/>
      <c r="F49" s="100"/>
      <c r="G49" s="93"/>
      <c r="H49" s="100"/>
      <c r="I49" s="100">
        <v>0.00</v>
      </c>
    </row>
    <row r="50" spans="1:22" ht="15" customHeight="1" x14ac:dyDescent="0.25">
      <c r="A50" s="26" t="inlineStr">
        <is>
          <t>72319</t>
        </is>
      </c>
      <c r="B50" s="25" t="inlineStr">
        <is>
          <t>State Hospital Schools - Inpatient per diem charges</t>
        </is>
      </c>
      <c r="C50" s="98"/>
      <c r="D50" s="100"/>
      <c r="E50" s="95"/>
      <c r="F50" s="100"/>
      <c r="G50" s="93"/>
      <c r="H50" s="100"/>
      <c r="I50" s="100">
        <v>0.00</v>
      </c>
    </row>
    <row r="51" spans="1:22" ht="15" customHeight="1" x14ac:dyDescent="0.25">
      <c r="A51" s="26" t="inlineStr">
        <is>
          <t>74XXX</t>
        </is>
      </c>
      <c r="B51" s="25" t="inlineStr">
        <is>
          <t>CommitmentRelated (except 301)</t>
        </is>
      </c>
      <c r="C51" s="98">
        <v>328821.42</v>
      </c>
      <c r="D51" s="100"/>
      <c r="E51" s="95"/>
      <c r="F51" s="100"/>
      <c r="G51" s="93"/>
      <c r="H51" s="100"/>
      <c r="I51" s="100">
        <v>328821.42</v>
      </c>
    </row>
    <row r="52" spans="1:22" ht="15" customHeight="1" x14ac:dyDescent="0.25">
      <c r="A52" s="26" t="inlineStr">
        <is>
          <t>75XXX</t>
        </is>
      </c>
      <c r="B52" s="25" t="inlineStr">
        <is>
          <t>Mental health advocate</t>
        </is>
      </c>
      <c r="C52" s="98">
        <v>274046.03</v>
      </c>
      <c r="D52" s="100"/>
      <c r="E52" s="95"/>
      <c r="F52" s="100"/>
      <c r="G52" s="93"/>
      <c r="H52" s="100"/>
      <c r="I52" s="100">
        <v>274046.03</v>
      </c>
    </row>
    <row r="53" spans="1:22" ht="15.75" thickBot="1" x14ac:dyDescent="0.3">
      <c r="A53" s="23"/>
      <c r="B53" s="22" t="inlineStr">
        <is>
          <t>Mandated Subtotals: </t>
        </is>
      </c>
      <c r="C53" s="96">
        <v>602867.45</v>
      </c>
      <c r="D53" s="102" hidden="0"/>
      <c r="E53" s="96"/>
      <c r="F53" s="102"/>
      <c r="G53" s="93"/>
      <c r="H53" s="102"/>
      <c r="I53" s="101">
        <v>602867.45</v>
      </c>
    </row>
    <row r="54" spans="1:22" ht="15.75" thickBot="1" x14ac:dyDescent="0.3">
      <c r="A54" s="14" t="inlineStr">
        <is>
          <t>Core Plus</t>
        </is>
      </c>
      <c r="B54" s="2"/>
      <c r="C54" s="2"/>
      <c r="D54" s="2"/>
      <c r="E54" s="2"/>
      <c r="F54" s="2"/>
      <c r="G54" s="2"/>
      <c r="H54" s="2"/>
      <c r="I54" s="2"/>
    </row>
    <row r="55" spans="1:17" ht="16.5" customHeight="1" x14ac:dyDescent="0.25">
      <c r="A55" s="30"/>
      <c r="B55" s="24" t="inlineStr">
        <is>
          <t>Justice System Involved Services</t>
        </is>
      </c>
      <c r="C55" s="29"/>
      <c r="D55" s="88"/>
      <c r="E55" s="28"/>
      <c r="F55" s="89"/>
      <c r="G55" s="8"/>
      <c r="H55" s="88"/>
      <c r="I55" s="20"/>
    </row>
    <row r="56" spans="1:22" ht="15" customHeight="1" x14ac:dyDescent="0.25">
      <c r="A56" s="26" t="inlineStr">
        <is>
          <t>25XXX</t>
        </is>
      </c>
      <c r="B56" s="25" t="inlineStr">
        <is>
          <t>Coordination services</t>
        </is>
      </c>
      <c r="C56" s="98">
        <v>612452.00</v>
      </c>
      <c r="D56" s="100"/>
      <c r="E56" s="95"/>
      <c r="F56" s="100"/>
      <c r="G56" s="93"/>
      <c r="H56" s="100"/>
      <c r="I56" s="100">
        <v>612452.00</v>
      </c>
    </row>
    <row r="57" spans="1:22" ht="15" customHeight="1" x14ac:dyDescent="0.25">
      <c r="A57" s="26" t="inlineStr">
        <is>
          <t>44346</t>
        </is>
      </c>
      <c r="B57" s="25" t="inlineStr">
        <is>
          <t>Crisis Services - Telephone Crisis Service</t>
        </is>
      </c>
      <c r="C57" s="98">
        <v>146751.00</v>
      </c>
      <c r="D57" s="100"/>
      <c r="E57" s="95"/>
      <c r="F57" s="100"/>
      <c r="G57" s="93"/>
      <c r="H57" s="100"/>
      <c r="I57" s="100">
        <v>146751.00</v>
      </c>
    </row>
    <row r="58" spans="1:22" ht="15" customHeight="1" x14ac:dyDescent="0.25">
      <c r="A58" s="26" t="inlineStr">
        <is>
          <t>44366</t>
        </is>
      </c>
      <c r="B58" s="25" t="inlineStr">
        <is>
          <t>Warm-Line</t>
        </is>
      </c>
      <c r="C58" s="98"/>
      <c r="D58" s="100"/>
      <c r="E58" s="95"/>
      <c r="F58" s="100"/>
      <c r="G58" s="93"/>
      <c r="H58" s="100"/>
      <c r="I58" s="100">
        <v>0.00</v>
      </c>
    </row>
    <row r="59" spans="1:22" ht="15" customHeight="1" x14ac:dyDescent="0.25">
      <c r="A59" s="26" t="inlineStr">
        <is>
          <t>46305</t>
        </is>
      </c>
      <c r="B59" s="25" t="inlineStr">
        <is>
          <t>Mental Health Services in Jails</t>
        </is>
      </c>
      <c r="C59" s="98">
        <v>451412.55</v>
      </c>
      <c r="D59" s="100"/>
      <c r="E59" s="95"/>
      <c r="F59" s="100"/>
      <c r="G59" s="93"/>
      <c r="H59" s="100"/>
      <c r="I59" s="100">
        <v>451412.55</v>
      </c>
    </row>
    <row r="60" spans="1:22" ht="15" customHeight="1" x14ac:dyDescent="0.25">
      <c r="A60" s="26" t="inlineStr">
        <is>
          <t>46399</t>
        </is>
      </c>
      <c r="B60" s="25" t="inlineStr">
        <is>
          <t>Justice System - Involved Services - Other</t>
        </is>
      </c>
      <c r="C60" s="98">
        <v>80662.88</v>
      </c>
      <c r="D60" s="100"/>
      <c r="E60" s="95"/>
      <c r="F60" s="100"/>
      <c r="G60" s="93"/>
      <c r="H60" s="100"/>
      <c r="I60" s="100">
        <v>80662.88</v>
      </c>
    </row>
    <row r="61" spans="1:22" ht="15" customHeight="1" x14ac:dyDescent="0.25">
      <c r="A61" s="26" t="inlineStr">
        <is>
          <t>46422</t>
        </is>
      </c>
      <c r="B61" s="25" t="inlineStr">
        <is>
          <t>Crisis Prevention Training</t>
        </is>
      </c>
      <c r="C61" s="98">
        <v>79862.21</v>
      </c>
      <c r="D61" s="100"/>
      <c r="E61" s="95"/>
      <c r="F61" s="100"/>
      <c r="G61" s="93"/>
      <c r="H61" s="100"/>
      <c r="I61" s="100">
        <v>79862.21</v>
      </c>
    </row>
    <row r="62" spans="1:22" ht="15" customHeight="1" x14ac:dyDescent="0.25">
      <c r="A62" s="26" t="inlineStr">
        <is>
          <t>46425</t>
        </is>
      </c>
      <c r="B62" s="25" t="inlineStr">
        <is>
          <t>Mental Health Court related expenses</t>
        </is>
      </c>
      <c r="C62" s="98"/>
      <c r="D62" s="100"/>
      <c r="E62" s="95"/>
      <c r="F62" s="100"/>
      <c r="G62" s="93"/>
      <c r="H62" s="100"/>
      <c r="I62" s="100">
        <v>0.00</v>
      </c>
    </row>
    <row r="63" spans="1:22" ht="15" customHeight="1" x14ac:dyDescent="0.25">
      <c r="A63" s="26" t="inlineStr">
        <is>
          <t>74301</t>
        </is>
      </c>
      <c r="B63" s="25" t="inlineStr">
        <is>
          <t>Commitment - Civil Prescreening</t>
        </is>
      </c>
      <c r="C63" s="98">
        <v>69076.28</v>
      </c>
      <c r="D63" s="100"/>
      <c r="E63" s="95"/>
      <c r="F63" s="100"/>
      <c r="G63" s="93"/>
      <c r="H63" s="100"/>
      <c r="I63" s="100">
        <v>69076.28</v>
      </c>
    </row>
    <row r="64" spans="1:17" ht="16.5" customHeight="1" x14ac:dyDescent="0.25">
      <c r="A64" s="30"/>
      <c r="B64" s="24" t="inlineStr">
        <is>
          <t>Additional Core Evidence Based Treatment</t>
        </is>
      </c>
      <c r="C64" s="29"/>
      <c r="D64" s="88"/>
      <c r="E64" s="28"/>
      <c r="F64" s="89"/>
      <c r="G64" s="8"/>
      <c r="H64" s="88"/>
      <c r="I64" s="20"/>
    </row>
    <row r="65" spans="1:22" ht="15" customHeight="1" x14ac:dyDescent="0.25">
      <c r="A65" s="26" t="inlineStr">
        <is>
          <t>42366</t>
        </is>
      </c>
      <c r="B65" s="25" t="inlineStr">
        <is>
          <t>Psychotherapeutic Treatment - Social Support Services</t>
        </is>
      </c>
      <c r="C65" s="98">
        <v>271958.86</v>
      </c>
      <c r="D65" s="100"/>
      <c r="E65" s="95"/>
      <c r="F65" s="100"/>
      <c r="G65" s="93"/>
      <c r="H65" s="100"/>
      <c r="I65" s="100">
        <v>271958.86</v>
      </c>
    </row>
    <row r="66" spans="1:22" ht="15" customHeight="1" x14ac:dyDescent="0.25">
      <c r="A66" s="26" t="inlineStr">
        <is>
          <t>42397</t>
        </is>
      </c>
      <c r="B66" s="25" t="inlineStr">
        <is>
          <t>Psychotherapeutic Treatment - Psychiatric Rehabilitation</t>
        </is>
      </c>
      <c r="C66" s="98">
        <v>30414.79</v>
      </c>
      <c r="D66" s="100"/>
      <c r="E66" s="95"/>
      <c r="F66" s="100"/>
      <c r="G66" s="93"/>
      <c r="H66" s="100"/>
      <c r="I66" s="100">
        <v>30414.79</v>
      </c>
    </row>
    <row r="67" spans="1:22" ht="15.75" thickBot="1" x14ac:dyDescent="0.3">
      <c r="A67" s="23"/>
      <c r="B67" s="22" t="inlineStr">
        <is>
          <t>Core Plus Subtotals: </t>
        </is>
      </c>
      <c r="C67" s="96">
        <v>1742590.57</v>
      </c>
      <c r="D67" s="102" hidden="0"/>
      <c r="E67" s="96"/>
      <c r="F67" s="102"/>
      <c r="G67" s="93"/>
      <c r="H67" s="102"/>
      <c r="I67" s="101">
        <v>1742590.57</v>
      </c>
    </row>
    <row r="68" spans="1:22" ht="15.75" thickBot="1" x14ac:dyDescent="0.3">
      <c r="A68" s="14" t="inlineStr">
        <is>
          <t>Other Informational Services</t>
        </is>
      </c>
      <c r="B68" s="2"/>
      <c r="C68" s="2"/>
      <c r="D68" s="2"/>
      <c r="E68" s="2"/>
      <c r="F68" s="2"/>
      <c r="G68" s="2"/>
      <c r="H68" s="2"/>
      <c r="I68" s="2"/>
    </row>
    <row r="69" spans="1:22" ht="15" customHeight="1" x14ac:dyDescent="0.25">
      <c r="A69" s="26" t="inlineStr">
        <is>
          <t>03371</t>
        </is>
      </c>
      <c r="B69" s="25" t="inlineStr">
        <is>
          <t>Information and Referral Services</t>
        </is>
      </c>
      <c r="C69" s="98">
        <v>29183.22</v>
      </c>
      <c r="D69" s="100"/>
      <c r="E69" s="95"/>
      <c r="F69" s="100"/>
      <c r="G69" s="93"/>
      <c r="H69" s="100"/>
      <c r="I69" s="100">
        <v>29183.22</v>
      </c>
    </row>
    <row r="70" spans="1:22" ht="15" customHeight="1" x14ac:dyDescent="0.25">
      <c r="A70" s="26" t="inlineStr">
        <is>
          <t>04372</t>
        </is>
      </c>
      <c r="B70" s="25" t="inlineStr">
        <is>
          <t>Planning and/or Consultation Services (Client Related)</t>
        </is>
      </c>
      <c r="C70" s="98"/>
      <c r="D70" s="100"/>
      <c r="E70" s="95"/>
      <c r="F70" s="100"/>
      <c r="G70" s="93"/>
      <c r="H70" s="100"/>
      <c r="I70" s="100">
        <v>0.00</v>
      </c>
    </row>
    <row r="71" spans="1:22" ht="15" customHeight="1" x14ac:dyDescent="0.25">
      <c r="A71" s="26" t="inlineStr">
        <is>
          <t>04377</t>
        </is>
      </c>
      <c r="B71" s="25" t="inlineStr">
        <is>
          <t>MHDS Contract Provider Incentive Payment</t>
        </is>
      </c>
      <c r="C71" s="98"/>
      <c r="D71" s="100"/>
      <c r="E71" s="95"/>
      <c r="F71" s="100"/>
      <c r="G71" s="93"/>
      <c r="H71" s="100"/>
      <c r="I71" s="100">
        <v>0.00</v>
      </c>
    </row>
    <row r="72" spans="1:22" ht="15" customHeight="1" x14ac:dyDescent="0.25">
      <c r="A72" s="26" t="inlineStr">
        <is>
          <t>04399</t>
        </is>
      </c>
      <c r="B72" s="25" t="inlineStr">
        <is>
          <t>Consultation</t>
        </is>
      </c>
      <c r="C72" s="98"/>
      <c r="D72" s="100"/>
      <c r="E72" s="95"/>
      <c r="F72" s="100"/>
      <c r="G72" s="93"/>
      <c r="H72" s="100"/>
      <c r="I72" s="100">
        <v>0.00</v>
      </c>
    </row>
    <row r="73" spans="1:22" ht="15" customHeight="1" x14ac:dyDescent="0.25">
      <c r="A73" s="26" t="inlineStr">
        <is>
          <t>04429</t>
        </is>
      </c>
      <c r="B73" s="25" t="inlineStr">
        <is>
          <t>Planning and Management Consultants (Non-Client Related)</t>
        </is>
      </c>
      <c r="C73" s="98"/>
      <c r="D73" s="100"/>
      <c r="E73" s="95"/>
      <c r="F73" s="100"/>
      <c r="G73" s="93"/>
      <c r="H73" s="100"/>
      <c r="I73" s="100">
        <v>0.00</v>
      </c>
    </row>
    <row r="74" spans="1:22" ht="15" customHeight="1" x14ac:dyDescent="0.25">
      <c r="A74" s="26" t="inlineStr">
        <is>
          <t>05373</t>
        </is>
      </c>
      <c r="B74" s="25" t="inlineStr">
        <is>
          <t>Public Education Services</t>
        </is>
      </c>
      <c r="C74" s="98">
        <v>1463820.91</v>
      </c>
      <c r="D74" s="100"/>
      <c r="E74" s="95"/>
      <c r="F74" s="100"/>
      <c r="G74" s="93"/>
      <c r="H74" s="100"/>
      <c r="I74" s="100">
        <v>1463820.91</v>
      </c>
    </row>
    <row r="75" spans="1:22" ht="15.75" thickBot="1" x14ac:dyDescent="0.3">
      <c r="A75" s="23"/>
      <c r="B75" s="22" t="inlineStr">
        <is>
          <t>Other Informational Services Subtotals: </t>
        </is>
      </c>
      <c r="C75" s="96">
        <v>1493004.13</v>
      </c>
      <c r="D75" s="102" hidden="0"/>
      <c r="E75" s="96"/>
      <c r="F75" s="102"/>
      <c r="G75" s="93"/>
      <c r="H75" s="102"/>
      <c r="I75" s="101">
        <v>1493004.13</v>
      </c>
    </row>
    <row r="76" spans="1:22" ht="15.75" thickBot="1" x14ac:dyDescent="0.3">
      <c r="A76" s="14" t="inlineStr">
        <is>
          <t>Community Living Support Services</t>
        </is>
      </c>
      <c r="B76" s="2"/>
      <c r="C76" s="2"/>
      <c r="D76" s="2"/>
      <c r="E76" s="2"/>
      <c r="F76" s="2"/>
      <c r="G76" s="2"/>
      <c r="H76" s="2"/>
      <c r="I76" s="2"/>
    </row>
    <row r="77" spans="1:22" ht="15" customHeight="1" x14ac:dyDescent="0.25">
      <c r="A77" s="26" t="inlineStr">
        <is>
          <t>06399</t>
        </is>
      </c>
      <c r="B77" s="25" t="inlineStr">
        <is>
          <t>Academic Services</t>
        </is>
      </c>
      <c r="C77" s="98"/>
      <c r="D77" s="100"/>
      <c r="E77" s="95"/>
      <c r="F77" s="100"/>
      <c r="G77" s="93"/>
      <c r="H77" s="100"/>
      <c r="I77" s="100">
        <v>0.00</v>
      </c>
    </row>
    <row r="78" spans="1:22" ht="15" customHeight="1" x14ac:dyDescent="0.25">
      <c r="A78" s="26" t="inlineStr">
        <is>
          <t>22XXX</t>
        </is>
      </c>
      <c r="B78" s="25" t="inlineStr">
        <is>
          <t>Services management</t>
        </is>
      </c>
      <c r="C78" s="98">
        <v>752309.56</v>
      </c>
      <c r="D78" s="100">
        <v>124349.86</v>
      </c>
      <c r="E78" s="95">
        <v>137377.44</v>
      </c>
      <c r="F78" s="100"/>
      <c r="G78" s="93"/>
      <c r="H78" s="100"/>
      <c r="I78" s="100">
        <v>1014036.86</v>
      </c>
    </row>
    <row r="79" spans="1:22" ht="15" customHeight="1" x14ac:dyDescent="0.25">
      <c r="A79" s="26" t="inlineStr">
        <is>
          <t>23XXX</t>
        </is>
      </c>
      <c r="B79" s="25" t="inlineStr">
        <is>
          <t>Crisis Care Coordination</t>
        </is>
      </c>
      <c r="C79" s="98"/>
      <c r="D79" s="100"/>
      <c r="E79" s="95"/>
      <c r="F79" s="100"/>
      <c r="G79" s="93"/>
      <c r="H79" s="100"/>
      <c r="I79" s="100">
        <v>0.00</v>
      </c>
    </row>
    <row r="80" spans="1:22" ht="15" customHeight="1" x14ac:dyDescent="0.25">
      <c r="A80" s="26" t="inlineStr">
        <is>
          <t>31XXX</t>
        </is>
      </c>
      <c r="B80" s="25" t="inlineStr">
        <is>
          <t>Transportation</t>
        </is>
      </c>
      <c r="C80" s="98">
        <v>81606.93</v>
      </c>
      <c r="D80" s="100">
        <v>38822.27</v>
      </c>
      <c r="E80" s="95">
        <v>27715.77</v>
      </c>
      <c r="F80" s="100"/>
      <c r="G80" s="93"/>
      <c r="H80" s="100"/>
      <c r="I80" s="100">
        <v>148144.97</v>
      </c>
    </row>
    <row r="81" spans="1:22" ht="15" customHeight="1" x14ac:dyDescent="0.25">
      <c r="A81" s="26" t="inlineStr">
        <is>
          <t>32321</t>
        </is>
      </c>
      <c r="B81" s="25" t="inlineStr">
        <is>
          <t>Support Services - Chore Services</t>
        </is>
      </c>
      <c r="C81" s="98"/>
      <c r="D81" s="100"/>
      <c r="E81" s="95"/>
      <c r="F81" s="100"/>
      <c r="G81" s="93"/>
      <c r="H81" s="100"/>
      <c r="I81" s="100">
        <v>0.00</v>
      </c>
    </row>
    <row r="82" spans="1:22" ht="15" customHeight="1" x14ac:dyDescent="0.25">
      <c r="A82" s="26" t="inlineStr">
        <is>
          <t>32326</t>
        </is>
      </c>
      <c r="B82" s="25" t="inlineStr">
        <is>
          <t>Support Services - Guardian/Conservator</t>
        </is>
      </c>
      <c r="C82" s="98">
        <v>9418.20</v>
      </c>
      <c r="D82" s="100">
        <v>14625.00</v>
      </c>
      <c r="E82" s="95">
        <v>2375.00</v>
      </c>
      <c r="F82" s="100"/>
      <c r="G82" s="93"/>
      <c r="H82" s="100"/>
      <c r="I82" s="100">
        <v>26418.20</v>
      </c>
    </row>
    <row r="83" spans="1:22" ht="15" customHeight="1" x14ac:dyDescent="0.25">
      <c r="A83" s="26" t="inlineStr">
        <is>
          <t>32327</t>
        </is>
      </c>
      <c r="B83" s="25" t="inlineStr">
        <is>
          <t>Support Services - Representative Payee</t>
        </is>
      </c>
      <c r="C83" s="98"/>
      <c r="D83" s="100"/>
      <c r="E83" s="95"/>
      <c r="F83" s="100"/>
      <c r="G83" s="93"/>
      <c r="H83" s="100"/>
      <c r="I83" s="100">
        <v>0.00</v>
      </c>
    </row>
    <row r="84" spans="1:22" ht="15" customHeight="1" x14ac:dyDescent="0.25">
      <c r="A84" s="26" t="inlineStr">
        <is>
          <t>32335</t>
        </is>
      </c>
      <c r="B84" s="25" t="inlineStr">
        <is>
          <t>Consumer-Directed Attendant Care</t>
        </is>
      </c>
      <c r="C84" s="98"/>
      <c r="D84" s="100"/>
      <c r="E84" s="95"/>
      <c r="F84" s="100"/>
      <c r="G84" s="93"/>
      <c r="H84" s="100"/>
      <c r="I84" s="100">
        <v>0.00</v>
      </c>
    </row>
    <row r="85" spans="1:22" ht="15" customHeight="1" x14ac:dyDescent="0.25">
      <c r="A85" s="26" t="inlineStr">
        <is>
          <t>32379</t>
        </is>
      </c>
      <c r="B85" s="25" t="inlineStr">
        <is>
          <t>Support Services - System Building and Sustainability</t>
        </is>
      </c>
      <c r="C85" s="98"/>
      <c r="D85" s="100"/>
      <c r="E85" s="95"/>
      <c r="F85" s="100"/>
      <c r="G85" s="93"/>
      <c r="H85" s="100"/>
      <c r="I85" s="100">
        <v>0.00</v>
      </c>
    </row>
    <row r="86" spans="1:22" ht="15" customHeight="1" x14ac:dyDescent="0.25">
      <c r="A86" s="26" t="inlineStr">
        <is>
          <t>32399</t>
        </is>
      </c>
      <c r="B86" s="25" t="inlineStr">
        <is>
          <t>Support Services - Other</t>
        </is>
      </c>
      <c r="C86" s="98">
        <v>527.34</v>
      </c>
      <c r="D86" s="100"/>
      <c r="E86" s="95">
        <v>849.01</v>
      </c>
      <c r="F86" s="100"/>
      <c r="G86" s="93"/>
      <c r="H86" s="100"/>
      <c r="I86" s="100">
        <v>1376.35</v>
      </c>
    </row>
    <row r="87" spans="1:22" ht="15" customHeight="1" x14ac:dyDescent="0.25">
      <c r="A87" s="26" t="inlineStr">
        <is>
          <t>33330</t>
        </is>
      </c>
      <c r="B87" s="25" t="inlineStr">
        <is>
          <t>Mobile Meals</t>
        </is>
      </c>
      <c r="C87" s="98"/>
      <c r="D87" s="100"/>
      <c r="E87" s="95"/>
      <c r="F87" s="100"/>
      <c r="G87" s="93"/>
      <c r="H87" s="100"/>
      <c r="I87" s="100">
        <v>0.00</v>
      </c>
    </row>
    <row r="88" spans="1:22" ht="15" customHeight="1" x14ac:dyDescent="0.25">
      <c r="A88" s="26" t="inlineStr">
        <is>
          <t>33340</t>
        </is>
      </c>
      <c r="B88" s="25" t="inlineStr">
        <is>
          <t>Basic Needs - Rent Payments</t>
        </is>
      </c>
      <c r="C88" s="98">
        <v>550.00</v>
      </c>
      <c r="D88" s="100"/>
      <c r="E88" s="95"/>
      <c r="F88" s="100"/>
      <c r="G88" s="93"/>
      <c r="H88" s="100"/>
      <c r="I88" s="100">
        <v>550.00</v>
      </c>
    </row>
    <row r="89" spans="1:22" ht="15" customHeight="1" x14ac:dyDescent="0.25">
      <c r="A89" s="26" t="inlineStr">
        <is>
          <t>33345</t>
        </is>
      </c>
      <c r="B89" s="25" t="inlineStr">
        <is>
          <t>Basic Needs - Ongoing Rent Subsidy</t>
        </is>
      </c>
      <c r="C89" s="98">
        <v>94181.00</v>
      </c>
      <c r="D89" s="100">
        <v>4448.75</v>
      </c>
      <c r="E89" s="95"/>
      <c r="F89" s="100"/>
      <c r="G89" s="93"/>
      <c r="H89" s="100"/>
      <c r="I89" s="100">
        <v>98629.75</v>
      </c>
    </row>
    <row r="90" spans="1:22" ht="15" customHeight="1" x14ac:dyDescent="0.25">
      <c r="A90" s="26" t="inlineStr">
        <is>
          <t>33399</t>
        </is>
      </c>
      <c r="B90" s="25" t="inlineStr">
        <is>
          <t>Basic Needs - Other</t>
        </is>
      </c>
      <c r="C90" s="98">
        <v>8475.08</v>
      </c>
      <c r="D90" s="100"/>
      <c r="E90" s="95"/>
      <c r="F90" s="100"/>
      <c r="G90" s="93"/>
      <c r="H90" s="100"/>
      <c r="I90" s="100">
        <v>8475.08</v>
      </c>
    </row>
    <row r="91" spans="1:22" ht="15" customHeight="1" x14ac:dyDescent="0.25">
      <c r="A91" s="26" t="inlineStr">
        <is>
          <t>41305</t>
        </is>
      </c>
      <c r="B91" s="25" t="inlineStr">
        <is>
          <t>Physiological Treatment - Outpatient</t>
        </is>
      </c>
      <c r="C91" s="98"/>
      <c r="D91" s="100"/>
      <c r="E91" s="95"/>
      <c r="F91" s="100"/>
      <c r="G91" s="93"/>
      <c r="H91" s="100"/>
      <c r="I91" s="100">
        <v>0.00</v>
      </c>
    </row>
    <row r="92" spans="1:22" ht="15" customHeight="1" x14ac:dyDescent="0.25">
      <c r="A92" s="26" t="inlineStr">
        <is>
          <t>41306</t>
        </is>
      </c>
      <c r="B92" s="25" t="inlineStr">
        <is>
          <t>Physiological Treatment - Prescription Medicine/Vaccines</t>
        </is>
      </c>
      <c r="C92" s="98">
        <v>8433.99</v>
      </c>
      <c r="D92" s="100">
        <v>204.97</v>
      </c>
      <c r="E92" s="95"/>
      <c r="F92" s="100"/>
      <c r="G92" s="93"/>
      <c r="H92" s="100"/>
      <c r="I92" s="100">
        <v>8638.96</v>
      </c>
    </row>
    <row r="93" spans="1:22" ht="15" customHeight="1" x14ac:dyDescent="0.25">
      <c r="A93" s="26" t="inlineStr">
        <is>
          <t>41307</t>
        </is>
      </c>
      <c r="B93" s="25" t="inlineStr">
        <is>
          <t>Physiological Treatment - In-Home Nursing</t>
        </is>
      </c>
      <c r="C93" s="98">
        <v>113.34</v>
      </c>
      <c r="D93" s="100"/>
      <c r="E93" s="95"/>
      <c r="F93" s="100"/>
      <c r="G93" s="93"/>
      <c r="H93" s="100"/>
      <c r="I93" s="100">
        <v>113.34</v>
      </c>
    </row>
    <row r="94" spans="1:22" ht="15" customHeight="1" x14ac:dyDescent="0.25">
      <c r="A94" s="26" t="inlineStr">
        <is>
          <t>41308</t>
        </is>
      </c>
      <c r="B94" s="25" t="inlineStr">
        <is>
          <t>Physiological Treatment - Health Supplies and Equipment</t>
        </is>
      </c>
      <c r="C94" s="98"/>
      <c r="D94" s="100"/>
      <c r="E94" s="95"/>
      <c r="F94" s="100"/>
      <c r="G94" s="93"/>
      <c r="H94" s="100"/>
      <c r="I94" s="100">
        <v>0.00</v>
      </c>
    </row>
    <row r="95" spans="1:22" ht="15" customHeight="1" x14ac:dyDescent="0.25">
      <c r="A95" s="26" t="inlineStr">
        <is>
          <t>41399</t>
        </is>
      </c>
      <c r="B95" s="25" t="inlineStr">
        <is>
          <t>Physiological Treatment - Other</t>
        </is>
      </c>
      <c r="C95" s="98"/>
      <c r="D95" s="100"/>
      <c r="E95" s="95"/>
      <c r="F95" s="100"/>
      <c r="G95" s="93"/>
      <c r="H95" s="100"/>
      <c r="I95" s="100">
        <v>0.00</v>
      </c>
    </row>
    <row r="96" spans="1:22" ht="15" customHeight="1" x14ac:dyDescent="0.25">
      <c r="A96" s="26" t="inlineStr">
        <is>
          <t>42309</t>
        </is>
      </c>
      <c r="B96" s="25" t="inlineStr">
        <is>
          <t>Psychotherapeutic Treatment - Partial Hospitalization</t>
        </is>
      </c>
      <c r="C96" s="98"/>
      <c r="D96" s="100"/>
      <c r="E96" s="95"/>
      <c r="F96" s="100"/>
      <c r="G96" s="93"/>
      <c r="H96" s="100"/>
      <c r="I96" s="100">
        <v>0.00</v>
      </c>
    </row>
    <row r="97" spans="1:22" ht="15" customHeight="1" x14ac:dyDescent="0.25">
      <c r="A97" s="26" t="inlineStr">
        <is>
          <t>42310</t>
        </is>
      </c>
      <c r="B97" s="25" t="inlineStr">
        <is>
          <t>Psychotherapeutic Treatment - Transitional Living Program</t>
        </is>
      </c>
      <c r="C97" s="98"/>
      <c r="D97" s="100"/>
      <c r="E97" s="95"/>
      <c r="F97" s="100"/>
      <c r="G97" s="93"/>
      <c r="H97" s="100"/>
      <c r="I97" s="100">
        <v>0.00</v>
      </c>
    </row>
    <row r="98" spans="1:22" ht="15" customHeight="1" x14ac:dyDescent="0.25">
      <c r="A98" s="26" t="inlineStr">
        <is>
          <t>42363</t>
        </is>
      </c>
      <c r="B98" s="25" t="inlineStr">
        <is>
          <t>Psychotherapeutic Treatment - Day Treatment Services</t>
        </is>
      </c>
      <c r="C98" s="98"/>
      <c r="D98" s="100"/>
      <c r="E98" s="95"/>
      <c r="F98" s="100"/>
      <c r="G98" s="93"/>
      <c r="H98" s="100"/>
      <c r="I98" s="100">
        <v>0.00</v>
      </c>
    </row>
    <row r="99" spans="1:22" ht="15" customHeight="1" x14ac:dyDescent="0.25">
      <c r="A99" s="26" t="inlineStr">
        <is>
          <t>42379</t>
        </is>
      </c>
      <c r="B99" s="25" t="inlineStr">
        <is>
          <t>Psychotherapeutic Treatment - System Building and Sustainability</t>
        </is>
      </c>
      <c r="C99" s="98"/>
      <c r="D99" s="100"/>
      <c r="E99" s="95"/>
      <c r="F99" s="100"/>
      <c r="G99" s="93"/>
      <c r="H99" s="100"/>
      <c r="I99" s="100">
        <v>0.00</v>
      </c>
    </row>
    <row r="100" spans="1:22" ht="15" customHeight="1" x14ac:dyDescent="0.25">
      <c r="A100" s="26" t="inlineStr">
        <is>
          <t>42396</t>
        </is>
      </c>
      <c r="B100" s="25" t="inlineStr">
        <is>
          <t>Psychotherapeutic Treatment - Community Support Programs</t>
        </is>
      </c>
      <c r="C100" s="98">
        <v>3871.00</v>
      </c>
      <c r="D100" s="100"/>
      <c r="E100" s="95"/>
      <c r="F100" s="100"/>
      <c r="G100" s="93"/>
      <c r="H100" s="100"/>
      <c r="I100" s="100">
        <v>3871.00</v>
      </c>
    </row>
    <row r="101" spans="1:22" ht="15" customHeight="1" x14ac:dyDescent="0.25">
      <c r="A101" s="26" t="inlineStr">
        <is>
          <t>42399</t>
        </is>
      </c>
      <c r="B101" s="25" t="inlineStr">
        <is>
          <t>Psychotherapeutic Treatment - Other</t>
        </is>
      </c>
      <c r="C101" s="98"/>
      <c r="D101" s="100"/>
      <c r="E101" s="95"/>
      <c r="F101" s="100"/>
      <c r="G101" s="93"/>
      <c r="H101" s="100"/>
      <c r="I101" s="100">
        <v>0.00</v>
      </c>
    </row>
    <row r="102" spans="1:22" ht="15" customHeight="1" x14ac:dyDescent="0.25">
      <c r="A102" s="26" t="inlineStr">
        <is>
          <t>44304</t>
        </is>
      </c>
      <c r="B102" s="25" t="inlineStr">
        <is>
          <t>Crisis Services - Emergency Care</t>
        </is>
      </c>
      <c r="C102" s="98">
        <v>116988.92</v>
      </c>
      <c r="D102" s="100"/>
      <c r="E102" s="95"/>
      <c r="F102" s="100"/>
      <c r="G102" s="93"/>
      <c r="H102" s="100"/>
      <c r="I102" s="100">
        <v>116988.92</v>
      </c>
    </row>
    <row r="103" spans="1:22" ht="15" customHeight="1" x14ac:dyDescent="0.25">
      <c r="A103" s="26" t="inlineStr">
        <is>
          <t>44379</t>
        </is>
      </c>
      <c r="B103" s="25" t="inlineStr">
        <is>
          <t>Crisis Services - System Building and Sustainability</t>
        </is>
      </c>
      <c r="C103" s="98"/>
      <c r="D103" s="100"/>
      <c r="E103" s="95"/>
      <c r="F103" s="100"/>
      <c r="G103" s="93"/>
      <c r="H103" s="100"/>
      <c r="I103" s="100">
        <v>0.00</v>
      </c>
    </row>
    <row r="104" spans="1:22" ht="15" customHeight="1" x14ac:dyDescent="0.25">
      <c r="A104" s="26" t="inlineStr">
        <is>
          <t>44399</t>
        </is>
      </c>
      <c r="B104" s="25" t="inlineStr">
        <is>
          <t>Other Crisis Services</t>
        </is>
      </c>
      <c r="C104" s="98"/>
      <c r="D104" s="100"/>
      <c r="E104" s="95"/>
      <c r="F104" s="100"/>
      <c r="G104" s="93"/>
      <c r="H104" s="100"/>
      <c r="I104" s="100">
        <v>0.00</v>
      </c>
    </row>
    <row r="105" spans="1:22" ht="15" customHeight="1" x14ac:dyDescent="0.25">
      <c r="A105" s="26" t="inlineStr">
        <is>
          <t>46306</t>
        </is>
      </c>
      <c r="B105" s="25" t="inlineStr">
        <is>
          <t>Prescription Medication (Psychiatric Medications in Jail)</t>
        </is>
      </c>
      <c r="C105" s="98"/>
      <c r="D105" s="100"/>
      <c r="E105" s="95"/>
      <c r="F105" s="100"/>
      <c r="G105" s="93"/>
      <c r="H105" s="100"/>
      <c r="I105" s="100">
        <v>0.00</v>
      </c>
    </row>
    <row r="106" spans="1:22" ht="15" customHeight="1" x14ac:dyDescent="0.25">
      <c r="A106" s="26" t="inlineStr">
        <is>
          <t>50361</t>
        </is>
      </c>
      <c r="B106" s="25" t="inlineStr">
        <is>
          <t>Vocational Skills Training</t>
        </is>
      </c>
      <c r="C106" s="98"/>
      <c r="D106" s="100"/>
      <c r="E106" s="95"/>
      <c r="F106" s="100"/>
      <c r="G106" s="93"/>
      <c r="H106" s="100"/>
      <c r="I106" s="100">
        <v>0.00</v>
      </c>
    </row>
    <row r="107" spans="1:22" ht="15" customHeight="1" x14ac:dyDescent="0.25">
      <c r="A107" s="26" t="inlineStr">
        <is>
          <t>50365</t>
        </is>
      </c>
      <c r="B107" s="25" t="inlineStr">
        <is>
          <t>Supported Education</t>
        </is>
      </c>
      <c r="C107" s="98"/>
      <c r="D107" s="100"/>
      <c r="E107" s="95"/>
      <c r="F107" s="100"/>
      <c r="G107" s="93"/>
      <c r="H107" s="100"/>
      <c r="I107" s="100">
        <v>0.00</v>
      </c>
    </row>
    <row r="108" spans="1:22" ht="15" customHeight="1" x14ac:dyDescent="0.25">
      <c r="A108" s="26" t="inlineStr">
        <is>
          <t>50379</t>
        </is>
      </c>
      <c r="B108" s="25" t="inlineStr">
        <is>
          <t>Voc/Day - System Building and Sustainability</t>
        </is>
      </c>
      <c r="C108" s="98"/>
      <c r="D108" s="100"/>
      <c r="E108" s="95"/>
      <c r="F108" s="100"/>
      <c r="G108" s="93"/>
      <c r="H108" s="100"/>
      <c r="I108" s="100">
        <v>0.00</v>
      </c>
    </row>
    <row r="109" spans="1:22" ht="15" customHeight="1" x14ac:dyDescent="0.25">
      <c r="A109" s="26" t="inlineStr">
        <is>
          <t>50399</t>
        </is>
      </c>
      <c r="B109" s="25" t="inlineStr">
        <is>
          <t>Voc/Day - Day Habilitation</t>
        </is>
      </c>
      <c r="C109" s="98"/>
      <c r="D109" s="100"/>
      <c r="E109" s="95"/>
      <c r="F109" s="100"/>
      <c r="G109" s="93"/>
      <c r="H109" s="100"/>
      <c r="I109" s="100">
        <v>0.00</v>
      </c>
    </row>
    <row r="110" spans="1:22" ht="15" customHeight="1" x14ac:dyDescent="0.25">
      <c r="A110" s="26" t="inlineStr">
        <is>
          <t>63310</t>
        </is>
      </c>
      <c r="B110" s="25" t="inlineStr">
        <is>
          <t>Comm Based Settings (1-5 Bed) - Assisted Living</t>
        </is>
      </c>
      <c r="C110" s="98"/>
      <c r="D110" s="100"/>
      <c r="E110" s="95"/>
      <c r="F110" s="100"/>
      <c r="G110" s="93"/>
      <c r="H110" s="100"/>
      <c r="I110" s="100">
        <v>0.00</v>
      </c>
    </row>
    <row r="111" spans="1:22" ht="15" customHeight="1" x14ac:dyDescent="0.25">
      <c r="A111" s="26" t="inlineStr">
        <is>
          <t>63329</t>
        </is>
      </c>
      <c r="B111" s="25" t="inlineStr">
        <is>
          <t>Comm Based Settings (1-5 Bed) - Supported Community Living</t>
        </is>
      </c>
      <c r="C111" s="98">
        <v>10536.50</v>
      </c>
      <c r="D111" s="100"/>
      <c r="E111" s="95"/>
      <c r="F111" s="100"/>
      <c r="G111" s="93"/>
      <c r="H111" s="100"/>
      <c r="I111" s="100">
        <v>10536.50</v>
      </c>
    </row>
    <row r="112" spans="1:22" ht="15" customHeight="1" x14ac:dyDescent="0.25">
      <c r="A112" s="26" t="inlineStr">
        <is>
          <t>63399</t>
        </is>
      </c>
      <c r="B112" s="25" t="inlineStr">
        <is>
          <t>Comm Based Settings (1-5 Bed) - Other</t>
        </is>
      </c>
      <c r="C112" s="98"/>
      <c r="D112" s="100"/>
      <c r="E112" s="95"/>
      <c r="F112" s="100"/>
      <c r="G112" s="93"/>
      <c r="H112" s="100"/>
      <c r="I112" s="100">
        <v>0.00</v>
      </c>
    </row>
    <row r="113" spans="1:22" ht="15" customHeight="1" x14ac:dyDescent="0.25">
      <c r="A113" s="26" t="inlineStr">
        <is>
          <t>63XXX</t>
        </is>
      </c>
      <c r="B113" s="25" t="inlineStr">
        <is>
          <t>ICF 1-5 beds</t>
        </is>
      </c>
      <c r="C113" s="98"/>
      <c r="D113" s="100"/>
      <c r="E113" s="95"/>
      <c r="F113" s="100"/>
      <c r="G113" s="93"/>
      <c r="H113" s="100"/>
      <c r="I113" s="100">
        <v>0.00</v>
      </c>
    </row>
    <row r="114" spans="1:22" ht="15" customHeight="1" x14ac:dyDescent="0.25">
      <c r="A114" s="26" t="inlineStr">
        <is>
          <t>63XXX</t>
        </is>
      </c>
      <c r="B114" s="25" t="inlineStr">
        <is>
          <t>RCF 1-5 beds</t>
        </is>
      </c>
      <c r="C114" s="98">
        <v>580.00</v>
      </c>
      <c r="D114" s="100"/>
      <c r="E114" s="95"/>
      <c r="F114" s="100"/>
      <c r="G114" s="93"/>
      <c r="H114" s="100"/>
      <c r="I114" s="100">
        <v>580.00</v>
      </c>
    </row>
    <row r="115" spans="1:22" ht="15.75" thickBot="1" x14ac:dyDescent="0.3">
      <c r="A115" s="23"/>
      <c r="B115" s="22" t="inlineStr">
        <is>
          <t>Community Living Support Services Subtotals: </t>
        </is>
      </c>
      <c r="C115" s="96">
        <v>1087591.86</v>
      </c>
      <c r="D115" s="102">
        <v>182450.85</v>
      </c>
      <c r="E115" s="96">
        <v>168317.22</v>
      </c>
      <c r="F115" s="102"/>
      <c r="G115" s="93"/>
      <c r="H115" s="102"/>
      <c r="I115" s="101">
        <v>1438359.93</v>
      </c>
    </row>
    <row r="116" spans="1:22" ht="15.75" thickBot="1" x14ac:dyDescent="0.3">
      <c r="A116" s="14" t="inlineStr">
        <is>
          <t>Congregate Services</t>
        </is>
      </c>
      <c r="B116" s="2"/>
      <c r="C116" s="2"/>
      <c r="D116" s="2"/>
      <c r="E116" s="2"/>
      <c r="F116" s="2"/>
      <c r="G116" s="2"/>
      <c r="H116" s="2"/>
      <c r="I116" s="2"/>
    </row>
    <row r="117" spans="1:22" ht="15" customHeight="1" x14ac:dyDescent="0.25">
      <c r="A117" s="26" t="inlineStr">
        <is>
          <t>50360</t>
        </is>
      </c>
      <c r="B117" s="25" t="inlineStr">
        <is>
          <t>Voc/Day - Sheltered Workshop Services</t>
        </is>
      </c>
      <c r="C117" s="98"/>
      <c r="D117" s="100"/>
      <c r="E117" s="95"/>
      <c r="F117" s="100"/>
      <c r="G117" s="93"/>
      <c r="H117" s="100"/>
      <c r="I117" s="100">
        <v>0.00</v>
      </c>
    </row>
    <row r="118" spans="1:22" ht="15" customHeight="1" x14ac:dyDescent="0.25">
      <c r="A118" s="26" t="inlineStr">
        <is>
          <t>64310</t>
        </is>
      </c>
      <c r="B118" s="25" t="inlineStr">
        <is>
          <t>Comm Based Settings (6+ Beds) - Assisted Living</t>
        </is>
      </c>
      <c r="C118" s="98"/>
      <c r="D118" s="100"/>
      <c r="E118" s="95"/>
      <c r="F118" s="100"/>
      <c r="G118" s="93"/>
      <c r="H118" s="100"/>
      <c r="I118" s="100">
        <v>0.00</v>
      </c>
    </row>
    <row r="119" spans="1:22" ht="15" customHeight="1" x14ac:dyDescent="0.25">
      <c r="A119" s="26" t="inlineStr">
        <is>
          <t>64329</t>
        </is>
      </c>
      <c r="B119" s="25" t="inlineStr">
        <is>
          <t>Comm Based Settings (6+ Beds) - Supported Community Living</t>
        </is>
      </c>
      <c r="C119" s="98">
        <v>46872.64</v>
      </c>
      <c r="D119" s="100"/>
      <c r="E119" s="95"/>
      <c r="F119" s="100"/>
      <c r="G119" s="93"/>
      <c r="H119" s="100"/>
      <c r="I119" s="100">
        <v>46872.64</v>
      </c>
    </row>
    <row r="120" spans="1:22" ht="15" customHeight="1" x14ac:dyDescent="0.25">
      <c r="A120" s="26" t="inlineStr">
        <is>
          <t>64399</t>
        </is>
      </c>
      <c r="B120" s="25" t="inlineStr">
        <is>
          <t>Comm Based Settings (6+ Beds) - Other</t>
        </is>
      </c>
      <c r="C120" s="98"/>
      <c r="D120" s="100"/>
      <c r="E120" s="95"/>
      <c r="F120" s="100"/>
      <c r="G120" s="93"/>
      <c r="H120" s="100"/>
      <c r="I120" s="100">
        <v>0.00</v>
      </c>
    </row>
    <row r="121" spans="1:22" ht="15" customHeight="1" x14ac:dyDescent="0.25">
      <c r="A121" s="26" t="inlineStr">
        <is>
          <t>64XXX</t>
        </is>
      </c>
      <c r="B121" s="25" t="inlineStr">
        <is>
          <t>ICF-6 and over beds</t>
        </is>
      </c>
      <c r="C121" s="98">
        <v>59850.00</v>
      </c>
      <c r="D121" s="100"/>
      <c r="E121" s="95"/>
      <c r="F121" s="100"/>
      <c r="G121" s="93"/>
      <c r="H121" s="100"/>
      <c r="I121" s="100">
        <v>59850.00</v>
      </c>
    </row>
    <row r="122" spans="1:22" ht="15" customHeight="1" x14ac:dyDescent="0.25">
      <c r="A122" s="26" t="inlineStr">
        <is>
          <t>64XXX</t>
        </is>
      </c>
      <c r="B122" s="25" t="inlineStr">
        <is>
          <t>RCF-6 and over beds</t>
        </is>
      </c>
      <c r="C122" s="98">
        <v>3312229.92</v>
      </c>
      <c r="D122" s="100">
        <v>193.51</v>
      </c>
      <c r="E122" s="95">
        <v>20907.35</v>
      </c>
      <c r="F122" s="100"/>
      <c r="G122" s="93"/>
      <c r="H122" s="100"/>
      <c r="I122" s="100">
        <v>3333330.78</v>
      </c>
    </row>
    <row r="123" spans="1:22" ht="15.75" thickBot="1" x14ac:dyDescent="0.3">
      <c r="A123" s="23"/>
      <c r="B123" s="22" t="inlineStr">
        <is>
          <t>Congregate Services Subtotals: </t>
        </is>
      </c>
      <c r="C123" s="96">
        <v>3418952.56</v>
      </c>
      <c r="D123" s="102">
        <v>193.51</v>
      </c>
      <c r="E123" s="96">
        <v>20907.35</v>
      </c>
      <c r="F123" s="102"/>
      <c r="G123" s="93"/>
      <c r="H123" s="102"/>
      <c r="I123" s="101">
        <v>3440053.42</v>
      </c>
    </row>
    <row r="124" spans="1:22" ht="15.75" thickBot="1" x14ac:dyDescent="0.3">
      <c r="A124" s="14" t="inlineStr">
        <is>
          <t>Administration</t>
        </is>
      </c>
      <c r="B124" s="2"/>
      <c r="C124" s="2"/>
      <c r="D124" s="2"/>
      <c r="E124" s="2"/>
      <c r="F124" s="2"/>
      <c r="G124" s="2"/>
      <c r="H124" s="2"/>
      <c r="I124" s="2"/>
    </row>
    <row r="125" spans="1:22" ht="15" customHeight="1" x14ac:dyDescent="0.25">
      <c r="A125" s="26" t="inlineStr">
        <is>
          <t>11XXX</t>
        </is>
      </c>
      <c r="B125" s="25" t="inlineStr">
        <is>
          <t>Direct Administration</t>
        </is>
      </c>
      <c r="C125" s="98"/>
      <c r="D125" s="100"/>
      <c r="E125" s="95"/>
      <c r="F125" s="100"/>
      <c r="G125" s="93">
        <v>2238015.33</v>
      </c>
      <c r="H125" s="100"/>
      <c r="I125" s="100">
        <v>2238015.33</v>
      </c>
    </row>
    <row r="126" spans="1:22" ht="15" customHeight="1" x14ac:dyDescent="0.25">
      <c r="A126" s="26" t="inlineStr">
        <is>
          <t>12XXX</t>
        </is>
      </c>
      <c r="B126" s="25" t="inlineStr">
        <is>
          <t>Purchased Administration</t>
        </is>
      </c>
      <c r="C126" s="98"/>
      <c r="D126" s="100"/>
      <c r="E126" s="95"/>
      <c r="F126" s="100"/>
      <c r="G126" s="93">
        <v>305751.14</v>
      </c>
      <c r="H126" s="100"/>
      <c r="I126" s="100">
        <v>305751.14</v>
      </c>
    </row>
    <row r="127" spans="1:22" ht="15.75" thickBot="1" x14ac:dyDescent="0.3">
      <c r="A127" s="23"/>
      <c r="B127" s="22" t="inlineStr">
        <is>
          <t>Administration Subtotals: </t>
        </is>
      </c>
      <c r="C127" s="96"/>
      <c r="D127" s="102" hidden="0"/>
      <c r="E127" s="96"/>
      <c r="F127" s="102"/>
      <c r="G127" s="93">
        <v>2543766.47</v>
      </c>
      <c r="H127" s="102"/>
      <c r="I127" s="101">
        <v>2543766.47</v>
      </c>
    </row>
    <row r="128" spans="1:22" ht="15.75" thickBot="1" x14ac:dyDescent="0.3">
      <c r="A128" s="14" t="inlineStr">
        <is>
          <t>Uncategorized</t>
        </is>
      </c>
      <c r="B128" s="2"/>
      <c r="C128" s="2"/>
      <c r="D128" s="2"/>
      <c r="E128" s="2"/>
      <c r="F128" s="2"/>
      <c r="G128" s="2"/>
      <c r="H128" s="2"/>
      <c r="I128" s="2"/>
    </row>
    <row r="129" spans="1:22" ht="15" customHeight="1" x14ac:dyDescent="0.25">
      <c r="A129" s="26" t="inlineStr">
        <is>
          <t>00422</t>
        </is>
      </c>
      <c r="B129" s="25" t="inlineStr">
        <is>
          <t>Educational and Training Services (Not MH/DD)</t>
        </is>
      </c>
      <c r="C129" s="98">
        <v>0.00</v>
      </c>
      <c r="D129" s="100"/>
      <c r="E129" s="95"/>
      <c r="F129" s="100"/>
      <c r="G129" s="93"/>
      <c r="H129" s="100"/>
      <c r="I129" s="100">
        <v>0.00</v>
      </c>
    </row>
    <row r="130" spans="1:22" ht="15.75" thickBot="1" x14ac:dyDescent="0.3">
      <c r="A130" s="23"/>
      <c r="B130" s="22" t="inlineStr">
        <is>
          <t>Uncategorized Subtotals: </t>
        </is>
      </c>
      <c r="C130" s="96">
        <v>0.00</v>
      </c>
      <c r="D130" s="102" hidden="0"/>
      <c r="E130" s="96"/>
      <c r="F130" s="102"/>
      <c r="G130" s="93"/>
      <c r="H130" s="102"/>
      <c r="I130" s="101">
        <v>0.00</v>
      </c>
    </row>
    <row r="131" spans="1:13" ht="15.75" thickBot="1" x14ac:dyDescent="0.3">
      <c r="A131" s="3"/>
      <c r="B131" s="50" t="inlineStr">
        <is>
          <t>Regional Totals: </t>
        </is>
      </c>
      <c r="C131" s="92">
        <v>25361838.42</v>
      </c>
      <c r="D131" s="92">
        <v>716779.26</v>
      </c>
      <c r="E131" s="92">
        <v>513885.79</v>
      </c>
      <c r="F131" s="92"/>
      <c r="G131" s="92">
        <v>2543766.47</v>
      </c>
      <c r="H131" s="92"/>
      <c r="I131" s="99">
        <v>29136269.94</v>
      </c>
    </row>
    <row r="132" spans="1:13" ht="15.75" thickBot="1" x14ac:dyDescent="0.3"/>
    <row r="133" spans="1:13" ht="15.75" thickBot="1" x14ac:dyDescent="0.3">
      <c r="A133" s="14" t="inlineStr">
        <is>
          <t/>
        </is>
      </c>
      <c r="B133" s="14" t="inlineStr">
        <is>
          <t>(45XX-XXX)County Provided Case Management</t>
        </is>
      </c>
      <c r="C133" s="14" t="inlineStr">
        <is>
          <t/>
        </is>
      </c>
      <c r="D133" s="14" t="inlineStr">
        <is>
          <t/>
        </is>
      </c>
      <c r="E133" s="14" t="inlineStr">
        <is>
          <t/>
        </is>
      </c>
      <c r="F133" s="14" t="inlineStr">
        <is>
          <t/>
        </is>
      </c>
      <c r="G133" s="14" t="inlineStr">
        <is>
          <t/>
        </is>
      </c>
      <c r="H133" s="14" t="inlineStr">
        <is>
          <t/>
        </is>
      </c>
      <c r="I133" s="14" t="inlineStr">
        <is>
          <t>$</t>
        </is>
      </c>
    </row>
    <row r="134" spans="1:13" ht="15.75" thickBot="1" x14ac:dyDescent="0.3">
      <c r="A134" s="14" t="inlineStr">
        <is>
          <t/>
        </is>
      </c>
      <c r="B134" s="14" t="inlineStr">
        <is>
          <t>(46XX-XXX)County Provided Services</t>
        </is>
      </c>
      <c r="C134" s="14" t="inlineStr">
        <is>
          <t/>
        </is>
      </c>
      <c r="D134" s="14" t="inlineStr">
        <is>
          <t/>
        </is>
      </c>
      <c r="E134" s="14" t="inlineStr">
        <is>
          <t/>
        </is>
      </c>
      <c r="F134" s="14" t="inlineStr">
        <is>
          <t/>
        </is>
      </c>
      <c r="G134" s="14" t="inlineStr">
        <is>
          <t/>
        </is>
      </c>
      <c r="H134" s="14" t="inlineStr">
        <is>
          <t/>
        </is>
      </c>
      <c r="I134" s="14" t="inlineStr">
        <is>
          <t>$</t>
        </is>
      </c>
    </row>
  </sheetData>
  <pageMargins left="0.7" right="0.7" top="0.75" bottom="0.75" header="0.3" footer="0.3"/>
  <pageSetup scale="65" orientation="portrait" horizontalDpi="4294967293" verticalDpi="4294967293" r:id="rId1"/>
  <headerFooter>
    <oddHeader>&amp;C&amp;"-,Bold"Expenditures by Core, Additional Core &amp; Other Services
Final Changes after County Finance Committee meeting
11/19/2015</oddHeader>
    <oddFooter>&amp;LIdentified codes are permissible in FY2016 and required in FY2017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"/>
  <sheetViews>
    <sheetView zoomScaleNormal="100" zoomScalePageLayoutView="90" workbookViewId="0">
      <selection activeCell="J15" sqref="J15"/>
    </sheetView>
  </sheetViews>
  <sheetFormatPr defaultRowHeight="15" x14ac:dyDescent="0.25"/>
  <cols>
    <col min="1" max="1" width="10.28515625" customWidth="1"/>
    <col min="2" max="2" width="41.42578125" customWidth="1"/>
    <col min="3" max="3" width="15.7109375" customWidth="1"/>
    <col min="4" max="4" width="19" customWidth="1"/>
    <col min="14" max="14" width="4.28515625" customWidth="1"/>
  </cols>
  <sheetData>
    <row r="1" spans="1:14" s="33" customFormat="1" ht="39.75" customHeight="1" thickBot="1" x14ac:dyDescent="0.25">
      <c r="A1" s="35" t="s">
        <v>36</v>
      </c>
      <c r="B1" s="35" t="s">
        <v>7</v>
      </c>
      <c r="C1" s="35"/>
      <c r="D1" s="35"/>
    </row>
    <row r="2" spans="1:14" ht="15.75" thickBot="1" x14ac:dyDescent="0.3">
      <c r="A2" s="14" t="s">
        <v>8</v>
      </c>
      <c r="B2" s="13"/>
      <c r="C2" s="13"/>
      <c r="D2" s="13"/>
      <c r="G2" s="70" t="s">
        <v>9</v>
      </c>
      <c r="H2" s="71"/>
      <c r="I2" s="71"/>
      <c r="J2" s="71"/>
      <c r="K2" s="71"/>
      <c r="L2" s="71"/>
      <c r="M2" s="71"/>
      <c r="N2" s="71"/>
    </row>
    <row r="3" spans="1:14" ht="16.5" customHeight="1" thickBot="1" x14ac:dyDescent="0.3">
      <c r="A3" s="36"/>
      <c r="B3" s="37" t="s">
        <v>39</v>
      </c>
      <c r="C3" s="52"/>
      <c r="D3" s="53"/>
      <c r="G3" s="103" t="s">
        <v>32</v>
      </c>
      <c r="H3" s="104"/>
      <c r="I3" s="104"/>
      <c r="J3" s="104"/>
      <c r="K3" s="104"/>
      <c r="L3" s="104"/>
      <c r="M3" s="104"/>
      <c r="N3" s="105"/>
    </row>
    <row r="4" spans="1:14" x14ac:dyDescent="0.25">
      <c r="A4" s="38"/>
      <c r="B4" s="39" t="s">
        <v>10</v>
      </c>
      <c r="C4" s="54"/>
      <c r="D4" s="55">
        <f>SUM(C5:C8)</f>
        <v>0</v>
      </c>
      <c r="G4" s="106"/>
      <c r="H4" s="107"/>
      <c r="I4" s="107"/>
      <c r="J4" s="107"/>
      <c r="K4" s="107"/>
      <c r="L4" s="107"/>
      <c r="M4" s="107"/>
      <c r="N4" s="108"/>
    </row>
    <row r="5" spans="1:14" ht="15" customHeight="1" x14ac:dyDescent="0.25">
      <c r="A5" s="11" t="s">
        <v>11</v>
      </c>
      <c r="B5" s="27" t="s">
        <v>12</v>
      </c>
      <c r="C5" s="56"/>
      <c r="D5" s="57"/>
      <c r="G5" s="106" t="s">
        <v>43</v>
      </c>
      <c r="H5" s="107"/>
      <c r="I5" s="107"/>
      <c r="J5" s="107"/>
      <c r="K5" s="107"/>
      <c r="L5" s="107"/>
      <c r="M5" s="107"/>
      <c r="N5" s="108"/>
    </row>
    <row r="6" spans="1:14" x14ac:dyDescent="0.25">
      <c r="A6" s="26">
        <v>5310</v>
      </c>
      <c r="B6" s="25" t="s">
        <v>13</v>
      </c>
      <c r="C6" s="58"/>
      <c r="D6" s="57"/>
      <c r="G6" s="72" t="s">
        <v>33</v>
      </c>
      <c r="H6" s="73"/>
      <c r="I6" s="73"/>
      <c r="J6" s="73"/>
      <c r="K6" s="73"/>
      <c r="L6" s="74"/>
      <c r="M6" s="74"/>
      <c r="N6" s="75"/>
    </row>
    <row r="7" spans="1:14" x14ac:dyDescent="0.25">
      <c r="A7" s="1"/>
      <c r="B7" s="7"/>
      <c r="C7" s="59"/>
      <c r="D7" s="60"/>
      <c r="G7" s="106" t="s">
        <v>34</v>
      </c>
      <c r="H7" s="107"/>
      <c r="I7" s="107"/>
      <c r="J7" s="107"/>
      <c r="K7" s="107"/>
      <c r="L7" s="107"/>
      <c r="M7" s="107"/>
      <c r="N7" s="108"/>
    </row>
    <row r="8" spans="1:14" x14ac:dyDescent="0.25">
      <c r="A8" s="1"/>
      <c r="B8" s="7"/>
      <c r="C8" s="59"/>
      <c r="D8" s="60"/>
      <c r="G8" s="109"/>
      <c r="H8" s="110"/>
      <c r="I8" s="110"/>
      <c r="J8" s="110"/>
      <c r="K8" s="110"/>
      <c r="L8" s="110"/>
      <c r="M8" s="110"/>
      <c r="N8" s="111"/>
    </row>
    <row r="9" spans="1:14" x14ac:dyDescent="0.25">
      <c r="A9" s="18"/>
      <c r="B9" s="19" t="s">
        <v>14</v>
      </c>
      <c r="C9" s="61"/>
      <c r="D9" s="62">
        <f>SUM(C10:C14)</f>
        <v>0</v>
      </c>
    </row>
    <row r="10" spans="1:14" x14ac:dyDescent="0.25">
      <c r="A10" s="9">
        <v>2250</v>
      </c>
      <c r="B10" s="10" t="s">
        <v>15</v>
      </c>
      <c r="C10" s="63"/>
      <c r="D10" s="60"/>
    </row>
    <row r="11" spans="1:14" x14ac:dyDescent="0.25">
      <c r="A11" s="9">
        <v>2645</v>
      </c>
      <c r="B11" s="10" t="s">
        <v>16</v>
      </c>
      <c r="C11" s="63"/>
      <c r="D11" s="60"/>
    </row>
    <row r="12" spans="1:14" x14ac:dyDescent="0.25">
      <c r="A12" s="9"/>
      <c r="B12" s="10"/>
      <c r="C12" s="63"/>
      <c r="D12" s="60"/>
    </row>
    <row r="13" spans="1:14" x14ac:dyDescent="0.25">
      <c r="A13" s="9"/>
      <c r="B13" s="10"/>
      <c r="C13" s="63"/>
      <c r="D13" s="60"/>
    </row>
    <row r="14" spans="1:14" x14ac:dyDescent="0.25">
      <c r="A14" s="9"/>
      <c r="B14" s="10"/>
      <c r="C14" s="63"/>
      <c r="D14" s="60"/>
    </row>
    <row r="15" spans="1:14" x14ac:dyDescent="0.25">
      <c r="A15" s="18"/>
      <c r="B15" s="19" t="s">
        <v>17</v>
      </c>
      <c r="C15" s="61"/>
      <c r="D15" s="62">
        <f>SUM(C16:C19)</f>
        <v>0</v>
      </c>
    </row>
    <row r="16" spans="1:14" x14ac:dyDescent="0.25">
      <c r="A16" s="1">
        <v>2344</v>
      </c>
      <c r="B16" s="10" t="s">
        <v>18</v>
      </c>
      <c r="C16" s="63"/>
      <c r="D16" s="64"/>
    </row>
    <row r="17" spans="1:4" x14ac:dyDescent="0.25">
      <c r="A17" s="1">
        <v>2345</v>
      </c>
      <c r="B17" s="10" t="s">
        <v>19</v>
      </c>
      <c r="C17" s="63"/>
      <c r="D17" s="64"/>
    </row>
    <row r="18" spans="1:4" x14ac:dyDescent="0.25">
      <c r="A18" s="1"/>
      <c r="B18" s="7"/>
      <c r="C18" s="59"/>
      <c r="D18" s="64"/>
    </row>
    <row r="19" spans="1:4" x14ac:dyDescent="0.25">
      <c r="A19" s="1"/>
      <c r="B19" s="10"/>
      <c r="C19" s="63"/>
      <c r="D19" s="64"/>
    </row>
    <row r="20" spans="1:4" x14ac:dyDescent="0.25">
      <c r="A20" s="4"/>
      <c r="B20" s="5" t="s">
        <v>20</v>
      </c>
      <c r="C20" s="65"/>
      <c r="D20" s="66">
        <f>D4+D9+D15</f>
        <v>0</v>
      </c>
    </row>
    <row r="21" spans="1:4" ht="15.75" thickBot="1" x14ac:dyDescent="0.3"/>
    <row r="22" spans="1:4" x14ac:dyDescent="0.25">
      <c r="B22" s="40" t="s">
        <v>37</v>
      </c>
      <c r="C22" s="67">
        <f>D20+D3</f>
        <v>0</v>
      </c>
    </row>
    <row r="23" spans="1:4" x14ac:dyDescent="0.25">
      <c r="B23" s="41" t="s">
        <v>35</v>
      </c>
      <c r="C23" s="68"/>
    </row>
    <row r="24" spans="1:4" ht="15.75" thickBot="1" x14ac:dyDescent="0.3">
      <c r="B24" s="42" t="s">
        <v>38</v>
      </c>
      <c r="C24" s="69">
        <f>C22-C23</f>
        <v>0</v>
      </c>
    </row>
  </sheetData>
  <mergeCells count="3">
    <mergeCell ref="G3:N4"/>
    <mergeCell ref="G5:N5"/>
    <mergeCell ref="G7:N8"/>
  </mergeCells>
  <pageMargins left="0.7" right="0.7" top="0.75" bottom="0.75" header="0.3" footer="0.3"/>
  <pageSetup scale="65" orientation="portrait" r:id="rId1"/>
  <headerFooter>
    <oddHeader xml:space="preserve">&amp;C&amp;"-,Bold"Regional Revenue
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zoomScaleNormal="100" workbookViewId="0">
      <selection activeCell="B21" sqref="B21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4" width="16.85546875" customWidth="1"/>
    <col min="5" max="5" width="16.7109375" customWidth="1"/>
    <col min="6" max="6" width="12" customWidth="1"/>
    <col min="7" max="7" width="12.28515625" customWidth="1"/>
  </cols>
  <sheetData>
    <row r="1" spans="1:7" ht="30.75" thickBot="1" x14ac:dyDescent="0.3">
      <c r="A1" s="43" t="s">
        <v>21</v>
      </c>
      <c r="B1" s="44" t="s">
        <v>40</v>
      </c>
      <c r="C1" s="44" t="s">
        <v>22</v>
      </c>
      <c r="D1" s="44" t="s">
        <v>23</v>
      </c>
      <c r="E1" s="44" t="s">
        <v>41</v>
      </c>
      <c r="F1" s="44" t="s">
        <v>42</v>
      </c>
      <c r="G1" s="45" t="s">
        <v>31</v>
      </c>
    </row>
    <row r="2" spans="1:7" x14ac:dyDescent="0.25">
      <c r="A2" s="46" t="s">
        <v>24</v>
      </c>
      <c r="B2" s="15"/>
      <c r="C2" s="15"/>
      <c r="D2" s="15"/>
      <c r="E2" s="77">
        <f t="shared" ref="E2:E11" si="0">IF(C2&lt;D2,C2,D2)</f>
        <v>0</v>
      </c>
      <c r="F2" s="15"/>
      <c r="G2" s="86" t="e">
        <f>F2/B2</f>
        <v>#DIV/0!</v>
      </c>
    </row>
    <row r="3" spans="1:7" x14ac:dyDescent="0.25">
      <c r="A3" s="47" t="s">
        <v>25</v>
      </c>
      <c r="B3" s="1"/>
      <c r="C3" s="1"/>
      <c r="D3" s="1"/>
      <c r="E3" s="77">
        <f t="shared" si="0"/>
        <v>0</v>
      </c>
      <c r="F3" s="1"/>
      <c r="G3" s="86" t="e">
        <f t="shared" ref="G3:G11" si="1">F3/B3</f>
        <v>#DIV/0!</v>
      </c>
    </row>
    <row r="4" spans="1:7" x14ac:dyDescent="0.25">
      <c r="A4" s="47" t="s">
        <v>26</v>
      </c>
      <c r="B4" s="1"/>
      <c r="C4" s="1"/>
      <c r="D4" s="1"/>
      <c r="E4" s="77">
        <f t="shared" si="0"/>
        <v>0</v>
      </c>
      <c r="F4" s="1"/>
      <c r="G4" s="86" t="e">
        <f t="shared" si="1"/>
        <v>#DIV/0!</v>
      </c>
    </row>
    <row r="5" spans="1:7" x14ac:dyDescent="0.25">
      <c r="A5" s="47" t="s">
        <v>27</v>
      </c>
      <c r="B5" s="1"/>
      <c r="C5" s="1"/>
      <c r="D5" s="1"/>
      <c r="E5" s="77">
        <f t="shared" si="0"/>
        <v>0</v>
      </c>
      <c r="F5" s="1"/>
      <c r="G5" s="86" t="e">
        <f t="shared" si="1"/>
        <v>#DIV/0!</v>
      </c>
    </row>
    <row r="6" spans="1:7" x14ac:dyDescent="0.25">
      <c r="A6" s="47" t="s">
        <v>28</v>
      </c>
      <c r="B6" s="1"/>
      <c r="C6" s="1"/>
      <c r="D6" s="1"/>
      <c r="E6" s="77">
        <f t="shared" si="0"/>
        <v>0</v>
      </c>
      <c r="F6" s="1"/>
      <c r="G6" s="86" t="e">
        <f t="shared" si="1"/>
        <v>#DIV/0!</v>
      </c>
    </row>
    <row r="7" spans="1:7" x14ac:dyDescent="0.25">
      <c r="A7" s="47" t="s">
        <v>29</v>
      </c>
      <c r="B7" s="1"/>
      <c r="C7" s="1"/>
      <c r="D7" s="1"/>
      <c r="E7" s="77">
        <f t="shared" si="0"/>
        <v>0</v>
      </c>
      <c r="F7" s="1"/>
      <c r="G7" s="86" t="e">
        <f t="shared" si="1"/>
        <v>#DIV/0!</v>
      </c>
    </row>
    <row r="8" spans="1:7" x14ac:dyDescent="0.25">
      <c r="A8" s="47" t="s">
        <v>44</v>
      </c>
      <c r="B8" s="1"/>
      <c r="C8" s="1"/>
      <c r="D8" s="1"/>
      <c r="E8" s="77">
        <f t="shared" si="0"/>
        <v>0</v>
      </c>
      <c r="F8" s="1"/>
      <c r="G8" s="86" t="e">
        <f t="shared" si="1"/>
        <v>#DIV/0!</v>
      </c>
    </row>
    <row r="9" spans="1:7" x14ac:dyDescent="0.25">
      <c r="A9" s="47" t="s">
        <v>45</v>
      </c>
      <c r="B9" s="1"/>
      <c r="C9" s="1"/>
      <c r="D9" s="1"/>
      <c r="E9" s="77">
        <f t="shared" si="0"/>
        <v>0</v>
      </c>
      <c r="F9" s="1"/>
      <c r="G9" s="86" t="e">
        <f t="shared" si="1"/>
        <v>#DIV/0!</v>
      </c>
    </row>
    <row r="10" spans="1:7" x14ac:dyDescent="0.25">
      <c r="A10" s="47" t="s">
        <v>46</v>
      </c>
      <c r="B10" s="1"/>
      <c r="C10" s="1"/>
      <c r="D10" s="1"/>
      <c r="E10" s="77">
        <f t="shared" si="0"/>
        <v>0</v>
      </c>
      <c r="F10" s="1"/>
      <c r="G10" s="86" t="e">
        <f t="shared" si="1"/>
        <v>#DIV/0!</v>
      </c>
    </row>
    <row r="11" spans="1:7" x14ac:dyDescent="0.25">
      <c r="A11" s="47" t="s">
        <v>47</v>
      </c>
      <c r="B11" s="1"/>
      <c r="C11" s="1"/>
      <c r="D11" s="1"/>
      <c r="E11" s="77">
        <f t="shared" si="0"/>
        <v>0</v>
      </c>
      <c r="F11" s="1"/>
      <c r="G11" s="86" t="e">
        <f t="shared" si="1"/>
        <v>#DIV/0!</v>
      </c>
    </row>
    <row r="12" spans="1:7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3">
        <f>SUM(F2:F11)</f>
        <v>0</v>
      </c>
      <c r="G12" s="83" t="e">
        <f>F12/B12</f>
        <v>#DIV/0!</v>
      </c>
    </row>
    <row r="15" spans="1:7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zoomScaleNormal="100" workbookViewId="0">
      <selection activeCell="E2" sqref="E2"/>
    </sheetView>
  </sheetViews>
  <sheetFormatPr defaultRowHeight="15" x14ac:dyDescent="0.25"/>
  <cols>
    <col min="1" max="1" width="16" customWidth="1"/>
    <col min="2" max="2" width="13.7109375" customWidth="1"/>
    <col min="3" max="3" width="15.140625" customWidth="1"/>
    <col min="4" max="6" width="16.85546875" customWidth="1"/>
    <col min="7" max="7" width="13.7109375" customWidth="1"/>
    <col min="8" max="8" width="16.42578125" customWidth="1"/>
    <col min="9" max="9" width="14.42578125" customWidth="1"/>
  </cols>
  <sheetData>
    <row r="1" spans="1:9" ht="30.75" thickBot="1" x14ac:dyDescent="0.3">
      <c r="A1" s="43" t="s">
        <v>21</v>
      </c>
      <c r="B1" s="44" t="s">
        <v>48</v>
      </c>
      <c r="C1" s="44" t="s">
        <v>22</v>
      </c>
      <c r="D1" s="44" t="s">
        <v>23</v>
      </c>
      <c r="E1" s="44" t="s">
        <v>49</v>
      </c>
      <c r="F1" s="44" t="s">
        <v>50</v>
      </c>
      <c r="G1" s="44" t="s">
        <v>51</v>
      </c>
      <c r="H1" s="44" t="s">
        <v>52</v>
      </c>
      <c r="I1" s="45" t="s">
        <v>31</v>
      </c>
    </row>
    <row r="2" spans="1:9" x14ac:dyDescent="0.25">
      <c r="A2" s="46" t="s">
        <v>24</v>
      </c>
      <c r="B2" s="76"/>
      <c r="C2" s="76"/>
      <c r="D2" s="76"/>
      <c r="E2" s="77">
        <f t="shared" ref="E2:E11" si="0">IF(C2&lt;D2,C2,D2)</f>
        <v>0</v>
      </c>
      <c r="F2" s="79" t="e">
        <f>$E$12/$B$12</f>
        <v>#DIV/0!</v>
      </c>
      <c r="G2" s="77" t="e">
        <f>B2*F2</f>
        <v>#DIV/0!</v>
      </c>
      <c r="H2" s="15"/>
      <c r="I2" s="81" t="e">
        <f>H2/B2</f>
        <v>#DIV/0!</v>
      </c>
    </row>
    <row r="3" spans="1:9" x14ac:dyDescent="0.25">
      <c r="A3" s="47" t="s">
        <v>25</v>
      </c>
      <c r="B3" s="64"/>
      <c r="C3" s="64"/>
      <c r="D3" s="64"/>
      <c r="E3" s="78">
        <f t="shared" si="0"/>
        <v>0</v>
      </c>
      <c r="F3" s="80" t="e">
        <f t="shared" ref="F3:F12" si="1">$E$12/$B$12</f>
        <v>#DIV/0!</v>
      </c>
      <c r="G3" s="78" t="e">
        <f t="shared" ref="G3:G11" si="2">B3*F3</f>
        <v>#DIV/0!</v>
      </c>
      <c r="H3" s="1"/>
      <c r="I3" s="81" t="e">
        <f t="shared" ref="I3:I11" si="3">H3/B3</f>
        <v>#DIV/0!</v>
      </c>
    </row>
    <row r="4" spans="1:9" x14ac:dyDescent="0.25">
      <c r="A4" s="47" t="s">
        <v>26</v>
      </c>
      <c r="B4" s="64"/>
      <c r="C4" s="64"/>
      <c r="D4" s="64"/>
      <c r="E4" s="78">
        <f t="shared" si="0"/>
        <v>0</v>
      </c>
      <c r="F4" s="80" t="e">
        <f t="shared" si="1"/>
        <v>#DIV/0!</v>
      </c>
      <c r="G4" s="78" t="e">
        <f t="shared" si="2"/>
        <v>#DIV/0!</v>
      </c>
      <c r="H4" s="1"/>
      <c r="I4" s="81" t="e">
        <f t="shared" si="3"/>
        <v>#DIV/0!</v>
      </c>
    </row>
    <row r="5" spans="1:9" x14ac:dyDescent="0.25">
      <c r="A5" s="47" t="s">
        <v>27</v>
      </c>
      <c r="B5" s="64"/>
      <c r="C5" s="64"/>
      <c r="D5" s="64"/>
      <c r="E5" s="78">
        <f t="shared" si="0"/>
        <v>0</v>
      </c>
      <c r="F5" s="80" t="e">
        <f t="shared" si="1"/>
        <v>#DIV/0!</v>
      </c>
      <c r="G5" s="78" t="e">
        <f t="shared" si="2"/>
        <v>#DIV/0!</v>
      </c>
      <c r="H5" s="1"/>
      <c r="I5" s="81" t="e">
        <f t="shared" si="3"/>
        <v>#DIV/0!</v>
      </c>
    </row>
    <row r="6" spans="1:9" x14ac:dyDescent="0.25">
      <c r="A6" s="47" t="s">
        <v>28</v>
      </c>
      <c r="B6" s="64"/>
      <c r="C6" s="64"/>
      <c r="D6" s="64"/>
      <c r="E6" s="78">
        <f t="shared" si="0"/>
        <v>0</v>
      </c>
      <c r="F6" s="80" t="e">
        <f t="shared" si="1"/>
        <v>#DIV/0!</v>
      </c>
      <c r="G6" s="78" t="e">
        <f t="shared" si="2"/>
        <v>#DIV/0!</v>
      </c>
      <c r="H6" s="1"/>
      <c r="I6" s="81" t="e">
        <f t="shared" si="3"/>
        <v>#DIV/0!</v>
      </c>
    </row>
    <row r="7" spans="1:9" x14ac:dyDescent="0.25">
      <c r="A7" s="47" t="s">
        <v>29</v>
      </c>
      <c r="B7" s="64"/>
      <c r="C7" s="64"/>
      <c r="D7" s="64"/>
      <c r="E7" s="78">
        <f t="shared" si="0"/>
        <v>0</v>
      </c>
      <c r="F7" s="80" t="e">
        <f t="shared" si="1"/>
        <v>#DIV/0!</v>
      </c>
      <c r="G7" s="78" t="e">
        <f t="shared" si="2"/>
        <v>#DIV/0!</v>
      </c>
      <c r="H7" s="1"/>
      <c r="I7" s="81" t="e">
        <f t="shared" si="3"/>
        <v>#DIV/0!</v>
      </c>
    </row>
    <row r="8" spans="1:9" x14ac:dyDescent="0.25">
      <c r="A8" s="47" t="s">
        <v>44</v>
      </c>
      <c r="B8" s="64"/>
      <c r="C8" s="64"/>
      <c r="D8" s="64"/>
      <c r="E8" s="78">
        <f t="shared" si="0"/>
        <v>0</v>
      </c>
      <c r="F8" s="80" t="e">
        <f t="shared" si="1"/>
        <v>#DIV/0!</v>
      </c>
      <c r="G8" s="78" t="e">
        <f t="shared" si="2"/>
        <v>#DIV/0!</v>
      </c>
      <c r="H8" s="1"/>
      <c r="I8" s="81" t="e">
        <f t="shared" si="3"/>
        <v>#DIV/0!</v>
      </c>
    </row>
    <row r="9" spans="1:9" x14ac:dyDescent="0.25">
      <c r="A9" s="47" t="s">
        <v>45</v>
      </c>
      <c r="B9" s="64"/>
      <c r="C9" s="64"/>
      <c r="D9" s="64"/>
      <c r="E9" s="78">
        <f t="shared" si="0"/>
        <v>0</v>
      </c>
      <c r="F9" s="80" t="e">
        <f t="shared" si="1"/>
        <v>#DIV/0!</v>
      </c>
      <c r="G9" s="78" t="e">
        <f t="shared" si="2"/>
        <v>#DIV/0!</v>
      </c>
      <c r="H9" s="1"/>
      <c r="I9" s="81" t="e">
        <f t="shared" si="3"/>
        <v>#DIV/0!</v>
      </c>
    </row>
    <row r="10" spans="1:9" x14ac:dyDescent="0.25">
      <c r="A10" s="47" t="s">
        <v>46</v>
      </c>
      <c r="B10" s="64"/>
      <c r="C10" s="64"/>
      <c r="D10" s="64"/>
      <c r="E10" s="78">
        <f t="shared" si="0"/>
        <v>0</v>
      </c>
      <c r="F10" s="80" t="e">
        <f t="shared" si="1"/>
        <v>#DIV/0!</v>
      </c>
      <c r="G10" s="78" t="e">
        <f t="shared" si="2"/>
        <v>#DIV/0!</v>
      </c>
      <c r="H10" s="1"/>
      <c r="I10" s="81" t="e">
        <f t="shared" si="3"/>
        <v>#DIV/0!</v>
      </c>
    </row>
    <row r="11" spans="1:9" x14ac:dyDescent="0.25">
      <c r="A11" s="47" t="s">
        <v>47</v>
      </c>
      <c r="B11" s="64"/>
      <c r="C11" s="64"/>
      <c r="D11" s="64"/>
      <c r="E11" s="78">
        <f t="shared" si="0"/>
        <v>0</v>
      </c>
      <c r="F11" s="80" t="e">
        <f t="shared" si="1"/>
        <v>#DIV/0!</v>
      </c>
      <c r="G11" s="78" t="e">
        <f t="shared" si="2"/>
        <v>#DIV/0!</v>
      </c>
      <c r="H11" s="1"/>
      <c r="I11" s="81" t="e">
        <f t="shared" si="3"/>
        <v>#DIV/0!</v>
      </c>
    </row>
    <row r="12" spans="1:9" x14ac:dyDescent="0.25">
      <c r="A12" s="19" t="s">
        <v>30</v>
      </c>
      <c r="B12" s="83">
        <f>SUM(B2:B11)</f>
        <v>0</v>
      </c>
      <c r="C12" s="83">
        <f>SUM(C2:C11)</f>
        <v>0</v>
      </c>
      <c r="D12" s="83">
        <f>SUM(D2:D11)</f>
        <v>0</v>
      </c>
      <c r="E12" s="83">
        <f>SUM(E2:E11)</f>
        <v>0</v>
      </c>
      <c r="F12" s="84" t="e">
        <f t="shared" si="1"/>
        <v>#DIV/0!</v>
      </c>
      <c r="G12" s="83" t="e">
        <f>SUM(G2:G11)</f>
        <v>#DIV/0!</v>
      </c>
      <c r="H12" s="83">
        <f>SUM(H2:H11)</f>
        <v>0</v>
      </c>
      <c r="I12" s="85" t="e">
        <f>H12/B12</f>
        <v>#DIV/0!</v>
      </c>
    </row>
    <row r="15" spans="1:9" x14ac:dyDescent="0.25">
      <c r="A15" s="82" t="s">
        <v>53</v>
      </c>
      <c r="B15" s="82"/>
      <c r="C15" s="82"/>
    </row>
  </sheetData>
  <pageMargins left="0.7" right="0.7" top="0.75" bottom="0.75" header="0.3" footer="0.3"/>
  <pageSetup orientation="portrait" r:id="rId1"/>
  <headerFooter>
    <oddHeader xml:space="preserve">&amp;CRegional Member County Levy Information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B4E35A6D02524499BA7877D00F5748" ma:contentTypeVersion="12" ma:contentTypeDescription="Create a new document." ma:contentTypeScope="" ma:versionID="b7eba840e2990dbd94eecdefb8a3e6c2">
  <xsd:schema xmlns:xsd="http://www.w3.org/2001/XMLSchema" xmlns:xs="http://www.w3.org/2001/XMLSchema" xmlns:p="http://schemas.microsoft.com/office/2006/metadata/properties" xmlns:ns2="06e97252-1df0-42fb-bb97-8e83c68ce766" xmlns:ns3="28fee123-f2d6-4a76-8a49-41e0a1ac93ad" targetNamespace="http://schemas.microsoft.com/office/2006/metadata/properties" ma:root="true" ma:fieldsID="1dceea11d27c4d6a1a900439e93efec7" ns2:_="" ns3:_="">
    <xsd:import namespace="06e97252-1df0-42fb-bb97-8e83c68ce766"/>
    <xsd:import namespace="28fee123-f2d6-4a76-8a49-41e0a1ac93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e97252-1df0-42fb-bb97-8e83c68ce76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list="UserInfo" ma:SearchPeopleOnly="false" ma:internalName="SharedWithUsers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46c460d-4144-44f3-85b4-63e539a600e9}" ma:internalName="TaxCatchAll" ma:showField="CatchAllData" ma:web="06e97252-1df0-42fb-bb97-8e83c68ce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e123-f2d6-4a76-8a49-41e0a1ac93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fee123-f2d6-4a76-8a49-41e0a1ac93ad">
      <Terms xmlns="http://schemas.microsoft.com/office/infopath/2007/PartnerControls"/>
    </lcf76f155ced4ddcb4097134ff3c332f>
    <TaxCatchAll xmlns="06e97252-1df0-42fb-bb97-8e83c68ce766" xsi:nil="true"/>
  </documentManagement>
</p:properties>
</file>

<file path=customXml/itemProps1.xml><?xml version="1.0" encoding="utf-8"?>
<ds:datastoreItem xmlns:ds="http://schemas.openxmlformats.org/officeDocument/2006/customXml" ds:itemID="{D97A3B3B-B0EA-47BB-8311-DA9B6D8C336E}"/>
</file>

<file path=customXml/itemProps2.xml><?xml version="1.0" encoding="utf-8"?>
<ds:datastoreItem xmlns:ds="http://schemas.openxmlformats.org/officeDocument/2006/customXml" ds:itemID="{E3C8C857-A3AE-4E3E-8121-896F31728A29}"/>
</file>

<file path=customXml/itemProps3.xml><?xml version="1.0" encoding="utf-8"?>
<ds:datastoreItem xmlns:ds="http://schemas.openxmlformats.org/officeDocument/2006/customXml" ds:itemID="{4749DBC0-D878-4532-A1B6-4A46832ABA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Entity Dollars By COA</vt:lpstr>
      <vt:lpstr>Revenues-FY17 </vt:lpstr>
      <vt:lpstr>FY17-Levies</vt:lpstr>
      <vt:lpstr>FY18-Levies </vt:lpstr>
      <vt:lpstr>'Entity Dollars By COA'!Print_Area</vt:lpstr>
      <vt:lpstr>'Revenues-FY17 '!Print_Area</vt:lpstr>
      <vt:lpstr>'Entity Dollars By COA'!Print_Titles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Jetter, Julie</dc:creator>
  <cp:lastModifiedBy>Chris Schwebach</cp:lastModifiedBy>
  <cp:lastPrinted>2016-03-01T22:39:20Z</cp:lastPrinted>
  <dcterms:created xsi:type="dcterms:W3CDTF">2015-10-16T21:28:48Z</dcterms:created>
  <dcterms:modified xsi:type="dcterms:W3CDTF">2018-11-06T13:55:10Z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  <property fmtid="{D5CDD505-2E9C-101B-9397-08002B2CF9AE}" pid="3" name="ContentTypeId">
    <vt:lpwstr>0x01010021B4E35A6D02524499BA7877D00F5748</vt:lpwstr>
  </property>
</Properties>
</file>