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mc:AlternateContent xmlns:mc="http://schemas.openxmlformats.org/markup-compatibility/2006">
    <mc:Choice Requires="x15">
      <x15ac:absPath xmlns:x15ac="http://schemas.microsoft.com/office/spreadsheetml/2010/11/ac" url="I:\ET-CRD\IA 2173\Attest\Cost Report Templates\"/>
    </mc:Choice>
  </mc:AlternateContent>
  <xr:revisionPtr revIDLastSave="0" documentId="13_ncr:1_{922BFB7B-E607-4080-8ADF-E71F4A2B7B7E}" xr6:coauthVersionLast="47" xr6:coauthVersionMax="47" xr10:uidLastSave="{00000000-0000-0000-0000-000000000000}"/>
  <bookViews>
    <workbookView xWindow="25515" yWindow="0" windowWidth="25800" windowHeight="20985" tabRatio="907" xr2:uid="{00000000-000D-0000-FFFF-FFFF00000000}"/>
  </bookViews>
  <sheets>
    <sheet name="Contact Info." sheetId="27" r:id="rId1"/>
    <sheet name="Certification" sheetId="18" r:id="rId2"/>
    <sheet name="Statistical Data" sheetId="19" r:id="rId3"/>
    <sheet name="Sch A" sheetId="5" r:id="rId4"/>
    <sheet name="Sch A-1" sheetId="28" r:id="rId5"/>
    <sheet name="Sch B" sheetId="6" r:id="rId6"/>
    <sheet name="Sch C" sheetId="21" r:id="rId7"/>
    <sheet name="Sch C-1" sheetId="30" r:id="rId8"/>
    <sheet name="Sch D" sheetId="7" r:id="rId9"/>
    <sheet name="Sch D-1 v.1 (Default)" sheetId="35" r:id="rId10"/>
    <sheet name="Sch D-1 v.2 (Other)" sheetId="36" r:id="rId11"/>
    <sheet name="Sch D-2" sheetId="34" r:id="rId12"/>
    <sheet name="Sch D-3" sheetId="11" r:id="rId13"/>
    <sheet name="Sch E" sheetId="2" r:id="rId14"/>
    <sheet name="Sch F" sheetId="38" r:id="rId15"/>
    <sheet name="Sch G" sheetId="25" r:id="rId16"/>
    <sheet name="Supp. Sch. 1" sheetId="22" r:id="rId17"/>
    <sheet name="Supp. Sch. 2" sheetId="26" r:id="rId18"/>
    <sheet name="Source Data" sheetId="13" state="hidden" r:id="rId19"/>
  </sheets>
  <definedNames>
    <definedName name="accountingbasis">'Source Data'!$F$14:$F$16</definedName>
    <definedName name="Acct_basis">#REF!</definedName>
    <definedName name="Audit">'Source Data'!$A$14:$A$16</definedName>
    <definedName name="Audit_process">#REF!</definedName>
    <definedName name="auditsubmitted">'Source Data'!$B$14:$B$15</definedName>
    <definedName name="Control">#REF!</definedName>
    <definedName name="HABCodes">#REF!</definedName>
    <definedName name="HO">'Source Data'!$A$28:$A$29</definedName>
    <definedName name="Month">#REF!</definedName>
    <definedName name="_xlnm.Print_Area" localSheetId="1">Certification!$A$1:$K$39</definedName>
    <definedName name="_xlnm.Print_Area" localSheetId="0">'Contact Info.'!$A$1:$B$40</definedName>
    <definedName name="_xlnm.Print_Area" localSheetId="3">'Sch A'!$A$1:$H$41</definedName>
    <definedName name="_xlnm.Print_Area" localSheetId="4">'Sch A-1'!$A$1:$O$24</definedName>
    <definedName name="_xlnm.Print_Area" localSheetId="5">'Sch B'!$A$1:$Y$52</definedName>
    <definedName name="_xlnm.Print_Area" localSheetId="6">'Sch C'!$A$1:$K$57</definedName>
    <definedName name="_xlnm.Print_Area" localSheetId="7">'Sch C-1'!$A$1:$I$54</definedName>
    <definedName name="_xlnm.Print_Area" localSheetId="8">'Sch D'!$A$1:$W$121</definedName>
    <definedName name="_xlnm.Print_Area" localSheetId="9">'Sch D-1 v.1 (Default)'!$A$1:$X$118</definedName>
    <definedName name="_xlnm.Print_Area" localSheetId="10">'Sch D-1 v.2 (Other)'!$A$1:$T$117</definedName>
    <definedName name="_xlnm.Print_Area" localSheetId="11">'Sch D-2'!$A$1:$O$27</definedName>
    <definedName name="_xlnm.Print_Area" localSheetId="12">'Sch D-3'!$A$1:$O$36</definedName>
    <definedName name="_xlnm.Print_Area" localSheetId="13">'Sch E'!$A$1:$M$49</definedName>
    <definedName name="_xlnm.Print_Area" localSheetId="14">'Sch F'!$A$1:$E$110</definedName>
    <definedName name="_xlnm.Print_Area" localSheetId="18">'Source Data'!$A$1:$C$26</definedName>
    <definedName name="_xlnm.Print_Area" localSheetId="2">'Statistical Data'!$A$1:$R$52</definedName>
    <definedName name="_xlnm.Print_Area" localSheetId="16">'Supp. Sch. 1'!$A$1:$J$63</definedName>
    <definedName name="_xlnm.Print_Area" localSheetId="17">'Supp. Sch. 2'!$A$1:$J$63</definedName>
    <definedName name="_xlnm.Print_Titles" localSheetId="4">'Sch A-1'!$A:$A,'Sch A-1'!$1:$3</definedName>
    <definedName name="_xlnm.Print_Titles" localSheetId="8">'Sch D'!$A:$B,'Sch D'!$1:$10</definedName>
    <definedName name="_xlnm.Print_Titles" localSheetId="9">'Sch D-1 v.1 (Default)'!$A:$B,'Sch D-1 v.1 (Default)'!$1:$12</definedName>
    <definedName name="_xlnm.Print_Titles" localSheetId="10">'Sch D-1 v.2 (Other)'!$A:$D,'Sch D-1 v.2 (Other)'!$1:$10</definedName>
    <definedName name="_xlnm.Print_Titles" localSheetId="11">'Sch D-2'!$A:$A,'Sch D-2'!$1:$1</definedName>
    <definedName name="_xlnm.Print_Titles" localSheetId="12">'Sch D-3'!$A:$A,'Sch D-3'!$2:$3</definedName>
    <definedName name="_xlnm.Print_Titles" localSheetId="14">'Sch F'!$1:$4</definedName>
    <definedName name="ProviderType">#REF!</definedName>
    <definedName name="RelatedOwner">#REF!</definedName>
    <definedName name="Report_type">#REF!</definedName>
    <definedName name="typeofcontrol">'Source Data'!$C$14:$C$24</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1" i="35" l="1"/>
  <c r="O23" i="34"/>
  <c r="N23" i="34"/>
  <c r="M23" i="34"/>
  <c r="L23" i="34"/>
  <c r="K23" i="34"/>
  <c r="J23" i="34"/>
  <c r="I23" i="34"/>
  <c r="H23" i="34"/>
  <c r="G23" i="34"/>
  <c r="F23" i="34"/>
  <c r="E23" i="34"/>
  <c r="C23" i="34"/>
  <c r="B23" i="34"/>
  <c r="O22" i="34" l="1"/>
  <c r="O21" i="34"/>
  <c r="O20" i="34"/>
  <c r="O19" i="34"/>
  <c r="O18" i="34"/>
  <c r="O17" i="34"/>
  <c r="O16" i="34"/>
  <c r="O15" i="34"/>
  <c r="O14" i="34"/>
  <c r="O13" i="34"/>
  <c r="O12" i="34"/>
  <c r="O11" i="34"/>
  <c r="N22" i="34"/>
  <c r="N21" i="34"/>
  <c r="N20" i="34"/>
  <c r="N19" i="34"/>
  <c r="N18" i="34"/>
  <c r="N17" i="34"/>
  <c r="N16" i="34"/>
  <c r="N15" i="34"/>
  <c r="N14" i="34"/>
  <c r="N13" i="34"/>
  <c r="N12" i="34"/>
  <c r="N11" i="34"/>
  <c r="M22" i="34"/>
  <c r="M21" i="34"/>
  <c r="M20" i="34"/>
  <c r="M19" i="34"/>
  <c r="M18" i="34"/>
  <c r="M17" i="34"/>
  <c r="M16" i="34"/>
  <c r="M15" i="34"/>
  <c r="M14" i="34"/>
  <c r="M13" i="34"/>
  <c r="M12" i="34"/>
  <c r="M11" i="34"/>
  <c r="L22" i="34"/>
  <c r="L21" i="34"/>
  <c r="L20" i="34"/>
  <c r="L19" i="34"/>
  <c r="L18" i="34"/>
  <c r="L17" i="34"/>
  <c r="L16" i="34"/>
  <c r="L15" i="34"/>
  <c r="L14" i="34"/>
  <c r="L13" i="34"/>
  <c r="L12" i="34"/>
  <c r="L11" i="34"/>
  <c r="K22" i="34"/>
  <c r="K21" i="34"/>
  <c r="K20" i="34"/>
  <c r="K19" i="34"/>
  <c r="K18" i="34"/>
  <c r="K17" i="34"/>
  <c r="K16" i="34"/>
  <c r="K15" i="34"/>
  <c r="K14" i="34"/>
  <c r="K13" i="34"/>
  <c r="K12" i="34"/>
  <c r="K11" i="34"/>
  <c r="J22" i="34"/>
  <c r="J21" i="34"/>
  <c r="J20" i="34"/>
  <c r="J19" i="34"/>
  <c r="J18" i="34"/>
  <c r="J17" i="34"/>
  <c r="J16" i="34"/>
  <c r="J15" i="34"/>
  <c r="J14" i="34"/>
  <c r="J13" i="34"/>
  <c r="J12" i="34"/>
  <c r="J11" i="34"/>
  <c r="I22" i="34"/>
  <c r="I21" i="34"/>
  <c r="I20" i="34"/>
  <c r="I19" i="34"/>
  <c r="I18" i="34"/>
  <c r="I17" i="34"/>
  <c r="I16" i="34"/>
  <c r="I15" i="34"/>
  <c r="I14" i="34"/>
  <c r="I13" i="34"/>
  <c r="I12" i="34"/>
  <c r="I11" i="34"/>
  <c r="H22" i="34"/>
  <c r="H21" i="34"/>
  <c r="H20" i="34"/>
  <c r="H19" i="34"/>
  <c r="H18" i="34"/>
  <c r="H17" i="34"/>
  <c r="H16" i="34"/>
  <c r="H15" i="34"/>
  <c r="H14" i="34"/>
  <c r="H13" i="34"/>
  <c r="H12" i="34"/>
  <c r="H11" i="34"/>
  <c r="G22" i="34"/>
  <c r="G21" i="34"/>
  <c r="G20" i="34"/>
  <c r="G19" i="34"/>
  <c r="G18" i="34"/>
  <c r="G17" i="34"/>
  <c r="G16" i="34"/>
  <c r="G15" i="34"/>
  <c r="G14" i="34"/>
  <c r="G13" i="34"/>
  <c r="G12" i="34"/>
  <c r="G11" i="34"/>
  <c r="F22" i="34"/>
  <c r="F21" i="34"/>
  <c r="F20" i="34"/>
  <c r="F19" i="34"/>
  <c r="F18" i="34"/>
  <c r="F17" i="34"/>
  <c r="F16" i="34"/>
  <c r="F15" i="34"/>
  <c r="F14" i="34"/>
  <c r="F13" i="34"/>
  <c r="F12" i="34"/>
  <c r="F11" i="34"/>
  <c r="E22" i="34"/>
  <c r="E21" i="34"/>
  <c r="E20" i="34"/>
  <c r="E19" i="34"/>
  <c r="E18" i="34"/>
  <c r="E17" i="34"/>
  <c r="E16" i="34"/>
  <c r="E15" i="34"/>
  <c r="E14" i="34"/>
  <c r="E13" i="34"/>
  <c r="E12" i="34"/>
  <c r="E11" i="34"/>
  <c r="C22" i="34"/>
  <c r="C21" i="34"/>
  <c r="C20" i="34"/>
  <c r="C19" i="34"/>
  <c r="C18" i="34"/>
  <c r="C17" i="34"/>
  <c r="C16" i="34"/>
  <c r="C15" i="34"/>
  <c r="C14" i="34"/>
  <c r="C13" i="34"/>
  <c r="C12" i="34"/>
  <c r="C11" i="34"/>
  <c r="B22" i="34"/>
  <c r="B21" i="34"/>
  <c r="B20" i="34"/>
  <c r="B19" i="34"/>
  <c r="B18" i="34"/>
  <c r="B17" i="34"/>
  <c r="B16" i="34"/>
  <c r="B15" i="34"/>
  <c r="B14" i="34"/>
  <c r="B13" i="34"/>
  <c r="B12" i="34"/>
  <c r="B11" i="34"/>
  <c r="C113" i="7"/>
  <c r="C103" i="35"/>
  <c r="C104" i="35"/>
  <c r="C105" i="35"/>
  <c r="C106" i="35"/>
  <c r="C107" i="35"/>
  <c r="C108" i="35"/>
  <c r="C109" i="35"/>
  <c r="C110" i="35"/>
  <c r="C111" i="35"/>
  <c r="C102" i="35"/>
  <c r="C99" i="35"/>
  <c r="C100" i="35"/>
  <c r="C98" i="35"/>
  <c r="C91" i="35"/>
  <c r="C92" i="35"/>
  <c r="C93" i="35"/>
  <c r="C94" i="35"/>
  <c r="C95" i="35"/>
  <c r="C96" i="35"/>
  <c r="C90" i="35"/>
  <c r="C87" i="35"/>
  <c r="C86" i="35"/>
  <c r="C85" i="35"/>
  <c r="C80" i="35"/>
  <c r="C79" i="35"/>
  <c r="J22" i="11" l="1"/>
  <c r="K22" i="11"/>
  <c r="L22" i="11"/>
  <c r="J23" i="11"/>
  <c r="K23" i="11"/>
  <c r="L23" i="11"/>
  <c r="L24" i="11" s="1"/>
  <c r="I23" i="11"/>
  <c r="I22" i="11"/>
  <c r="I24" i="11" s="1"/>
  <c r="F22" i="11"/>
  <c r="F24" i="11" s="1"/>
  <c r="G22" i="11"/>
  <c r="F23" i="11"/>
  <c r="G23" i="11"/>
  <c r="E23" i="11"/>
  <c r="E22" i="11"/>
  <c r="B23" i="11"/>
  <c r="B22" i="11"/>
  <c r="A5" i="35"/>
  <c r="A5" i="36"/>
  <c r="F101" i="36"/>
  <c r="G101" i="36"/>
  <c r="H101" i="36"/>
  <c r="I101" i="36"/>
  <c r="J101" i="36"/>
  <c r="K101" i="36"/>
  <c r="L101" i="36"/>
  <c r="M101" i="36"/>
  <c r="N101" i="36"/>
  <c r="O101" i="36"/>
  <c r="P101" i="36"/>
  <c r="Q101" i="36"/>
  <c r="R101" i="36"/>
  <c r="S101" i="36"/>
  <c r="F102" i="36"/>
  <c r="G102" i="36"/>
  <c r="H102" i="36"/>
  <c r="I102" i="36"/>
  <c r="J102" i="36"/>
  <c r="K102" i="36"/>
  <c r="L102" i="36"/>
  <c r="M102" i="36"/>
  <c r="N102" i="36"/>
  <c r="O102" i="36"/>
  <c r="P102" i="36"/>
  <c r="Q102" i="36"/>
  <c r="R102" i="36"/>
  <c r="S102" i="36"/>
  <c r="F103" i="36"/>
  <c r="G103" i="36"/>
  <c r="H103" i="36"/>
  <c r="I103" i="36"/>
  <c r="J103" i="36"/>
  <c r="K103" i="36"/>
  <c r="L103" i="36"/>
  <c r="M103" i="36"/>
  <c r="N103" i="36"/>
  <c r="O103" i="36"/>
  <c r="P103" i="36"/>
  <c r="Q103" i="36"/>
  <c r="R103" i="36"/>
  <c r="S103" i="36"/>
  <c r="F104" i="36"/>
  <c r="G104" i="36"/>
  <c r="H104" i="36"/>
  <c r="I104" i="36"/>
  <c r="J104" i="36"/>
  <c r="K104" i="36"/>
  <c r="L104" i="36"/>
  <c r="M104" i="36"/>
  <c r="N104" i="36"/>
  <c r="O104" i="36"/>
  <c r="P104" i="36"/>
  <c r="Q104" i="36"/>
  <c r="R104" i="36"/>
  <c r="S104" i="36"/>
  <c r="F105" i="36"/>
  <c r="G105" i="36"/>
  <c r="H105" i="36"/>
  <c r="I105" i="36"/>
  <c r="J105" i="36"/>
  <c r="K105" i="36"/>
  <c r="L105" i="36"/>
  <c r="M105" i="36"/>
  <c r="N105" i="36"/>
  <c r="O105" i="36"/>
  <c r="P105" i="36"/>
  <c r="Q105" i="36"/>
  <c r="R105" i="36"/>
  <c r="S105" i="36"/>
  <c r="F106" i="36"/>
  <c r="G106" i="36"/>
  <c r="H106" i="36"/>
  <c r="I106" i="36"/>
  <c r="J106" i="36"/>
  <c r="K106" i="36"/>
  <c r="L106" i="36"/>
  <c r="M106" i="36"/>
  <c r="N106" i="36"/>
  <c r="O106" i="36"/>
  <c r="P106" i="36"/>
  <c r="Q106" i="36"/>
  <c r="R106" i="36"/>
  <c r="S106" i="36"/>
  <c r="F107" i="36"/>
  <c r="G107" i="36"/>
  <c r="H107" i="36"/>
  <c r="I107" i="36"/>
  <c r="J107" i="36"/>
  <c r="K107" i="36"/>
  <c r="L107" i="36"/>
  <c r="M107" i="36"/>
  <c r="N107" i="36"/>
  <c r="O107" i="36"/>
  <c r="P107" i="36"/>
  <c r="Q107" i="36"/>
  <c r="R107" i="36"/>
  <c r="S107" i="36"/>
  <c r="F108" i="36"/>
  <c r="G108" i="36"/>
  <c r="H108" i="36"/>
  <c r="I108" i="36"/>
  <c r="J108" i="36"/>
  <c r="K108" i="36"/>
  <c r="L108" i="36"/>
  <c r="M108" i="36"/>
  <c r="N108" i="36"/>
  <c r="O108" i="36"/>
  <c r="P108" i="36"/>
  <c r="Q108" i="36"/>
  <c r="R108" i="36"/>
  <c r="S108" i="36"/>
  <c r="F109" i="36"/>
  <c r="G109" i="36"/>
  <c r="H109" i="36"/>
  <c r="I109" i="36"/>
  <c r="J109" i="36"/>
  <c r="K109" i="36"/>
  <c r="L109" i="36"/>
  <c r="M109" i="36"/>
  <c r="N109" i="36"/>
  <c r="O109" i="36"/>
  <c r="P109" i="36"/>
  <c r="Q109" i="36"/>
  <c r="R109" i="36"/>
  <c r="S109" i="36"/>
  <c r="E109" i="36"/>
  <c r="E108" i="36"/>
  <c r="E107" i="36"/>
  <c r="E106" i="36"/>
  <c r="E105" i="36"/>
  <c r="E104" i="36"/>
  <c r="E103" i="36"/>
  <c r="E102" i="36"/>
  <c r="E101" i="36"/>
  <c r="F97" i="36"/>
  <c r="G97" i="36"/>
  <c r="H97" i="36"/>
  <c r="I97" i="36"/>
  <c r="J97" i="36"/>
  <c r="K97" i="36"/>
  <c r="L97" i="36"/>
  <c r="M97" i="36"/>
  <c r="N97" i="36"/>
  <c r="O97" i="36"/>
  <c r="P97" i="36"/>
  <c r="Q97" i="36"/>
  <c r="R97" i="36"/>
  <c r="S97" i="36"/>
  <c r="F98" i="36"/>
  <c r="G98" i="36"/>
  <c r="H98" i="36"/>
  <c r="I98" i="36"/>
  <c r="J98" i="36"/>
  <c r="K98" i="36"/>
  <c r="L98" i="36"/>
  <c r="M98" i="36"/>
  <c r="N98" i="36"/>
  <c r="O98" i="36"/>
  <c r="P98" i="36"/>
  <c r="Q98" i="36"/>
  <c r="R98" i="36"/>
  <c r="S98" i="36"/>
  <c r="E98" i="36"/>
  <c r="E97" i="36"/>
  <c r="F89" i="36"/>
  <c r="G89" i="36"/>
  <c r="H89" i="36"/>
  <c r="I89" i="36"/>
  <c r="J89" i="36"/>
  <c r="K89" i="36"/>
  <c r="L89" i="36"/>
  <c r="M89" i="36"/>
  <c r="N89" i="36"/>
  <c r="O89" i="36"/>
  <c r="P89" i="36"/>
  <c r="Q89" i="36"/>
  <c r="R89" i="36"/>
  <c r="S89" i="36"/>
  <c r="F90" i="36"/>
  <c r="G90" i="36"/>
  <c r="H90" i="36"/>
  <c r="I90" i="36"/>
  <c r="J90" i="36"/>
  <c r="K90" i="36"/>
  <c r="L90" i="36"/>
  <c r="M90" i="36"/>
  <c r="N90" i="36"/>
  <c r="O90" i="36"/>
  <c r="P90" i="36"/>
  <c r="Q90" i="36"/>
  <c r="R90" i="36"/>
  <c r="S90" i="36"/>
  <c r="F91" i="36"/>
  <c r="G91" i="36"/>
  <c r="H91" i="36"/>
  <c r="I91" i="36"/>
  <c r="J91" i="36"/>
  <c r="K91" i="36"/>
  <c r="L91" i="36"/>
  <c r="M91" i="36"/>
  <c r="N91" i="36"/>
  <c r="O91" i="36"/>
  <c r="P91" i="36"/>
  <c r="Q91" i="36"/>
  <c r="R91" i="36"/>
  <c r="S91" i="36"/>
  <c r="F92" i="36"/>
  <c r="G92" i="36"/>
  <c r="H92" i="36"/>
  <c r="I92" i="36"/>
  <c r="J92" i="36"/>
  <c r="K92" i="36"/>
  <c r="L92" i="36"/>
  <c r="M92" i="36"/>
  <c r="N92" i="36"/>
  <c r="O92" i="36"/>
  <c r="P92" i="36"/>
  <c r="Q92" i="36"/>
  <c r="R92" i="36"/>
  <c r="S92" i="36"/>
  <c r="F93" i="36"/>
  <c r="G93" i="36"/>
  <c r="H93" i="36"/>
  <c r="I93" i="36"/>
  <c r="J93" i="36"/>
  <c r="K93" i="36"/>
  <c r="L93" i="36"/>
  <c r="M93" i="36"/>
  <c r="N93" i="36"/>
  <c r="O93" i="36"/>
  <c r="P93" i="36"/>
  <c r="Q93" i="36"/>
  <c r="R93" i="36"/>
  <c r="S93" i="36"/>
  <c r="F94" i="36"/>
  <c r="G94" i="36"/>
  <c r="H94" i="36"/>
  <c r="I94" i="36"/>
  <c r="J94" i="36"/>
  <c r="K94" i="36"/>
  <c r="L94" i="36"/>
  <c r="M94" i="36"/>
  <c r="N94" i="36"/>
  <c r="O94" i="36"/>
  <c r="P94" i="36"/>
  <c r="Q94" i="36"/>
  <c r="R94" i="36"/>
  <c r="S94" i="36"/>
  <c r="E94" i="36"/>
  <c r="E93" i="36"/>
  <c r="E92" i="36"/>
  <c r="E91" i="36"/>
  <c r="E90" i="36"/>
  <c r="E89" i="36"/>
  <c r="F82" i="36"/>
  <c r="G82" i="36"/>
  <c r="H82" i="36"/>
  <c r="D22" i="34" s="1"/>
  <c r="I82" i="36"/>
  <c r="J82" i="36"/>
  <c r="K82" i="36"/>
  <c r="L82" i="36"/>
  <c r="M82" i="36"/>
  <c r="N82" i="36"/>
  <c r="O82" i="36"/>
  <c r="P82" i="36"/>
  <c r="Q82" i="36"/>
  <c r="R82" i="36"/>
  <c r="S82" i="36"/>
  <c r="F83" i="36"/>
  <c r="G83" i="36"/>
  <c r="H83" i="36"/>
  <c r="I83" i="36"/>
  <c r="J83" i="36"/>
  <c r="K83" i="36"/>
  <c r="L83" i="36"/>
  <c r="M83" i="36"/>
  <c r="N83" i="36"/>
  <c r="O83" i="36"/>
  <c r="P83" i="36"/>
  <c r="Q83" i="36"/>
  <c r="R83" i="36"/>
  <c r="S83" i="36"/>
  <c r="F84" i="36"/>
  <c r="G84" i="36"/>
  <c r="H84" i="36"/>
  <c r="I84" i="36"/>
  <c r="J84" i="36"/>
  <c r="K84" i="36"/>
  <c r="L84" i="36"/>
  <c r="M84" i="36"/>
  <c r="N84" i="36"/>
  <c r="O84" i="36"/>
  <c r="P84" i="36"/>
  <c r="Q84" i="36"/>
  <c r="R84" i="36"/>
  <c r="S84" i="36"/>
  <c r="F85" i="36"/>
  <c r="G85" i="36"/>
  <c r="H85" i="36"/>
  <c r="I85" i="36"/>
  <c r="J85" i="36"/>
  <c r="K85" i="36"/>
  <c r="L85" i="36"/>
  <c r="M85" i="36"/>
  <c r="N85" i="36"/>
  <c r="O85" i="36"/>
  <c r="P85" i="36"/>
  <c r="Q85" i="36"/>
  <c r="R85" i="36"/>
  <c r="S85" i="36"/>
  <c r="F86" i="36"/>
  <c r="G86" i="36"/>
  <c r="H86" i="36"/>
  <c r="I86" i="36"/>
  <c r="J86" i="36"/>
  <c r="K86" i="36"/>
  <c r="L86" i="36"/>
  <c r="M86" i="36"/>
  <c r="N86" i="36"/>
  <c r="O86" i="36"/>
  <c r="P86" i="36"/>
  <c r="Q86" i="36"/>
  <c r="R86" i="36"/>
  <c r="S86" i="36"/>
  <c r="E86" i="36"/>
  <c r="E85" i="36"/>
  <c r="E84" i="36"/>
  <c r="E83" i="36"/>
  <c r="E82" i="36"/>
  <c r="F78" i="36"/>
  <c r="G78" i="36"/>
  <c r="H78" i="36"/>
  <c r="I78" i="36"/>
  <c r="J78" i="36"/>
  <c r="K78" i="36"/>
  <c r="L78" i="36"/>
  <c r="M78" i="36"/>
  <c r="N78" i="36"/>
  <c r="O78" i="36"/>
  <c r="P78" i="36"/>
  <c r="Q78" i="36"/>
  <c r="R78" i="36"/>
  <c r="S78" i="36"/>
  <c r="F79" i="36"/>
  <c r="G79" i="36"/>
  <c r="H79" i="36"/>
  <c r="I79" i="36"/>
  <c r="J79" i="36"/>
  <c r="K79" i="36"/>
  <c r="L79" i="36"/>
  <c r="M79" i="36"/>
  <c r="N79" i="36"/>
  <c r="O79" i="36"/>
  <c r="P79" i="36"/>
  <c r="Q79" i="36"/>
  <c r="R79" i="36"/>
  <c r="S79" i="36"/>
  <c r="E79" i="36"/>
  <c r="E78" i="36"/>
  <c r="F72" i="36"/>
  <c r="G72" i="36"/>
  <c r="H72" i="36"/>
  <c r="D20" i="34" s="1"/>
  <c r="I72" i="36"/>
  <c r="J72" i="36"/>
  <c r="K72" i="36"/>
  <c r="L72" i="36"/>
  <c r="M72" i="36"/>
  <c r="N72" i="36"/>
  <c r="O72" i="36"/>
  <c r="P72" i="36"/>
  <c r="Q72" i="36"/>
  <c r="R72" i="36"/>
  <c r="S72" i="36"/>
  <c r="F73" i="36"/>
  <c r="G73" i="36"/>
  <c r="H73" i="36"/>
  <c r="I73" i="36"/>
  <c r="J73" i="36"/>
  <c r="K73" i="36"/>
  <c r="L73" i="36"/>
  <c r="M73" i="36"/>
  <c r="N73" i="36"/>
  <c r="O73" i="36"/>
  <c r="P73" i="36"/>
  <c r="Q73" i="36"/>
  <c r="R73" i="36"/>
  <c r="S73" i="36"/>
  <c r="F74" i="36"/>
  <c r="G74" i="36"/>
  <c r="H74" i="36"/>
  <c r="D21" i="34" s="1"/>
  <c r="I74" i="36"/>
  <c r="J74" i="36"/>
  <c r="K74" i="36"/>
  <c r="L74" i="36"/>
  <c r="M74" i="36"/>
  <c r="N74" i="36"/>
  <c r="O74" i="36"/>
  <c r="P74" i="36"/>
  <c r="Q74" i="36"/>
  <c r="R74" i="36"/>
  <c r="S74" i="36"/>
  <c r="F75" i="36"/>
  <c r="G75" i="36"/>
  <c r="H75" i="36"/>
  <c r="I75" i="36"/>
  <c r="J75" i="36"/>
  <c r="K75" i="36"/>
  <c r="L75" i="36"/>
  <c r="M75" i="36"/>
  <c r="N75" i="36"/>
  <c r="O75" i="36"/>
  <c r="P75" i="36"/>
  <c r="Q75" i="36"/>
  <c r="R75" i="36"/>
  <c r="S75" i="36"/>
  <c r="E75" i="36"/>
  <c r="E74" i="36"/>
  <c r="E73" i="36"/>
  <c r="E72" i="36"/>
  <c r="F68" i="36"/>
  <c r="G68" i="36"/>
  <c r="H68" i="36"/>
  <c r="D18" i="34" s="1"/>
  <c r="I68" i="36"/>
  <c r="J68" i="36"/>
  <c r="K68" i="36"/>
  <c r="L68" i="36"/>
  <c r="M68" i="36"/>
  <c r="N68" i="36"/>
  <c r="O68" i="36"/>
  <c r="P68" i="36"/>
  <c r="Q68" i="36"/>
  <c r="R68" i="36"/>
  <c r="S68" i="36"/>
  <c r="F69" i="36"/>
  <c r="G69" i="36"/>
  <c r="H69" i="36"/>
  <c r="D19" i="34" s="1"/>
  <c r="I69" i="36"/>
  <c r="J69" i="36"/>
  <c r="K69" i="36"/>
  <c r="L69" i="36"/>
  <c r="M69" i="36"/>
  <c r="N69" i="36"/>
  <c r="O69" i="36"/>
  <c r="P69" i="36"/>
  <c r="Q69" i="36"/>
  <c r="R69" i="36"/>
  <c r="S69" i="36"/>
  <c r="E69" i="36"/>
  <c r="E68" i="36"/>
  <c r="F66" i="36"/>
  <c r="G66" i="36"/>
  <c r="H66" i="36"/>
  <c r="I66" i="36"/>
  <c r="J66" i="36"/>
  <c r="K66" i="36"/>
  <c r="L66" i="36"/>
  <c r="M66" i="36"/>
  <c r="N66" i="36"/>
  <c r="O66" i="36"/>
  <c r="P66" i="36"/>
  <c r="Q66" i="36"/>
  <c r="R66" i="36"/>
  <c r="S66" i="36"/>
  <c r="E66" i="36"/>
  <c r="F61" i="36"/>
  <c r="G61" i="36"/>
  <c r="H61" i="36"/>
  <c r="I61" i="36"/>
  <c r="J61" i="36"/>
  <c r="K61" i="36"/>
  <c r="L61" i="36"/>
  <c r="M61" i="36"/>
  <c r="N61" i="36"/>
  <c r="O61" i="36"/>
  <c r="P61" i="36"/>
  <c r="Q61" i="36"/>
  <c r="R61" i="36"/>
  <c r="S61" i="36"/>
  <c r="F62" i="36"/>
  <c r="G62" i="36"/>
  <c r="H62" i="36"/>
  <c r="I62" i="36"/>
  <c r="J62" i="36"/>
  <c r="K62" i="36"/>
  <c r="L62" i="36"/>
  <c r="M62" i="36"/>
  <c r="N62" i="36"/>
  <c r="O62" i="36"/>
  <c r="P62" i="36"/>
  <c r="Q62" i="36"/>
  <c r="R62" i="36"/>
  <c r="S62" i="36"/>
  <c r="F63" i="36"/>
  <c r="G63" i="36"/>
  <c r="H63" i="36"/>
  <c r="D17" i="34" s="1"/>
  <c r="I63" i="36"/>
  <c r="J63" i="36"/>
  <c r="K63" i="36"/>
  <c r="L63" i="36"/>
  <c r="M63" i="36"/>
  <c r="N63" i="36"/>
  <c r="O63" i="36"/>
  <c r="P63" i="36"/>
  <c r="Q63" i="36"/>
  <c r="R63" i="36"/>
  <c r="S63" i="36"/>
  <c r="E63" i="36"/>
  <c r="E62" i="36"/>
  <c r="E61" i="36"/>
  <c r="F57" i="36"/>
  <c r="G57" i="36"/>
  <c r="H57" i="36"/>
  <c r="D16" i="34" s="1"/>
  <c r="I57" i="36"/>
  <c r="J57" i="36"/>
  <c r="K57" i="36"/>
  <c r="L57" i="36"/>
  <c r="M57" i="36"/>
  <c r="N57" i="36"/>
  <c r="O57" i="36"/>
  <c r="P57" i="36"/>
  <c r="Q57" i="36"/>
  <c r="R57" i="36"/>
  <c r="S57" i="36"/>
  <c r="F58" i="36"/>
  <c r="G58" i="36"/>
  <c r="H58" i="36"/>
  <c r="I58" i="36"/>
  <c r="J58" i="36"/>
  <c r="K58" i="36"/>
  <c r="L58" i="36"/>
  <c r="M58" i="36"/>
  <c r="N58" i="36"/>
  <c r="O58" i="36"/>
  <c r="P58" i="36"/>
  <c r="Q58" i="36"/>
  <c r="R58" i="36"/>
  <c r="S58" i="36"/>
  <c r="E58" i="36"/>
  <c r="E57" i="36"/>
  <c r="F53" i="36"/>
  <c r="G53" i="36"/>
  <c r="H53" i="36"/>
  <c r="I53" i="36"/>
  <c r="J53" i="36"/>
  <c r="K53" i="36"/>
  <c r="L53" i="36"/>
  <c r="M53" i="36"/>
  <c r="N53" i="36"/>
  <c r="O53" i="36"/>
  <c r="P53" i="36"/>
  <c r="Q53" i="36"/>
  <c r="R53" i="36"/>
  <c r="S53" i="36"/>
  <c r="F54" i="36"/>
  <c r="G54" i="36"/>
  <c r="H54" i="36"/>
  <c r="I54" i="36"/>
  <c r="J54" i="36"/>
  <c r="K54" i="36"/>
  <c r="L54" i="36"/>
  <c r="M54" i="36"/>
  <c r="N54" i="36"/>
  <c r="O54" i="36"/>
  <c r="P54" i="36"/>
  <c r="Q54" i="36"/>
  <c r="R54" i="36"/>
  <c r="S54" i="36"/>
  <c r="E54" i="36"/>
  <c r="E53" i="36"/>
  <c r="F45" i="36"/>
  <c r="G45" i="36"/>
  <c r="H45" i="36"/>
  <c r="I45" i="36"/>
  <c r="J45" i="36"/>
  <c r="K45" i="36"/>
  <c r="L45" i="36"/>
  <c r="M45" i="36"/>
  <c r="N45" i="36"/>
  <c r="O45" i="36"/>
  <c r="P45" i="36"/>
  <c r="Q45" i="36"/>
  <c r="R45" i="36"/>
  <c r="S45" i="36"/>
  <c r="F46" i="36"/>
  <c r="G46" i="36"/>
  <c r="H46" i="36"/>
  <c r="I46" i="36"/>
  <c r="J46" i="36"/>
  <c r="K46" i="36"/>
  <c r="L46" i="36"/>
  <c r="M46" i="36"/>
  <c r="N46" i="36"/>
  <c r="O46" i="36"/>
  <c r="P46" i="36"/>
  <c r="Q46" i="36"/>
  <c r="R46" i="36"/>
  <c r="S46" i="36"/>
  <c r="F47" i="36"/>
  <c r="G47" i="36"/>
  <c r="H47" i="36"/>
  <c r="I47" i="36"/>
  <c r="J47" i="36"/>
  <c r="K47" i="36"/>
  <c r="L47" i="36"/>
  <c r="M47" i="36"/>
  <c r="N47" i="36"/>
  <c r="O47" i="36"/>
  <c r="P47" i="36"/>
  <c r="Q47" i="36"/>
  <c r="R47" i="36"/>
  <c r="S47" i="36"/>
  <c r="F48" i="36"/>
  <c r="G48" i="36"/>
  <c r="H48" i="36"/>
  <c r="I48" i="36"/>
  <c r="J48" i="36"/>
  <c r="K48" i="36"/>
  <c r="L48" i="36"/>
  <c r="M48" i="36"/>
  <c r="N48" i="36"/>
  <c r="O48" i="36"/>
  <c r="P48" i="36"/>
  <c r="Q48" i="36"/>
  <c r="R48" i="36"/>
  <c r="S48" i="36"/>
  <c r="F49" i="36"/>
  <c r="G49" i="36"/>
  <c r="H49" i="36"/>
  <c r="I49" i="36"/>
  <c r="J49" i="36"/>
  <c r="K49" i="36"/>
  <c r="L49" i="36"/>
  <c r="M49" i="36"/>
  <c r="N49" i="36"/>
  <c r="O49" i="36"/>
  <c r="P49" i="36"/>
  <c r="Q49" i="36"/>
  <c r="R49" i="36"/>
  <c r="S49" i="36"/>
  <c r="F50" i="36"/>
  <c r="G50" i="36"/>
  <c r="H50" i="36"/>
  <c r="I50" i="36"/>
  <c r="J50" i="36"/>
  <c r="K50" i="36"/>
  <c r="L50" i="36"/>
  <c r="M50" i="36"/>
  <c r="N50" i="36"/>
  <c r="O50" i="36"/>
  <c r="P50" i="36"/>
  <c r="Q50" i="36"/>
  <c r="R50" i="36"/>
  <c r="S50" i="36"/>
  <c r="E50" i="36"/>
  <c r="E49" i="36"/>
  <c r="E48" i="36"/>
  <c r="E47" i="36"/>
  <c r="E46" i="36"/>
  <c r="E45" i="36"/>
  <c r="F43" i="36"/>
  <c r="G43" i="36"/>
  <c r="H43" i="36"/>
  <c r="I43" i="36"/>
  <c r="J43" i="36"/>
  <c r="K43" i="36"/>
  <c r="L43" i="36"/>
  <c r="M43" i="36"/>
  <c r="N43" i="36"/>
  <c r="O43" i="36"/>
  <c r="P43" i="36"/>
  <c r="Q43" i="36"/>
  <c r="R43" i="36"/>
  <c r="S43" i="36"/>
  <c r="E43" i="36"/>
  <c r="F36" i="36"/>
  <c r="G36" i="36"/>
  <c r="H36" i="36"/>
  <c r="I36" i="36"/>
  <c r="J36" i="36"/>
  <c r="K36" i="36"/>
  <c r="L36" i="36"/>
  <c r="M36" i="36"/>
  <c r="N36" i="36"/>
  <c r="O36" i="36"/>
  <c r="P36" i="36"/>
  <c r="Q36" i="36"/>
  <c r="R36" i="36"/>
  <c r="S36" i="36"/>
  <c r="F37" i="36"/>
  <c r="G37" i="36"/>
  <c r="H37" i="36"/>
  <c r="I37" i="36"/>
  <c r="J37" i="36"/>
  <c r="K37" i="36"/>
  <c r="L37" i="36"/>
  <c r="M37" i="36"/>
  <c r="N37" i="36"/>
  <c r="O37" i="36"/>
  <c r="P37" i="36"/>
  <c r="Q37" i="36"/>
  <c r="R37" i="36"/>
  <c r="S37" i="36"/>
  <c r="F38" i="36"/>
  <c r="G38" i="36"/>
  <c r="H38" i="36"/>
  <c r="D15" i="34" s="1"/>
  <c r="I38" i="36"/>
  <c r="J38" i="36"/>
  <c r="K38" i="36"/>
  <c r="L38" i="36"/>
  <c r="M38" i="36"/>
  <c r="N38" i="36"/>
  <c r="O38" i="36"/>
  <c r="P38" i="36"/>
  <c r="Q38" i="36"/>
  <c r="R38" i="36"/>
  <c r="S38" i="36"/>
  <c r="F39" i="36"/>
  <c r="G39" i="36"/>
  <c r="H39" i="36"/>
  <c r="I39" i="36"/>
  <c r="J39" i="36"/>
  <c r="K39" i="36"/>
  <c r="L39" i="36"/>
  <c r="M39" i="36"/>
  <c r="N39" i="36"/>
  <c r="O39" i="36"/>
  <c r="P39" i="36"/>
  <c r="Q39" i="36"/>
  <c r="R39" i="36"/>
  <c r="S39" i="36"/>
  <c r="F40" i="36"/>
  <c r="G40" i="36"/>
  <c r="H40" i="36"/>
  <c r="I40" i="36"/>
  <c r="J40" i="36"/>
  <c r="K40" i="36"/>
  <c r="L40" i="36"/>
  <c r="M40" i="36"/>
  <c r="N40" i="36"/>
  <c r="O40" i="36"/>
  <c r="P40" i="36"/>
  <c r="Q40" i="36"/>
  <c r="R40" i="36"/>
  <c r="S40" i="36"/>
  <c r="E40" i="36"/>
  <c r="E39" i="36"/>
  <c r="E38" i="36"/>
  <c r="E37" i="36"/>
  <c r="E36" i="36"/>
  <c r="F27" i="36"/>
  <c r="G27" i="36"/>
  <c r="H27" i="36"/>
  <c r="I27" i="36"/>
  <c r="J27" i="36"/>
  <c r="K27" i="36"/>
  <c r="L27" i="36"/>
  <c r="M27" i="36"/>
  <c r="N27" i="36"/>
  <c r="O27" i="36"/>
  <c r="P27" i="36"/>
  <c r="Q27" i="36"/>
  <c r="R27" i="36"/>
  <c r="S27" i="36"/>
  <c r="F28" i="36"/>
  <c r="G28" i="36"/>
  <c r="H28" i="36"/>
  <c r="D14" i="34" s="1"/>
  <c r="I28" i="36"/>
  <c r="J28" i="36"/>
  <c r="K28" i="36"/>
  <c r="L28" i="36"/>
  <c r="M28" i="36"/>
  <c r="N28" i="36"/>
  <c r="O28" i="36"/>
  <c r="P28" i="36"/>
  <c r="Q28" i="36"/>
  <c r="R28" i="36"/>
  <c r="S28" i="36"/>
  <c r="F29" i="36"/>
  <c r="G29" i="36"/>
  <c r="H29" i="36"/>
  <c r="I29" i="36"/>
  <c r="J29" i="36"/>
  <c r="K29" i="36"/>
  <c r="L29" i="36"/>
  <c r="M29" i="36"/>
  <c r="N29" i="36"/>
  <c r="O29" i="36"/>
  <c r="P29" i="36"/>
  <c r="Q29" i="36"/>
  <c r="R29" i="36"/>
  <c r="S29" i="36"/>
  <c r="F30" i="36"/>
  <c r="G30" i="36"/>
  <c r="H30" i="36"/>
  <c r="I30" i="36"/>
  <c r="J30" i="36"/>
  <c r="K30" i="36"/>
  <c r="L30" i="36"/>
  <c r="M30" i="36"/>
  <c r="N30" i="36"/>
  <c r="O30" i="36"/>
  <c r="P30" i="36"/>
  <c r="Q30" i="36"/>
  <c r="R30" i="36"/>
  <c r="S30" i="36"/>
  <c r="F31" i="36"/>
  <c r="G31" i="36"/>
  <c r="H31" i="36"/>
  <c r="I31" i="36"/>
  <c r="J31" i="36"/>
  <c r="K31" i="36"/>
  <c r="L31" i="36"/>
  <c r="M31" i="36"/>
  <c r="N31" i="36"/>
  <c r="O31" i="36"/>
  <c r="P31" i="36"/>
  <c r="Q31" i="36"/>
  <c r="R31" i="36"/>
  <c r="S31" i="36"/>
  <c r="F32" i="36"/>
  <c r="G32" i="36"/>
  <c r="H32" i="36"/>
  <c r="I32" i="36"/>
  <c r="J32" i="36"/>
  <c r="K32" i="36"/>
  <c r="L32" i="36"/>
  <c r="M32" i="36"/>
  <c r="N32" i="36"/>
  <c r="O32" i="36"/>
  <c r="P32" i="36"/>
  <c r="Q32" i="36"/>
  <c r="R32" i="36"/>
  <c r="S32" i="36"/>
  <c r="F33" i="36"/>
  <c r="G33" i="36"/>
  <c r="H33" i="36"/>
  <c r="I33" i="36"/>
  <c r="J33" i="36"/>
  <c r="K33" i="36"/>
  <c r="L33" i="36"/>
  <c r="M33" i="36"/>
  <c r="N33" i="36"/>
  <c r="O33" i="36"/>
  <c r="P33" i="36"/>
  <c r="Q33" i="36"/>
  <c r="R33" i="36"/>
  <c r="S33" i="36"/>
  <c r="E33" i="36"/>
  <c r="E32" i="36"/>
  <c r="E31" i="36"/>
  <c r="E30" i="36"/>
  <c r="E29" i="36"/>
  <c r="E28" i="36"/>
  <c r="E27" i="36"/>
  <c r="F23" i="36"/>
  <c r="G23" i="36"/>
  <c r="H23" i="36"/>
  <c r="I23" i="36"/>
  <c r="J23" i="36"/>
  <c r="K23" i="36"/>
  <c r="L23" i="36"/>
  <c r="M23" i="36"/>
  <c r="N23" i="36"/>
  <c r="O23" i="36"/>
  <c r="P23" i="36"/>
  <c r="Q23" i="36"/>
  <c r="R23" i="36"/>
  <c r="S23" i="36"/>
  <c r="F24" i="36"/>
  <c r="G24" i="36"/>
  <c r="H24" i="36"/>
  <c r="I24" i="36"/>
  <c r="J24" i="36"/>
  <c r="K24" i="36"/>
  <c r="L24" i="36"/>
  <c r="M24" i="36"/>
  <c r="N24" i="36"/>
  <c r="O24" i="36"/>
  <c r="P24" i="36"/>
  <c r="Q24" i="36"/>
  <c r="R24" i="36"/>
  <c r="S24" i="36"/>
  <c r="E24" i="36"/>
  <c r="E23" i="36"/>
  <c r="E12" i="36"/>
  <c r="F19" i="36"/>
  <c r="G19" i="36"/>
  <c r="H19" i="36"/>
  <c r="I19" i="36"/>
  <c r="J19" i="36"/>
  <c r="K19" i="36"/>
  <c r="L19" i="36"/>
  <c r="M19" i="36"/>
  <c r="N19" i="36"/>
  <c r="O19" i="36"/>
  <c r="P19" i="36"/>
  <c r="Q19" i="36"/>
  <c r="R19" i="36"/>
  <c r="S19" i="36"/>
  <c r="F20" i="36"/>
  <c r="G20" i="36"/>
  <c r="H20" i="36"/>
  <c r="I20" i="36"/>
  <c r="J20" i="36"/>
  <c r="K20" i="36"/>
  <c r="L20" i="36"/>
  <c r="M20" i="36"/>
  <c r="N20" i="36"/>
  <c r="O20" i="36"/>
  <c r="P20" i="36"/>
  <c r="Q20" i="36"/>
  <c r="R20" i="36"/>
  <c r="S20" i="36"/>
  <c r="E20" i="36"/>
  <c r="E19" i="36"/>
  <c r="F12" i="36"/>
  <c r="G12" i="36"/>
  <c r="H12" i="36"/>
  <c r="I12" i="36"/>
  <c r="J12" i="36"/>
  <c r="K12" i="36"/>
  <c r="L12" i="36"/>
  <c r="M12" i="36"/>
  <c r="N12" i="36"/>
  <c r="O12" i="36"/>
  <c r="P12" i="36"/>
  <c r="Q12" i="36"/>
  <c r="R12" i="36"/>
  <c r="S12" i="36"/>
  <c r="F13" i="36"/>
  <c r="G13" i="36"/>
  <c r="H13" i="36"/>
  <c r="I13" i="36"/>
  <c r="J13" i="36"/>
  <c r="K13" i="36"/>
  <c r="L13" i="36"/>
  <c r="M13" i="36"/>
  <c r="N13" i="36"/>
  <c r="O13" i="36"/>
  <c r="P13" i="36"/>
  <c r="Q13" i="36"/>
  <c r="R13" i="36"/>
  <c r="S13" i="36"/>
  <c r="F14" i="36"/>
  <c r="G14" i="36"/>
  <c r="H14" i="36"/>
  <c r="I14" i="36"/>
  <c r="J14" i="36"/>
  <c r="K14" i="36"/>
  <c r="L14" i="36"/>
  <c r="M14" i="36"/>
  <c r="N14" i="36"/>
  <c r="O14" i="36"/>
  <c r="P14" i="36"/>
  <c r="Q14" i="36"/>
  <c r="R14" i="36"/>
  <c r="S14" i="36"/>
  <c r="F15" i="36"/>
  <c r="G15" i="36"/>
  <c r="H15" i="36"/>
  <c r="I15" i="36"/>
  <c r="J15" i="36"/>
  <c r="K15" i="36"/>
  <c r="L15" i="36"/>
  <c r="M15" i="36"/>
  <c r="N15" i="36"/>
  <c r="O15" i="36"/>
  <c r="P15" i="36"/>
  <c r="Q15" i="36"/>
  <c r="R15" i="36"/>
  <c r="S15" i="36"/>
  <c r="F16" i="36"/>
  <c r="G16" i="36"/>
  <c r="H16" i="36"/>
  <c r="I16" i="36"/>
  <c r="J16" i="36"/>
  <c r="K16" i="36"/>
  <c r="L16" i="36"/>
  <c r="M16" i="36"/>
  <c r="N16" i="36"/>
  <c r="O16" i="36"/>
  <c r="P16" i="36"/>
  <c r="Q16" i="36"/>
  <c r="R16" i="36"/>
  <c r="S16" i="36"/>
  <c r="E16" i="36"/>
  <c r="E15" i="36"/>
  <c r="E14" i="36"/>
  <c r="E13" i="36"/>
  <c r="C58" i="7" a="1"/>
  <c r="C58" i="7" s="1"/>
  <c r="C75" i="7" a="1"/>
  <c r="C75" i="7" s="1"/>
  <c r="E75" i="7" s="1"/>
  <c r="C79" i="7" a="1"/>
  <c r="C79" i="7" s="1"/>
  <c r="H86" i="7" a="1"/>
  <c r="H86" i="7" s="1"/>
  <c r="I86" i="7" a="1"/>
  <c r="I86" i="7" s="1"/>
  <c r="J86" i="7" a="1"/>
  <c r="J86" i="7" s="1"/>
  <c r="K86" i="7" a="1"/>
  <c r="K86" i="7" s="1"/>
  <c r="L86" i="7" a="1"/>
  <c r="L86" i="7" s="1"/>
  <c r="M86" i="7" a="1"/>
  <c r="M86" i="7" s="1"/>
  <c r="N86" i="7" a="1"/>
  <c r="N86" i="7" s="1"/>
  <c r="O86" i="7" a="1"/>
  <c r="O86" i="7"/>
  <c r="P86" i="7" a="1"/>
  <c r="P86" i="7" s="1"/>
  <c r="Q86" i="7" a="1"/>
  <c r="Q86" i="7" s="1"/>
  <c r="R86" i="7" a="1"/>
  <c r="R86" i="7" s="1"/>
  <c r="S86" i="7" a="1"/>
  <c r="S86" i="7"/>
  <c r="T86" i="7" a="1"/>
  <c r="T86" i="7" s="1"/>
  <c r="U86" i="7" a="1"/>
  <c r="U86" i="7" s="1"/>
  <c r="V86" i="7" a="1"/>
  <c r="V86" i="7" s="1"/>
  <c r="G86" i="7" a="1"/>
  <c r="G86" i="7" s="1"/>
  <c r="C88" i="35" s="1"/>
  <c r="H75" i="7" a="1"/>
  <c r="H75" i="7"/>
  <c r="I75" i="7" a="1"/>
  <c r="I75" i="7"/>
  <c r="J75" i="7" a="1"/>
  <c r="J75" i="7"/>
  <c r="K75" i="7" a="1"/>
  <c r="K75" i="7"/>
  <c r="L75" i="7" a="1"/>
  <c r="L75" i="7"/>
  <c r="M75" i="7" a="1"/>
  <c r="M75" i="7"/>
  <c r="N75" i="7" a="1"/>
  <c r="N75" i="7" s="1"/>
  <c r="O75" i="7" a="1"/>
  <c r="O75" i="7"/>
  <c r="P75" i="7" a="1"/>
  <c r="P75" i="7" s="1"/>
  <c r="Q75" i="7" a="1"/>
  <c r="Q75" i="7"/>
  <c r="R75" i="7" a="1"/>
  <c r="R75" i="7"/>
  <c r="S75" i="7" a="1"/>
  <c r="S75" i="7"/>
  <c r="T75" i="7" a="1"/>
  <c r="T75" i="7"/>
  <c r="U75" i="7" a="1"/>
  <c r="U75" i="7"/>
  <c r="V75" i="7" a="1"/>
  <c r="V75" i="7" s="1"/>
  <c r="G75" i="7" a="1"/>
  <c r="G75" i="7" s="1"/>
  <c r="D75" i="7" a="1"/>
  <c r="D75" i="7" s="1"/>
  <c r="D27" i="21"/>
  <c r="D20" i="21"/>
  <c r="D13" i="21"/>
  <c r="D30" i="21" s="1"/>
  <c r="L87" i="36" l="1" a="1"/>
  <c r="L87" i="36" s="1"/>
  <c r="S87" i="36" a="1"/>
  <c r="S87" i="36" s="1"/>
  <c r="K87" i="36" a="1"/>
  <c r="K87" i="36" s="1"/>
  <c r="R87" i="36" a="1"/>
  <c r="R87" i="36" s="1"/>
  <c r="J87" i="36" a="1"/>
  <c r="J87" i="36" s="1"/>
  <c r="Q87" i="36" a="1"/>
  <c r="Q87" i="36" s="1"/>
  <c r="I87" i="36" a="1"/>
  <c r="I87" i="36" s="1"/>
  <c r="E87" i="36" a="1"/>
  <c r="E87" i="36" s="1"/>
  <c r="P87" i="36" a="1"/>
  <c r="P87" i="36" s="1"/>
  <c r="H87" i="36" a="1"/>
  <c r="H87" i="36" s="1"/>
  <c r="O87" i="36" a="1"/>
  <c r="O87" i="36" s="1"/>
  <c r="G87" i="36" a="1"/>
  <c r="G87" i="36" s="1"/>
  <c r="N87" i="36" a="1"/>
  <c r="N87" i="36" s="1"/>
  <c r="F87" i="36" a="1"/>
  <c r="F87" i="36" s="1"/>
  <c r="M87" i="36" a="1"/>
  <c r="M87" i="36" s="1"/>
  <c r="G24" i="11"/>
  <c r="K24" i="11"/>
  <c r="J24" i="11"/>
  <c r="E24" i="11"/>
  <c r="T72" i="36"/>
  <c r="T73" i="36"/>
  <c r="T74" i="36"/>
  <c r="T82" i="36"/>
  <c r="T75" i="36"/>
  <c r="T83" i="36"/>
  <c r="J3" i="28"/>
  <c r="K76" i="36" a="1"/>
  <c r="K76" i="36" s="1"/>
  <c r="S76" i="36" a="1"/>
  <c r="S76" i="36" s="1"/>
  <c r="G76" i="36" a="1"/>
  <c r="G76" i="36" s="1"/>
  <c r="H76" i="36" a="1"/>
  <c r="H76" i="36" s="1"/>
  <c r="J76" i="36" a="1"/>
  <c r="J76" i="36" s="1"/>
  <c r="M76" i="36" a="1"/>
  <c r="M76" i="36" s="1"/>
  <c r="N76" i="36" a="1"/>
  <c r="N76" i="36" s="1"/>
  <c r="O76" i="36" a="1"/>
  <c r="O76" i="36" s="1"/>
  <c r="P76" i="36" a="1"/>
  <c r="P76" i="36" s="1"/>
  <c r="R76" i="36" a="1"/>
  <c r="R76" i="36" s="1"/>
  <c r="E76" i="36" a="1"/>
  <c r="E76" i="36" s="1"/>
  <c r="H15" i="7"/>
  <c r="T117" i="36"/>
  <c r="C83" i="36"/>
  <c r="C72" i="36"/>
  <c r="C73" i="36"/>
  <c r="C74" i="36"/>
  <c r="C75" i="36"/>
  <c r="C78" i="36"/>
  <c r="C79" i="36"/>
  <c r="C84" i="36"/>
  <c r="C85" i="36"/>
  <c r="C86" i="36"/>
  <c r="C89" i="36"/>
  <c r="C90" i="36"/>
  <c r="C91" i="36"/>
  <c r="C92" i="36"/>
  <c r="C93" i="36"/>
  <c r="C94" i="36"/>
  <c r="C97" i="36"/>
  <c r="C98" i="36"/>
  <c r="C101" i="36"/>
  <c r="C102" i="36"/>
  <c r="C103" i="36"/>
  <c r="C104" i="36"/>
  <c r="C105" i="36"/>
  <c r="C106" i="36"/>
  <c r="C107" i="36"/>
  <c r="C108" i="36"/>
  <c r="C109" i="36"/>
  <c r="C82" i="36"/>
  <c r="C69" i="36"/>
  <c r="C68" i="36"/>
  <c r="C66" i="36"/>
  <c r="C63" i="36"/>
  <c r="C62" i="36"/>
  <c r="C61" i="36"/>
  <c r="C58" i="36"/>
  <c r="C57" i="36"/>
  <c r="C54" i="36"/>
  <c r="C53" i="36"/>
  <c r="C50" i="36"/>
  <c r="C49" i="36"/>
  <c r="C48" i="36"/>
  <c r="C47" i="36"/>
  <c r="C46" i="36"/>
  <c r="C45" i="36"/>
  <c r="C43" i="36"/>
  <c r="C40" i="36"/>
  <c r="C39" i="36"/>
  <c r="C38" i="36"/>
  <c r="C37" i="36"/>
  <c r="C36" i="36"/>
  <c r="C33" i="36"/>
  <c r="C32" i="36"/>
  <c r="C31" i="36"/>
  <c r="C30" i="36"/>
  <c r="C29" i="36"/>
  <c r="C28" i="36"/>
  <c r="C27" i="36"/>
  <c r="C24" i="36"/>
  <c r="C23" i="36"/>
  <c r="C20" i="36"/>
  <c r="C19" i="36"/>
  <c r="C20" i="35"/>
  <c r="C21" i="35"/>
  <c r="C24" i="35"/>
  <c r="C25" i="35"/>
  <c r="C28" i="35"/>
  <c r="C29" i="35"/>
  <c r="C30" i="35"/>
  <c r="C31" i="35"/>
  <c r="C32" i="35"/>
  <c r="C33" i="35"/>
  <c r="C34" i="35"/>
  <c r="C37" i="35"/>
  <c r="C38" i="35"/>
  <c r="C39" i="35"/>
  <c r="C40" i="35"/>
  <c r="C41" i="35"/>
  <c r="C44" i="35"/>
  <c r="C46" i="35"/>
  <c r="C47" i="35"/>
  <c r="C48" i="35"/>
  <c r="C49" i="35"/>
  <c r="C50" i="35"/>
  <c r="C51" i="35"/>
  <c r="C54" i="35"/>
  <c r="C55" i="35"/>
  <c r="C58" i="35"/>
  <c r="C59" i="35"/>
  <c r="C62" i="35"/>
  <c r="C63" i="35"/>
  <c r="C64" i="35"/>
  <c r="C67" i="35"/>
  <c r="C69" i="35"/>
  <c r="C70" i="35"/>
  <c r="C83" i="35"/>
  <c r="C84" i="35"/>
  <c r="C73" i="35"/>
  <c r="C74" i="35"/>
  <c r="C75" i="35"/>
  <c r="C76" i="35"/>
  <c r="C77" i="35"/>
  <c r="E71" i="7"/>
  <c r="W71" i="7" s="1"/>
  <c r="E72" i="7"/>
  <c r="W72" i="7" s="1"/>
  <c r="E73" i="7"/>
  <c r="W73" i="7" s="1"/>
  <c r="E74" i="7"/>
  <c r="W74" i="7" s="1"/>
  <c r="N3" i="35"/>
  <c r="N2" i="35"/>
  <c r="D15" i="7"/>
  <c r="D14" i="7"/>
  <c r="D13" i="7"/>
  <c r="D12" i="7"/>
  <c r="D11" i="7"/>
  <c r="H14" i="7"/>
  <c r="H13" i="7"/>
  <c r="H12" i="7"/>
  <c r="G15" i="7"/>
  <c r="C17" i="35" s="1"/>
  <c r="G14" i="7"/>
  <c r="C15" i="36" s="1"/>
  <c r="G13" i="7"/>
  <c r="C14" i="36" s="1"/>
  <c r="G12" i="7"/>
  <c r="C13" i="36" s="1"/>
  <c r="C52" i="30"/>
  <c r="B52" i="30"/>
  <c r="C37" i="30"/>
  <c r="B37" i="30"/>
  <c r="AB9" i="6"/>
  <c r="AB10" i="6"/>
  <c r="AB11" i="6"/>
  <c r="AB12" i="6"/>
  <c r="AB13" i="6"/>
  <c r="AB14" i="6"/>
  <c r="AB17" i="6"/>
  <c r="AB18" i="6"/>
  <c r="AB19" i="6"/>
  <c r="AB20" i="6"/>
  <c r="AB21" i="6"/>
  <c r="AB22" i="6"/>
  <c r="AB23" i="6"/>
  <c r="AB26" i="6"/>
  <c r="AB27" i="6"/>
  <c r="AB28" i="6"/>
  <c r="AB29" i="6"/>
  <c r="AB30" i="6"/>
  <c r="AB31" i="6"/>
  <c r="AB32" i="6"/>
  <c r="AB35" i="6"/>
  <c r="AB36" i="6"/>
  <c r="AB37" i="6"/>
  <c r="AB38" i="6"/>
  <c r="AB39" i="6"/>
  <c r="AB40" i="6"/>
  <c r="AB41" i="6"/>
  <c r="AB44" i="6"/>
  <c r="AB45" i="6"/>
  <c r="AB46" i="6"/>
  <c r="AB47" i="6"/>
  <c r="AB48" i="6"/>
  <c r="AB49" i="6"/>
  <c r="AB50" i="6"/>
  <c r="AB52" i="6"/>
  <c r="AB8" i="6"/>
  <c r="AA9" i="6"/>
  <c r="AA10" i="6"/>
  <c r="AA11" i="6"/>
  <c r="AA12" i="6"/>
  <c r="AA13" i="6"/>
  <c r="AA17" i="6"/>
  <c r="AA18" i="6"/>
  <c r="AA19" i="6"/>
  <c r="AA20" i="6"/>
  <c r="AA21" i="6"/>
  <c r="AA22" i="6"/>
  <c r="AA23" i="6"/>
  <c r="AA26" i="6"/>
  <c r="AA27" i="6"/>
  <c r="AA28" i="6"/>
  <c r="AA29" i="6"/>
  <c r="AA30" i="6"/>
  <c r="AA31" i="6"/>
  <c r="AA32" i="6"/>
  <c r="AA35" i="6"/>
  <c r="AA36" i="6"/>
  <c r="AA37" i="6"/>
  <c r="AA38" i="6"/>
  <c r="AA39" i="6"/>
  <c r="AA40" i="6"/>
  <c r="AA41" i="6"/>
  <c r="AA44" i="6"/>
  <c r="AA45" i="6"/>
  <c r="AA46" i="6"/>
  <c r="AA47" i="6"/>
  <c r="AA48" i="6"/>
  <c r="AA49" i="6"/>
  <c r="AA50" i="6"/>
  <c r="AA8" i="6"/>
  <c r="M50" i="6"/>
  <c r="L50" i="6"/>
  <c r="L52" i="6" s="1"/>
  <c r="M41" i="6"/>
  <c r="M52" i="6" s="1"/>
  <c r="L41" i="6"/>
  <c r="M32" i="6"/>
  <c r="L32" i="6"/>
  <c r="M23" i="6"/>
  <c r="L23" i="6"/>
  <c r="M14" i="6"/>
  <c r="L14" i="6"/>
  <c r="E27" i="7"/>
  <c r="W27" i="7" s="1"/>
  <c r="F76" i="36" l="1" a="1"/>
  <c r="F76" i="36" s="1"/>
  <c r="Q76" i="36" a="1"/>
  <c r="Q76" i="36" s="1"/>
  <c r="I76" i="36" a="1"/>
  <c r="I76" i="36" s="1"/>
  <c r="L76" i="36" a="1"/>
  <c r="L76" i="36" s="1"/>
  <c r="C16" i="36"/>
  <c r="C76" i="36"/>
  <c r="C16" i="35"/>
  <c r="C15" i="35"/>
  <c r="C14" i="35"/>
  <c r="T28" i="36"/>
  <c r="T32" i="36"/>
  <c r="T30" i="36"/>
  <c r="T29" i="36"/>
  <c r="T31" i="36"/>
  <c r="T33" i="36"/>
  <c r="W75" i="7"/>
  <c r="I27" i="5"/>
  <c r="I28" i="5"/>
  <c r="I29" i="5"/>
  <c r="I30" i="5"/>
  <c r="I31" i="5"/>
  <c r="I32" i="5"/>
  <c r="I33" i="5"/>
  <c r="I26" i="5"/>
  <c r="I9" i="5"/>
  <c r="I10" i="5"/>
  <c r="I11" i="5"/>
  <c r="I12" i="5"/>
  <c r="I13" i="5"/>
  <c r="I14" i="5"/>
  <c r="I15" i="5"/>
  <c r="I16" i="5"/>
  <c r="I17" i="5"/>
  <c r="I7" i="5"/>
  <c r="T13" i="36"/>
  <c r="T14" i="36"/>
  <c r="T15" i="36"/>
  <c r="T19" i="36"/>
  <c r="T20" i="36"/>
  <c r="T23" i="36"/>
  <c r="T24" i="36"/>
  <c r="T27" i="36"/>
  <c r="T36" i="36"/>
  <c r="T37" i="36"/>
  <c r="T38" i="36"/>
  <c r="T39" i="36"/>
  <c r="T40" i="36"/>
  <c r="T43" i="36"/>
  <c r="T45" i="36"/>
  <c r="T46" i="36"/>
  <c r="T47" i="36"/>
  <c r="T48" i="36"/>
  <c r="T49" i="36"/>
  <c r="T50" i="36"/>
  <c r="T53" i="36"/>
  <c r="T54" i="36"/>
  <c r="T57" i="36"/>
  <c r="T58" i="36"/>
  <c r="T61" i="36"/>
  <c r="T62" i="36"/>
  <c r="T63" i="36"/>
  <c r="T66" i="36"/>
  <c r="T68" i="36"/>
  <c r="T69" i="36"/>
  <c r="T78" i="36"/>
  <c r="T79" i="36"/>
  <c r="T84" i="36"/>
  <c r="T85" i="36"/>
  <c r="T86" i="36"/>
  <c r="T89" i="36"/>
  <c r="T90" i="36"/>
  <c r="T91" i="36"/>
  <c r="T92" i="36"/>
  <c r="T93" i="36"/>
  <c r="T94" i="36"/>
  <c r="T97" i="36"/>
  <c r="T98" i="36"/>
  <c r="T101" i="36"/>
  <c r="T102" i="36"/>
  <c r="T103" i="36"/>
  <c r="T104" i="36"/>
  <c r="T105" i="36"/>
  <c r="T106" i="36"/>
  <c r="T107" i="36"/>
  <c r="T108" i="36"/>
  <c r="T109" i="36"/>
  <c r="I16" i="7" a="1"/>
  <c r="I16" i="7" s="1"/>
  <c r="J16" i="7" a="1"/>
  <c r="J16" i="7" s="1"/>
  <c r="K16" i="7" a="1"/>
  <c r="K16" i="7" s="1"/>
  <c r="L16" i="7" a="1"/>
  <c r="L16" i="7" s="1"/>
  <c r="M16" i="7" a="1"/>
  <c r="M16" i="7" s="1"/>
  <c r="N16" i="7" a="1"/>
  <c r="N16" i="7" s="1"/>
  <c r="O16" i="7" a="1"/>
  <c r="O16" i="7" s="1"/>
  <c r="P16" i="7" a="1"/>
  <c r="P16" i="7" s="1"/>
  <c r="Q16" i="7" a="1"/>
  <c r="Q16" i="7" s="1"/>
  <c r="R16" i="7" a="1"/>
  <c r="R16" i="7" s="1"/>
  <c r="S16" i="7" a="1"/>
  <c r="S16" i="7" s="1"/>
  <c r="T16" i="7" a="1"/>
  <c r="T16" i="7" s="1"/>
  <c r="U16" i="7" a="1"/>
  <c r="U16" i="7" s="1"/>
  <c r="V16" i="7" a="1"/>
  <c r="V16" i="7" s="1"/>
  <c r="G20" i="7" a="1"/>
  <c r="G20" i="7" s="1"/>
  <c r="C21" i="36" s="1"/>
  <c r="H20" i="7" a="1"/>
  <c r="H20" i="7" s="1"/>
  <c r="I20" i="7" a="1"/>
  <c r="I20" i="7" s="1"/>
  <c r="J20" i="7" a="1"/>
  <c r="J20" i="7" s="1"/>
  <c r="K20" i="7" a="1"/>
  <c r="K20" i="7" s="1"/>
  <c r="L20" i="7" a="1"/>
  <c r="L20" i="7" s="1"/>
  <c r="M20" i="7" a="1"/>
  <c r="M20" i="7" s="1"/>
  <c r="N20" i="7" a="1"/>
  <c r="N20" i="7" s="1"/>
  <c r="O20" i="7" a="1"/>
  <c r="O20" i="7" s="1"/>
  <c r="P20" i="7" a="1"/>
  <c r="P20" i="7" s="1"/>
  <c r="Q20" i="7" a="1"/>
  <c r="Q20" i="7" s="1"/>
  <c r="R20" i="7" a="1"/>
  <c r="R20" i="7" s="1"/>
  <c r="S20" i="7" a="1"/>
  <c r="S20" i="7" s="1"/>
  <c r="T20" i="7" a="1"/>
  <c r="T20" i="7" s="1"/>
  <c r="U20" i="7" a="1"/>
  <c r="U20" i="7" s="1"/>
  <c r="V20" i="7" a="1"/>
  <c r="V20" i="7" s="1"/>
  <c r="G24" i="7" a="1"/>
  <c r="G24" i="7" s="1"/>
  <c r="H24" i="7" a="1"/>
  <c r="H24" i="7" s="1"/>
  <c r="I24" i="7" a="1"/>
  <c r="I24" i="7" s="1"/>
  <c r="J24" i="7" a="1"/>
  <c r="J24" i="7" s="1"/>
  <c r="K24" i="7" a="1"/>
  <c r="K24" i="7" s="1"/>
  <c r="L24" i="7" a="1"/>
  <c r="L24" i="7" s="1"/>
  <c r="M24" i="7" a="1"/>
  <c r="M24" i="7" s="1"/>
  <c r="N24" i="7" a="1"/>
  <c r="N24" i="7" s="1"/>
  <c r="O24" i="7" a="1"/>
  <c r="O24" i="7" s="1"/>
  <c r="P24" i="7" a="1"/>
  <c r="P24" i="7" s="1"/>
  <c r="Q24" i="7" a="1"/>
  <c r="Q24" i="7" s="1"/>
  <c r="R24" i="7" a="1"/>
  <c r="R24" i="7" s="1"/>
  <c r="S24" i="7" a="1"/>
  <c r="S24" i="7" s="1"/>
  <c r="T24" i="7" a="1"/>
  <c r="T24" i="7" s="1"/>
  <c r="U24" i="7" a="1"/>
  <c r="U24" i="7" s="1"/>
  <c r="V24" i="7" a="1"/>
  <c r="V24" i="7" s="1"/>
  <c r="T76" i="36" l="1"/>
  <c r="C25" i="36"/>
  <c r="C26" i="35"/>
  <c r="C22" i="35"/>
  <c r="E36" i="7"/>
  <c r="W36" i="7" s="1"/>
  <c r="E37" i="7"/>
  <c r="W37" i="7" s="1"/>
  <c r="E38" i="7"/>
  <c r="W38" i="7" s="1"/>
  <c r="E39" i="7"/>
  <c r="W39" i="7" s="1"/>
  <c r="E42" i="7"/>
  <c r="W42" i="7" s="1"/>
  <c r="E44" i="7"/>
  <c r="W44" i="7" s="1"/>
  <c r="E45" i="7"/>
  <c r="W45" i="7" s="1"/>
  <c r="E46" i="7"/>
  <c r="W46" i="7" s="1"/>
  <c r="E47" i="7"/>
  <c r="W47" i="7" s="1"/>
  <c r="E48" i="7"/>
  <c r="W48" i="7" s="1"/>
  <c r="E49" i="7"/>
  <c r="W49" i="7" s="1"/>
  <c r="E52" i="7"/>
  <c r="W52" i="7" s="1"/>
  <c r="E53" i="7"/>
  <c r="W53" i="7" s="1"/>
  <c r="E56" i="7"/>
  <c r="W56" i="7" s="1"/>
  <c r="E57" i="7"/>
  <c r="W57" i="7" s="1"/>
  <c r="E60" i="7"/>
  <c r="W60" i="7" s="1"/>
  <c r="E61" i="7"/>
  <c r="W61" i="7" s="1"/>
  <c r="E62" i="7"/>
  <c r="W62" i="7" s="1"/>
  <c r="E65" i="7"/>
  <c r="W65" i="7" s="1"/>
  <c r="E67" i="7"/>
  <c r="W67" i="7" s="1"/>
  <c r="E68" i="7"/>
  <c r="W68" i="7" s="1"/>
  <c r="E77" i="7"/>
  <c r="W77" i="7" s="1"/>
  <c r="E78" i="7"/>
  <c r="W78" i="7" s="1"/>
  <c r="E88" i="7"/>
  <c r="W88" i="7" s="1"/>
  <c r="E89" i="7"/>
  <c r="W89" i="7" s="1"/>
  <c r="E90" i="7"/>
  <c r="W90" i="7" s="1"/>
  <c r="E91" i="7"/>
  <c r="W91" i="7" s="1"/>
  <c r="E92" i="7"/>
  <c r="W92" i="7" s="1"/>
  <c r="E93" i="7"/>
  <c r="W93" i="7" s="1"/>
  <c r="E96" i="7"/>
  <c r="W96" i="7" s="1"/>
  <c r="E97" i="7"/>
  <c r="W97" i="7" s="1"/>
  <c r="E100" i="7"/>
  <c r="W100" i="7" s="1"/>
  <c r="E101" i="7"/>
  <c r="W101" i="7" s="1"/>
  <c r="E102" i="7"/>
  <c r="W102" i="7" s="1"/>
  <c r="E103" i="7"/>
  <c r="W103" i="7" s="1"/>
  <c r="E104" i="7"/>
  <c r="W104" i="7" s="1"/>
  <c r="E105" i="7"/>
  <c r="W105" i="7" s="1"/>
  <c r="E106" i="7"/>
  <c r="W106" i="7" s="1"/>
  <c r="E107" i="7"/>
  <c r="W107" i="7" s="1"/>
  <c r="E108" i="7"/>
  <c r="W108" i="7" s="1"/>
  <c r="E35" i="7"/>
  <c r="W35" i="7" s="1"/>
  <c r="E28" i="7"/>
  <c r="W28" i="7" s="1"/>
  <c r="E29" i="7"/>
  <c r="W29" i="7" s="1"/>
  <c r="E30" i="7"/>
  <c r="W30" i="7" s="1"/>
  <c r="E31" i="7"/>
  <c r="W31" i="7" s="1"/>
  <c r="E32" i="7"/>
  <c r="W32" i="7" s="1"/>
  <c r="E26" i="7"/>
  <c r="W26" i="7" s="1"/>
  <c r="E23" i="7"/>
  <c r="W23" i="7" s="1"/>
  <c r="E22" i="7"/>
  <c r="W22" i="7" s="1"/>
  <c r="E19" i="7"/>
  <c r="W19" i="7" s="1"/>
  <c r="E18" i="7"/>
  <c r="W18" i="7" s="1"/>
  <c r="F80" i="36" l="1" a="1"/>
  <c r="F80" i="36" s="1"/>
  <c r="G80" i="36" a="1"/>
  <c r="G80" i="36" s="1"/>
  <c r="H80" i="36" a="1"/>
  <c r="H80" i="36" s="1"/>
  <c r="I80" i="36" a="1"/>
  <c r="I80" i="36" s="1"/>
  <c r="J80" i="36" a="1"/>
  <c r="J80" i="36" s="1"/>
  <c r="K80" i="36" a="1"/>
  <c r="K80" i="36" s="1"/>
  <c r="L80" i="36" a="1"/>
  <c r="L80" i="36" s="1"/>
  <c r="M80" i="36" a="1"/>
  <c r="M80" i="36" s="1"/>
  <c r="N80" i="36" a="1"/>
  <c r="N80" i="36" s="1"/>
  <c r="O80" i="36" a="1"/>
  <c r="O80" i="36" s="1"/>
  <c r="P80" i="36" a="1"/>
  <c r="P80" i="36" s="1"/>
  <c r="Q80" i="36" a="1"/>
  <c r="Q80" i="36" s="1"/>
  <c r="R80" i="36" a="1"/>
  <c r="R80" i="36" s="1"/>
  <c r="S80" i="36" a="1"/>
  <c r="S80" i="36" s="1"/>
  <c r="E80" i="36" a="1"/>
  <c r="E80" i="36" s="1"/>
  <c r="C2" i="38"/>
  <c r="C3" i="38"/>
  <c r="C2" i="25"/>
  <c r="C2" i="35"/>
  <c r="C3" i="35"/>
  <c r="H79" i="7" l="1" a="1"/>
  <c r="H79" i="7" s="1"/>
  <c r="I79" i="7" a="1"/>
  <c r="I79" i="7" s="1"/>
  <c r="J79" i="7" a="1"/>
  <c r="J79" i="7" s="1"/>
  <c r="K79" i="7" a="1"/>
  <c r="K79" i="7" s="1"/>
  <c r="L79" i="7" a="1"/>
  <c r="L79" i="7" s="1"/>
  <c r="M79" i="7" a="1"/>
  <c r="M79" i="7" s="1"/>
  <c r="N79" i="7" a="1"/>
  <c r="N79" i="7" s="1"/>
  <c r="O79" i="7" a="1"/>
  <c r="O79" i="7" s="1"/>
  <c r="P79" i="7" a="1"/>
  <c r="P79" i="7" s="1"/>
  <c r="Q79" i="7" a="1"/>
  <c r="Q79" i="7" s="1"/>
  <c r="R79" i="7" a="1"/>
  <c r="R79" i="7" s="1"/>
  <c r="S79" i="7" a="1"/>
  <c r="S79" i="7" s="1"/>
  <c r="T79" i="7" a="1"/>
  <c r="T79" i="7" s="1"/>
  <c r="U79" i="7" a="1"/>
  <c r="U79" i="7" s="1"/>
  <c r="V79" i="7" a="1"/>
  <c r="V79" i="7" s="1"/>
  <c r="G79" i="7" a="1"/>
  <c r="G79" i="7" s="1"/>
  <c r="D79" i="7" a="1"/>
  <c r="D79" i="7" s="1"/>
  <c r="T80" i="36" l="1"/>
  <c r="C80" i="36"/>
  <c r="T87" i="36"/>
  <c r="C87" i="36"/>
  <c r="E79" i="7"/>
  <c r="W79" i="7" s="1"/>
  <c r="H29" i="21"/>
  <c r="C5" i="34" l="1"/>
  <c r="D5" i="34"/>
  <c r="E5" i="34"/>
  <c r="F5" i="34"/>
  <c r="G5" i="34"/>
  <c r="H5" i="34"/>
  <c r="I5" i="34"/>
  <c r="J5" i="34"/>
  <c r="K5" i="34"/>
  <c r="L5" i="34"/>
  <c r="M5" i="34"/>
  <c r="N5" i="34"/>
  <c r="O5" i="34"/>
  <c r="N21" i="36" a="1"/>
  <c r="N21" i="36" s="1"/>
  <c r="F21" i="36" a="1"/>
  <c r="F21" i="36" s="1"/>
  <c r="J21" i="36" a="1"/>
  <c r="J21" i="36" s="1"/>
  <c r="S21" i="36" a="1"/>
  <c r="S21" i="36" s="1"/>
  <c r="R21" i="36" a="1"/>
  <c r="R21" i="36" s="1"/>
  <c r="K21" i="36" a="1"/>
  <c r="K21" i="36" s="1"/>
  <c r="S10" i="36"/>
  <c r="R10" i="36"/>
  <c r="Q10" i="36"/>
  <c r="P10" i="36"/>
  <c r="O10" i="36"/>
  <c r="N10" i="36"/>
  <c r="M10" i="36"/>
  <c r="L10" i="36"/>
  <c r="K10" i="36"/>
  <c r="J10" i="36"/>
  <c r="I10" i="36"/>
  <c r="H10" i="36"/>
  <c r="G10" i="36"/>
  <c r="F10" i="36"/>
  <c r="R9" i="36"/>
  <c r="Q9" i="36"/>
  <c r="P9" i="36"/>
  <c r="O9" i="36"/>
  <c r="N9" i="36"/>
  <c r="M9" i="36"/>
  <c r="L9" i="36"/>
  <c r="K9" i="36"/>
  <c r="J9" i="36"/>
  <c r="I9" i="36"/>
  <c r="H9" i="36"/>
  <c r="G9" i="36"/>
  <c r="F9" i="36"/>
  <c r="K8" i="36"/>
  <c r="J8" i="36"/>
  <c r="H8" i="36"/>
  <c r="G8" i="36"/>
  <c r="C3" i="36"/>
  <c r="C2" i="36"/>
  <c r="H110" i="36" l="1" a="1"/>
  <c r="H110" i="36" s="1"/>
  <c r="H99" i="36" a="1"/>
  <c r="H99" i="36" s="1"/>
  <c r="H25" i="36" a="1"/>
  <c r="H25" i="36" s="1"/>
  <c r="D13" i="34" s="1"/>
  <c r="P99" i="36" a="1"/>
  <c r="P99" i="36" s="1"/>
  <c r="P70" i="36" a="1"/>
  <c r="P70" i="36" s="1"/>
  <c r="P34" i="36" a="1"/>
  <c r="P34" i="36" s="1"/>
  <c r="L25" i="36" a="1"/>
  <c r="L25" i="36" s="1"/>
  <c r="P17" i="36" a="1"/>
  <c r="P17" i="36" s="1"/>
  <c r="Q99" i="36" a="1"/>
  <c r="Q99" i="36" s="1"/>
  <c r="Q55" i="36" a="1"/>
  <c r="Q55" i="36" s="1"/>
  <c r="J110" i="36" a="1"/>
  <c r="J110" i="36" s="1"/>
  <c r="J95" i="36" a="1"/>
  <c r="J95" i="36" s="1"/>
  <c r="J70" i="36" a="1"/>
  <c r="J70" i="36" s="1"/>
  <c r="J59" i="36" a="1"/>
  <c r="J59" i="36" s="1"/>
  <c r="L21" i="36" a="1"/>
  <c r="L21" i="36" s="1"/>
  <c r="J25" i="36" a="1"/>
  <c r="J25" i="36" s="1"/>
  <c r="R25" i="36" a="1"/>
  <c r="R25" i="36" s="1"/>
  <c r="G34" i="36" a="1"/>
  <c r="G34" i="36" s="1"/>
  <c r="O34" i="36" a="1"/>
  <c r="O34" i="36" s="1"/>
  <c r="F34" i="36" a="1"/>
  <c r="F34" i="36" s="1"/>
  <c r="I25" i="36" a="1"/>
  <c r="I25" i="36" s="1"/>
  <c r="Q70" i="36" a="1"/>
  <c r="Q70" i="36" s="1"/>
  <c r="K64" i="36" a="1"/>
  <c r="K64" i="36" s="1"/>
  <c r="K51" i="36" a="1"/>
  <c r="K51" i="36" s="1"/>
  <c r="S99" i="36" a="1"/>
  <c r="S99" i="36" s="1"/>
  <c r="S70" i="36" a="1"/>
  <c r="S70" i="36" s="1"/>
  <c r="S55" i="36" a="1"/>
  <c r="S55" i="36" s="1"/>
  <c r="K59" i="36" a="1"/>
  <c r="K59" i="36" s="1"/>
  <c r="I99" i="36" a="1"/>
  <c r="I99" i="36" s="1"/>
  <c r="I55" i="36" a="1"/>
  <c r="I55" i="36" s="1"/>
  <c r="Q25" i="36" a="1"/>
  <c r="Q25" i="36" s="1"/>
  <c r="K55" i="36" a="1"/>
  <c r="K55" i="36" s="1"/>
  <c r="L99" i="36" a="1"/>
  <c r="L99" i="36" s="1"/>
  <c r="L51" i="36" a="1"/>
  <c r="L51" i="36" s="1"/>
  <c r="L41" i="36" a="1"/>
  <c r="L41" i="36" s="1"/>
  <c r="M41" i="36" a="1"/>
  <c r="M41" i="36" s="1"/>
  <c r="M70" i="36" a="1"/>
  <c r="M70" i="36" s="1"/>
  <c r="M51" i="36" a="1"/>
  <c r="M51" i="36" s="1"/>
  <c r="M25" i="36" a="1"/>
  <c r="M25" i="36" s="1"/>
  <c r="S41" i="36" a="1"/>
  <c r="S41" i="36" s="1"/>
  <c r="K70" i="36" a="1"/>
  <c r="K70" i="36" s="1"/>
  <c r="F70" i="36" a="1"/>
  <c r="F70" i="36" s="1"/>
  <c r="F59" i="36" a="1"/>
  <c r="F59" i="36" s="1"/>
  <c r="F55" i="36" a="1"/>
  <c r="F55" i="36" s="1"/>
  <c r="N70" i="36" a="1"/>
  <c r="N70" i="36" s="1"/>
  <c r="N55" i="36" a="1"/>
  <c r="N55" i="36" s="1"/>
  <c r="N17" i="36" a="1"/>
  <c r="N17" i="36" s="1"/>
  <c r="F25" i="36" a="1"/>
  <c r="F25" i="36" s="1"/>
  <c r="N25" i="36" a="1"/>
  <c r="N25" i="36" s="1"/>
  <c r="G99" i="36" a="1"/>
  <c r="G99" i="36" s="1"/>
  <c r="G41" i="36" a="1"/>
  <c r="G41" i="36" s="1"/>
  <c r="G59" i="36" a="1"/>
  <c r="G59" i="36" s="1"/>
  <c r="G55" i="36" a="1"/>
  <c r="G55" i="36" s="1"/>
  <c r="G64" i="36" a="1"/>
  <c r="G64" i="36" s="1"/>
  <c r="O99" i="36" a="1"/>
  <c r="O99" i="36" s="1"/>
  <c r="O41" i="36" a="1"/>
  <c r="O41" i="36" s="1"/>
  <c r="O70" i="36" a="1"/>
  <c r="O70" i="36" s="1"/>
  <c r="O59" i="36" a="1"/>
  <c r="O59" i="36" s="1"/>
  <c r="G17" i="36" a="1"/>
  <c r="G17" i="36" s="1"/>
  <c r="O17" i="36" a="1"/>
  <c r="O17" i="36" s="1"/>
  <c r="G25" i="36" a="1"/>
  <c r="G25" i="36" s="1"/>
  <c r="N34" i="36" a="1"/>
  <c r="N34" i="36" s="1"/>
  <c r="N112" i="36" l="1"/>
  <c r="P95" i="36" a="1"/>
  <c r="P95" i="36" s="1"/>
  <c r="E95" i="36" a="1"/>
  <c r="E95" i="36" s="1"/>
  <c r="M59" i="36" a="1"/>
  <c r="M59" i="36" s="1"/>
  <c r="K34" i="36" a="1"/>
  <c r="K34" i="36" s="1"/>
  <c r="L64" i="36" a="1"/>
  <c r="L64" i="36" s="1"/>
  <c r="L95" i="36" a="1"/>
  <c r="L95" i="36" s="1"/>
  <c r="K17" i="36" a="1"/>
  <c r="K17" i="36" s="1"/>
  <c r="I59" i="36" a="1"/>
  <c r="I59" i="36" s="1"/>
  <c r="M21" i="36" a="1"/>
  <c r="M21" i="36" s="1"/>
  <c r="R17" i="36" a="1"/>
  <c r="R17" i="36" s="1"/>
  <c r="Q95" i="36" a="1"/>
  <c r="Q95" i="36" s="1"/>
  <c r="P110" i="36" a="1"/>
  <c r="P110" i="36" s="1"/>
  <c r="O95" i="36" a="1"/>
  <c r="O95" i="36" s="1"/>
  <c r="G95" i="36" a="1"/>
  <c r="G95" i="36" s="1"/>
  <c r="F41" i="36" a="1"/>
  <c r="F41" i="36" s="1"/>
  <c r="E110" i="36" a="1"/>
  <c r="E110" i="36" s="1"/>
  <c r="M17" i="36" a="1"/>
  <c r="M17" i="36" s="1"/>
  <c r="L17" i="36" a="1"/>
  <c r="L17" i="36" s="1"/>
  <c r="L110" i="36" a="1"/>
  <c r="L110" i="36" s="1"/>
  <c r="I64" i="36" a="1"/>
  <c r="I64" i="36" s="1"/>
  <c r="I95" i="36" a="1"/>
  <c r="I95" i="36" s="1"/>
  <c r="S64" i="36" a="1"/>
  <c r="S64" i="36" s="1"/>
  <c r="M55" i="36" a="1"/>
  <c r="M55" i="36" s="1"/>
  <c r="Q34" i="36" a="1"/>
  <c r="Q34" i="36" s="1"/>
  <c r="E21" i="36" a="1"/>
  <c r="E21" i="36" s="1"/>
  <c r="J64" i="36" a="1"/>
  <c r="J64" i="36" s="1"/>
  <c r="Q110" i="36" a="1"/>
  <c r="Q110" i="36" s="1"/>
  <c r="H34" i="36" a="1"/>
  <c r="H34" i="36" s="1"/>
  <c r="H41" i="36" a="1"/>
  <c r="H41" i="36" s="1"/>
  <c r="S17" i="36" a="1"/>
  <c r="S17" i="36" s="1"/>
  <c r="K41" i="36" a="1"/>
  <c r="K41" i="36" s="1"/>
  <c r="O55" i="36" a="1"/>
  <c r="O55" i="36" s="1"/>
  <c r="O110" i="36" a="1"/>
  <c r="O110" i="36" s="1"/>
  <c r="G110" i="36" a="1"/>
  <c r="G110" i="36" s="1"/>
  <c r="O25" i="36" a="1"/>
  <c r="O25" i="36" s="1"/>
  <c r="N41" i="36" a="1"/>
  <c r="N41" i="36" s="1"/>
  <c r="N95" i="36" a="1"/>
  <c r="N95" i="36" s="1"/>
  <c r="F95" i="36" a="1"/>
  <c r="F95" i="36" s="1"/>
  <c r="E51" i="36" a="1"/>
  <c r="E51" i="36" s="1"/>
  <c r="E99" i="36" a="1"/>
  <c r="E99" i="36" s="1"/>
  <c r="E17" i="36" a="1"/>
  <c r="E17" i="36" s="1"/>
  <c r="N64" i="36" a="1"/>
  <c r="N64" i="36" s="1"/>
  <c r="E25" i="36" a="1"/>
  <c r="E25" i="36" s="1"/>
  <c r="I110" i="36" a="1"/>
  <c r="I110" i="36" s="1"/>
  <c r="K95" i="36" a="1"/>
  <c r="K95" i="36" s="1"/>
  <c r="I34" i="36" a="1"/>
  <c r="I34" i="36" s="1"/>
  <c r="R51" i="36" a="1"/>
  <c r="R51" i="36" s="1"/>
  <c r="R64" i="36" a="1"/>
  <c r="R64" i="36" s="1"/>
  <c r="R55" i="36" a="1"/>
  <c r="R55" i="36" s="1"/>
  <c r="J55" i="36" a="1"/>
  <c r="J55" i="36" s="1"/>
  <c r="H17" i="36" a="1"/>
  <c r="H17" i="36" s="1"/>
  <c r="D11" i="34" s="1"/>
  <c r="D23" i="34" s="1"/>
  <c r="P41" i="36" a="1"/>
  <c r="P41" i="36" s="1"/>
  <c r="P51" i="36" a="1"/>
  <c r="P51" i="36" s="1"/>
  <c r="E34" i="36" a="1"/>
  <c r="E34" i="36" s="1"/>
  <c r="G51" i="36" a="1"/>
  <c r="G51" i="36" s="1"/>
  <c r="Q21" i="36" a="1"/>
  <c r="Q21" i="36" s="1"/>
  <c r="N110" i="36" a="1"/>
  <c r="N110" i="36" s="1"/>
  <c r="F110" i="36" a="1"/>
  <c r="F110" i="36" s="1"/>
  <c r="E59" i="36" a="1"/>
  <c r="E59" i="36" s="1"/>
  <c r="L34" i="36" a="1"/>
  <c r="L34" i="36" s="1"/>
  <c r="O21" i="36" a="1"/>
  <c r="O21" i="36" s="1"/>
  <c r="L55" i="36" a="1"/>
  <c r="L55" i="36" s="1"/>
  <c r="L113" i="36" s="1"/>
  <c r="K110" i="36" a="1"/>
  <c r="K110" i="36" s="1"/>
  <c r="Q17" i="36" a="1"/>
  <c r="Q17" i="36" s="1"/>
  <c r="Q112" i="36" s="1"/>
  <c r="R59" i="36" a="1"/>
  <c r="R59" i="36" s="1"/>
  <c r="J51" i="36" a="1"/>
  <c r="J51" i="36" s="1"/>
  <c r="P21" i="36" a="1"/>
  <c r="P21" i="36" s="1"/>
  <c r="P59" i="36" a="1"/>
  <c r="P59" i="36" s="1"/>
  <c r="H21" i="36" a="1"/>
  <c r="H21" i="36" s="1"/>
  <c r="D12" i="34" s="1"/>
  <c r="H51" i="36" a="1"/>
  <c r="H51" i="36" s="1"/>
  <c r="I70" i="36" a="1"/>
  <c r="I70" i="36" s="1"/>
  <c r="J41" i="36" a="1"/>
  <c r="J41" i="36" s="1"/>
  <c r="I21" i="36" a="1"/>
  <c r="I21" i="36" s="1"/>
  <c r="N99" i="36" a="1"/>
  <c r="N99" i="36" s="1"/>
  <c r="E70" i="36" a="1"/>
  <c r="E70" i="36" s="1"/>
  <c r="I41" i="36" a="1"/>
  <c r="I41" i="36" s="1"/>
  <c r="M64" i="36" a="1"/>
  <c r="M64" i="36" s="1"/>
  <c r="M95" i="36" a="1"/>
  <c r="M95" i="36" s="1"/>
  <c r="Q59" i="36" a="1"/>
  <c r="Q59" i="36" s="1"/>
  <c r="G21" i="36" a="1"/>
  <c r="G21" i="36" s="1"/>
  <c r="I17" i="36" a="1"/>
  <c r="I17" i="36" s="1"/>
  <c r="Q41" i="36" a="1"/>
  <c r="Q41" i="36" s="1"/>
  <c r="S95" i="36" a="1"/>
  <c r="S95" i="36" s="1"/>
  <c r="R70" i="36" a="1"/>
  <c r="R70" i="36" s="1"/>
  <c r="R95" i="36" a="1"/>
  <c r="R95" i="36" s="1"/>
  <c r="J99" i="36" a="1"/>
  <c r="J99" i="36" s="1"/>
  <c r="E55" i="36" a="1"/>
  <c r="E55" i="36" s="1"/>
  <c r="P25" i="36" a="1"/>
  <c r="P25" i="36" s="1"/>
  <c r="H59" i="36" a="1"/>
  <c r="H59" i="36" s="1"/>
  <c r="S34" i="36" a="1"/>
  <c r="S34" i="36" s="1"/>
  <c r="G70" i="36" a="1"/>
  <c r="G70" i="36" s="1"/>
  <c r="N51" i="36" a="1"/>
  <c r="N51" i="36" s="1"/>
  <c r="F99" i="36" a="1"/>
  <c r="F99" i="36" s="1"/>
  <c r="S59" i="36" a="1"/>
  <c r="S59" i="36" s="1"/>
  <c r="M110" i="36" a="1"/>
  <c r="M110" i="36" s="1"/>
  <c r="L59" i="36" a="1"/>
  <c r="L59" i="36" s="1"/>
  <c r="S51" i="36" a="1"/>
  <c r="S51" i="36" s="1"/>
  <c r="E41" i="36" a="1"/>
  <c r="E41" i="36" s="1"/>
  <c r="R34" i="36" a="1"/>
  <c r="R34" i="36" s="1"/>
  <c r="S110" i="36" a="1"/>
  <c r="S110" i="36" s="1"/>
  <c r="K99" i="36" a="1"/>
  <c r="K99" i="36" s="1"/>
  <c r="Q51" i="36" a="1"/>
  <c r="Q51" i="36" s="1"/>
  <c r="S25" i="36" a="1"/>
  <c r="S25" i="36" s="1"/>
  <c r="R110" i="36" a="1"/>
  <c r="R110" i="36" s="1"/>
  <c r="R99" i="36" a="1"/>
  <c r="R99" i="36" s="1"/>
  <c r="P64" i="36" a="1"/>
  <c r="P64" i="36" s="1"/>
  <c r="P55" i="36" a="1"/>
  <c r="P55" i="36" s="1"/>
  <c r="H64" i="36" a="1"/>
  <c r="H64" i="36" s="1"/>
  <c r="H70" i="36" a="1"/>
  <c r="H70" i="36" s="1"/>
  <c r="E64" i="36" a="1"/>
  <c r="E64" i="36" s="1"/>
  <c r="I51" i="36" a="1"/>
  <c r="I51" i="36" s="1"/>
  <c r="O64" i="36" a="1"/>
  <c r="O64" i="36" s="1"/>
  <c r="O51" i="36" a="1"/>
  <c r="O51" i="36" s="1"/>
  <c r="M34" i="36" a="1"/>
  <c r="M34" i="36" s="1"/>
  <c r="N59" i="36" a="1"/>
  <c r="N59" i="36" s="1"/>
  <c r="F51" i="36" a="1"/>
  <c r="F51" i="36" s="1"/>
  <c r="M99" i="36" a="1"/>
  <c r="M99" i="36" s="1"/>
  <c r="R41" i="36" a="1"/>
  <c r="R41" i="36" s="1"/>
  <c r="L70" i="36" a="1"/>
  <c r="L70" i="36" s="1"/>
  <c r="J34" i="36" a="1"/>
  <c r="J34" i="36" s="1"/>
  <c r="F64" i="36" a="1"/>
  <c r="F64" i="36" s="1"/>
  <c r="K25" i="36" a="1"/>
  <c r="K25" i="36" s="1"/>
  <c r="Q64" i="36" a="1"/>
  <c r="Q64" i="36" s="1"/>
  <c r="H55" i="36" a="1"/>
  <c r="H55" i="36" s="1"/>
  <c r="H95" i="36" a="1"/>
  <c r="H95" i="36" s="1"/>
  <c r="M112" i="36" l="1"/>
  <c r="G113" i="36"/>
  <c r="O112" i="36"/>
  <c r="M113" i="36"/>
  <c r="K113" i="36"/>
  <c r="P112" i="36"/>
  <c r="J113" i="36"/>
  <c r="I112" i="36"/>
  <c r="F113" i="36"/>
  <c r="H112" i="36"/>
  <c r="O113" i="36"/>
  <c r="O114" i="36" s="1"/>
  <c r="O115" i="36" s="1"/>
  <c r="E112" i="36"/>
  <c r="G112" i="36"/>
  <c r="N113" i="36"/>
  <c r="N114" i="36" s="1"/>
  <c r="N115" i="36" s="1"/>
  <c r="I113" i="36"/>
  <c r="L112" i="36"/>
  <c r="R112" i="36"/>
  <c r="R113" i="36"/>
  <c r="E113" i="36"/>
  <c r="K112" i="36"/>
  <c r="Q113" i="36"/>
  <c r="H113" i="36"/>
  <c r="S112" i="36"/>
  <c r="S113" i="36"/>
  <c r="P113" i="36"/>
  <c r="T25" i="36"/>
  <c r="T21" i="36"/>
  <c r="G114" i="36" l="1"/>
  <c r="G115" i="36" s="1"/>
  <c r="M114" i="36"/>
  <c r="M115" i="36" s="1"/>
  <c r="Q114" i="36"/>
  <c r="Q115" i="36" s="1"/>
  <c r="L114" i="36"/>
  <c r="L115" i="36" s="1"/>
  <c r="P114" i="36"/>
  <c r="P115" i="36" s="1"/>
  <c r="K114" i="36"/>
  <c r="K115" i="36" s="1"/>
  <c r="S114" i="36"/>
  <c r="S115" i="36" s="1"/>
  <c r="E114" i="36"/>
  <c r="E115" i="36" s="1"/>
  <c r="I114" i="36"/>
  <c r="I115" i="36" s="1"/>
  <c r="H114" i="36"/>
  <c r="H115" i="36" s="1"/>
  <c r="R114" i="36"/>
  <c r="R115" i="36" s="1"/>
  <c r="R10" i="35" l="1"/>
  <c r="Q10" i="35"/>
  <c r="P10" i="35"/>
  <c r="O10" i="35"/>
  <c r="N10" i="35"/>
  <c r="M10" i="35"/>
  <c r="L10" i="35"/>
  <c r="K10" i="35"/>
  <c r="J10" i="35"/>
  <c r="I10" i="35"/>
  <c r="H10" i="35"/>
  <c r="G10" i="35"/>
  <c r="F10" i="35"/>
  <c r="E10" i="35"/>
  <c r="Q9" i="35"/>
  <c r="P9" i="35"/>
  <c r="O9" i="35"/>
  <c r="N9" i="35"/>
  <c r="M9" i="35"/>
  <c r="L9" i="35"/>
  <c r="K9" i="35"/>
  <c r="J9" i="35"/>
  <c r="I9" i="35"/>
  <c r="H9" i="35"/>
  <c r="G9" i="35"/>
  <c r="F9" i="35"/>
  <c r="E9" i="35"/>
  <c r="J8" i="35"/>
  <c r="I8" i="35"/>
  <c r="G8" i="35"/>
  <c r="F8" i="35"/>
  <c r="H109" i="7" a="1"/>
  <c r="H109" i="7" s="1"/>
  <c r="I109" i="7" a="1"/>
  <c r="I109" i="7" s="1"/>
  <c r="J109" i="7" a="1"/>
  <c r="J109" i="7" s="1"/>
  <c r="K109" i="7" a="1"/>
  <c r="K109" i="7" s="1"/>
  <c r="L109" i="7" a="1"/>
  <c r="L109" i="7" s="1"/>
  <c r="M109" i="7" a="1"/>
  <c r="M109" i="7" s="1"/>
  <c r="N109" i="7" a="1"/>
  <c r="N109" i="7" s="1"/>
  <c r="O109" i="7" a="1"/>
  <c r="O109" i="7" s="1"/>
  <c r="P109" i="7" a="1"/>
  <c r="P109" i="7" s="1"/>
  <c r="Q109" i="7" a="1"/>
  <c r="Q109" i="7" s="1"/>
  <c r="R109" i="7" a="1"/>
  <c r="R109" i="7" s="1"/>
  <c r="S109" i="7" a="1"/>
  <c r="S109" i="7" s="1"/>
  <c r="T109" i="7" a="1"/>
  <c r="T109" i="7" s="1"/>
  <c r="U109" i="7" a="1"/>
  <c r="U109" i="7" s="1"/>
  <c r="V109" i="7" a="1"/>
  <c r="V109" i="7" s="1"/>
  <c r="G109" i="7" a="1"/>
  <c r="G109" i="7" s="1"/>
  <c r="C110" i="36" s="1"/>
  <c r="D109" i="7" a="1"/>
  <c r="D109" i="7" s="1"/>
  <c r="C109" i="7" a="1"/>
  <c r="C109" i="7" s="1"/>
  <c r="K54" i="21"/>
  <c r="E85" i="7" s="1"/>
  <c r="W85" i="7" s="1"/>
  <c r="T110" i="36" l="1"/>
  <c r="E109" i="7"/>
  <c r="W109" i="7" s="1"/>
  <c r="P50" i="6"/>
  <c r="R50" i="6"/>
  <c r="S50" i="6"/>
  <c r="U50" i="6"/>
  <c r="V50" i="6"/>
  <c r="X50" i="6"/>
  <c r="Y50" i="6"/>
  <c r="O50" i="6"/>
  <c r="P41" i="6"/>
  <c r="R41" i="6"/>
  <c r="S41" i="6"/>
  <c r="U41" i="6"/>
  <c r="V41" i="6"/>
  <c r="X41" i="6"/>
  <c r="Y41" i="6"/>
  <c r="O41" i="6"/>
  <c r="J50" i="6"/>
  <c r="H50" i="6"/>
  <c r="J41" i="6"/>
  <c r="H41" i="6"/>
  <c r="P32" i="6"/>
  <c r="R32" i="6"/>
  <c r="S32" i="6"/>
  <c r="U32" i="6"/>
  <c r="V32" i="6"/>
  <c r="X32" i="6"/>
  <c r="Y32" i="6"/>
  <c r="O32" i="6"/>
  <c r="J32" i="6"/>
  <c r="H32" i="6"/>
  <c r="R23" i="6"/>
  <c r="S23" i="6"/>
  <c r="U23" i="6"/>
  <c r="V23" i="6"/>
  <c r="X23" i="6"/>
  <c r="Y23" i="6"/>
  <c r="P23" i="6"/>
  <c r="O23" i="6"/>
  <c r="J23" i="6"/>
  <c r="H23" i="6"/>
  <c r="R14" i="6"/>
  <c r="H11" i="7" s="1"/>
  <c r="H16" i="7" s="1" a="1"/>
  <c r="S14" i="6"/>
  <c r="U14" i="6"/>
  <c r="V14" i="6"/>
  <c r="X14" i="6"/>
  <c r="Y14" i="6"/>
  <c r="P14" i="6"/>
  <c r="O14" i="6"/>
  <c r="G11" i="7" s="1"/>
  <c r="G16" i="7" s="1" a="1"/>
  <c r="J14" i="6"/>
  <c r="H14" i="6"/>
  <c r="C12" i="36" l="1"/>
  <c r="C13" i="35"/>
  <c r="G16" i="7"/>
  <c r="H16" i="7"/>
  <c r="V52" i="6"/>
  <c r="S52" i="6"/>
  <c r="P52" i="6"/>
  <c r="R52" i="6"/>
  <c r="Y52" i="6"/>
  <c r="X52" i="6"/>
  <c r="O52" i="6"/>
  <c r="J52" i="6"/>
  <c r="U52" i="6"/>
  <c r="H52" i="6"/>
  <c r="H34" i="5"/>
  <c r="G34" i="5"/>
  <c r="F34" i="5"/>
  <c r="E34" i="5"/>
  <c r="C34" i="5"/>
  <c r="E18" i="5"/>
  <c r="D18" i="5"/>
  <c r="C18" i="5"/>
  <c r="B5" i="34"/>
  <c r="B3" i="34"/>
  <c r="B2" i="34"/>
  <c r="C17" i="36" l="1"/>
  <c r="C18" i="35"/>
  <c r="I34" i="5"/>
  <c r="W115" i="7"/>
  <c r="I18" i="5"/>
  <c r="K38" i="2"/>
  <c r="H54" i="7" a="1"/>
  <c r="H54" i="7" s="1"/>
  <c r="C12" i="28" l="1"/>
  <c r="C14" i="28" s="1"/>
  <c r="D12" i="28"/>
  <c r="D14" i="28" s="1"/>
  <c r="E12" i="28"/>
  <c r="E14" i="28" s="1"/>
  <c r="F12" i="28"/>
  <c r="F21" i="11" s="1"/>
  <c r="G12" i="28"/>
  <c r="G21" i="11" s="1"/>
  <c r="H12" i="28"/>
  <c r="H14" i="28" s="1"/>
  <c r="I12" i="28"/>
  <c r="I21" i="11" s="1"/>
  <c r="J12" i="28"/>
  <c r="J14" i="28" s="1"/>
  <c r="K12" i="28"/>
  <c r="K14" i="28" s="1"/>
  <c r="L12" i="28"/>
  <c r="L21" i="11" s="1"/>
  <c r="M12" i="28"/>
  <c r="M21" i="11" s="1"/>
  <c r="M31" i="11" s="1"/>
  <c r="N12" i="28"/>
  <c r="N14" i="28" s="1"/>
  <c r="O12" i="28"/>
  <c r="O14" i="28" s="1"/>
  <c r="B12" i="28"/>
  <c r="B21" i="11" s="1"/>
  <c r="B31" i="11" s="1"/>
  <c r="J10" i="7"/>
  <c r="G43" i="30"/>
  <c r="F43" i="30"/>
  <c r="N8" i="28"/>
  <c r="M8" i="28"/>
  <c r="N7" i="28"/>
  <c r="N18" i="28" s="1"/>
  <c r="M7" i="28"/>
  <c r="A31" i="11"/>
  <c r="T98" i="7" a="1"/>
  <c r="T98" i="7" s="1"/>
  <c r="U98" i="7" a="1"/>
  <c r="U98" i="7" s="1"/>
  <c r="T94" i="7" a="1"/>
  <c r="T94" i="7" s="1"/>
  <c r="U94" i="7" a="1"/>
  <c r="U94" i="7" s="1"/>
  <c r="T69" i="7" a="1"/>
  <c r="T69" i="7" s="1"/>
  <c r="U69" i="7" a="1"/>
  <c r="U69" i="7" s="1"/>
  <c r="T63" i="7" a="1"/>
  <c r="T63" i="7" s="1"/>
  <c r="U63" i="7" a="1"/>
  <c r="U63" i="7" s="1"/>
  <c r="T58" i="7" a="1"/>
  <c r="T58" i="7" s="1"/>
  <c r="U58" i="7" a="1"/>
  <c r="U58" i="7" s="1"/>
  <c r="T54" i="7" a="1"/>
  <c r="T54" i="7" s="1"/>
  <c r="U54" i="7" a="1"/>
  <c r="U54" i="7" s="1"/>
  <c r="T50" i="7" a="1"/>
  <c r="T50" i="7" s="1"/>
  <c r="U50" i="7" a="1"/>
  <c r="U50" i="7" s="1"/>
  <c r="T40" i="7" a="1"/>
  <c r="T40" i="7" s="1"/>
  <c r="U40" i="7" a="1"/>
  <c r="U40" i="7" s="1"/>
  <c r="T33" i="7" a="1"/>
  <c r="T33" i="7" s="1"/>
  <c r="U33" i="7" a="1"/>
  <c r="U33" i="7" s="1"/>
  <c r="V33" i="7" a="1"/>
  <c r="V33" i="7" s="1"/>
  <c r="T9" i="7"/>
  <c r="U9" i="7"/>
  <c r="T10" i="7"/>
  <c r="U10" i="7"/>
  <c r="H53" i="30"/>
  <c r="G53" i="30"/>
  <c r="F53" i="30"/>
  <c r="E53" i="30"/>
  <c r="D53" i="30"/>
  <c r="I38" i="30"/>
  <c r="H38" i="30"/>
  <c r="G38" i="30"/>
  <c r="E23" i="30"/>
  <c r="F23" i="30"/>
  <c r="G23" i="30"/>
  <c r="H23" i="30"/>
  <c r="I23" i="30"/>
  <c r="D38" i="30"/>
  <c r="E38" i="30"/>
  <c r="F38" i="30"/>
  <c r="D23" i="30"/>
  <c r="C3" i="30"/>
  <c r="C2" i="30"/>
  <c r="K36" i="21"/>
  <c r="K40" i="21"/>
  <c r="K41" i="21"/>
  <c r="K42" i="21"/>
  <c r="K43" i="21"/>
  <c r="K47" i="21"/>
  <c r="K48" i="21"/>
  <c r="K49" i="21"/>
  <c r="K50" i="21"/>
  <c r="K35" i="21"/>
  <c r="Q21" i="19"/>
  <c r="U118" i="7" s="1"/>
  <c r="N12" i="11" s="1"/>
  <c r="N13" i="11" s="1"/>
  <c r="P21" i="19"/>
  <c r="T118" i="7" s="1"/>
  <c r="T119" i="7" s="1" a="1"/>
  <c r="T119" i="7" s="1"/>
  <c r="H25" i="21"/>
  <c r="H24" i="21"/>
  <c r="H23" i="21"/>
  <c r="H22" i="21"/>
  <c r="H18" i="21"/>
  <c r="H17" i="21"/>
  <c r="H16" i="21"/>
  <c r="H15" i="21"/>
  <c r="H11" i="21"/>
  <c r="H10" i="21"/>
  <c r="B3" i="28"/>
  <c r="R21" i="19"/>
  <c r="V118" i="7" s="1"/>
  <c r="O21" i="19"/>
  <c r="S118" i="7" s="1"/>
  <c r="N21" i="19"/>
  <c r="R118" i="7" s="1"/>
  <c r="K12" i="11" s="1"/>
  <c r="M21" i="19"/>
  <c r="Q118" i="7" s="1"/>
  <c r="L21" i="19"/>
  <c r="P118" i="7" s="1"/>
  <c r="I12" i="11" s="1"/>
  <c r="G54" i="7" a="1"/>
  <c r="G54" i="7" s="1"/>
  <c r="D54" i="7" a="1"/>
  <c r="D54" i="7" s="1"/>
  <c r="K54" i="7" a="1"/>
  <c r="K54" i="7" s="1"/>
  <c r="L54" i="7" a="1"/>
  <c r="L54" i="7" s="1"/>
  <c r="M54" i="7" a="1"/>
  <c r="M54" i="7" s="1"/>
  <c r="N54" i="7" a="1"/>
  <c r="N54" i="7" s="1"/>
  <c r="O54" i="7" a="1"/>
  <c r="O54" i="7" s="1"/>
  <c r="P54" i="7" a="1"/>
  <c r="P54" i="7" s="1"/>
  <c r="Q54" i="7" a="1"/>
  <c r="Q54" i="7" s="1"/>
  <c r="R54" i="7" a="1"/>
  <c r="R54" i="7" s="1"/>
  <c r="S54" i="7" a="1"/>
  <c r="S54" i="7" s="1"/>
  <c r="V54" i="7" a="1"/>
  <c r="V54" i="7" s="1"/>
  <c r="J54" i="7" a="1"/>
  <c r="J54" i="7" s="1"/>
  <c r="J98" i="7" a="1"/>
  <c r="J98" i="7" s="1"/>
  <c r="K98" i="7" a="1"/>
  <c r="K98" i="7" s="1"/>
  <c r="L98" i="7" a="1"/>
  <c r="L98" i="7" s="1"/>
  <c r="M98" i="7" a="1"/>
  <c r="M98" i="7" s="1"/>
  <c r="N98" i="7" a="1"/>
  <c r="N98" i="7" s="1"/>
  <c r="O98" i="7" a="1"/>
  <c r="O98" i="7" s="1"/>
  <c r="P98" i="7" a="1"/>
  <c r="P98" i="7" s="1"/>
  <c r="Q98" i="7" a="1"/>
  <c r="Q98" i="7" s="1"/>
  <c r="R98" i="7" a="1"/>
  <c r="R98" i="7" s="1"/>
  <c r="S98" i="7" a="1"/>
  <c r="S98" i="7" s="1"/>
  <c r="V98" i="7" a="1"/>
  <c r="V98" i="7" s="1"/>
  <c r="I98" i="7" a="1"/>
  <c r="I98" i="7" s="1"/>
  <c r="G98" i="7" a="1"/>
  <c r="G98" i="7" s="1"/>
  <c r="D98" i="7" a="1"/>
  <c r="D98" i="7" s="1"/>
  <c r="C98" i="7" a="1"/>
  <c r="C98" i="7" s="1"/>
  <c r="I54" i="7" a="1"/>
  <c r="I54" i="7" s="1"/>
  <c r="C54" i="7" a="1"/>
  <c r="C54" i="7" s="1"/>
  <c r="C33" i="7" a="1"/>
  <c r="C33" i="7" s="1"/>
  <c r="C20" i="7" a="1"/>
  <c r="C20" i="7" s="1"/>
  <c r="C24" i="7" a="1"/>
  <c r="C24" i="7" s="1"/>
  <c r="C40" i="7" a="1"/>
  <c r="C40" i="7" s="1"/>
  <c r="S9" i="7"/>
  <c r="S10" i="7"/>
  <c r="V10" i="7"/>
  <c r="S33" i="7" a="1"/>
  <c r="S33" i="7" s="1"/>
  <c r="S40" i="7" a="1"/>
  <c r="S40" i="7" s="1"/>
  <c r="V40" i="7" a="1"/>
  <c r="V40" i="7" s="1"/>
  <c r="S50" i="7" a="1"/>
  <c r="S50" i="7" s="1"/>
  <c r="V50" i="7" a="1"/>
  <c r="V50" i="7" s="1"/>
  <c r="S58" i="7" a="1"/>
  <c r="S58" i="7" s="1"/>
  <c r="V58" i="7" a="1"/>
  <c r="V58" i="7" s="1"/>
  <c r="S63" i="7" a="1"/>
  <c r="S63" i="7" s="1"/>
  <c r="V63" i="7" a="1"/>
  <c r="V63" i="7" s="1"/>
  <c r="S69" i="7" a="1"/>
  <c r="S69" i="7" s="1"/>
  <c r="V69" i="7" a="1"/>
  <c r="V69" i="7" s="1"/>
  <c r="S94" i="7" a="1"/>
  <c r="S94" i="7" s="1"/>
  <c r="V94" i="7" a="1"/>
  <c r="V94" i="7" s="1"/>
  <c r="D16" i="7" a="1"/>
  <c r="D16" i="7" s="1"/>
  <c r="D20" i="7" a="1"/>
  <c r="D20" i="7" s="1"/>
  <c r="D24" i="7" a="1"/>
  <c r="D24" i="7" s="1"/>
  <c r="D33" i="7" a="1"/>
  <c r="D33" i="7" s="1"/>
  <c r="D40" i="7" a="1"/>
  <c r="D40" i="7" s="1"/>
  <c r="D50" i="7" a="1"/>
  <c r="D50" i="7" s="1"/>
  <c r="D58" i="7" a="1"/>
  <c r="D58" i="7" s="1"/>
  <c r="D63" i="7" a="1"/>
  <c r="D63" i="7" s="1"/>
  <c r="D69" i="7" a="1"/>
  <c r="D69" i="7" s="1"/>
  <c r="D94" i="7" a="1"/>
  <c r="D94" i="7" s="1"/>
  <c r="G33" i="7" a="1"/>
  <c r="G33" i="7" s="1"/>
  <c r="G40" i="7" a="1"/>
  <c r="G40" i="7" s="1"/>
  <c r="G50" i="7" a="1"/>
  <c r="G50" i="7" s="1"/>
  <c r="G58" i="7" a="1"/>
  <c r="G58" i="7" s="1"/>
  <c r="G63" i="7" a="1"/>
  <c r="G63" i="7" s="1"/>
  <c r="G69" i="7" a="1"/>
  <c r="G69" i="7" s="1"/>
  <c r="G94" i="7" a="1"/>
  <c r="G94" i="7" s="1"/>
  <c r="I33" i="7" a="1"/>
  <c r="I33" i="7" s="1"/>
  <c r="I40" i="7" a="1"/>
  <c r="I40" i="7" s="1"/>
  <c r="I50" i="7" a="1"/>
  <c r="I50" i="7" s="1"/>
  <c r="I58" i="7" a="1"/>
  <c r="I58" i="7" s="1"/>
  <c r="I63" i="7" a="1"/>
  <c r="I63" i="7" s="1"/>
  <c r="I69" i="7" a="1"/>
  <c r="I69" i="7" s="1"/>
  <c r="I94" i="7" a="1"/>
  <c r="I94" i="7" s="1"/>
  <c r="J33" i="7" a="1"/>
  <c r="J33" i="7" s="1"/>
  <c r="J40" i="7" a="1"/>
  <c r="J40" i="7" s="1"/>
  <c r="J50" i="7" a="1"/>
  <c r="J50" i="7" s="1"/>
  <c r="J58" i="7" a="1"/>
  <c r="J58" i="7" s="1"/>
  <c r="J63" i="7" a="1"/>
  <c r="J63" i="7" s="1"/>
  <c r="J69" i="7" a="1"/>
  <c r="J69" i="7" s="1"/>
  <c r="J94" i="7" a="1"/>
  <c r="J94" i="7" s="1"/>
  <c r="K33" i="7" a="1"/>
  <c r="K33" i="7" s="1"/>
  <c r="K40" i="7" a="1"/>
  <c r="K40" i="7" s="1"/>
  <c r="K50" i="7" a="1"/>
  <c r="K50" i="7" s="1"/>
  <c r="K58" i="7" a="1"/>
  <c r="K58" i="7" s="1"/>
  <c r="K63" i="7" a="1"/>
  <c r="K63" i="7" s="1"/>
  <c r="K69" i="7" a="1"/>
  <c r="K69" i="7" s="1"/>
  <c r="K94" i="7" a="1"/>
  <c r="K94" i="7" s="1"/>
  <c r="L33" i="7" a="1"/>
  <c r="L33" i="7" s="1"/>
  <c r="L40" i="7" a="1"/>
  <c r="L40" i="7" s="1"/>
  <c r="L50" i="7" a="1"/>
  <c r="L50" i="7" s="1"/>
  <c r="L58" i="7" a="1"/>
  <c r="L58" i="7" s="1"/>
  <c r="L63" i="7" a="1"/>
  <c r="L63" i="7" s="1"/>
  <c r="L69" i="7" a="1"/>
  <c r="L69" i="7" s="1"/>
  <c r="L94" i="7" a="1"/>
  <c r="L94" i="7" s="1"/>
  <c r="M33" i="7" a="1"/>
  <c r="M33" i="7" s="1"/>
  <c r="M40" i="7" a="1"/>
  <c r="M40" i="7" s="1"/>
  <c r="M50" i="7" a="1"/>
  <c r="M50" i="7" s="1"/>
  <c r="M58" i="7" a="1"/>
  <c r="M58" i="7" s="1"/>
  <c r="M63" i="7" a="1"/>
  <c r="M63" i="7" s="1"/>
  <c r="M69" i="7" a="1"/>
  <c r="M69" i="7" s="1"/>
  <c r="M94" i="7" a="1"/>
  <c r="M94" i="7" s="1"/>
  <c r="N33" i="7" a="1"/>
  <c r="N33" i="7" s="1"/>
  <c r="N40" i="7" a="1"/>
  <c r="N40" i="7" s="1"/>
  <c r="N50" i="7" a="1"/>
  <c r="N50" i="7" s="1"/>
  <c r="N58" i="7" a="1"/>
  <c r="N58" i="7" s="1"/>
  <c r="N63" i="7" a="1"/>
  <c r="N63" i="7" s="1"/>
  <c r="N69" i="7" a="1"/>
  <c r="N69" i="7" s="1"/>
  <c r="N94" i="7" a="1"/>
  <c r="N94" i="7" s="1"/>
  <c r="O33" i="7" a="1"/>
  <c r="O33" i="7" s="1"/>
  <c r="O40" i="7" a="1"/>
  <c r="O40" i="7" s="1"/>
  <c r="O50" i="7" a="1"/>
  <c r="O50" i="7" s="1"/>
  <c r="O58" i="7" a="1"/>
  <c r="O58" i="7" s="1"/>
  <c r="O63" i="7" a="1"/>
  <c r="O63" i="7" s="1"/>
  <c r="O69" i="7" a="1"/>
  <c r="O69" i="7" s="1"/>
  <c r="O94" i="7" a="1"/>
  <c r="O94" i="7" s="1"/>
  <c r="P33" i="7" a="1"/>
  <c r="P33" i="7" s="1"/>
  <c r="P40" i="7" a="1"/>
  <c r="P40" i="7" s="1"/>
  <c r="P50" i="7" a="1"/>
  <c r="P50" i="7" s="1"/>
  <c r="P58" i="7" a="1"/>
  <c r="P58" i="7" s="1"/>
  <c r="P63" i="7" a="1"/>
  <c r="P63" i="7" s="1"/>
  <c r="P69" i="7" a="1"/>
  <c r="P69" i="7" s="1"/>
  <c r="P94" i="7" a="1"/>
  <c r="P94" i="7" s="1"/>
  <c r="Q33" i="7" a="1"/>
  <c r="Q33" i="7" s="1"/>
  <c r="Q40" i="7" a="1"/>
  <c r="Q40" i="7" s="1"/>
  <c r="Q50" i="7" a="1"/>
  <c r="Q50" i="7" s="1"/>
  <c r="Q58" i="7" a="1"/>
  <c r="Q58" i="7" s="1"/>
  <c r="Q63" i="7" a="1"/>
  <c r="Q63" i="7" s="1"/>
  <c r="Q69" i="7" a="1"/>
  <c r="Q69" i="7" s="1"/>
  <c r="Q94" i="7" a="1"/>
  <c r="Q94" i="7" s="1"/>
  <c r="R33" i="7" a="1"/>
  <c r="R33" i="7" s="1"/>
  <c r="R40" i="7" a="1"/>
  <c r="R40" i="7" s="1"/>
  <c r="R50" i="7" a="1"/>
  <c r="R50" i="7" s="1"/>
  <c r="R58" i="7" a="1"/>
  <c r="R58" i="7" s="1"/>
  <c r="R63" i="7" a="1"/>
  <c r="R63" i="7" s="1"/>
  <c r="R69" i="7" a="1"/>
  <c r="R69" i="7" s="1"/>
  <c r="R94" i="7" a="1"/>
  <c r="R94" i="7" s="1"/>
  <c r="K13" i="21"/>
  <c r="F13" i="21"/>
  <c r="G13" i="21"/>
  <c r="I13" i="21"/>
  <c r="E13" i="21"/>
  <c r="G38" i="21"/>
  <c r="F38" i="21"/>
  <c r="A5" i="27"/>
  <c r="D3" i="26"/>
  <c r="D3" i="22"/>
  <c r="C3" i="25"/>
  <c r="F3" i="2"/>
  <c r="C3" i="21"/>
  <c r="F3" i="6"/>
  <c r="B3" i="5"/>
  <c r="D4" i="19"/>
  <c r="I10" i="7"/>
  <c r="P10" i="7"/>
  <c r="K10" i="7"/>
  <c r="L10" i="7"/>
  <c r="M10" i="7"/>
  <c r="N10" i="7"/>
  <c r="O10" i="7"/>
  <c r="J9" i="7"/>
  <c r="K9" i="7"/>
  <c r="L9" i="7"/>
  <c r="M9" i="7"/>
  <c r="N9" i="7"/>
  <c r="O9" i="7"/>
  <c r="P9" i="7"/>
  <c r="Q9" i="7"/>
  <c r="R9" i="7"/>
  <c r="I9" i="7"/>
  <c r="B3" i="11"/>
  <c r="A5" i="7"/>
  <c r="I41" i="6"/>
  <c r="C14" i="7" s="1"/>
  <c r="I14" i="6"/>
  <c r="I23" i="6"/>
  <c r="C12" i="7" s="1"/>
  <c r="I32" i="6"/>
  <c r="C13" i="7" s="1"/>
  <c r="I50" i="6"/>
  <c r="C15" i="7" s="1"/>
  <c r="F45" i="21"/>
  <c r="C86" i="7" s="1" a="1"/>
  <c r="C86" i="7" s="1"/>
  <c r="F52" i="21"/>
  <c r="E20" i="21"/>
  <c r="E27" i="21"/>
  <c r="I27" i="21"/>
  <c r="G27" i="21"/>
  <c r="F27" i="21"/>
  <c r="J21" i="19"/>
  <c r="N118" i="7" s="1"/>
  <c r="G12" i="11" s="1"/>
  <c r="K21" i="19"/>
  <c r="O118" i="7" s="1"/>
  <c r="F21" i="19"/>
  <c r="J118" i="7" s="1"/>
  <c r="C12" i="11" s="1"/>
  <c r="G21" i="19"/>
  <c r="K118" i="7" s="1"/>
  <c r="D12" i="11" s="1"/>
  <c r="H21" i="19"/>
  <c r="L118" i="7" s="1"/>
  <c r="I21" i="19"/>
  <c r="M118" i="7" s="1"/>
  <c r="F12" i="11" s="1"/>
  <c r="E21" i="19"/>
  <c r="I118" i="7" s="1"/>
  <c r="B12" i="11" s="1"/>
  <c r="J8" i="7"/>
  <c r="C6" i="34" s="1"/>
  <c r="K8" i="7"/>
  <c r="M8" i="7"/>
  <c r="N8" i="7"/>
  <c r="Q10" i="7"/>
  <c r="R10" i="7"/>
  <c r="K20" i="21"/>
  <c r="K27" i="21"/>
  <c r="F20" i="21"/>
  <c r="G20" i="21"/>
  <c r="G52" i="21"/>
  <c r="G45" i="21"/>
  <c r="I20" i="21"/>
  <c r="K36" i="2"/>
  <c r="K16" i="2"/>
  <c r="K19" i="2" s="1"/>
  <c r="M16" i="2"/>
  <c r="M19" i="2" s="1"/>
  <c r="K28" i="2"/>
  <c r="M28" i="2"/>
  <c r="M31" i="2" s="1"/>
  <c r="C50" i="7" a="1"/>
  <c r="C50" i="7" s="1"/>
  <c r="C63" i="7" a="1"/>
  <c r="C63" i="7" s="1"/>
  <c r="C69" i="7" a="1"/>
  <c r="C69" i="7" s="1"/>
  <c r="C94" i="7" a="1"/>
  <c r="C94" i="7" s="1"/>
  <c r="A3" i="27"/>
  <c r="D2" i="22"/>
  <c r="F2" i="2"/>
  <c r="D3" i="19"/>
  <c r="B2" i="11"/>
  <c r="D2" i="26"/>
  <c r="C2" i="21"/>
  <c r="B2" i="5"/>
  <c r="F2" i="6"/>
  <c r="J2" i="28" s="1"/>
  <c r="A3" i="7"/>
  <c r="H94" i="7" a="1"/>
  <c r="H94" i="7" s="1"/>
  <c r="H98" i="7" a="1"/>
  <c r="H98" i="7" s="1"/>
  <c r="H69" i="7" a="1"/>
  <c r="H69" i="7" s="1"/>
  <c r="H63" i="7" a="1"/>
  <c r="H63" i="7" s="1"/>
  <c r="H58" i="7" a="1"/>
  <c r="H58" i="7" s="1"/>
  <c r="H33" i="7" a="1"/>
  <c r="H33" i="7" s="1"/>
  <c r="H50" i="7" a="1"/>
  <c r="H50" i="7" s="1"/>
  <c r="H40" i="7" a="1"/>
  <c r="H40" i="7" s="1"/>
  <c r="E82" i="7" l="1"/>
  <c r="W82" i="7" s="1"/>
  <c r="K110" i="7"/>
  <c r="K112" i="7"/>
  <c r="R110" i="7"/>
  <c r="R112" i="7"/>
  <c r="N110" i="7"/>
  <c r="N112" i="7"/>
  <c r="J112" i="7"/>
  <c r="J110" i="7"/>
  <c r="T64" i="36"/>
  <c r="C65" i="35"/>
  <c r="C64" i="36"/>
  <c r="V112" i="7"/>
  <c r="V110" i="7"/>
  <c r="O112" i="7"/>
  <c r="O110" i="7"/>
  <c r="U110" i="7"/>
  <c r="U112" i="7"/>
  <c r="Q112" i="7"/>
  <c r="Q110" i="7"/>
  <c r="M110" i="7"/>
  <c r="M112" i="7"/>
  <c r="T51" i="36"/>
  <c r="C52" i="35"/>
  <c r="C51" i="36"/>
  <c r="T99" i="36"/>
  <c r="C99" i="36"/>
  <c r="T112" i="7"/>
  <c r="T110" i="7"/>
  <c r="T59" i="36"/>
  <c r="C59" i="36"/>
  <c r="C60" i="35"/>
  <c r="S110" i="7"/>
  <c r="S112" i="7"/>
  <c r="T55" i="36"/>
  <c r="C56" i="35"/>
  <c r="C55" i="36"/>
  <c r="P112" i="7"/>
  <c r="P110" i="7"/>
  <c r="L110" i="7"/>
  <c r="L112" i="7"/>
  <c r="AA14" i="6"/>
  <c r="C11" i="7"/>
  <c r="E11" i="7" s="1"/>
  <c r="W11" i="7" s="1"/>
  <c r="T34" i="36"/>
  <c r="C35" i="35"/>
  <c r="C34" i="36"/>
  <c r="I112" i="7"/>
  <c r="I110" i="7"/>
  <c r="H112" i="7"/>
  <c r="H110" i="7"/>
  <c r="T41" i="36"/>
  <c r="C41" i="36"/>
  <c r="C42" i="35"/>
  <c r="B14" i="28"/>
  <c r="T70" i="36"/>
  <c r="C71" i="35"/>
  <c r="C70" i="36"/>
  <c r="T95" i="36"/>
  <c r="C95" i="36"/>
  <c r="G112" i="7"/>
  <c r="G110" i="7"/>
  <c r="E94" i="7"/>
  <c r="W94" i="7" s="1"/>
  <c r="E58" i="7"/>
  <c r="E20" i="7"/>
  <c r="W20" i="7" s="1"/>
  <c r="E69" i="7"/>
  <c r="W69" i="7" s="1"/>
  <c r="E50" i="7"/>
  <c r="W50" i="7" s="1"/>
  <c r="E63" i="7"/>
  <c r="W63" i="7" s="1"/>
  <c r="E54" i="7"/>
  <c r="W54" i="7" s="1"/>
  <c r="E33" i="7"/>
  <c r="W33" i="7" s="1"/>
  <c r="E98" i="7"/>
  <c r="W98" i="7" s="1"/>
  <c r="W58" i="7"/>
  <c r="E40" i="7"/>
  <c r="W40" i="7" s="1"/>
  <c r="E24" i="7"/>
  <c r="W24" i="7" s="1"/>
  <c r="G55" i="21"/>
  <c r="G30" i="21"/>
  <c r="E30" i="21"/>
  <c r="E15" i="7"/>
  <c r="W15" i="7" s="1"/>
  <c r="E14" i="7"/>
  <c r="W14" i="7" s="1"/>
  <c r="E12" i="7"/>
  <c r="W12" i="7" s="1"/>
  <c r="E13" i="7"/>
  <c r="W13" i="7" s="1"/>
  <c r="B2" i="28"/>
  <c r="F55" i="21"/>
  <c r="G26" i="11"/>
  <c r="F30" i="21"/>
  <c r="K30" i="21"/>
  <c r="I30" i="21"/>
  <c r="K52" i="21"/>
  <c r="E84" i="7" s="1"/>
  <c r="W84" i="7" s="1"/>
  <c r="I52" i="6"/>
  <c r="AA52" i="6" s="1"/>
  <c r="B8" i="11"/>
  <c r="B8" i="34"/>
  <c r="J7" i="11"/>
  <c r="J7" i="34"/>
  <c r="K7" i="34"/>
  <c r="K8" i="34"/>
  <c r="J8" i="34"/>
  <c r="I7" i="34"/>
  <c r="G8" i="34"/>
  <c r="E8" i="11"/>
  <c r="E8" i="34"/>
  <c r="M7" i="34"/>
  <c r="G6" i="34"/>
  <c r="H7" i="34"/>
  <c r="F6" i="34"/>
  <c r="G7" i="34"/>
  <c r="O8" i="11"/>
  <c r="O8" i="34"/>
  <c r="M8" i="11"/>
  <c r="M20" i="11" s="1"/>
  <c r="M8" i="34"/>
  <c r="D6" i="34"/>
  <c r="F7" i="34"/>
  <c r="L8" i="11"/>
  <c r="L8" i="34"/>
  <c r="H8" i="11"/>
  <c r="H8" i="34"/>
  <c r="E7" i="11"/>
  <c r="E7" i="34"/>
  <c r="F8" i="11"/>
  <c r="F8" i="34"/>
  <c r="D8" i="11"/>
  <c r="D8" i="34"/>
  <c r="L7" i="34"/>
  <c r="C7" i="11"/>
  <c r="C7" i="34"/>
  <c r="N7" i="34"/>
  <c r="B7" i="11"/>
  <c r="B7" i="34"/>
  <c r="D7" i="34"/>
  <c r="I8" i="11"/>
  <c r="I8" i="34"/>
  <c r="N8" i="11"/>
  <c r="N8" i="34"/>
  <c r="H20" i="21"/>
  <c r="M24" i="11"/>
  <c r="M26" i="11" s="1"/>
  <c r="K38" i="21"/>
  <c r="H27" i="21"/>
  <c r="H13" i="21"/>
  <c r="L7" i="11"/>
  <c r="M7" i="11"/>
  <c r="M19" i="11" s="1"/>
  <c r="G6" i="11"/>
  <c r="M18" i="28"/>
  <c r="J8" i="11"/>
  <c r="H7" i="11"/>
  <c r="N19" i="28"/>
  <c r="D6" i="11"/>
  <c r="K8" i="11"/>
  <c r="F7" i="11"/>
  <c r="K7" i="11"/>
  <c r="N7" i="11"/>
  <c r="N19" i="11" s="1"/>
  <c r="M19" i="28"/>
  <c r="G7" i="11"/>
  <c r="I7" i="11"/>
  <c r="L26" i="11"/>
  <c r="F31" i="11"/>
  <c r="K21" i="11"/>
  <c r="G8" i="11"/>
  <c r="K45" i="21"/>
  <c r="E83" i="7" s="1"/>
  <c r="W83" i="7" s="1"/>
  <c r="D7" i="11"/>
  <c r="I26" i="11"/>
  <c r="U119" i="7" a="1"/>
  <c r="U119" i="7" s="1"/>
  <c r="M12" i="11"/>
  <c r="M13" i="11" s="1"/>
  <c r="V119" i="7" a="1"/>
  <c r="V119" i="7" s="1"/>
  <c r="O12" i="11"/>
  <c r="O13" i="11" s="1"/>
  <c r="G14" i="28"/>
  <c r="I14" i="28"/>
  <c r="L12" i="11"/>
  <c r="J12" i="11"/>
  <c r="E12" i="11"/>
  <c r="G31" i="11"/>
  <c r="I31" i="11"/>
  <c r="N21" i="11"/>
  <c r="M14" i="28"/>
  <c r="E21" i="11"/>
  <c r="E31" i="11" s="1"/>
  <c r="L31" i="11"/>
  <c r="F14" i="28"/>
  <c r="L14" i="28"/>
  <c r="H12" i="11"/>
  <c r="J21" i="11"/>
  <c r="F6" i="11"/>
  <c r="F26" i="11"/>
  <c r="C6" i="11"/>
  <c r="E81" i="7" l="1"/>
  <c r="W81" i="7" s="1"/>
  <c r="D86" i="7" a="1"/>
  <c r="D86" i="7" s="1"/>
  <c r="B24" i="11"/>
  <c r="B26" i="11" s="1"/>
  <c r="C16" i="7" a="1"/>
  <c r="C16" i="7" s="1"/>
  <c r="H30" i="21"/>
  <c r="K55" i="21"/>
  <c r="N20" i="11"/>
  <c r="K31" i="11"/>
  <c r="K26" i="11"/>
  <c r="E26" i="11"/>
  <c r="N31" i="11"/>
  <c r="N24" i="11"/>
  <c r="N26" i="11" s="1"/>
  <c r="J31" i="11"/>
  <c r="J26" i="11"/>
  <c r="E86" i="7" l="1"/>
  <c r="W86" i="7" s="1"/>
  <c r="D112" i="7"/>
  <c r="D110" i="7"/>
  <c r="E16" i="7"/>
  <c r="C110" i="7"/>
  <c r="K43" i="2" s="1"/>
  <c r="K47" i="2" s="1"/>
  <c r="K29" i="2" s="1"/>
  <c r="K31" i="2" s="1"/>
  <c r="C112" i="7"/>
  <c r="W16" i="7" l="1"/>
  <c r="E110" i="7"/>
  <c r="W110" i="7" s="1"/>
  <c r="E112" i="7"/>
  <c r="W112" i="7" s="1"/>
  <c r="L11" i="35" l="1"/>
  <c r="L83" i="35" s="1"/>
  <c r="M11" i="35"/>
  <c r="M83" i="35" s="1"/>
  <c r="E11" i="35"/>
  <c r="P11" i="35"/>
  <c r="Q11" i="35"/>
  <c r="Q83" i="35" s="1"/>
  <c r="O11" i="35"/>
  <c r="D11" i="35"/>
  <c r="I11" i="35"/>
  <c r="I83" i="35" s="1"/>
  <c r="F11" i="35"/>
  <c r="F83" i="35" s="1"/>
  <c r="H11" i="35"/>
  <c r="H83" i="35" s="1"/>
  <c r="J11" i="35"/>
  <c r="N11" i="35"/>
  <c r="N83" i="35" s="1"/>
  <c r="K11" i="35"/>
  <c r="K83" i="35" s="1"/>
  <c r="R11" i="35"/>
  <c r="G11" i="35"/>
  <c r="G83" i="35" s="1"/>
  <c r="L119" i="7" a="1"/>
  <c r="L119" i="7" s="1"/>
  <c r="O119" i="7" a="1"/>
  <c r="O119" i="7" s="1"/>
  <c r="S119" i="7" a="1"/>
  <c r="S119" i="7" s="1"/>
  <c r="R119" i="7" a="1"/>
  <c r="R119" i="7" s="1"/>
  <c r="I119" i="7" a="1"/>
  <c r="I119" i="7" s="1"/>
  <c r="R94" i="35" l="1"/>
  <c r="R83" i="35"/>
  <c r="O87" i="35"/>
  <c r="O83" i="35"/>
  <c r="P28" i="35"/>
  <c r="P83" i="35"/>
  <c r="J64" i="35"/>
  <c r="J83" i="35"/>
  <c r="E86" i="35"/>
  <c r="E83" i="35"/>
  <c r="E16" i="35"/>
  <c r="R44" i="35"/>
  <c r="R50" i="35"/>
  <c r="O41" i="35"/>
  <c r="R109" i="35"/>
  <c r="R110" i="35"/>
  <c r="R62" i="35"/>
  <c r="R98" i="35"/>
  <c r="E109" i="35"/>
  <c r="J51" i="35"/>
  <c r="J40" i="35"/>
  <c r="E44" i="35"/>
  <c r="E62" i="35"/>
  <c r="J79" i="35"/>
  <c r="J14" i="35"/>
  <c r="J91" i="35"/>
  <c r="J25" i="35"/>
  <c r="J63" i="35"/>
  <c r="J46" i="35"/>
  <c r="J69" i="35"/>
  <c r="J67" i="35"/>
  <c r="P37" i="35"/>
  <c r="P46" i="35"/>
  <c r="J90" i="35"/>
  <c r="P108" i="35"/>
  <c r="R14" i="35"/>
  <c r="R107" i="35"/>
  <c r="J28" i="35"/>
  <c r="J95" i="35"/>
  <c r="E28" i="35"/>
  <c r="J55" i="35"/>
  <c r="J54" i="35"/>
  <c r="J108" i="35"/>
  <c r="E92" i="35"/>
  <c r="R24" i="35"/>
  <c r="R47" i="35"/>
  <c r="J20" i="35"/>
  <c r="J59" i="35"/>
  <c r="E98" i="35"/>
  <c r="R28" i="35"/>
  <c r="R80" i="35"/>
  <c r="R93" i="35"/>
  <c r="R41" i="35"/>
  <c r="G29" i="35"/>
  <c r="D64" i="35"/>
  <c r="F29" i="35"/>
  <c r="R33" i="35"/>
  <c r="J58" i="35"/>
  <c r="M118" i="35"/>
  <c r="Q116" i="7" s="1"/>
  <c r="E37" i="35"/>
  <c r="E106" i="35"/>
  <c r="E20" i="35"/>
  <c r="E93" i="35"/>
  <c r="E40" i="35"/>
  <c r="E58" i="35"/>
  <c r="I55" i="35"/>
  <c r="E31" i="35"/>
  <c r="F17" i="36" a="1"/>
  <c r="E38" i="35"/>
  <c r="E79" i="35"/>
  <c r="E105" i="35"/>
  <c r="E24" i="35"/>
  <c r="E95" i="35"/>
  <c r="E67" i="35"/>
  <c r="N63" i="35"/>
  <c r="P69" i="35"/>
  <c r="M106" i="35"/>
  <c r="P109" i="35"/>
  <c r="P102" i="35"/>
  <c r="N49" i="35"/>
  <c r="P44" i="35"/>
  <c r="M48" i="35"/>
  <c r="N14" i="35"/>
  <c r="R49" i="35"/>
  <c r="R51" i="35"/>
  <c r="R99" i="35"/>
  <c r="R102" i="35"/>
  <c r="R92" i="35"/>
  <c r="O90" i="35"/>
  <c r="R20" i="35"/>
  <c r="R55" i="35"/>
  <c r="R54" i="35"/>
  <c r="R85" i="35"/>
  <c r="R108" i="35"/>
  <c r="R25" i="35"/>
  <c r="R40" i="35"/>
  <c r="R59" i="35"/>
  <c r="R95" i="35"/>
  <c r="R104" i="35"/>
  <c r="R13" i="35"/>
  <c r="R38" i="35"/>
  <c r="R46" i="35"/>
  <c r="R70" i="35"/>
  <c r="R91" i="35"/>
  <c r="R64" i="35"/>
  <c r="O15" i="35"/>
  <c r="R21" i="35"/>
  <c r="R17" i="35"/>
  <c r="R87" i="35"/>
  <c r="R90" i="35"/>
  <c r="R63" i="35"/>
  <c r="O58" i="35"/>
  <c r="M86" i="35"/>
  <c r="K46" i="35"/>
  <c r="H17" i="35"/>
  <c r="H51" i="35"/>
  <c r="P54" i="35"/>
  <c r="P85" i="35"/>
  <c r="J41" i="35"/>
  <c r="J16" i="35"/>
  <c r="J93" i="35"/>
  <c r="J106" i="35"/>
  <c r="J80" i="35"/>
  <c r="E39" i="35"/>
  <c r="E49" i="35"/>
  <c r="E107" i="35"/>
  <c r="E47" i="35"/>
  <c r="E70" i="35"/>
  <c r="P50" i="35"/>
  <c r="P103" i="35"/>
  <c r="J37" i="35"/>
  <c r="J17" i="35"/>
  <c r="J99" i="35"/>
  <c r="J102" i="35"/>
  <c r="J86" i="35"/>
  <c r="E51" i="35"/>
  <c r="E46" i="35"/>
  <c r="E103" i="35"/>
  <c r="E69" i="35"/>
  <c r="E94" i="35"/>
  <c r="J49" i="35"/>
  <c r="J39" i="35"/>
  <c r="J105" i="35"/>
  <c r="J62" i="35"/>
  <c r="J98" i="35"/>
  <c r="E25" i="35"/>
  <c r="E15" i="35"/>
  <c r="E80" i="35"/>
  <c r="E87" i="35"/>
  <c r="E110" i="35"/>
  <c r="P94" i="35"/>
  <c r="J44" i="35"/>
  <c r="J50" i="35"/>
  <c r="J47" i="35"/>
  <c r="J94" i="35"/>
  <c r="J103" i="35"/>
  <c r="F67" i="35"/>
  <c r="E17" i="35"/>
  <c r="E41" i="35"/>
  <c r="E85" i="35"/>
  <c r="E104" i="35"/>
  <c r="E59" i="35"/>
  <c r="H93" i="35"/>
  <c r="H106" i="35"/>
  <c r="H80" i="35"/>
  <c r="M20" i="35"/>
  <c r="N67" i="35"/>
  <c r="H21" i="35"/>
  <c r="M99" i="35"/>
  <c r="O25" i="35"/>
  <c r="O59" i="35"/>
  <c r="H44" i="35"/>
  <c r="H108" i="35"/>
  <c r="H95" i="35"/>
  <c r="M41" i="35"/>
  <c r="M58" i="35"/>
  <c r="M30" i="35"/>
  <c r="O24" i="35"/>
  <c r="O26" i="35" s="1" a="1"/>
  <c r="O26" i="35" s="1"/>
  <c r="O70" i="35"/>
  <c r="H14" i="35"/>
  <c r="H69" i="35"/>
  <c r="H103" i="35"/>
  <c r="M15" i="35"/>
  <c r="M87" i="35"/>
  <c r="O13" i="35"/>
  <c r="O46" i="35"/>
  <c r="O62" i="35"/>
  <c r="H38" i="35"/>
  <c r="H105" i="35"/>
  <c r="M17" i="35"/>
  <c r="M85" i="35"/>
  <c r="M54" i="35"/>
  <c r="O40" i="35"/>
  <c r="O92" i="35"/>
  <c r="O79" i="35"/>
  <c r="H47" i="35"/>
  <c r="H67" i="35"/>
  <c r="M24" i="35"/>
  <c r="M91" i="35"/>
  <c r="M67" i="35"/>
  <c r="O14" i="35"/>
  <c r="O69" i="35"/>
  <c r="O107" i="35"/>
  <c r="H59" i="35"/>
  <c r="H110" i="35"/>
  <c r="M46" i="35"/>
  <c r="M63" i="35"/>
  <c r="M110" i="35"/>
  <c r="O64" i="35"/>
  <c r="O105" i="35"/>
  <c r="H40" i="35"/>
  <c r="H98" i="35"/>
  <c r="H79" i="35"/>
  <c r="H81" i="35" s="1" a="1"/>
  <c r="H81" i="35" s="1"/>
  <c r="M44" i="35"/>
  <c r="M104" i="35"/>
  <c r="M34" i="35"/>
  <c r="F17" i="35"/>
  <c r="O47" i="35"/>
  <c r="O38" i="35"/>
  <c r="O98" i="35"/>
  <c r="O48" i="35"/>
  <c r="O85" i="35"/>
  <c r="H41" i="35"/>
  <c r="H24" i="35"/>
  <c r="H104" i="35"/>
  <c r="H70" i="35"/>
  <c r="H91" i="35"/>
  <c r="M38" i="35"/>
  <c r="M37" i="35"/>
  <c r="M107" i="35"/>
  <c r="M64" i="35"/>
  <c r="M70" i="35"/>
  <c r="F63" i="35"/>
  <c r="O44" i="35"/>
  <c r="O17" i="35"/>
  <c r="O104" i="35"/>
  <c r="O67" i="35"/>
  <c r="O91" i="35"/>
  <c r="H49" i="35"/>
  <c r="H54" i="35"/>
  <c r="H64" i="35"/>
  <c r="H90" i="35"/>
  <c r="H107" i="35"/>
  <c r="M51" i="35"/>
  <c r="M14" i="35"/>
  <c r="M103" i="35"/>
  <c r="M69" i="35"/>
  <c r="M90" i="35"/>
  <c r="O16" i="35"/>
  <c r="O37" i="35"/>
  <c r="O63" i="35"/>
  <c r="O93" i="35"/>
  <c r="O110" i="35"/>
  <c r="H13" i="35"/>
  <c r="H15" i="35"/>
  <c r="H46" i="35"/>
  <c r="H99" i="35"/>
  <c r="H102" i="35"/>
  <c r="M16" i="35"/>
  <c r="M13" i="35"/>
  <c r="M55" i="35"/>
  <c r="M92" i="35"/>
  <c r="M109" i="35"/>
  <c r="M102" i="35"/>
  <c r="O51" i="35"/>
  <c r="O20" i="35"/>
  <c r="O80" i="35"/>
  <c r="O109" i="35"/>
  <c r="O102" i="35"/>
  <c r="H16" i="35"/>
  <c r="H25" i="35"/>
  <c r="H92" i="35"/>
  <c r="H109" i="35"/>
  <c r="H62" i="35"/>
  <c r="M50" i="35"/>
  <c r="M40" i="35"/>
  <c r="M79" i="35"/>
  <c r="M108" i="35"/>
  <c r="M105" i="35"/>
  <c r="H32" i="35"/>
  <c r="J33" i="35"/>
  <c r="J30" i="35"/>
  <c r="E34" i="35"/>
  <c r="E118" i="35"/>
  <c r="I116" i="7" s="1"/>
  <c r="K50" i="35"/>
  <c r="K40" i="35"/>
  <c r="K79" i="35"/>
  <c r="P40" i="35"/>
  <c r="P49" i="35"/>
  <c r="P24" i="35"/>
  <c r="P104" i="35"/>
  <c r="P105" i="35"/>
  <c r="P55" i="35"/>
  <c r="P63" i="35"/>
  <c r="N64" i="35"/>
  <c r="N110" i="35"/>
  <c r="P48" i="35"/>
  <c r="P15" i="35"/>
  <c r="P39" i="35"/>
  <c r="P58" i="35"/>
  <c r="P67" i="35"/>
  <c r="P62" i="35"/>
  <c r="P80" i="35"/>
  <c r="N85" i="35"/>
  <c r="P47" i="35"/>
  <c r="P20" i="35"/>
  <c r="P51" i="35"/>
  <c r="P64" i="35"/>
  <c r="P70" i="35"/>
  <c r="P79" i="35"/>
  <c r="N103" i="35"/>
  <c r="P16" i="35"/>
  <c r="P14" i="35"/>
  <c r="P59" i="35"/>
  <c r="P86" i="35"/>
  <c r="P87" i="35"/>
  <c r="P90" i="35"/>
  <c r="P95" i="35"/>
  <c r="N39" i="35"/>
  <c r="N104" i="35"/>
  <c r="P13" i="35"/>
  <c r="P21" i="35"/>
  <c r="P25" i="35"/>
  <c r="P92" i="35"/>
  <c r="P93" i="35"/>
  <c r="P110" i="35"/>
  <c r="P91" i="35"/>
  <c r="N46" i="35"/>
  <c r="N87" i="35"/>
  <c r="P17" i="35"/>
  <c r="P41" i="35"/>
  <c r="P38" i="35"/>
  <c r="P98" i="35"/>
  <c r="P99" i="35"/>
  <c r="P106" i="35"/>
  <c r="P107" i="35"/>
  <c r="N44" i="35"/>
  <c r="N99" i="35"/>
  <c r="P34" i="35"/>
  <c r="J34" i="35"/>
  <c r="F110" i="35"/>
  <c r="N102" i="35"/>
  <c r="F24" i="35"/>
  <c r="P31" i="35"/>
  <c r="F48" i="35"/>
  <c r="N33" i="35"/>
  <c r="H30" i="35"/>
  <c r="N118" i="35"/>
  <c r="R116" i="7" s="1"/>
  <c r="K39" i="35"/>
  <c r="K91" i="35"/>
  <c r="N24" i="35"/>
  <c r="N21" i="35"/>
  <c r="N95" i="35"/>
  <c r="N47" i="35"/>
  <c r="N70" i="35"/>
  <c r="N34" i="35"/>
  <c r="K51" i="35"/>
  <c r="K80" i="35"/>
  <c r="N58" i="35"/>
  <c r="N37" i="35"/>
  <c r="N107" i="35"/>
  <c r="N69" i="35"/>
  <c r="N90" i="35"/>
  <c r="P32" i="35"/>
  <c r="N31" i="35"/>
  <c r="K98" i="35"/>
  <c r="K48" i="35"/>
  <c r="K49" i="35"/>
  <c r="K67" i="35"/>
  <c r="K64" i="35"/>
  <c r="N13" i="35"/>
  <c r="N16" i="35"/>
  <c r="N80" i="35"/>
  <c r="N109" i="35"/>
  <c r="N55" i="35"/>
  <c r="P33" i="35"/>
  <c r="K13" i="35"/>
  <c r="K55" i="35"/>
  <c r="K90" i="35"/>
  <c r="K69" i="35"/>
  <c r="N48" i="35"/>
  <c r="N25" i="35"/>
  <c r="N92" i="35"/>
  <c r="N54" i="35"/>
  <c r="N62" i="35"/>
  <c r="Q70" i="35"/>
  <c r="P118" i="35"/>
  <c r="T116" i="7" s="1"/>
  <c r="K16" i="35"/>
  <c r="K62" i="35"/>
  <c r="K99" i="35"/>
  <c r="N15" i="35"/>
  <c r="N40" i="35"/>
  <c r="N38" i="35"/>
  <c r="N98" i="35"/>
  <c r="N59" i="35"/>
  <c r="N79" i="35"/>
  <c r="Q86" i="35"/>
  <c r="N32" i="35"/>
  <c r="R37" i="35"/>
  <c r="R16" i="35"/>
  <c r="R48" i="35"/>
  <c r="R105" i="35"/>
  <c r="R106" i="35"/>
  <c r="R103" i="35"/>
  <c r="R58" i="35"/>
  <c r="N51" i="35"/>
  <c r="N41" i="35"/>
  <c r="N50" i="35"/>
  <c r="N86" i="35"/>
  <c r="N93" i="35"/>
  <c r="N94" i="35"/>
  <c r="J13" i="35"/>
  <c r="J15" i="35"/>
  <c r="J24" i="35"/>
  <c r="J87" i="35"/>
  <c r="J70" i="35"/>
  <c r="J85" i="35"/>
  <c r="J92" i="35"/>
  <c r="F20" i="35"/>
  <c r="O39" i="35"/>
  <c r="O21" i="35"/>
  <c r="O50" i="35"/>
  <c r="O86" i="35"/>
  <c r="O99" i="35"/>
  <c r="O94" i="35"/>
  <c r="O95" i="35"/>
  <c r="E48" i="35"/>
  <c r="E13" i="35"/>
  <c r="E14" i="35"/>
  <c r="E91" i="35"/>
  <c r="E108" i="35"/>
  <c r="E99" i="35"/>
  <c r="E90" i="35"/>
  <c r="H28" i="35"/>
  <c r="H20" i="35"/>
  <c r="H39" i="35"/>
  <c r="H58" i="35"/>
  <c r="H48" i="35"/>
  <c r="H55" i="35"/>
  <c r="H63" i="35"/>
  <c r="M39" i="35"/>
  <c r="M21" i="35"/>
  <c r="M62" i="35"/>
  <c r="M80" i="35"/>
  <c r="M47" i="35"/>
  <c r="M59" i="35"/>
  <c r="P29" i="35"/>
  <c r="N30" i="35"/>
  <c r="J31" i="35"/>
  <c r="H34" i="35"/>
  <c r="R15" i="35"/>
  <c r="R39" i="35"/>
  <c r="R69" i="35"/>
  <c r="R67" i="35"/>
  <c r="R79" i="35"/>
  <c r="R86" i="35"/>
  <c r="N17" i="35"/>
  <c r="N28" i="35"/>
  <c r="N20" i="35"/>
  <c r="N91" i="35"/>
  <c r="N108" i="35"/>
  <c r="N105" i="35"/>
  <c r="N106" i="35"/>
  <c r="J21" i="35"/>
  <c r="J38" i="35"/>
  <c r="J48" i="35"/>
  <c r="J109" i="35"/>
  <c r="J110" i="35"/>
  <c r="J107" i="35"/>
  <c r="J104" i="35"/>
  <c r="F87" i="35"/>
  <c r="O28" i="35"/>
  <c r="O49" i="35"/>
  <c r="O55" i="35"/>
  <c r="O108" i="35"/>
  <c r="O54" i="35"/>
  <c r="O106" i="35"/>
  <c r="O103" i="35"/>
  <c r="E50" i="35"/>
  <c r="E21" i="35"/>
  <c r="E55" i="35"/>
  <c r="E63" i="35"/>
  <c r="E64" i="35"/>
  <c r="E54" i="35"/>
  <c r="E102" i="35"/>
  <c r="H37" i="35"/>
  <c r="H50" i="35"/>
  <c r="H86" i="35"/>
  <c r="H87" i="35"/>
  <c r="H94" i="35"/>
  <c r="H85" i="35"/>
  <c r="M25" i="35"/>
  <c r="M28" i="35"/>
  <c r="M49" i="35"/>
  <c r="M95" i="35"/>
  <c r="M98" i="35"/>
  <c r="M93" i="35"/>
  <c r="M94" i="35"/>
  <c r="P30" i="35"/>
  <c r="N29" i="35"/>
  <c r="E32" i="35"/>
  <c r="J32" i="35"/>
  <c r="F50" i="35"/>
  <c r="F109" i="35"/>
  <c r="Q102" i="35"/>
  <c r="F51" i="35"/>
  <c r="F95" i="35"/>
  <c r="F70" i="35"/>
  <c r="J118" i="35"/>
  <c r="N116" i="7" s="1"/>
  <c r="F58" i="35"/>
  <c r="F80" i="35"/>
  <c r="F62" i="35"/>
  <c r="Q44" i="35"/>
  <c r="L106" i="35"/>
  <c r="F41" i="35"/>
  <c r="F98" i="35"/>
  <c r="F79" i="35"/>
  <c r="Q21" i="35"/>
  <c r="L109" i="35"/>
  <c r="F37" i="35"/>
  <c r="F69" i="35"/>
  <c r="Q50" i="35"/>
  <c r="J29" i="35"/>
  <c r="E29" i="35"/>
  <c r="E30" i="35"/>
  <c r="E33" i="35"/>
  <c r="O29" i="35"/>
  <c r="O31" i="35"/>
  <c r="L55" i="35"/>
  <c r="L63" i="35"/>
  <c r="L69" i="35"/>
  <c r="L20" i="35"/>
  <c r="L24" i="35"/>
  <c r="L40" i="35"/>
  <c r="F13" i="35"/>
  <c r="F49" i="35"/>
  <c r="F64" i="35"/>
  <c r="F86" i="35"/>
  <c r="F93" i="35"/>
  <c r="F94" i="35"/>
  <c r="Q49" i="35"/>
  <c r="Q79" i="35"/>
  <c r="L47" i="35"/>
  <c r="L79" i="35"/>
  <c r="L54" i="35"/>
  <c r="L31" i="35"/>
  <c r="F28" i="35"/>
  <c r="F46" i="35"/>
  <c r="F85" i="35"/>
  <c r="F92" i="35"/>
  <c r="F99" i="35"/>
  <c r="F90" i="35"/>
  <c r="Q16" i="35"/>
  <c r="Q103" i="35"/>
  <c r="L28" i="35"/>
  <c r="L107" i="35"/>
  <c r="F31" i="35"/>
  <c r="F14" i="35"/>
  <c r="F40" i="35"/>
  <c r="F16" i="35"/>
  <c r="F91" i="35"/>
  <c r="F108" i="35"/>
  <c r="F105" i="35"/>
  <c r="F106" i="35"/>
  <c r="Q28" i="35"/>
  <c r="L41" i="35"/>
  <c r="L46" i="35"/>
  <c r="F15" i="35"/>
  <c r="F44" i="35"/>
  <c r="F25" i="35"/>
  <c r="F107" i="35"/>
  <c r="F104" i="35"/>
  <c r="F54" i="35"/>
  <c r="F102" i="35"/>
  <c r="Q47" i="35"/>
  <c r="L49" i="35"/>
  <c r="L108" i="35"/>
  <c r="F39" i="35"/>
  <c r="F21" i="35"/>
  <c r="F38" i="35"/>
  <c r="F103" i="35"/>
  <c r="F47" i="35"/>
  <c r="F59" i="35"/>
  <c r="F55" i="35"/>
  <c r="Q109" i="35"/>
  <c r="L38" i="35"/>
  <c r="L70" i="35"/>
  <c r="L58" i="35"/>
  <c r="L50" i="35"/>
  <c r="L13" i="35"/>
  <c r="L37" i="35"/>
  <c r="L102" i="35"/>
  <c r="L103" i="35"/>
  <c r="L104" i="35"/>
  <c r="L105" i="35"/>
  <c r="L17" i="35"/>
  <c r="L48" i="35"/>
  <c r="L67" i="35"/>
  <c r="L62" i="35"/>
  <c r="L80" i="35"/>
  <c r="L64" i="35"/>
  <c r="L59" i="35"/>
  <c r="L34" i="35"/>
  <c r="L15" i="35"/>
  <c r="L44" i="35"/>
  <c r="L94" i="35"/>
  <c r="L85" i="35"/>
  <c r="L86" i="35"/>
  <c r="L87" i="35"/>
  <c r="L118" i="35"/>
  <c r="P116" i="7" s="1"/>
  <c r="L16" i="35"/>
  <c r="L39" i="35"/>
  <c r="L14" i="35"/>
  <c r="L90" i="35"/>
  <c r="L95" i="35"/>
  <c r="L92" i="35"/>
  <c r="L93" i="35"/>
  <c r="F34" i="35"/>
  <c r="R31" i="35"/>
  <c r="L25" i="35"/>
  <c r="L51" i="35"/>
  <c r="L21" i="35"/>
  <c r="L110" i="35"/>
  <c r="L91" i="35"/>
  <c r="L98" i="35"/>
  <c r="L99" i="35"/>
  <c r="R30" i="35"/>
  <c r="O32" i="35"/>
  <c r="O118" i="35"/>
  <c r="S116" i="7" s="1"/>
  <c r="K41" i="35"/>
  <c r="K25" i="35"/>
  <c r="K47" i="35"/>
  <c r="K70" i="35"/>
  <c r="K85" i="35"/>
  <c r="K86" i="35"/>
  <c r="K87" i="35"/>
  <c r="Q41" i="35"/>
  <c r="Q25" i="35"/>
  <c r="Q58" i="35"/>
  <c r="Q105" i="35"/>
  <c r="Q55" i="35"/>
  <c r="Q63" i="35"/>
  <c r="K32" i="35"/>
  <c r="Q34" i="35"/>
  <c r="K30" i="35"/>
  <c r="Q32" i="35"/>
  <c r="K37" i="35"/>
  <c r="K38" i="35"/>
  <c r="K28" i="35"/>
  <c r="K94" i="35"/>
  <c r="K95" i="35"/>
  <c r="K92" i="35"/>
  <c r="K93" i="35"/>
  <c r="Q17" i="35"/>
  <c r="Q37" i="35"/>
  <c r="Q38" i="35"/>
  <c r="Q64" i="35"/>
  <c r="Q67" i="35"/>
  <c r="Q62" i="35"/>
  <c r="Q80" i="35"/>
  <c r="K118" i="35"/>
  <c r="O116" i="7" s="1"/>
  <c r="K15" i="35"/>
  <c r="K14" i="35"/>
  <c r="K44" i="35"/>
  <c r="K110" i="35"/>
  <c r="K107" i="35"/>
  <c r="K108" i="35"/>
  <c r="K109" i="35"/>
  <c r="Q40" i="35"/>
  <c r="Q15" i="35"/>
  <c r="Q24" i="35"/>
  <c r="Q69" i="35"/>
  <c r="Q94" i="35"/>
  <c r="Q85" i="35"/>
  <c r="Q92" i="35"/>
  <c r="K20" i="35"/>
  <c r="K17" i="35"/>
  <c r="K54" i="35"/>
  <c r="K106" i="35"/>
  <c r="K103" i="35"/>
  <c r="K104" i="35"/>
  <c r="K105" i="35"/>
  <c r="Q48" i="35"/>
  <c r="Q20" i="35"/>
  <c r="Q39" i="35"/>
  <c r="Q87" i="35"/>
  <c r="Q90" i="35"/>
  <c r="Q95" i="35"/>
  <c r="Q98" i="35"/>
  <c r="K21" i="35"/>
  <c r="K24" i="35"/>
  <c r="K59" i="35"/>
  <c r="K102" i="35"/>
  <c r="K63" i="35"/>
  <c r="K58" i="35"/>
  <c r="Q46" i="35"/>
  <c r="Q54" i="35"/>
  <c r="Q56" i="35" s="1" a="1"/>
  <c r="Q56" i="35" s="1"/>
  <c r="Q51" i="35"/>
  <c r="Q93" i="35"/>
  <c r="Q110" i="35"/>
  <c r="Q91" i="35"/>
  <c r="Q108" i="35"/>
  <c r="Q14" i="35"/>
  <c r="Q59" i="35"/>
  <c r="Q13" i="35"/>
  <c r="Q99" i="35"/>
  <c r="Q106" i="35"/>
  <c r="Q107" i="35"/>
  <c r="Q104" i="35"/>
  <c r="Q30" i="35"/>
  <c r="I63" i="35"/>
  <c r="G105" i="35"/>
  <c r="D17" i="35"/>
  <c r="D15" i="35"/>
  <c r="G108" i="35"/>
  <c r="D40" i="35"/>
  <c r="G110" i="35"/>
  <c r="I44" i="35"/>
  <c r="D87" i="35"/>
  <c r="G107" i="35"/>
  <c r="I20" i="35"/>
  <c r="D93" i="35"/>
  <c r="I59" i="35"/>
  <c r="D54" i="35"/>
  <c r="G28" i="35"/>
  <c r="I47" i="35"/>
  <c r="D109" i="35"/>
  <c r="G41" i="35"/>
  <c r="I67" i="35"/>
  <c r="I29" i="35"/>
  <c r="G17" i="35"/>
  <c r="D50" i="35"/>
  <c r="D41" i="35"/>
  <c r="D79" i="35"/>
  <c r="D86" i="35"/>
  <c r="D104" i="35"/>
  <c r="D90" i="35"/>
  <c r="G13" i="35"/>
  <c r="G21" i="35"/>
  <c r="G47" i="35"/>
  <c r="G98" i="35"/>
  <c r="G109" i="35"/>
  <c r="G90" i="35"/>
  <c r="G91" i="35"/>
  <c r="D30" i="35"/>
  <c r="G31" i="35"/>
  <c r="G33" i="35"/>
  <c r="D13" i="35"/>
  <c r="D25" i="35"/>
  <c r="D46" i="35"/>
  <c r="D94" i="35"/>
  <c r="D99" i="35"/>
  <c r="D102" i="35"/>
  <c r="D58" i="35"/>
  <c r="G58" i="35"/>
  <c r="G37" i="35"/>
  <c r="G24" i="35"/>
  <c r="G104" i="35"/>
  <c r="G54" i="35"/>
  <c r="G106" i="35"/>
  <c r="G103" i="35"/>
  <c r="G30" i="35"/>
  <c r="D21" i="35"/>
  <c r="D48" i="35"/>
  <c r="D14" i="35"/>
  <c r="D98" i="35"/>
  <c r="D106" i="35"/>
  <c r="D103" i="35"/>
  <c r="D63" i="35"/>
  <c r="G51" i="35"/>
  <c r="G49" i="35"/>
  <c r="G63" i="35"/>
  <c r="G64" i="35"/>
  <c r="G59" i="35"/>
  <c r="G102" i="35"/>
  <c r="G32" i="35"/>
  <c r="D16" i="35"/>
  <c r="D24" i="35"/>
  <c r="D39" i="35"/>
  <c r="D107" i="35"/>
  <c r="D85" i="35"/>
  <c r="D55" i="35"/>
  <c r="D80" i="35"/>
  <c r="G40" i="35"/>
  <c r="G20" i="35"/>
  <c r="G80" i="35"/>
  <c r="G69" i="35"/>
  <c r="G48" i="35"/>
  <c r="G62" i="35"/>
  <c r="D20" i="35"/>
  <c r="D28" i="35"/>
  <c r="D44" i="35"/>
  <c r="D59" i="35"/>
  <c r="D92" i="35"/>
  <c r="D62" i="35"/>
  <c r="D95" i="35"/>
  <c r="G16" i="35"/>
  <c r="G55" i="35"/>
  <c r="G25" i="35"/>
  <c r="G46" i="35"/>
  <c r="G87" i="35"/>
  <c r="G67" i="35"/>
  <c r="G79" i="35"/>
  <c r="D49" i="35"/>
  <c r="D47" i="35"/>
  <c r="D51" i="35"/>
  <c r="D67" i="35"/>
  <c r="D105" i="35"/>
  <c r="D110" i="35"/>
  <c r="D108" i="35"/>
  <c r="G15" i="35"/>
  <c r="G44" i="35"/>
  <c r="G38" i="35"/>
  <c r="G86" i="35"/>
  <c r="G93" i="35"/>
  <c r="G70" i="35"/>
  <c r="G85" i="35"/>
  <c r="G34" i="35"/>
  <c r="D38" i="35"/>
  <c r="D37" i="35"/>
  <c r="D69" i="35"/>
  <c r="D70" i="35"/>
  <c r="D91" i="35"/>
  <c r="G39" i="35"/>
  <c r="G14" i="35"/>
  <c r="G50" i="35"/>
  <c r="G92" i="35"/>
  <c r="G99" i="35"/>
  <c r="G94" i="35"/>
  <c r="G95" i="35"/>
  <c r="I73" i="35"/>
  <c r="I84" i="35"/>
  <c r="I76" i="35"/>
  <c r="I74" i="35"/>
  <c r="I75" i="35"/>
  <c r="I40" i="35"/>
  <c r="I16" i="35"/>
  <c r="I39" i="35"/>
  <c r="I69" i="35"/>
  <c r="I70" i="35"/>
  <c r="I62" i="35"/>
  <c r="I80" i="35"/>
  <c r="I118" i="35"/>
  <c r="M116" i="7" s="1"/>
  <c r="G118" i="35"/>
  <c r="K116" i="7" s="1"/>
  <c r="G84" i="35"/>
  <c r="G76" i="35"/>
  <c r="G75" i="35"/>
  <c r="G73" i="35"/>
  <c r="G74" i="35"/>
  <c r="D75" i="35"/>
  <c r="D74" i="35"/>
  <c r="D73" i="35"/>
  <c r="D84" i="35"/>
  <c r="D83" i="35"/>
  <c r="D76" i="35"/>
  <c r="I14" i="35"/>
  <c r="I25" i="35"/>
  <c r="I51" i="35"/>
  <c r="I87" i="35"/>
  <c r="I79" i="35"/>
  <c r="I86" i="35"/>
  <c r="R74" i="35"/>
  <c r="R73" i="35"/>
  <c r="R84" i="35"/>
  <c r="R76" i="35"/>
  <c r="R75" i="35"/>
  <c r="O84" i="35"/>
  <c r="O76" i="35"/>
  <c r="O73" i="35"/>
  <c r="O75" i="35"/>
  <c r="O74" i="35"/>
  <c r="I21" i="35"/>
  <c r="I38" i="35"/>
  <c r="I48" i="35"/>
  <c r="I94" i="35"/>
  <c r="I85" i="35"/>
  <c r="I92" i="35"/>
  <c r="I30" i="35"/>
  <c r="K33" i="35"/>
  <c r="K74" i="35"/>
  <c r="K75" i="35"/>
  <c r="K73" i="35"/>
  <c r="K84" i="35"/>
  <c r="K76" i="35"/>
  <c r="Q31" i="35"/>
  <c r="Q73" i="35"/>
  <c r="Q84" i="35"/>
  <c r="Q76" i="35"/>
  <c r="Q74" i="35"/>
  <c r="Q75" i="35"/>
  <c r="I41" i="35"/>
  <c r="I50" i="35"/>
  <c r="I13" i="35"/>
  <c r="I93" i="35"/>
  <c r="I90" i="35"/>
  <c r="I95" i="35"/>
  <c r="I98" i="35"/>
  <c r="I31" i="35"/>
  <c r="N75" i="35"/>
  <c r="N84" i="35"/>
  <c r="N76" i="35"/>
  <c r="N74" i="35"/>
  <c r="N73" i="35"/>
  <c r="P84" i="35"/>
  <c r="P76" i="35"/>
  <c r="P75" i="35"/>
  <c r="P73" i="35"/>
  <c r="P74" i="35"/>
  <c r="I37" i="35"/>
  <c r="I46" i="35"/>
  <c r="I28" i="35"/>
  <c r="I99" i="35"/>
  <c r="I110" i="35"/>
  <c r="I91" i="35"/>
  <c r="I108" i="35"/>
  <c r="I33" i="35"/>
  <c r="J73" i="35"/>
  <c r="J84" i="35"/>
  <c r="J76" i="35"/>
  <c r="J74" i="35"/>
  <c r="J75" i="35"/>
  <c r="E75" i="35"/>
  <c r="E76" i="35"/>
  <c r="E74" i="35"/>
  <c r="E73" i="35"/>
  <c r="E84" i="35"/>
  <c r="I49" i="35"/>
  <c r="I24" i="35"/>
  <c r="I58" i="35"/>
  <c r="I109" i="35"/>
  <c r="I106" i="35"/>
  <c r="I107" i="35"/>
  <c r="I104" i="35"/>
  <c r="I32" i="35"/>
  <c r="H84" i="35"/>
  <c r="H88" i="35" s="1" a="1"/>
  <c r="H88" i="35" s="1"/>
  <c r="H76" i="35"/>
  <c r="H75" i="35"/>
  <c r="H74" i="35"/>
  <c r="H73" i="35"/>
  <c r="M75" i="35"/>
  <c r="M84" i="35"/>
  <c r="M74" i="35"/>
  <c r="M73" i="35"/>
  <c r="M76" i="35"/>
  <c r="I17" i="35"/>
  <c r="I15" i="35"/>
  <c r="I54" i="35"/>
  <c r="I64" i="35"/>
  <c r="I105" i="35"/>
  <c r="I102" i="35"/>
  <c r="I103" i="35"/>
  <c r="I34" i="35"/>
  <c r="F118" i="35"/>
  <c r="J116" i="7" s="1"/>
  <c r="F84" i="35"/>
  <c r="F75" i="35"/>
  <c r="F76" i="35"/>
  <c r="F74" i="35"/>
  <c r="F73" i="35"/>
  <c r="L32" i="35"/>
  <c r="L74" i="35"/>
  <c r="L73" i="35"/>
  <c r="L84" i="35"/>
  <c r="L76" i="35"/>
  <c r="L75" i="35"/>
  <c r="K34" i="35"/>
  <c r="L30" i="35"/>
  <c r="F30" i="35"/>
  <c r="H31" i="35"/>
  <c r="M31" i="35"/>
  <c r="Q29" i="35"/>
  <c r="R118" i="35"/>
  <c r="V116" i="7" s="1"/>
  <c r="K31" i="35"/>
  <c r="O33" i="35"/>
  <c r="L33" i="35"/>
  <c r="F32" i="35"/>
  <c r="H33" i="35"/>
  <c r="M33" i="35"/>
  <c r="Q118" i="35"/>
  <c r="U116" i="7" s="1"/>
  <c r="H118" i="35"/>
  <c r="L116" i="7" s="1"/>
  <c r="R34" i="35"/>
  <c r="K29" i="35"/>
  <c r="O34" i="35"/>
  <c r="L29" i="35"/>
  <c r="F33" i="35"/>
  <c r="M29" i="35"/>
  <c r="Q33" i="35"/>
  <c r="R29" i="35"/>
  <c r="O30" i="35"/>
  <c r="H29" i="35"/>
  <c r="M32" i="35"/>
  <c r="R32" i="35"/>
  <c r="D33" i="35"/>
  <c r="D34" i="35"/>
  <c r="D29" i="35"/>
  <c r="D31" i="35"/>
  <c r="D32" i="35"/>
  <c r="D118" i="35"/>
  <c r="H116" i="7" s="1"/>
  <c r="H13" i="11"/>
  <c r="B13" i="11" a="1"/>
  <c r="B13" i="11" s="1"/>
  <c r="M119" i="7" a="1"/>
  <c r="M119" i="7" s="1"/>
  <c r="K119" i="7" a="1"/>
  <c r="K119" i="7" s="1"/>
  <c r="E13" i="11"/>
  <c r="L13" i="11"/>
  <c r="K13" i="11"/>
  <c r="N119" i="7" a="1"/>
  <c r="N119" i="7" s="1"/>
  <c r="F13" i="11"/>
  <c r="Q119" i="7" a="1"/>
  <c r="Q119" i="7" s="1"/>
  <c r="P119" i="7" a="1"/>
  <c r="P119" i="7" s="1"/>
  <c r="Q88" i="35" l="1" a="1"/>
  <c r="Q88" i="35" s="1"/>
  <c r="N88" i="35" a="1"/>
  <c r="N88" i="35" s="1"/>
  <c r="K88" i="35" a="1"/>
  <c r="K88" i="35" s="1"/>
  <c r="M88" i="35" a="1"/>
  <c r="M88" i="35" s="1"/>
  <c r="G88" i="35" a="1"/>
  <c r="G88" i="35" s="1"/>
  <c r="L88" i="35" a="1"/>
  <c r="L88" i="35" s="1"/>
  <c r="F88" i="35" a="1"/>
  <c r="F88" i="35" s="1"/>
  <c r="I88" i="35" a="1"/>
  <c r="I88" i="35" s="1"/>
  <c r="D88" i="35" a="1"/>
  <c r="D88" i="35" s="1"/>
  <c r="P88" i="35" a="1"/>
  <c r="P88" i="35" s="1"/>
  <c r="O88" i="35" a="1"/>
  <c r="O88" i="35" s="1"/>
  <c r="E88" i="35" a="1"/>
  <c r="E88" i="35" s="1"/>
  <c r="R88" i="35" a="1"/>
  <c r="R88" i="35" s="1"/>
  <c r="J88" i="35" a="1"/>
  <c r="J88" i="35" s="1"/>
  <c r="M81" i="35" a="1"/>
  <c r="M81" i="35" s="1"/>
  <c r="P22" i="35" a="1"/>
  <c r="P22" i="35" s="1"/>
  <c r="O100" i="35" a="1"/>
  <c r="O100" i="35" s="1"/>
  <c r="J65" i="35" a="1"/>
  <c r="J65" i="35" s="1"/>
  <c r="N81" i="35" a="1"/>
  <c r="N81" i="35" s="1"/>
  <c r="E81" i="35" a="1"/>
  <c r="E81" i="35" s="1"/>
  <c r="R71" i="35" a="1"/>
  <c r="R71" i="35" s="1"/>
  <c r="P71" i="35" a="1"/>
  <c r="P71" i="35" s="1"/>
  <c r="M22" i="35" a="1"/>
  <c r="M22" i="35" s="1"/>
  <c r="J17" i="36" a="1"/>
  <c r="J17" i="36" s="1"/>
  <c r="F26" i="34" s="1"/>
  <c r="E22" i="35" a="1"/>
  <c r="E22" i="35" s="1"/>
  <c r="I60" i="35" a="1"/>
  <c r="I60" i="35" s="1"/>
  <c r="M71" i="35" a="1"/>
  <c r="M71" i="35" s="1"/>
  <c r="J56" i="35" a="1"/>
  <c r="J56" i="35" s="1"/>
  <c r="P100" i="35" a="1"/>
  <c r="P100" i="35" s="1"/>
  <c r="H26" i="35" a="1"/>
  <c r="H26" i="35" s="1"/>
  <c r="R100" i="35" a="1"/>
  <c r="R100" i="35" s="1"/>
  <c r="H100" i="35" a="1"/>
  <c r="H100" i="35" s="1"/>
  <c r="R26" i="35" a="1"/>
  <c r="R26" i="35" s="1"/>
  <c r="E100" i="35" a="1"/>
  <c r="E100" i="35" s="1"/>
  <c r="M65" i="35" a="1"/>
  <c r="M65" i="35" s="1"/>
  <c r="H22" i="35" a="1"/>
  <c r="H22" i="35" s="1"/>
  <c r="O60" i="35" a="1"/>
  <c r="O60" i="35" s="1"/>
  <c r="M56" i="35" a="1"/>
  <c r="M56" i="35" s="1"/>
  <c r="J26" i="35" a="1"/>
  <c r="J26" i="35" s="1"/>
  <c r="R60" i="35" a="1"/>
  <c r="R60" i="35" s="1"/>
  <c r="R18" i="35" a="1"/>
  <c r="R18" i="35" s="1"/>
  <c r="I56" i="35" a="1"/>
  <c r="I56" i="35" s="1"/>
  <c r="P26" i="35" a="1"/>
  <c r="P26" i="35" s="1"/>
  <c r="M60" i="35" a="1"/>
  <c r="M60" i="35" s="1"/>
  <c r="K100" i="35" a="1"/>
  <c r="K100" i="35" s="1"/>
  <c r="N22" i="35" a="1"/>
  <c r="N22" i="35" s="1"/>
  <c r="R96" i="35" a="1"/>
  <c r="R96" i="35" s="1"/>
  <c r="R65" i="35" a="1"/>
  <c r="R65" i="35" s="1"/>
  <c r="J60" i="35" a="1"/>
  <c r="J60" i="35" s="1"/>
  <c r="J22" i="35" a="1"/>
  <c r="J22" i="35" s="1"/>
  <c r="M18" i="35" a="1"/>
  <c r="M18" i="35" s="1"/>
  <c r="P56" i="35" a="1"/>
  <c r="P56" i="35" s="1"/>
  <c r="E42" i="35" a="1"/>
  <c r="E42" i="35" s="1"/>
  <c r="J71" i="35" a="1"/>
  <c r="J71" i="35" s="1"/>
  <c r="R81" i="35" a="1"/>
  <c r="R81" i="35" s="1"/>
  <c r="K71" i="35" a="1"/>
  <c r="K71" i="35" s="1"/>
  <c r="J81" i="35" a="1"/>
  <c r="J81" i="35" s="1"/>
  <c r="K81" i="35" a="1"/>
  <c r="K81" i="35" s="1"/>
  <c r="T16" i="36"/>
  <c r="H71" i="35" a="1"/>
  <c r="H71" i="35" s="1"/>
  <c r="E65" i="35" a="1"/>
  <c r="E65" i="35" s="1"/>
  <c r="E71" i="35" a="1"/>
  <c r="E71" i="35" s="1"/>
  <c r="E60" i="35" a="1"/>
  <c r="E60" i="35" s="1"/>
  <c r="E26" i="35" a="1"/>
  <c r="E26" i="35" s="1"/>
  <c r="F17" i="36"/>
  <c r="T12" i="36"/>
  <c r="J100" i="35" a="1"/>
  <c r="J100" i="35" s="1"/>
  <c r="M26" i="35" a="1"/>
  <c r="M26" i="35" s="1"/>
  <c r="H60" i="35" a="1"/>
  <c r="H60" i="35" s="1"/>
  <c r="R52" i="35" a="1"/>
  <c r="R52" i="35" s="1"/>
  <c r="O81" i="35" a="1"/>
  <c r="O81" i="35" s="1"/>
  <c r="R22" i="35" a="1"/>
  <c r="R22" i="35" s="1"/>
  <c r="O71" i="35" a="1"/>
  <c r="O71" i="35" s="1"/>
  <c r="H18" i="35" a="1"/>
  <c r="H18" i="35" s="1"/>
  <c r="R56" i="35" a="1"/>
  <c r="R56" i="35" s="1"/>
  <c r="O22" i="35" a="1"/>
  <c r="O22" i="35" s="1"/>
  <c r="O65" i="35" a="1"/>
  <c r="O65" i="35" s="1"/>
  <c r="P18" i="35" a="1"/>
  <c r="P18" i="35" s="1"/>
  <c r="J42" i="35" a="1"/>
  <c r="J42" i="35" s="1"/>
  <c r="J96" i="35" a="1"/>
  <c r="J96" i="35" s="1"/>
  <c r="J52" i="35" a="1"/>
  <c r="J52" i="35" s="1"/>
  <c r="P52" i="35" a="1"/>
  <c r="P52" i="35" s="1"/>
  <c r="F22" i="35" a="1"/>
  <c r="F22" i="35" s="1"/>
  <c r="O18" i="35" a="1"/>
  <c r="O18" i="35" s="1"/>
  <c r="H96" i="35" a="1"/>
  <c r="H96" i="35" s="1"/>
  <c r="M111" i="35" a="1"/>
  <c r="M111" i="35" s="1"/>
  <c r="H111" i="35" a="1"/>
  <c r="H111" i="35" s="1"/>
  <c r="O42" i="35" a="1"/>
  <c r="O42" i="35" s="1"/>
  <c r="K60" i="35" a="1"/>
  <c r="K60" i="35" s="1"/>
  <c r="F71" i="35" a="1"/>
  <c r="F71" i="35" s="1"/>
  <c r="E56" i="35" a="1"/>
  <c r="E56" i="35" s="1"/>
  <c r="P42" i="35" a="1"/>
  <c r="P42" i="35" s="1"/>
  <c r="M100" i="35" a="1"/>
  <c r="M100" i="35" s="1"/>
  <c r="M42" i="35" a="1"/>
  <c r="M42" i="35" s="1"/>
  <c r="H56" i="35" a="1"/>
  <c r="H56" i="35" s="1"/>
  <c r="E52" i="35" a="1"/>
  <c r="E52" i="35" s="1"/>
  <c r="H65" i="35" a="1"/>
  <c r="H65" i="35" s="1"/>
  <c r="N60" i="35" a="1"/>
  <c r="N60" i="35" s="1"/>
  <c r="L81" i="35" a="1"/>
  <c r="L81" i="35" s="1"/>
  <c r="J111" i="35" a="1"/>
  <c r="J111" i="35" s="1"/>
  <c r="E18" i="35" a="1"/>
  <c r="E18" i="35" s="1"/>
  <c r="J18" i="35" a="1"/>
  <c r="J18" i="35" s="1"/>
  <c r="P81" i="35" a="1"/>
  <c r="P81" i="35" s="1"/>
  <c r="R111" i="35" a="1"/>
  <c r="R111" i="35" s="1"/>
  <c r="N100" i="35" a="1"/>
  <c r="N100" i="35" s="1"/>
  <c r="P65" i="35" a="1"/>
  <c r="P65" i="35" s="1"/>
  <c r="P60" i="35" a="1"/>
  <c r="P60" i="35" s="1"/>
  <c r="P111" i="35" a="1"/>
  <c r="P111" i="35" s="1"/>
  <c r="N71" i="35" a="1"/>
  <c r="N71" i="35" s="1"/>
  <c r="H42" i="35" a="1"/>
  <c r="H42" i="35" s="1"/>
  <c r="F65" i="35" a="1"/>
  <c r="F65" i="35" s="1"/>
  <c r="F100" i="35" a="1"/>
  <c r="F100" i="35" s="1"/>
  <c r="O56" i="35" a="1"/>
  <c r="O56" i="35" s="1"/>
  <c r="N26" i="35" a="1"/>
  <c r="N26" i="35" s="1"/>
  <c r="P96" i="35" a="1"/>
  <c r="P96" i="35" s="1"/>
  <c r="N111" i="35" a="1"/>
  <c r="N111" i="35" s="1"/>
  <c r="N65" i="35" a="1"/>
  <c r="N65" i="35" s="1"/>
  <c r="M52" i="35" a="1"/>
  <c r="M52" i="35" s="1"/>
  <c r="R42" i="35" a="1"/>
  <c r="R42" i="35" s="1"/>
  <c r="N56" i="35" a="1"/>
  <c r="N56" i="35" s="1"/>
  <c r="D71" i="35" a="1"/>
  <c r="D71" i="35" s="1"/>
  <c r="Q60" i="35" a="1"/>
  <c r="Q60" i="35" s="1"/>
  <c r="K52" i="35" a="1"/>
  <c r="K52" i="35" s="1"/>
  <c r="F26" i="35" a="1"/>
  <c r="F26" i="35" s="1"/>
  <c r="E111" i="35" a="1"/>
  <c r="E111" i="35" s="1"/>
  <c r="H52" i="35" a="1"/>
  <c r="H52" i="35" s="1"/>
  <c r="N52" i="35" a="1"/>
  <c r="N52" i="35" s="1"/>
  <c r="K65" i="35" a="1"/>
  <c r="K65" i="35" s="1"/>
  <c r="M96" i="35" a="1"/>
  <c r="M96" i="35" s="1"/>
  <c r="O96" i="35" a="1"/>
  <c r="O96" i="35" s="1"/>
  <c r="J35" i="35" a="1"/>
  <c r="J35" i="35" s="1"/>
  <c r="O111" i="35" a="1"/>
  <c r="O111" i="35" s="1"/>
  <c r="E96" i="35" a="1"/>
  <c r="E96" i="35" s="1"/>
  <c r="N42" i="35" a="1"/>
  <c r="N42" i="35" s="1"/>
  <c r="F60" i="35" a="1"/>
  <c r="F60" i="35" s="1"/>
  <c r="Q22" i="35" a="1"/>
  <c r="Q22" i="35" s="1"/>
  <c r="O52" i="35" a="1"/>
  <c r="O52" i="35" s="1"/>
  <c r="N96" i="35" a="1"/>
  <c r="N96" i="35" s="1"/>
  <c r="N18" i="35" a="1"/>
  <c r="N18" i="35" s="1"/>
  <c r="P35" i="35" a="1"/>
  <c r="P35" i="35" s="1"/>
  <c r="N35" i="35" a="1"/>
  <c r="N35" i="35" s="1"/>
  <c r="Q71" i="35" a="1"/>
  <c r="Q71" i="35" s="1"/>
  <c r="K56" i="35" a="1"/>
  <c r="K56" i="35" s="1"/>
  <c r="E35" i="35" a="1"/>
  <c r="E35" i="35" s="1"/>
  <c r="F81" i="35" a="1"/>
  <c r="F81" i="35" s="1"/>
  <c r="S64" i="35"/>
  <c r="G26" i="35" a="1"/>
  <c r="G26" i="35" s="1"/>
  <c r="G56" i="35" a="1"/>
  <c r="G56" i="35" s="1"/>
  <c r="L100" i="35" a="1"/>
  <c r="L100" i="35" s="1"/>
  <c r="D26" i="35" a="1"/>
  <c r="D26" i="35" s="1"/>
  <c r="K26" i="35" a="1"/>
  <c r="K26" i="35" s="1"/>
  <c r="D81" i="35" a="1"/>
  <c r="D81" i="35" s="1"/>
  <c r="L71" i="35" a="1"/>
  <c r="L71" i="35" s="1"/>
  <c r="L96" i="35" a="1"/>
  <c r="L96" i="35" s="1"/>
  <c r="L65" i="35" a="1"/>
  <c r="L65" i="35" s="1"/>
  <c r="F18" i="35" a="1"/>
  <c r="F18" i="35" s="1"/>
  <c r="F56" i="35" a="1"/>
  <c r="F56" i="35" s="1"/>
  <c r="F42" i="35" a="1"/>
  <c r="F42" i="35" s="1"/>
  <c r="L22" i="35" a="1"/>
  <c r="L22" i="35" s="1"/>
  <c r="W116" i="7"/>
  <c r="I100" i="35" a="1"/>
  <c r="I100" i="35" s="1"/>
  <c r="I71" i="35" a="1"/>
  <c r="I71" i="35" s="1"/>
  <c r="Q100" i="35" a="1"/>
  <c r="Q100" i="35" s="1"/>
  <c r="L60" i="35" a="1"/>
  <c r="L60" i="35" s="1"/>
  <c r="L26" i="35" a="1"/>
  <c r="L26" i="35" s="1"/>
  <c r="L56" i="35" a="1"/>
  <c r="L56" i="35" s="1"/>
  <c r="D65" i="35" a="1"/>
  <c r="D65" i="35" s="1"/>
  <c r="L52" i="35" a="1"/>
  <c r="L52" i="35" s="1"/>
  <c r="L18" i="35" a="1"/>
  <c r="L18" i="35" s="1"/>
  <c r="F52" i="35" a="1"/>
  <c r="F52" i="35" s="1"/>
  <c r="F111" i="35" a="1"/>
  <c r="F111" i="35" s="1"/>
  <c r="L42" i="35" a="1"/>
  <c r="L42" i="35" s="1"/>
  <c r="F96" i="35" a="1"/>
  <c r="F96" i="35" s="1"/>
  <c r="Q81" i="35" a="1"/>
  <c r="Q81" i="35" s="1"/>
  <c r="Q18" i="35" a="1"/>
  <c r="Q18" i="35" s="1"/>
  <c r="S55" i="35"/>
  <c r="L111" i="35" a="1"/>
  <c r="L111" i="35" s="1"/>
  <c r="S67" i="35"/>
  <c r="K111" i="35" a="1"/>
  <c r="K111" i="35" s="1"/>
  <c r="G81" i="35" a="1"/>
  <c r="G81" i="35" s="1"/>
  <c r="K22" i="35" a="1"/>
  <c r="K22" i="35" s="1"/>
  <c r="S46" i="35"/>
  <c r="D100" i="35" a="1"/>
  <c r="D100" i="35" s="1"/>
  <c r="Q52" i="35" a="1"/>
  <c r="Q52" i="35" s="1"/>
  <c r="R35" i="35" a="1"/>
  <c r="R35" i="35" s="1"/>
  <c r="O35" i="35" a="1"/>
  <c r="O35" i="35" s="1"/>
  <c r="S13" i="35"/>
  <c r="S25" i="35"/>
  <c r="G100" i="35" a="1"/>
  <c r="G100" i="35" s="1"/>
  <c r="D96" i="35" a="1"/>
  <c r="D96" i="35" s="1"/>
  <c r="G65" i="35" a="1"/>
  <c r="G65" i="35" s="1"/>
  <c r="Q26" i="35" a="1"/>
  <c r="Q26" i="35" s="1"/>
  <c r="K42" i="35" a="1"/>
  <c r="K42" i="35" s="1"/>
  <c r="S14" i="35"/>
  <c r="D22" i="35" a="1"/>
  <c r="D22" i="35" s="1"/>
  <c r="G60" i="35" a="1"/>
  <c r="G60" i="35" s="1"/>
  <c r="Q42" i="35" a="1"/>
  <c r="Q42" i="35" s="1"/>
  <c r="I96" i="35" a="1"/>
  <c r="I96" i="35" s="1"/>
  <c r="G96" i="35" a="1"/>
  <c r="G96" i="35" s="1"/>
  <c r="S15" i="35"/>
  <c r="G71" i="35" a="1"/>
  <c r="G71" i="35" s="1"/>
  <c r="S39" i="35"/>
  <c r="Q111" i="35" a="1"/>
  <c r="Q111" i="35" s="1"/>
  <c r="Q96" i="35" a="1"/>
  <c r="Q96" i="35" s="1"/>
  <c r="K18" i="35" a="1"/>
  <c r="K18" i="35" s="1"/>
  <c r="K96" i="35" a="1"/>
  <c r="K96" i="35" s="1"/>
  <c r="I81" i="35" a="1"/>
  <c r="I81" i="35" s="1"/>
  <c r="S70" i="35"/>
  <c r="I22" i="35" a="1"/>
  <c r="I22" i="35" s="1"/>
  <c r="Q65" i="35" a="1"/>
  <c r="Q65" i="35" s="1"/>
  <c r="S20" i="35"/>
  <c r="S41" i="35"/>
  <c r="D60" i="35" a="1"/>
  <c r="D60" i="35" s="1"/>
  <c r="S59" i="35"/>
  <c r="S40" i="35"/>
  <c r="S44" i="35"/>
  <c r="G42" i="35" a="1"/>
  <c r="G42" i="35" s="1"/>
  <c r="D18" i="35" a="1"/>
  <c r="D18" i="35" s="1"/>
  <c r="S28" i="35"/>
  <c r="G111" i="35" a="1"/>
  <c r="G111" i="35" s="1"/>
  <c r="S63" i="35"/>
  <c r="S24" i="35"/>
  <c r="S37" i="35"/>
  <c r="D52" i="35" a="1"/>
  <c r="D52" i="35" s="1"/>
  <c r="S51" i="35"/>
  <c r="Q35" i="35" a="1"/>
  <c r="Q35" i="35" s="1"/>
  <c r="K35" i="35" a="1"/>
  <c r="K35" i="35" s="1"/>
  <c r="E77" i="35" a="1"/>
  <c r="E77" i="35" s="1"/>
  <c r="S50" i="35"/>
  <c r="D42" i="35" a="1"/>
  <c r="D42" i="35" s="1"/>
  <c r="S49" i="35"/>
  <c r="G35" i="35" a="1"/>
  <c r="G35" i="35" s="1"/>
  <c r="G22" i="35" a="1"/>
  <c r="G22" i="35" s="1"/>
  <c r="S17" i="35"/>
  <c r="S54" i="35"/>
  <c r="S48" i="35"/>
  <c r="L35" i="35" a="1"/>
  <c r="L35" i="35" s="1"/>
  <c r="F77" i="35" a="1"/>
  <c r="F77" i="35" s="1"/>
  <c r="D56" i="35" a="1"/>
  <c r="D56" i="35" s="1"/>
  <c r="S16" i="35"/>
  <c r="S47" i="35"/>
  <c r="S74" i="35"/>
  <c r="S95" i="35"/>
  <c r="S107" i="35"/>
  <c r="K77" i="35" a="1"/>
  <c r="K77" i="35" s="1"/>
  <c r="S76" i="35"/>
  <c r="S92" i="35"/>
  <c r="S93" i="35"/>
  <c r="S75" i="35"/>
  <c r="S38" i="35"/>
  <c r="S33" i="35"/>
  <c r="Q77" i="35" a="1"/>
  <c r="Q77" i="35" s="1"/>
  <c r="M77" i="35" a="1"/>
  <c r="M77" i="35" s="1"/>
  <c r="H77" i="35" a="1"/>
  <c r="H77" i="35" s="1"/>
  <c r="S83" i="35"/>
  <c r="S90" i="35"/>
  <c r="S99" i="35"/>
  <c r="S31" i="35"/>
  <c r="S34" i="35"/>
  <c r="H35" i="35" a="1"/>
  <c r="H35" i="35" s="1"/>
  <c r="S84" i="35"/>
  <c r="S91" i="35"/>
  <c r="S80" i="35"/>
  <c r="S94" i="35"/>
  <c r="S86" i="35"/>
  <c r="S98" i="35"/>
  <c r="S109" i="35"/>
  <c r="S79" i="35"/>
  <c r="S87" i="35"/>
  <c r="S73" i="35"/>
  <c r="S85" i="35"/>
  <c r="S110" i="35"/>
  <c r="S108" i="35"/>
  <c r="S106" i="35"/>
  <c r="S105" i="35"/>
  <c r="S104" i="35"/>
  <c r="S103" i="35"/>
  <c r="D111" i="35" a="1"/>
  <c r="D111" i="35" s="1"/>
  <c r="S102" i="35"/>
  <c r="G18" i="35" a="1"/>
  <c r="G18" i="35" s="1"/>
  <c r="S62" i="35"/>
  <c r="P77" i="35" a="1"/>
  <c r="P77" i="35" s="1"/>
  <c r="I35" i="35" a="1"/>
  <c r="I35" i="35" s="1"/>
  <c r="I18" i="35" a="1"/>
  <c r="I18" i="35" s="1"/>
  <c r="L77" i="35" a="1"/>
  <c r="L77" i="35" s="1"/>
  <c r="J77" i="35" a="1"/>
  <c r="J77" i="35" s="1"/>
  <c r="I111" i="35" a="1"/>
  <c r="I111" i="35" s="1"/>
  <c r="I26" i="35" a="1"/>
  <c r="I26" i="35" s="1"/>
  <c r="I42" i="35" a="1"/>
  <c r="I42" i="35" s="1"/>
  <c r="I77" i="35" a="1"/>
  <c r="I77" i="35" s="1"/>
  <c r="S21" i="35"/>
  <c r="S69" i="35"/>
  <c r="R77" i="35" a="1"/>
  <c r="R77" i="35" s="1"/>
  <c r="G52" i="35" a="1"/>
  <c r="G52" i="35" s="1"/>
  <c r="M35" i="35" a="1"/>
  <c r="M35" i="35" s="1"/>
  <c r="S30" i="35"/>
  <c r="S58" i="35"/>
  <c r="N77" i="35" a="1"/>
  <c r="N77" i="35" s="1"/>
  <c r="O77" i="35" a="1"/>
  <c r="O77" i="35" s="1"/>
  <c r="I65" i="35" a="1"/>
  <c r="I65" i="35" s="1"/>
  <c r="I52" i="35" a="1"/>
  <c r="I52" i="35" s="1"/>
  <c r="D35" i="35" a="1"/>
  <c r="D35" i="35" s="1"/>
  <c r="S32" i="35"/>
  <c r="D77" i="35" a="1"/>
  <c r="D77" i="35" s="1"/>
  <c r="S29" i="35"/>
  <c r="G77" i="35" a="1"/>
  <c r="G77" i="35" s="1"/>
  <c r="S118" i="35"/>
  <c r="F35" i="35" a="1"/>
  <c r="F35" i="35" s="1"/>
  <c r="J26" i="34"/>
  <c r="K26" i="34"/>
  <c r="M26" i="34"/>
  <c r="I26" i="34"/>
  <c r="G26" i="34"/>
  <c r="N26" i="34"/>
  <c r="C26" i="34"/>
  <c r="E26" i="34"/>
  <c r="O26" i="34"/>
  <c r="D26" i="34"/>
  <c r="L26" i="34"/>
  <c r="H26" i="34"/>
  <c r="C13" i="11"/>
  <c r="D13" i="11"/>
  <c r="J13" i="11"/>
  <c r="G13" i="11"/>
  <c r="I13" i="11"/>
  <c r="I114" i="35" l="1"/>
  <c r="F112" i="36"/>
  <c r="B26" i="34"/>
  <c r="K113" i="35"/>
  <c r="P113" i="35"/>
  <c r="R114" i="35"/>
  <c r="O114" i="35"/>
  <c r="H113" i="35"/>
  <c r="O113" i="35"/>
  <c r="L114" i="35"/>
  <c r="E114" i="35"/>
  <c r="P114" i="35"/>
  <c r="J113" i="35"/>
  <c r="N113" i="35"/>
  <c r="K114" i="35"/>
  <c r="D114" i="35"/>
  <c r="G114" i="35"/>
  <c r="Q114" i="35"/>
  <c r="F113" i="35"/>
  <c r="N114" i="35"/>
  <c r="J114" i="35"/>
  <c r="F114" i="35"/>
  <c r="H114" i="35"/>
  <c r="M114" i="35"/>
  <c r="E113" i="35"/>
  <c r="M113" i="35"/>
  <c r="I113" i="35"/>
  <c r="L113" i="35"/>
  <c r="R113" i="35"/>
  <c r="D113" i="35"/>
  <c r="Q113" i="35"/>
  <c r="G113" i="35"/>
  <c r="J112" i="36"/>
  <c r="J114" i="36" s="1"/>
  <c r="J115" i="36" s="1"/>
  <c r="F114" i="36"/>
  <c r="T17" i="36"/>
  <c r="S96" i="35"/>
  <c r="S71" i="35"/>
  <c r="S56" i="35"/>
  <c r="S60" i="35"/>
  <c r="S81" i="35"/>
  <c r="S100" i="35"/>
  <c r="S65" i="35"/>
  <c r="S88" i="35"/>
  <c r="S26" i="35"/>
  <c r="S22" i="35"/>
  <c r="S42" i="35"/>
  <c r="S35" i="35"/>
  <c r="S52" i="35"/>
  <c r="S77" i="35"/>
  <c r="S18" i="35"/>
  <c r="S111" i="35"/>
  <c r="J115" i="35" l="1"/>
  <c r="R115" i="35"/>
  <c r="P115" i="35"/>
  <c r="T113" i="7" s="1"/>
  <c r="T114" i="7" s="1"/>
  <c r="M9" i="34" s="1"/>
  <c r="O115" i="35"/>
  <c r="S113" i="7" s="1"/>
  <c r="S114" i="7" s="1"/>
  <c r="L9" i="34" s="1"/>
  <c r="L25" i="34" s="1"/>
  <c r="L27" i="34" s="1"/>
  <c r="L10" i="11" s="1"/>
  <c r="H115" i="35"/>
  <c r="L113" i="7" s="1"/>
  <c r="L114" i="7" s="1"/>
  <c r="E9" i="34" s="1"/>
  <c r="E25" i="34" s="1"/>
  <c r="E27" i="34" s="1"/>
  <c r="E10" i="11" s="1"/>
  <c r="N115" i="35"/>
  <c r="R113" i="7" s="1"/>
  <c r="R114" i="7" s="1"/>
  <c r="K9" i="34" s="1"/>
  <c r="M115" i="35"/>
  <c r="Q113" i="7" s="1"/>
  <c r="Q114" i="7" s="1"/>
  <c r="J9" i="34" s="1"/>
  <c r="F115" i="36"/>
  <c r="T114" i="36"/>
  <c r="E115" i="35"/>
  <c r="F115" i="35"/>
  <c r="J113" i="7" s="1"/>
  <c r="J114" i="7" s="1"/>
  <c r="K115" i="35"/>
  <c r="O113" i="7" s="1"/>
  <c r="O114" i="7" s="1"/>
  <c r="L115" i="35"/>
  <c r="P113" i="7" s="1"/>
  <c r="P114" i="7" s="1"/>
  <c r="Q115" i="35"/>
  <c r="D115" i="35"/>
  <c r="H113" i="7" s="1"/>
  <c r="I115" i="35"/>
  <c r="M113" i="7" s="1"/>
  <c r="M114" i="7" s="1"/>
  <c r="G115" i="35"/>
  <c r="K113" i="7" s="1"/>
  <c r="K114" i="7" s="1"/>
  <c r="D9" i="34" s="1"/>
  <c r="U113" i="7"/>
  <c r="U114" i="7" s="1"/>
  <c r="V113" i="7"/>
  <c r="V114" i="7" s="1"/>
  <c r="N113" i="7"/>
  <c r="I113" i="7" l="1"/>
  <c r="I114" i="7" s="1"/>
  <c r="I117" i="7" s="1"/>
  <c r="B9" i="11" s="1"/>
  <c r="S115" i="35"/>
  <c r="T117" i="7"/>
  <c r="M9" i="11" s="1"/>
  <c r="R117" i="7"/>
  <c r="K9" i="11" s="1"/>
  <c r="K117" i="7"/>
  <c r="D9" i="11" s="1"/>
  <c r="W113" i="7"/>
  <c r="O9" i="34"/>
  <c r="O25" i="34" s="1"/>
  <c r="O27" i="34" s="1"/>
  <c r="O10" i="11" s="1"/>
  <c r="V117" i="7"/>
  <c r="O9" i="11" s="1"/>
  <c r="N9" i="34"/>
  <c r="N25" i="34" s="1"/>
  <c r="N27" i="34" s="1"/>
  <c r="N10" i="11" s="1"/>
  <c r="U117" i="7"/>
  <c r="N9" i="11" s="1"/>
  <c r="N114" i="7"/>
  <c r="D25" i="34"/>
  <c r="D27" i="34" s="1"/>
  <c r="D10" i="11" s="1"/>
  <c r="C9" i="34"/>
  <c r="C25" i="34" s="1"/>
  <c r="C27" i="34" s="1"/>
  <c r="C10" i="11" s="1"/>
  <c r="J25" i="34"/>
  <c r="J27" i="34" s="1"/>
  <c r="J10" i="11" s="1"/>
  <c r="I9" i="34"/>
  <c r="I25" i="34" s="1"/>
  <c r="I27" i="34" s="1"/>
  <c r="I10" i="11" s="1"/>
  <c r="H9" i="34"/>
  <c r="H25" i="34" s="1"/>
  <c r="H27" i="34" s="1"/>
  <c r="H10" i="11" s="1"/>
  <c r="M117" i="7"/>
  <c r="F9" i="11" s="1"/>
  <c r="F9" i="34"/>
  <c r="F25" i="34" s="1"/>
  <c r="F27" i="34" s="1"/>
  <c r="F10" i="11" s="1"/>
  <c r="B9" i="34"/>
  <c r="P117" i="7"/>
  <c r="I9" i="11" s="1"/>
  <c r="O117" i="7"/>
  <c r="H9" i="11" s="1"/>
  <c r="J117" i="7"/>
  <c r="C9" i="11" s="1"/>
  <c r="L117" i="7"/>
  <c r="E9" i="11" s="1"/>
  <c r="E11" i="11" s="1"/>
  <c r="E28" i="11" s="1"/>
  <c r="E29" i="11" s="1"/>
  <c r="E32" i="11" s="1"/>
  <c r="E33" i="11" s="1"/>
  <c r="K25" i="34"/>
  <c r="K27" i="34" s="1"/>
  <c r="K10" i="11" s="1"/>
  <c r="Q117" i="7"/>
  <c r="J9" i="11" s="1"/>
  <c r="J119" i="7" a="1"/>
  <c r="J119" i="7" s="1"/>
  <c r="H114" i="7"/>
  <c r="M25" i="34"/>
  <c r="M27" i="34" s="1"/>
  <c r="M10" i="11" s="1"/>
  <c r="S117" i="7"/>
  <c r="L9" i="11" s="1"/>
  <c r="L11" i="11" s="1"/>
  <c r="L28" i="11" s="1"/>
  <c r="L29" i="11" s="1"/>
  <c r="L32" i="11" s="1"/>
  <c r="L33" i="11" s="1"/>
  <c r="K11" i="11" l="1"/>
  <c r="K28" i="11" s="1"/>
  <c r="K29" i="11" s="1"/>
  <c r="K32" i="11" s="1"/>
  <c r="K33" i="11" s="1"/>
  <c r="M11" i="11"/>
  <c r="M28" i="11" s="1"/>
  <c r="M29" i="11" s="1"/>
  <c r="M32" i="11" s="1"/>
  <c r="M33" i="11" s="1"/>
  <c r="D11" i="11"/>
  <c r="O11" i="11"/>
  <c r="N11" i="11"/>
  <c r="N28" i="11" s="1"/>
  <c r="N29" i="11" s="1"/>
  <c r="N32" i="11" s="1"/>
  <c r="N33" i="11" s="1"/>
  <c r="G9" i="34"/>
  <c r="G25" i="34" s="1"/>
  <c r="G27" i="34" s="1"/>
  <c r="G10" i="11" s="1"/>
  <c r="N117" i="7"/>
  <c r="G9" i="11" s="1"/>
  <c r="J11" i="11"/>
  <c r="J28" i="11" s="1"/>
  <c r="J29" i="11" s="1"/>
  <c r="J32" i="11" s="1"/>
  <c r="J33" i="11" s="1"/>
  <c r="F11" i="11"/>
  <c r="F28" i="11" s="1"/>
  <c r="F29" i="11" s="1"/>
  <c r="F32" i="11" s="1"/>
  <c r="F33" i="11" s="1"/>
  <c r="H11" i="11"/>
  <c r="I11" i="11"/>
  <c r="I28" i="11" s="1"/>
  <c r="I29" i="11" s="1"/>
  <c r="I32" i="11" s="1"/>
  <c r="I33" i="11" s="1"/>
  <c r="C11" i="11"/>
  <c r="B25" i="34"/>
  <c r="B27" i="34" s="1"/>
  <c r="B10" i="11" s="1"/>
  <c r="B11" i="11" s="1"/>
  <c r="B28" i="11" s="1"/>
  <c r="B29" i="11" s="1"/>
  <c r="B32" i="11" s="1"/>
  <c r="B33" i="11" s="1"/>
  <c r="H117" i="7"/>
  <c r="G11" i="11" l="1"/>
  <c r="G28" i="11" s="1"/>
  <c r="G29" i="11" s="1"/>
  <c r="G32" i="11" s="1"/>
  <c r="G33" i="1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<sst xmlns="http://schemas.openxmlformats.org/spreadsheetml/2006/main" count="1033" uniqueCount="534">
  <si>
    <t>County</t>
  </si>
  <si>
    <t>TOTAL MISCELLANEOUS</t>
  </si>
  <si>
    <t>TOTAL EXPENSES</t>
  </si>
  <si>
    <t>Description:</t>
  </si>
  <si>
    <t>Equipment:</t>
  </si>
  <si>
    <t>Building Equipment</t>
  </si>
  <si>
    <t>Department Equipment</t>
  </si>
  <si>
    <t>Other Equipment</t>
  </si>
  <si>
    <t>Buildings:</t>
  </si>
  <si>
    <t>Buildings</t>
  </si>
  <si>
    <t>Leasehold Improvements</t>
  </si>
  <si>
    <t>Date of FYE</t>
  </si>
  <si>
    <t>Adjusted Costs</t>
  </si>
  <si>
    <t>ACCOUNT TITLE</t>
  </si>
  <si>
    <t>UNIT COST</t>
  </si>
  <si>
    <t>ASSETS, LIABILITIES, AND EQUITY</t>
  </si>
  <si>
    <t>BALANCE AT END OF</t>
  </si>
  <si>
    <t>Current Period</t>
  </si>
  <si>
    <t>Prior Period</t>
  </si>
  <si>
    <t>ASSETS:</t>
  </si>
  <si>
    <t>Cash</t>
  </si>
  <si>
    <t>Property and Equipment</t>
  </si>
  <si>
    <t>Land</t>
  </si>
  <si>
    <t>Buildings and equipment</t>
  </si>
  <si>
    <t>Less Allowance for depreciation</t>
  </si>
  <si>
    <t>Net property and equipment</t>
  </si>
  <si>
    <t>Investments and other Assets</t>
  </si>
  <si>
    <t>TOTAL ASSETS</t>
  </si>
  <si>
    <t>LIABILITIES AND EQUITY:</t>
  </si>
  <si>
    <t>Accounts Payable</t>
  </si>
  <si>
    <t>Accrued Taxes (Payroll and property)</t>
  </si>
  <si>
    <t>Other Liabilities</t>
  </si>
  <si>
    <t>Notes and mortgages</t>
  </si>
  <si>
    <t>Total Liabilities</t>
  </si>
  <si>
    <t>Equity or Fund Balance</t>
  </si>
  <si>
    <t>TOTAL LIABILITIES AND EQUITY</t>
  </si>
  <si>
    <t>RECONCILIATION OF EQUITY OR FUND BALANCE</t>
  </si>
  <si>
    <t>Total equity or fund balance at beginning of period</t>
  </si>
  <si>
    <t>Add:</t>
  </si>
  <si>
    <t>TOTAL REVENUE from Schedule A</t>
  </si>
  <si>
    <t>Other Revenue. Explain</t>
  </si>
  <si>
    <t>Deduct:</t>
  </si>
  <si>
    <t>TOTAL Expenses from Schedule D</t>
  </si>
  <si>
    <t>Total Equity or fund balance at end of period</t>
  </si>
  <si>
    <t>Yes</t>
  </si>
  <si>
    <t>No</t>
  </si>
  <si>
    <t>Proc Code</t>
  </si>
  <si>
    <t>Type</t>
  </si>
  <si>
    <t>Daily</t>
  </si>
  <si>
    <t>Column from Schedule D</t>
  </si>
  <si>
    <t>NPI Number</t>
  </si>
  <si>
    <t>Total Expense</t>
  </si>
  <si>
    <t>HD</t>
  </si>
  <si>
    <t>Other Expense. Explain</t>
  </si>
  <si>
    <t>Receivables from Clients</t>
  </si>
  <si>
    <t>Receivables from Others</t>
  </si>
  <si>
    <t>To</t>
  </si>
  <si>
    <t>2.</t>
  </si>
  <si>
    <t>3.</t>
  </si>
  <si>
    <t>Address</t>
  </si>
  <si>
    <t>City</t>
  </si>
  <si>
    <t>State</t>
  </si>
  <si>
    <t>Zip Code</t>
  </si>
  <si>
    <t>Report Period</t>
  </si>
  <si>
    <t>From</t>
  </si>
  <si>
    <t>Administrator Name</t>
  </si>
  <si>
    <t>Agency Name</t>
  </si>
  <si>
    <t>Date</t>
  </si>
  <si>
    <t>Work Services Revenue</t>
  </si>
  <si>
    <t>Food Reimbursement (DOE)</t>
  </si>
  <si>
    <t>Investment Income</t>
  </si>
  <si>
    <t xml:space="preserve"> </t>
  </si>
  <si>
    <t>Other</t>
  </si>
  <si>
    <t>NO.</t>
  </si>
  <si>
    <t>Total</t>
  </si>
  <si>
    <t>Other Staff</t>
  </si>
  <si>
    <t>TOTAL SALARIES</t>
  </si>
  <si>
    <t>TOTAL BENEFITS</t>
  </si>
  <si>
    <t>TOTAL PAYROLL TAXES</t>
  </si>
  <si>
    <t>TOTAL PROFESSIONAL FEES</t>
  </si>
  <si>
    <t>TOTAL SUPPLIES</t>
  </si>
  <si>
    <t>TOTAL OCCUPANCY EXPENSE</t>
  </si>
  <si>
    <t>H2015-HI</t>
  </si>
  <si>
    <t>15 MIN</t>
  </si>
  <si>
    <t>H2016-U3</t>
  </si>
  <si>
    <t>H2016</t>
  </si>
  <si>
    <t>H2015</t>
  </si>
  <si>
    <t>T1004-U3</t>
  </si>
  <si>
    <t>H2021</t>
  </si>
  <si>
    <t>Service Information:</t>
  </si>
  <si>
    <t>ID</t>
  </si>
  <si>
    <t>MFP</t>
  </si>
  <si>
    <t>BI</t>
  </si>
  <si>
    <t>CMH</t>
  </si>
  <si>
    <t>NA</t>
  </si>
  <si>
    <t>c. Service Procedure Code</t>
  </si>
  <si>
    <t>d. Type of Unit (15 Min or Daily)</t>
  </si>
  <si>
    <t>A.</t>
  </si>
  <si>
    <t>Statement of Preparer (If Other Than Agency)</t>
  </si>
  <si>
    <t>I have prepared this report and to the best of my knowledge and belief, it represents true and accurate data of the agency for the period stated above.</t>
  </si>
  <si>
    <t xml:space="preserve">In submitting this cost report and supporting schedules, the provider and all signatories jointly and severally certify that the information and responses on this cost report and supporting schedules are true, accurate, complete, verifiable, and prepared from the records of the provider in accordance with applicable instructions.  The provider and all signatories also certify (1) costs have been properly allocated between or among programs, and that no cost has been reported more than once as a reimbursable cost; and (2) no presumptively unallowable cost is included as an allowable cost unless the cost is separately and specifically identified as a presumptively allowable cost.  Finally, the provider and all signatories each acknowledge familiarity with the laws and regulations governing the Iowa Medicaid program.  NOTICE:  Any person that submits a false statement, response, or representation, or any false, incomplete, or misleading information, or includes a presumptively unallowable cost as allowable without separately and specifically identifying such cost as presumptively unallowable, may be subject to criminal, civil, or administrative liability.  </t>
  </si>
  <si>
    <t>1.</t>
  </si>
  <si>
    <t>Does agency have an independent audit?</t>
  </si>
  <si>
    <t>Independent Audit Submitted</t>
  </si>
  <si>
    <t>If the independent audit is in process, enter the expected completion date.</t>
  </si>
  <si>
    <t>Type of Control:</t>
  </si>
  <si>
    <t>Accounting Basis for Financial Reporting:</t>
  </si>
  <si>
    <t>Accounting Basis used to Prepare Cost Report:</t>
  </si>
  <si>
    <t>B.</t>
  </si>
  <si>
    <t>Statistical Data for Period of Report:</t>
  </si>
  <si>
    <t>In Process</t>
  </si>
  <si>
    <t>S Corporation</t>
  </si>
  <si>
    <t>LLC</t>
  </si>
  <si>
    <t>Sole Proprietorship</t>
  </si>
  <si>
    <t>Other Non-Profit</t>
  </si>
  <si>
    <t>Partnership</t>
  </si>
  <si>
    <t>Church Related</t>
  </si>
  <si>
    <t>Corporation</t>
  </si>
  <si>
    <t>Church Operated</t>
  </si>
  <si>
    <t>Cert Page Options:</t>
  </si>
  <si>
    <t>Audit:</t>
  </si>
  <si>
    <t>Audit Submitted:</t>
  </si>
  <si>
    <t>Accounting Basis:</t>
  </si>
  <si>
    <t>Accrual</t>
  </si>
  <si>
    <t>Modified Cash</t>
  </si>
  <si>
    <t>Certification Authorized Agent of the Agency:</t>
  </si>
  <si>
    <t>Signature of Preparer</t>
  </si>
  <si>
    <t>Person to Contact with Cost Report Questions</t>
  </si>
  <si>
    <t>Email</t>
  </si>
  <si>
    <t>Year End</t>
  </si>
  <si>
    <t>Non-Fee For Service Revenue:</t>
  </si>
  <si>
    <t>Rental Income</t>
  </si>
  <si>
    <t>Provider - Owned Equipment and Buildings</t>
  </si>
  <si>
    <t>Total Equipment</t>
  </si>
  <si>
    <t>Total Buildings</t>
  </si>
  <si>
    <t>Office Furniture and Fixtures</t>
  </si>
  <si>
    <t>Land Improvements</t>
  </si>
  <si>
    <t>Calculation of Depreciation Expense per Books:</t>
  </si>
  <si>
    <t>Phone Number</t>
  </si>
  <si>
    <t>Other Staff Job Titles</t>
  </si>
  <si>
    <t>Line No.</t>
  </si>
  <si>
    <t>Position / Role
(2)</t>
  </si>
  <si>
    <t>Name of Individuals or Entities with Ownership in Provider Agency
(1)</t>
  </si>
  <si>
    <t>Type of Relationship
(3)</t>
  </si>
  <si>
    <t>% of Work Week Devoted to Business
(4)</t>
  </si>
  <si>
    <t>% Ownership in Agency
(5)</t>
  </si>
  <si>
    <t>Salaries and Wages                                                                   (6)</t>
  </si>
  <si>
    <t>Total Units of Service</t>
  </si>
  <si>
    <t>Revenue Offsets from Sch. A</t>
  </si>
  <si>
    <t>Other Program Costs
(Excluding MFP)</t>
  </si>
  <si>
    <t>b. Waiver Type</t>
  </si>
  <si>
    <t>* Income which must be deducted from total service expense on Schedule D.</t>
  </si>
  <si>
    <t>Provider Agency:</t>
  </si>
  <si>
    <t>1. Do you have a home office that provides administrative support?</t>
  </si>
  <si>
    <t>2. Do you have a management company?</t>
  </si>
  <si>
    <t>If the answer to question 1 is yes, provide a cost statement for the home office.</t>
  </si>
  <si>
    <t>Service Setting, if applicable</t>
  </si>
  <si>
    <t>Waiver Type</t>
  </si>
  <si>
    <t>Fiscal Year-End of Report:</t>
  </si>
  <si>
    <t>Total Number of Units of Service Provided by Payor:</t>
  </si>
  <si>
    <t>Total Units of Service Provided</t>
  </si>
  <si>
    <t>Report a change in contact information by completing the following fields:</t>
  </si>
  <si>
    <t>Provider NPI Number:</t>
  </si>
  <si>
    <t>Provider Name:</t>
  </si>
  <si>
    <t>City:</t>
  </si>
  <si>
    <t>Street Address:</t>
  </si>
  <si>
    <t>State:</t>
  </si>
  <si>
    <t>Zip Code:</t>
  </si>
  <si>
    <t>Signature of Officer or Administrator of Agency</t>
  </si>
  <si>
    <t xml:space="preserve">* The final rate letter packet will be mailed to the Officer or Adminstrator of Agency listed above.  </t>
  </si>
  <si>
    <t>Officer or Administrator of Agency Mailing Address:</t>
  </si>
  <si>
    <t>Email Address:</t>
  </si>
  <si>
    <t>Phone Number:</t>
  </si>
  <si>
    <t>Name:</t>
  </si>
  <si>
    <t>Title:</t>
  </si>
  <si>
    <t>Agency Information:</t>
  </si>
  <si>
    <t>Agency Mailing Address:</t>
  </si>
  <si>
    <t>* Officer or Administrator of Agency Information:</t>
  </si>
  <si>
    <t>Unrestricted Contributions</t>
  </si>
  <si>
    <t>Agency Vehicles:</t>
  </si>
  <si>
    <t>Total Vehicles</t>
  </si>
  <si>
    <t>TOTAL ADMINISTRATION</t>
  </si>
  <si>
    <t>Sch. F</t>
  </si>
  <si>
    <t>HO/Mgmt Comp.:</t>
  </si>
  <si>
    <t>Direct Care Development &amp; Training</t>
  </si>
  <si>
    <t>Service Procedure Code</t>
  </si>
  <si>
    <t>MARKETING &amp; ADVERTISING</t>
  </si>
  <si>
    <t>REPAIRS &amp; EXPENDABLE EQUIPMENT</t>
  </si>
  <si>
    <t>Benefits
(7)</t>
  </si>
  <si>
    <t>Payroll Taxes
(8)</t>
  </si>
  <si>
    <t>a. Iowa Medicaid Fee for Service</t>
  </si>
  <si>
    <t>Bad Debt</t>
  </si>
  <si>
    <t>Expense Item:</t>
  </si>
  <si>
    <t>Sch D Line Number</t>
  </si>
  <si>
    <t>**Community Integrated</t>
  </si>
  <si>
    <t>**Other</t>
  </si>
  <si>
    <r>
      <rPr>
        <b/>
        <sz val="10"/>
        <rFont val="Arial"/>
        <family val="2"/>
      </rPr>
      <t xml:space="preserve">1. </t>
    </r>
    <r>
      <rPr>
        <sz val="10"/>
        <rFont val="Arial"/>
        <family val="2"/>
      </rPr>
      <t>Do you own or lease residential property utilized by members?</t>
    </r>
  </si>
  <si>
    <t>Printed Name and Title of Officer or Administrator of Agency</t>
  </si>
  <si>
    <t>Printed Name of Preparer and Preparer Company Name</t>
  </si>
  <si>
    <t xml:space="preserve">    </t>
  </si>
  <si>
    <t xml:space="preserve">   </t>
  </si>
  <si>
    <t xml:space="preserve">     </t>
  </si>
  <si>
    <t xml:space="preserve">Iowa Medicaid Fee for Service </t>
  </si>
  <si>
    <t>Contracted Other Staff</t>
  </si>
  <si>
    <t>Member Wages</t>
  </si>
  <si>
    <t>Indirect Service Cost</t>
  </si>
  <si>
    <r>
      <rPr>
        <b/>
        <sz val="10"/>
        <rFont val="Arial"/>
        <family val="2"/>
      </rPr>
      <t xml:space="preserve">     a.</t>
    </r>
    <r>
      <rPr>
        <sz val="10"/>
        <rFont val="Arial"/>
        <family val="2"/>
      </rPr>
      <t xml:space="preserve"> </t>
    </r>
  </si>
  <si>
    <t>3. Related Party Compensation</t>
  </si>
  <si>
    <t>4. Payments for Services and Supplies to Related Parties</t>
  </si>
  <si>
    <t>Line No.
(9)</t>
  </si>
  <si>
    <t>Administrator</t>
  </si>
  <si>
    <t>Spouse</t>
  </si>
  <si>
    <t>2120/2210/2310</t>
  </si>
  <si>
    <t>Jane Doe</t>
  </si>
  <si>
    <t>***Other</t>
  </si>
  <si>
    <t>7,8,9</t>
  </si>
  <si>
    <t>Column No.
(10)</t>
  </si>
  <si>
    <t>Owner</t>
  </si>
  <si>
    <t>If the answer to question 2 is yes, provide a copy of the agreement.</t>
  </si>
  <si>
    <t>Calculated Iowa Medicaid Fee for Service Cost</t>
  </si>
  <si>
    <t>Adjusted Calculated Iowa Medicaid Fee for Service Cost (Plus%)*</t>
  </si>
  <si>
    <t>Balance Due Medicaid Program (IF negative, no balance is due)</t>
  </si>
  <si>
    <t>Residential Properties Utilized by Members:</t>
  </si>
  <si>
    <t>Example</t>
  </si>
  <si>
    <t>Calculation of Straight Line Depreciation Expense:</t>
  </si>
  <si>
    <t>Financial and Statistical Report for Home- and Community-Based Services
Schedule A: Revenue Report</t>
  </si>
  <si>
    <t>Financial and Statistical Report for Home- and Community-Based Services
Schedule A-1: Revenue Detail Report</t>
  </si>
  <si>
    <t>Financial and Statistical Report for Home- and Community-Based Services
Schedule C: Property and Equipment Depreciation</t>
  </si>
  <si>
    <t>Financial and Statistical Report for Home- and Community-Based Services
Schedule D: Expense Report</t>
  </si>
  <si>
    <t>Financial and Statistical Report for Home- and Community-Based Services
Schedule E: Comparative Balance Sheet</t>
  </si>
  <si>
    <t>ABC Properties LLC</t>
  </si>
  <si>
    <t>Lease</t>
  </si>
  <si>
    <t>Financial and Statistical Report for Home- and Community-Base Services
Supplemental Schedule D-3: Reconciliation of Costs and Payments</t>
  </si>
  <si>
    <t>SCL</t>
  </si>
  <si>
    <t>RBSCL</t>
  </si>
  <si>
    <t>****</t>
  </si>
  <si>
    <t>**** Family &amp; Community Support Services</t>
  </si>
  <si>
    <t>IMMT - SCL</t>
  </si>
  <si>
    <t>e. Service Type</t>
  </si>
  <si>
    <t>**Community Integrated is defined as a site with 5 or less members.</t>
  </si>
  <si>
    <t>*** "Other" is defined as a site with 6 or more members present at one time.</t>
  </si>
  <si>
    <t>H2016-HI/S5136-HI</t>
  </si>
  <si>
    <t>H2016/S5136
(See Below)</t>
  </si>
  <si>
    <t>Community Integrated ID Daily SCL Service Codes</t>
  </si>
  <si>
    <t>H2016-U1</t>
  </si>
  <si>
    <t>H2016-U2</t>
  </si>
  <si>
    <t>H2016-U4</t>
  </si>
  <si>
    <t>H2016-U5</t>
  </si>
  <si>
    <t>S5136-U1</t>
  </si>
  <si>
    <t>S5136-U2</t>
  </si>
  <si>
    <t>S5136-U3</t>
  </si>
  <si>
    <t>S5136-U4</t>
  </si>
  <si>
    <t>S5136-U5</t>
  </si>
  <si>
    <t>H2016-HI / S5136-HI</t>
  </si>
  <si>
    <t>Schedule D Column Number</t>
  </si>
  <si>
    <t>H2016/S5136</t>
  </si>
  <si>
    <t>H2016-U3 / S5136-UA</t>
  </si>
  <si>
    <t>Financial and Statistical Report for Home- and Community-Based Services
Schedule C-1: Residential Property Expense</t>
  </si>
  <si>
    <t>H2016 / S5136</t>
  </si>
  <si>
    <t>Other Program Cost</t>
  </si>
  <si>
    <t>1.  Total Gross Revenue for Current Period</t>
  </si>
  <si>
    <t>H2016-U6</t>
  </si>
  <si>
    <t>S5136-U6</t>
  </si>
  <si>
    <t>Total Hours, Staff, and Gross Salaries/Wages</t>
  </si>
  <si>
    <t>Check Figure</t>
  </si>
  <si>
    <t>c. MCO - Iowa Total Care</t>
  </si>
  <si>
    <t>Supporting Schedule 1</t>
  </si>
  <si>
    <t>Supporting Schedule 2</t>
  </si>
  <si>
    <t>Direct Care Training Supplies</t>
  </si>
  <si>
    <t>Administrative Management</t>
  </si>
  <si>
    <t>Direct Care Supervision</t>
  </si>
  <si>
    <t>Direct Care</t>
  </si>
  <si>
    <t>Business Office/Clerical</t>
  </si>
  <si>
    <t>Health Benefits</t>
  </si>
  <si>
    <t>Other Benefits</t>
  </si>
  <si>
    <t>Member Specific Assistance</t>
  </si>
  <si>
    <t>Amortization</t>
  </si>
  <si>
    <t>TOTAL DEPRECIATION &amp; AMORTIZATION</t>
  </si>
  <si>
    <t>TOTAL MEMBER CASE PLAN</t>
  </si>
  <si>
    <t>Income Tax</t>
  </si>
  <si>
    <t>Board of Director Fees</t>
  </si>
  <si>
    <t>Officer's Life Insurance</t>
  </si>
  <si>
    <t>Contributions/Donations</t>
  </si>
  <si>
    <t>Fine/Penalties (Law Violation)</t>
  </si>
  <si>
    <t>Lobbying</t>
  </si>
  <si>
    <t>Fundraising</t>
  </si>
  <si>
    <t>Other Non-Reimbursable</t>
  </si>
  <si>
    <t>Preparer Name</t>
  </si>
  <si>
    <t>4.</t>
  </si>
  <si>
    <t>Restricted Contributions</t>
  </si>
  <si>
    <t>Other (Attach Schedule)</t>
  </si>
  <si>
    <t>Government Grants (Attach Schedule)</t>
  </si>
  <si>
    <t>Worker's Compensation &amp; Unemployment</t>
  </si>
  <si>
    <t>TOTAL DEVELOPMENT &amp; TRAINING</t>
  </si>
  <si>
    <t>Member Specific Equipment Purchase/Repair</t>
  </si>
  <si>
    <t>Line 2530 Direct Care Training Supplies</t>
  </si>
  <si>
    <t>Line 3330 Direct Care Development &amp; Training</t>
  </si>
  <si>
    <t>Line 3510 Member Specific Equipment Purchase/Repair</t>
  </si>
  <si>
    <t>Line 3520 Member Specific Assistance</t>
  </si>
  <si>
    <t>TOTAL EXPENSES (EXCLUDING NON-REIMBURSABLE)</t>
  </si>
  <si>
    <t>TOTAL NON-REIMBURSABLE</t>
  </si>
  <si>
    <t>Other Information</t>
  </si>
  <si>
    <t>Indirect Costs</t>
  </si>
  <si>
    <t>20% of Identified Cost</t>
  </si>
  <si>
    <t>Total Cost subject to 20% Limt</t>
  </si>
  <si>
    <t>Total Cost After Revenue Offsets</t>
  </si>
  <si>
    <t>Total Cost After Indirect Cost Allocation</t>
  </si>
  <si>
    <t>Total Cost After Revenue Offsets (from Sch D)</t>
  </si>
  <si>
    <t>Limited Cost (to Sch D-3)</t>
  </si>
  <si>
    <t>Less:  20% Limited Cost</t>
  </si>
  <si>
    <t>Total Cost After 20% Limit</t>
  </si>
  <si>
    <t>Total Units (Statistical Data, line 3)</t>
  </si>
  <si>
    <t xml:space="preserve">   a. Service Setting, if applicable</t>
  </si>
  <si>
    <t>5.</t>
  </si>
  <si>
    <t>6.</t>
  </si>
  <si>
    <t>7.</t>
  </si>
  <si>
    <t>8.</t>
  </si>
  <si>
    <t>9.</t>
  </si>
  <si>
    <t>10.</t>
  </si>
  <si>
    <t>11.</t>
  </si>
  <si>
    <t>Is the agency self-insured?</t>
  </si>
  <si>
    <t>Has any allocation method changed from prior year?</t>
  </si>
  <si>
    <t>Provide the mileage reimbursement rate used for business use of personal vehicles, if any.</t>
  </si>
  <si>
    <t>Fee for Service Revenue:</t>
  </si>
  <si>
    <t>Total Revenue
(1)</t>
  </si>
  <si>
    <t>HCBS Revenues
(2)</t>
  </si>
  <si>
    <t>Other Program Revenue
(3)</t>
  </si>
  <si>
    <t>*Revenue Offset Against Expense on Schedule D
(4)</t>
  </si>
  <si>
    <t>Schedule D Line Number
(5)</t>
  </si>
  <si>
    <t>Indirect Costs
(7)</t>
  </si>
  <si>
    <t>Other Program Costs
(8)</t>
  </si>
  <si>
    <t>Administrative Management Staff Job Titles</t>
  </si>
  <si>
    <t>Contracted Administrative Management Staff</t>
  </si>
  <si>
    <t>Total Number of Staff
(1)</t>
  </si>
  <si>
    <t>Total Paid Hours
(3)</t>
  </si>
  <si>
    <t>Administrative Management - Sch. D, Line 2110</t>
  </si>
  <si>
    <t>Direct Care Supervision Staff Job Titles</t>
  </si>
  <si>
    <t>Contracted Direct Care Supervision Staff</t>
  </si>
  <si>
    <t>Direct Care Supervision - Sch. D, Line 2120</t>
  </si>
  <si>
    <t>Direct Care Staff Job Titles</t>
  </si>
  <si>
    <t>Contracted Direct Care Staff</t>
  </si>
  <si>
    <t>Direct Care Total - Sch. D, Line 2130</t>
  </si>
  <si>
    <t>Business Office/Clerical Staff Job Titles</t>
  </si>
  <si>
    <t>Contracted Business Office/Clerical Staff</t>
  </si>
  <si>
    <t>Financial and Statistical Report for Home- and Community-Based Services
Schedule B: Staff Numbers, Hours, and Wages</t>
  </si>
  <si>
    <t>Business Office/Clerical - Sch. D, Line 2140</t>
  </si>
  <si>
    <t>Other Staff - Sch. D, Line 2150</t>
  </si>
  <si>
    <t xml:space="preserve">Line No. </t>
  </si>
  <si>
    <t>Description</t>
  </si>
  <si>
    <t>Amortization:</t>
  </si>
  <si>
    <t>Total Depreciation &amp; Amortization</t>
  </si>
  <si>
    <t>Indirect Cost Allocation (from Sch. D-1)</t>
  </si>
  <si>
    <t>Medical &amp; Psych Services Purchased^</t>
  </si>
  <si>
    <t>Accounting and Auditing^</t>
  </si>
  <si>
    <t>IT &amp; EHR Consulting^</t>
  </si>
  <si>
    <t>Claims Processing^</t>
  </si>
  <si>
    <t>Other Non-Medical^</t>
  </si>
  <si>
    <t>Office Supplies^</t>
  </si>
  <si>
    <t>Medical Supplies^</t>
  </si>
  <si>
    <t>Other Supplies^</t>
  </si>
  <si>
    <t>Food^</t>
  </si>
  <si>
    <t>TELEPHONE, INTERNET &amp; POSTAGE^</t>
  </si>
  <si>
    <t>Rent of Space / Lease of Facility^</t>
  </si>
  <si>
    <t>Building &amp; Grounds Supplies &amp; Maintenance^</t>
  </si>
  <si>
    <t>Utilities^</t>
  </si>
  <si>
    <t>Insurance &amp; Property Taxes^</t>
  </si>
  <si>
    <t>Employee &amp; Yellow Page Advertising^</t>
  </si>
  <si>
    <t>Promotional Advertising / Marketing^</t>
  </si>
  <si>
    <t>Staff Development &amp; Training^</t>
  </si>
  <si>
    <t>Annual Meetings &amp; Business Conference^</t>
  </si>
  <si>
    <t>SUBSCRIPTIONS &amp; DUES^</t>
  </si>
  <si>
    <t>Agency Equipment Repair^</t>
  </si>
  <si>
    <t>Amortization^</t>
  </si>
  <si>
    <t>Employee Moving^</t>
  </si>
  <si>
    <t>Background Check^</t>
  </si>
  <si>
    <t>Bank Fees^</t>
  </si>
  <si>
    <t>Liability Insurance^</t>
  </si>
  <si>
    <t>Miscellaneous^</t>
  </si>
  <si>
    <t>Management Company Fees^</t>
  </si>
  <si>
    <t>Sch. D</t>
  </si>
  <si>
    <t>Indirect Expense Allocation:</t>
  </si>
  <si>
    <t>Other - Complete Sch. D-1 v.2</t>
  </si>
  <si>
    <t>% of Direct Costs (Default - See Sch. D-1 v.1)</t>
  </si>
  <si>
    <t>Direct Cost Allocation Percentage:</t>
  </si>
  <si>
    <t>Identified Indirect Cost (to Sch. D-2)</t>
  </si>
  <si>
    <t>Total Cost After Indirect Cost Allocation (Sch. D)</t>
  </si>
  <si>
    <t>Line 2100 Total Salaries</t>
  </si>
  <si>
    <t>Line 2200 Total Benefits</t>
  </si>
  <si>
    <t>Line 2300 Total Payroll Taxes</t>
  </si>
  <si>
    <t>Financial and Statistical Report for Home- and Community-Based Services
Supplemental Schedule D-1: Indirect Cost Allocation</t>
  </si>
  <si>
    <t>Financial and Statistical Report for Home- and Community-Based Services
Supplemental Schedule D-2: 20% Limitation</t>
  </si>
  <si>
    <t>Total Identified Cost From Sch. D &amp; Sch. D-1:</t>
  </si>
  <si>
    <t>2.  Payments Received for Current Period</t>
  </si>
  <si>
    <t>3.  Payments Expected Not Yet Received for Current Period</t>
  </si>
  <si>
    <t>4.  Net Iowa Medicaid Fee for Service Payments (2 + 3)</t>
  </si>
  <si>
    <t>Net Iowa Medicaid Fee for Service Payments (Sch. A-1)</t>
  </si>
  <si>
    <t>5. Contractual Allowances / Adjustments (1-4)</t>
  </si>
  <si>
    <t>Net Other Payments  (Sch. A-1)</t>
  </si>
  <si>
    <t>Total Net MCO Payments (Sch. A-1)</t>
  </si>
  <si>
    <t>Total Payments</t>
  </si>
  <si>
    <t>Iowa Medicaid Fee for Service Payments as a Percentage of Total Payments</t>
  </si>
  <si>
    <t>Reconciliation of Medicaid Fee for Service Payments:</t>
  </si>
  <si>
    <t>Financial and Statistical Report for Home- and Community-Based Services
Schedule S: Statistical Data &amp; Other Information</t>
  </si>
  <si>
    <t>Allocation Basis Name</t>
  </si>
  <si>
    <t>Actual/Direct</t>
  </si>
  <si>
    <t>Direct Care Salary</t>
  </si>
  <si>
    <t>Salary</t>
  </si>
  <si>
    <t>Accumulated Cost</t>
  </si>
  <si>
    <t>Hours</t>
  </si>
  <si>
    <t>Square Footage</t>
  </si>
  <si>
    <t>Mileage</t>
  </si>
  <si>
    <r>
      <t xml:space="preserve">Detailed Description of Allocation Basis
</t>
    </r>
    <r>
      <rPr>
        <sz val="10"/>
        <rFont val="Arial"/>
        <family val="2"/>
      </rPr>
      <t>(Identify metric, source data, formula, etc.)</t>
    </r>
  </si>
  <si>
    <t>Show Calculations Below as Needed:</t>
  </si>
  <si>
    <t>Financial and Statistical Report for Home- and Community-Based Services
Schedule G: Related Party/Other Disclosures</t>
  </si>
  <si>
    <t>Financial and Statistical Report for Home- and Community-Based Services
Schedule F: Allocations</t>
  </si>
  <si>
    <t>Gross Salaries and Wages
(2)</t>
  </si>
  <si>
    <t>HCBS Services
(9)</t>
  </si>
  <si>
    <t>7 - 20</t>
  </si>
  <si>
    <t>Reported Limit Adjustment</t>
  </si>
  <si>
    <t>Reported On Sch. D</t>
  </si>
  <si>
    <t>Salaries and Wages                                                                   (11)</t>
  </si>
  <si>
    <t>Benefits
(12)</t>
  </si>
  <si>
    <t>Payroll Taxes
(13)</t>
  </si>
  <si>
    <t>***THIS TAB IS NOT USED PER INDIRECT COST ALLOCATION BASIS SELECTED ON SCHEDULE D (CELL F107) - SEE SCH D-1 V.2 (OTHER)***</t>
  </si>
  <si>
    <t>Column Number</t>
  </si>
  <si>
    <t>Indirect Revenue Offset Allocation (from Sch. D-1)</t>
  </si>
  <si>
    <t>Indirect Cost subject to 20% Limt^</t>
  </si>
  <si>
    <t>Indirect Revenue Offset Allocation
(to Sch. D Line 6400)</t>
  </si>
  <si>
    <t>Indirect Revenue Offset Allocation (to Sch. D Line 6400)</t>
  </si>
  <si>
    <t>Indirect Cost Allocation (to Sch. D Line 6100)</t>
  </si>
  <si>
    <t>Unit Cost After 20% Limit</t>
  </si>
  <si>
    <t>Residential Rent</t>
  </si>
  <si>
    <t>Residential Repairs/Maintenance</t>
  </si>
  <si>
    <t>Residential Utilities</t>
  </si>
  <si>
    <t>Residential Mortgage Interest</t>
  </si>
  <si>
    <t>Residential Property Tax</t>
  </si>
  <si>
    <t>Residential Insurance</t>
  </si>
  <si>
    <t>Residential Other Occupancy</t>
  </si>
  <si>
    <t>Residential Depreciation</t>
  </si>
  <si>
    <t>If yes, use the chart below to identify the related residential expenses reported on Schedule D not including any administrative office expenses.</t>
  </si>
  <si>
    <t xml:space="preserve">Enter Description and Applicable Formula Here - </t>
  </si>
  <si>
    <t>Enter Name</t>
  </si>
  <si>
    <t>% of Direct Cost (Default)</t>
  </si>
  <si>
    <t>Amounts are allocated to different programs and services based on the total of accumulated direct costs for each program or service before indirect costs and excluding non-reimbursable expenses (Schedule D, Line 6000).</t>
  </si>
  <si>
    <t>e. Other Units*</t>
  </si>
  <si>
    <t>d. MCO - Molina Healthcare of Iowa</t>
  </si>
  <si>
    <t>Excluded Wages
(4)</t>
  </si>
  <si>
    <t>Excluded Hours
(5)</t>
  </si>
  <si>
    <t>Indirect Wages
(6)</t>
  </si>
  <si>
    <t>Indirect Hours
(7)</t>
  </si>
  <si>
    <t>Other Program Wages
(8)</t>
  </si>
  <si>
    <t>Other Program Hours
(9)</t>
  </si>
  <si>
    <t>HCBS 15 MIN Wages
(10)</t>
  </si>
  <si>
    <t>HCBS 15 MIN Hours
(11)</t>
  </si>
  <si>
    <t>HCBS Daily Wages
(12)</t>
  </si>
  <si>
    <t>HCBS Daily Hours
(13)</t>
  </si>
  <si>
    <t>Wages Check Figure</t>
  </si>
  <si>
    <t>Hours Check Figure</t>
  </si>
  <si>
    <t>Excluded Costs</t>
  </si>
  <si>
    <t>Allocation Basis
(Schedule F)</t>
  </si>
  <si>
    <t>^ - Expense lines subject to the 20% Limitation.</t>
  </si>
  <si>
    <t>Direct Care Agency Vehicle Depreciation</t>
  </si>
  <si>
    <t>TOTAL AGENCY VEHICLE</t>
  </si>
  <si>
    <t>Direct Care Agency Vehicle Lease</t>
  </si>
  <si>
    <t>Non-Direct Care Agency Vehicle Lease^</t>
  </si>
  <si>
    <t>Non-Direct Care and Other Agency Vehicle Depreciation^</t>
  </si>
  <si>
    <t>Amounts are charged to a specific program account based on the program that benefitted from the expense. The trial balance, GL account detail or GL transaction detail is available to support the amount reported without further calcualation.</t>
  </si>
  <si>
    <r>
      <t xml:space="preserve">Total Identified Cost 
</t>
    </r>
    <r>
      <rPr>
        <b/>
        <i/>
        <sz val="10"/>
        <rFont val="Arial"/>
        <family val="2"/>
      </rPr>
      <t>(Not subject to limitation 
per IAC 441-79.1(15)b(3)1)</t>
    </r>
  </si>
  <si>
    <r>
      <rPr>
        <sz val="10"/>
        <rFont val="Arial"/>
        <family val="2"/>
      </rPr>
      <t>Iowa Department of Health and Human Services</t>
    </r>
    <r>
      <rPr>
        <sz val="8"/>
        <rFont val="Arial"/>
        <family val="2"/>
      </rPr>
      <t xml:space="preserve">
</t>
    </r>
    <r>
      <rPr>
        <b/>
        <sz val="12"/>
        <rFont val="Arial"/>
        <family val="2"/>
      </rPr>
      <t>Financial and Statistical Report for Home- and Community-Based Services</t>
    </r>
    <r>
      <rPr>
        <sz val="8"/>
        <rFont val="Arial"/>
        <family val="2"/>
      </rPr>
      <t xml:space="preserve">
</t>
    </r>
    <r>
      <rPr>
        <b/>
        <sz val="12"/>
        <rFont val="Arial"/>
        <family val="2"/>
      </rPr>
      <t xml:space="preserve">Certification Page
</t>
    </r>
  </si>
  <si>
    <t>MCO &amp; Other Payors Fee for Service</t>
  </si>
  <si>
    <t xml:space="preserve">7.  Net Iowa Total Care Payments </t>
  </si>
  <si>
    <t xml:space="preserve">8.  Net Molina Healthcare of Iowa Payments </t>
  </si>
  <si>
    <t xml:space="preserve">9.   Net Other Payor Payments </t>
  </si>
  <si>
    <t>Construction in Process
(1)</t>
  </si>
  <si>
    <t xml:space="preserve">Beginning Historical Basis
(2) </t>
  </si>
  <si>
    <t>Disposals During Period (Enter Positive Amount)
(4)</t>
  </si>
  <si>
    <t>Ending Historical Basis
(5)</t>
  </si>
  <si>
    <t>Allowable Accumulated Straight Line Depreciation  Reported in Prior Years
(6)</t>
  </si>
  <si>
    <t>Straight Line Useful Life
(7)</t>
  </si>
  <si>
    <t>Straight Line Depreciation for Current Period
(8)</t>
  </si>
  <si>
    <t>Book Method
(9)</t>
  </si>
  <si>
    <t>Book Annual Rate %
(10)</t>
  </si>
  <si>
    <t>Book Depreciation Expense
(11)</t>
  </si>
  <si>
    <t>Accumulated Book Depreciation End of Period
(12)</t>
  </si>
  <si>
    <t>Book vs. Straight Line Variance
(11)-(8)</t>
  </si>
  <si>
    <t>Direct Care Mileage Reimbursement</t>
  </si>
  <si>
    <t>Non-Direct Care Mileage Reimbursement^</t>
  </si>
  <si>
    <t>Line 3210 Direct Care Mileage Reimbursement</t>
  </si>
  <si>
    <t>Line 4210 Direct Care Agency Vehicle Lease</t>
  </si>
  <si>
    <t>Line 4410 Direct Care Agency Vehicle Depreciation</t>
  </si>
  <si>
    <t xml:space="preserve">*Per the Iowa Administrative Code 441-79.1(15)f(2-3), for services rendered after July 1, 2016, revenues exceeding 105.5% of adjusted actual costs shall be remitted to the department. </t>
  </si>
  <si>
    <t>Attorney's^</t>
  </si>
  <si>
    <t>Host Home Direct Care Service</t>
  </si>
  <si>
    <t>Property Interest^</t>
  </si>
  <si>
    <t>Other Occupancy^</t>
  </si>
  <si>
    <t>TOTAL MILEAGE REIMBURSEMENT</t>
  </si>
  <si>
    <t>Working Capital Interest^</t>
  </si>
  <si>
    <t>Home Office^</t>
  </si>
  <si>
    <t>FICA</t>
  </si>
  <si>
    <t>Other Direct Care Agency Vehicle</t>
  </si>
  <si>
    <t>Other Non-Direct Care Agency Vehicle^</t>
  </si>
  <si>
    <t>Equipment Depreciation^</t>
  </si>
  <si>
    <t>Buildings and Leaseholds Depreciation^</t>
  </si>
  <si>
    <r>
      <rPr>
        <b/>
        <sz val="10"/>
        <color rgb="FFFF0000"/>
        <rFont val="Arial"/>
        <family val="2"/>
      </rPr>
      <t>Select Method First</t>
    </r>
    <r>
      <rPr>
        <b/>
        <sz val="10"/>
        <rFont val="Arial"/>
        <family val="2"/>
      </rPr>
      <t xml:space="preserve">
Indirect Cost Allocation Method
(Schedule F)</t>
    </r>
  </si>
  <si>
    <t>Line 2420 Host Home Direct Care Service</t>
  </si>
  <si>
    <t xml:space="preserve">Line 4230 Other Direct Care Agency Vehicle </t>
  </si>
  <si>
    <t>Motor Vehicles</t>
  </si>
  <si>
    <t>Total Cost After 20% Limit (Above)</t>
  </si>
  <si>
    <t>Enter Description and Applicable Formula Here - Specifically identify which direct care salary accounts were utilized as the metric and include applicable formulas. Use empty space below table as needed.</t>
  </si>
  <si>
    <t>Enter Description and Applicable Formula Here - Specifically identify which salary accounts were utilized as the metric and include applicable formulas. Use empty space below table as needed.</t>
  </si>
  <si>
    <t>Enter Description and Applicable Formula Here - Identify specific accumulated cost, source, and any applicable formulas.  Use empty space below table as needed.</t>
  </si>
  <si>
    <t>Enter Description and Applicable Formula Here - Specifically identify which staff hours were utilized as the metric and include applicable formulas. Use empty space below table as needed.</t>
  </si>
  <si>
    <t>Allocation Basis Number to Sch D or D-1</t>
  </si>
  <si>
    <t>Excluded Costs
(6)</t>
  </si>
  <si>
    <t>Small Equipment Purchase/Rental^</t>
  </si>
  <si>
    <t>***THIS TAB IS NOT USED PER INDIRECT COST ALLOCATION BASIS SELECTED ON SCHEDULE D (CELL F113) - SEE SCH D-1 V.1 (DEFAULT)***</t>
  </si>
  <si>
    <t>*Other Units may include like-kind services through private pay, waiver county funds, etc. Habilitation Services are an Other Program for the purposes of this cost report.</t>
  </si>
  <si>
    <t>b. MCO - Wellpoint Iowa</t>
  </si>
  <si>
    <t>6.  Net Wellpoint Iowa Payments</t>
  </si>
  <si>
    <t>Schedule D Allocation List</t>
  </si>
  <si>
    <t>Schedule D-1 Allocation List</t>
  </si>
  <si>
    <t>Purchases During Period 
(3)</t>
  </si>
  <si>
    <t>Revenue Offset Against Expense on Schedule D Breakdown</t>
  </si>
  <si>
    <t>See cost report instructions for further guidance on non-fee for service revenue offsets against related expenses. If related expense is reported as non-reimbursable expense on Schedule D, no revenue offset is needed.</t>
  </si>
  <si>
    <t>Name of Related Individual or Entity
(14)</t>
  </si>
  <si>
    <t>Type of Service or Supply
(15)</t>
  </si>
  <si>
    <t>Type of Relationship
(16)</t>
  </si>
  <si>
    <t>Amount of Related Party Cost
(17)</t>
  </si>
  <si>
    <t>Amount Paid to Related Party by Agency
(18)</t>
  </si>
  <si>
    <t>Amount Reported on Cost Report 
(19)</t>
  </si>
  <si>
    <t>Line No.
(20)</t>
  </si>
  <si>
    <t>Column No.
(21)</t>
  </si>
  <si>
    <t>Waiver of Administrative Rules</t>
  </si>
  <si>
    <t>S5136-UA/UB/UC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</si>
</sst>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_);\(&quot;$&quot;#,##0\)"/>
    <numFmt numFmtId="44" formatCode="_(&quot;$&quot;* #,##0.00_);_(&quot;$&quot;* \(#,##0.00\);_(&quot;$&quot;* &quot;-&quot;??_);_(@_)"/>
    <numFmt numFmtId="43" formatCode="_(* #,##0.00_);_(* \(#,##0.00\);_(* &quot;-&quot;??_);_(@_)"/>
    <numFmt numFmtId="164" formatCode="mm/dd/yy"/>
    <numFmt numFmtId="165" formatCode="_(&quot;$&quot;* #,##0_);_(&quot;$&quot;* \(#,##0\);_(&quot;$&quot;* &quot;-&quot;??_);_(@_)"/>
    <numFmt numFmtId="166" formatCode="mm/dd/yyyy"/>
    <numFmt numFmtId="167" formatCode="000\-00\-0000"/>
    <numFmt numFmtId="168" formatCode="_(* #,##0_);_(* \(#,##0\);_(* &quot;-&quot;??_);_(@_)"/>
    <numFmt numFmtId="169" formatCode="0.0000%"/>
  </numFmts>
  <fonts count="30" x14ac:knownFonts="1">
    <font>
      <sz val="10"/>
      <name val="Arial"/>
    </font>
    <font>
      <sz val="11"/>
      <color theme="1"/>
      <name val="Calibri"/>
      <family val="2"/>
      <scheme val="minor"/>
    </font>
    <font>
      <sz val="10"/>
      <name val="Arial"/>
      <family val="2"/>
    </font>
    <font>
      <sz val="9"/>
      <name val="Arial"/>
      <family val="2"/>
    </font>
    <font>
      <b/>
      <sz val="10"/>
      <name val="Arial"/>
      <family val="2"/>
    </font>
    <font>
      <sz val="10"/>
      <name val="Arial"/>
      <family val="2"/>
    </font>
    <font>
      <sz val="8"/>
      <name val="Arial"/>
      <family val="2"/>
    </font>
    <font>
      <sz val="10"/>
      <name val="Arial"/>
      <family val="2"/>
    </font>
    <font>
      <sz val="8"/>
      <name val="Arial"/>
      <family val="2"/>
    </font>
    <font>
      <sz val="7"/>
      <name val="Arial"/>
      <family val="2"/>
    </font>
    <font>
      <b/>
      <sz val="11"/>
      <name val="Arial"/>
      <family val="2"/>
    </font>
    <font>
      <sz val="10"/>
      <color indexed="10"/>
      <name val="Arial"/>
      <family val="2"/>
    </font>
    <font>
      <sz val="10"/>
      <color indexed="22"/>
      <name val="Arial"/>
      <family val="2"/>
    </font>
    <font>
      <i/>
      <sz val="10"/>
      <name val="Arial"/>
      <family val="2"/>
    </font>
    <font>
      <sz val="12"/>
      <name val="Arial"/>
      <family val="2"/>
    </font>
    <font>
      <sz val="10"/>
      <color indexed="12"/>
      <name val="Arial"/>
      <family val="2"/>
    </font>
    <font>
      <b/>
      <sz val="12"/>
      <name val="Arial"/>
      <family val="2"/>
    </font>
    <font>
      <sz val="10"/>
      <name val="Arial"/>
      <family val="2"/>
    </font>
    <font>
      <b/>
      <i/>
      <sz val="10"/>
      <name val="Arial"/>
      <family val="2"/>
    </font>
    <font>
      <sz val="10"/>
      <color theme="1"/>
      <name val="Arial"/>
      <family val="2"/>
    </font>
    <font>
      <sz val="10"/>
      <color theme="0"/>
      <name val="Arial"/>
      <family val="2"/>
    </font>
    <font>
      <b/>
      <sz val="10"/>
      <color theme="0"/>
      <name val="Arial"/>
      <family val="2"/>
    </font>
    <font>
      <b/>
      <sz val="10"/>
      <color theme="1"/>
      <name val="Arial"/>
      <family val="2"/>
    </font>
    <font>
      <sz val="10"/>
      <color rgb="FFFF0000"/>
      <name val="Arial"/>
      <family val="2"/>
    </font>
    <font>
      <i/>
      <sz val="10"/>
      <color rgb="FFFF0000"/>
      <name val="Arial"/>
      <family val="2"/>
    </font>
    <font>
      <b/>
      <sz val="10"/>
      <color indexed="22"/>
      <name val="Arial"/>
      <family val="2"/>
    </font>
    <font>
      <b/>
      <sz val="10"/>
      <color rgb="FFFF0000"/>
      <name val="Arial"/>
      <family val="2"/>
    </font>
    <font>
      <sz val="10"/>
      <color theme="0" tint="-0.249977111117893"/>
      <name val="Arial"/>
      <family val="2"/>
    </font>
    <font>
      <b/>
      <sz val="10"/>
      <color theme="0" tint="-0.249977111117893"/>
      <name val="Arial"/>
      <family val="2"/>
    </font>
    <font>
      <sz val="10"/>
      <color rgb="FFBFBFBF"/>
      <name val="Arial"/>
      <family val="2"/>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BFBFBF"/>
        <bgColor indexed="64"/>
      </patternFill>
    </fill>
  </fills>
  <borders count="4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double">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medium">
        <color indexed="64"/>
      </bottom>
      <diagonal/>
    </border>
    <border>
      <left/>
      <right/>
      <top style="thin">
        <color indexed="64"/>
      </top>
      <bottom style="medium">
        <color indexed="64"/>
      </bottom>
      <diagonal/>
    </border>
    <border>
      <left/>
      <right style="thin">
        <color indexed="64"/>
      </right>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double">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s>
  <cellStyleXfs count="20">
    <xf numFmtId="0" fontId="0" fillId="0" borderId="0"/>
    <xf numFmtId="43" fontId="2"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7"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7" fillId="0" borderId="0" applyFont="0" applyFill="0" applyBorder="0" applyAlignment="0" applyProtection="0"/>
    <xf numFmtId="0" fontId="5" fillId="0" borderId="0"/>
    <xf numFmtId="0" fontId="19" fillId="0" borderId="0"/>
    <xf numFmtId="0" fontId="5" fillId="0" borderId="0"/>
    <xf numFmtId="0" fontId="14" fillId="0" borderId="0"/>
    <xf numFmtId="0" fontId="5" fillId="0" borderId="0"/>
    <xf numFmtId="9" fontId="2" fillId="0" borderId="0" applyFont="0" applyFill="0" applyBorder="0" applyAlignment="0" applyProtection="0"/>
    <xf numFmtId="9" fontId="5" fillId="0" borderId="0" applyFont="0" applyFill="0" applyBorder="0" applyAlignment="0" applyProtection="0"/>
    <xf numFmtId="9" fontId="17" fillId="0" borderId="0" applyFont="0" applyFill="0" applyBorder="0" applyAlignment="0" applyProtection="0"/>
    <xf numFmtId="0" fontId="1" fillId="0" borderId="0"/>
    <xf numFmtId="44" fontId="1" fillId="0" borderId="0" applyFont="0" applyFill="0" applyBorder="0" applyAlignment="0" applyProtection="0"/>
  </cellStyleXfs>
  <cellXfs count="705">
    <xf numFmtId="0" fontId="0" fillId="0" borderId="0" xfId="0"/>
    <xf numFmtId="0" fontId="4" fillId="0" borderId="1" xfId="0" applyFont="1" applyBorder="1" applyAlignment="1">
      <alignment horizontal="center"/>
    </xf>
    <xf numFmtId="0" fontId="4" fillId="0" borderId="1" xfId="0" applyFont="1" applyBorder="1"/>
    <xf numFmtId="43" fontId="2" fillId="0" borderId="0" xfId="1"/>
    <xf numFmtId="0" fontId="5" fillId="0" borderId="0" xfId="0" applyFont="1"/>
    <xf numFmtId="0" fontId="7" fillId="0" borderId="0" xfId="0" applyFont="1"/>
    <xf numFmtId="37" fontId="7" fillId="0" borderId="0" xfId="0" applyNumberFormat="1" applyFont="1"/>
    <xf numFmtId="49" fontId="7" fillId="0" borderId="0" xfId="0" applyNumberFormat="1" applyFont="1" applyAlignment="1">
      <alignment horizontal="right"/>
    </xf>
    <xf numFmtId="0" fontId="7" fillId="0" borderId="0" xfId="0" applyFont="1" applyAlignment="1">
      <alignment horizontal="left"/>
    </xf>
    <xf numFmtId="0" fontId="7" fillId="0" borderId="2" xfId="0" applyFont="1" applyBorder="1" applyAlignment="1">
      <alignment horizontal="center"/>
    </xf>
    <xf numFmtId="49" fontId="7" fillId="0" borderId="0" xfId="0" applyNumberFormat="1" applyFont="1" applyAlignment="1">
      <alignment horizontal="right" vertical="center"/>
    </xf>
    <xf numFmtId="0" fontId="7" fillId="2" borderId="2" xfId="0" applyFont="1" applyFill="1" applyBorder="1"/>
    <xf numFmtId="49" fontId="7" fillId="0" borderId="0" xfId="0" applyNumberFormat="1" applyFont="1"/>
    <xf numFmtId="43" fontId="0" fillId="0" borderId="0" xfId="1" applyFont="1"/>
    <xf numFmtId="49" fontId="7" fillId="0" borderId="0" xfId="0" applyNumberFormat="1" applyFont="1" applyAlignment="1">
      <alignment horizontal="left"/>
    </xf>
    <xf numFmtId="0" fontId="5" fillId="3" borderId="2" xfId="0" applyFont="1" applyFill="1" applyBorder="1" applyProtection="1">
      <protection locked="0"/>
    </xf>
    <xf numFmtId="37" fontId="5" fillId="3" borderId="0" xfId="0" applyNumberFormat="1" applyFont="1" applyFill="1"/>
    <xf numFmtId="3" fontId="4" fillId="0" borderId="0" xfId="0" applyNumberFormat="1" applyFont="1"/>
    <xf numFmtId="1" fontId="5" fillId="3" borderId="2" xfId="0" applyNumberFormat="1" applyFont="1" applyFill="1" applyBorder="1" applyAlignment="1" applyProtection="1">
      <alignment horizontal="center"/>
      <protection locked="0"/>
    </xf>
    <xf numFmtId="1" fontId="5" fillId="3" borderId="0" xfId="0" applyNumberFormat="1" applyFont="1" applyFill="1" applyAlignment="1">
      <alignment horizontal="center"/>
    </xf>
    <xf numFmtId="3" fontId="5" fillId="3" borderId="2" xfId="0" applyNumberFormat="1" applyFont="1" applyFill="1" applyBorder="1" applyProtection="1">
      <protection locked="0"/>
    </xf>
    <xf numFmtId="14" fontId="5" fillId="0" borderId="0" xfId="0" applyNumberFormat="1" applyFont="1" applyAlignment="1">
      <alignment horizontal="center"/>
    </xf>
    <xf numFmtId="0" fontId="0" fillId="0" borderId="0" xfId="0" applyAlignment="1">
      <alignment horizontal="left"/>
    </xf>
    <xf numFmtId="3" fontId="0" fillId="3" borderId="1" xfId="5" applyNumberFormat="1" applyFont="1" applyFill="1" applyBorder="1" applyProtection="1">
      <protection locked="0"/>
    </xf>
    <xf numFmtId="3" fontId="0" fillId="3" borderId="0" xfId="5" applyNumberFormat="1" applyFont="1" applyFill="1" applyProtection="1">
      <protection locked="0"/>
    </xf>
    <xf numFmtId="3" fontId="0" fillId="3" borderId="3" xfId="5" applyNumberFormat="1" applyFont="1" applyFill="1" applyBorder="1" applyProtection="1">
      <protection locked="0"/>
    </xf>
    <xf numFmtId="3" fontId="11" fillId="3" borderId="3" xfId="5" applyNumberFormat="1" applyFont="1" applyFill="1" applyBorder="1" applyProtection="1">
      <protection locked="0"/>
    </xf>
    <xf numFmtId="3" fontId="0" fillId="3" borderId="3" xfId="5" applyNumberFormat="1" applyFont="1" applyFill="1" applyBorder="1" applyProtection="1"/>
    <xf numFmtId="3" fontId="0" fillId="3" borderId="0" xfId="5" applyNumberFormat="1" applyFont="1" applyFill="1" applyBorder="1" applyProtection="1"/>
    <xf numFmtId="3" fontId="0" fillId="3" borderId="1" xfId="5" applyNumberFormat="1" applyFont="1" applyFill="1" applyBorder="1" applyProtection="1"/>
    <xf numFmtId="3" fontId="0" fillId="3" borderId="6" xfId="5" applyNumberFormat="1" applyFont="1" applyFill="1" applyBorder="1" applyProtection="1"/>
    <xf numFmtId="3" fontId="0" fillId="3" borderId="1" xfId="0" applyNumberFormat="1" applyFill="1" applyBorder="1"/>
    <xf numFmtId="3" fontId="0" fillId="3" borderId="3" xfId="0" applyNumberFormat="1" applyFill="1" applyBorder="1" applyProtection="1">
      <protection locked="0"/>
    </xf>
    <xf numFmtId="3" fontId="0" fillId="3" borderId="3" xfId="0" applyNumberFormat="1" applyFill="1" applyBorder="1"/>
    <xf numFmtId="164" fontId="5" fillId="3" borderId="0" xfId="0" applyNumberFormat="1" applyFont="1" applyFill="1" applyAlignment="1">
      <alignment horizontal="center" vertical="center"/>
    </xf>
    <xf numFmtId="164" fontId="5" fillId="3" borderId="0" xfId="0" applyNumberFormat="1" applyFont="1" applyFill="1"/>
    <xf numFmtId="0" fontId="5" fillId="3" borderId="0" xfId="0" applyFont="1" applyFill="1" applyAlignment="1">
      <alignment vertical="center"/>
    </xf>
    <xf numFmtId="164" fontId="5" fillId="3" borderId="0" xfId="0" applyNumberFormat="1" applyFont="1" applyFill="1" applyAlignment="1">
      <alignment vertical="center"/>
    </xf>
    <xf numFmtId="0" fontId="0" fillId="0" borderId="0" xfId="0" applyAlignment="1">
      <alignment horizontal="center"/>
    </xf>
    <xf numFmtId="0" fontId="0" fillId="0" borderId="2" xfId="0" applyBorder="1" applyAlignment="1">
      <alignment horizontal="center"/>
    </xf>
    <xf numFmtId="3" fontId="0" fillId="0" borderId="2" xfId="0" applyNumberFormat="1" applyBorder="1"/>
    <xf numFmtId="3" fontId="0" fillId="0" borderId="3" xfId="0" applyNumberFormat="1" applyBorder="1" applyProtection="1">
      <protection locked="0"/>
    </xf>
    <xf numFmtId="3" fontId="0" fillId="0" borderId="4" xfId="0" applyNumberFormat="1" applyBorder="1" applyProtection="1">
      <protection locked="0"/>
    </xf>
    <xf numFmtId="3" fontId="0" fillId="0" borderId="4" xfId="0" applyNumberFormat="1" applyBorder="1"/>
    <xf numFmtId="3" fontId="0" fillId="0" borderId="0" xfId="0" applyNumberFormat="1" applyProtection="1">
      <protection locked="0"/>
    </xf>
    <xf numFmtId="0" fontId="4" fillId="0" borderId="0" xfId="0" applyFont="1"/>
    <xf numFmtId="3" fontId="0" fillId="0" borderId="0" xfId="0" applyNumberFormat="1"/>
    <xf numFmtId="0" fontId="0" fillId="0" borderId="4" xfId="0" applyBorder="1" applyAlignment="1">
      <alignment horizontal="center"/>
    </xf>
    <xf numFmtId="0" fontId="0" fillId="0" borderId="12" xfId="0" applyBorder="1"/>
    <xf numFmtId="3" fontId="0" fillId="2" borderId="0" xfId="0" applyNumberFormat="1" applyFill="1"/>
    <xf numFmtId="3" fontId="4" fillId="2" borderId="0" xfId="0" applyNumberFormat="1" applyFont="1" applyFill="1"/>
    <xf numFmtId="3" fontId="0" fillId="0" borderId="12" xfId="0" applyNumberFormat="1" applyBorder="1"/>
    <xf numFmtId="4" fontId="4" fillId="0" borderId="15" xfId="0" applyNumberFormat="1" applyFont="1" applyBorder="1"/>
    <xf numFmtId="0" fontId="4" fillId="0" borderId="2" xfId="0" applyFont="1" applyBorder="1" applyAlignment="1">
      <alignment horizontal="center" vertical="center" wrapText="1"/>
    </xf>
    <xf numFmtId="0" fontId="0" fillId="0" borderId="0" xfId="0" applyAlignment="1">
      <alignment vertical="center"/>
    </xf>
    <xf numFmtId="0" fontId="4" fillId="0" borderId="0" xfId="0" applyFont="1" applyAlignment="1">
      <alignment horizontal="left" vertical="top"/>
    </xf>
    <xf numFmtId="14" fontId="0" fillId="0" borderId="0" xfId="0" applyNumberFormat="1" applyAlignment="1">
      <alignment vertical="center"/>
    </xf>
    <xf numFmtId="0" fontId="4" fillId="0" borderId="0" xfId="0" applyFont="1" applyAlignment="1">
      <alignment vertical="top"/>
    </xf>
    <xf numFmtId="0" fontId="0" fillId="0" borderId="0" xfId="0" applyAlignment="1">
      <alignment horizontal="center" vertical="center"/>
    </xf>
    <xf numFmtId="0" fontId="0" fillId="0" borderId="16" xfId="0" applyBorder="1" applyAlignment="1">
      <alignment horizontal="center"/>
    </xf>
    <xf numFmtId="3" fontId="0" fillId="0" borderId="16" xfId="0" applyNumberFormat="1" applyBorder="1"/>
    <xf numFmtId="3" fontId="0" fillId="0" borderId="11" xfId="0" applyNumberFormat="1" applyBorder="1"/>
    <xf numFmtId="3" fontId="0" fillId="0" borderId="11" xfId="0" applyNumberFormat="1" applyBorder="1" applyProtection="1">
      <protection locked="0"/>
    </xf>
    <xf numFmtId="0" fontId="0" fillId="0" borderId="11" xfId="0" applyBorder="1" applyAlignment="1">
      <alignment horizontal="center"/>
    </xf>
    <xf numFmtId="3" fontId="0" fillId="0" borderId="18" xfId="0" applyNumberFormat="1" applyBorder="1" applyProtection="1">
      <protection locked="0"/>
    </xf>
    <xf numFmtId="3" fontId="0" fillId="0" borderId="20" xfId="0" applyNumberFormat="1" applyBorder="1"/>
    <xf numFmtId="4" fontId="4" fillId="0" borderId="21" xfId="0" applyNumberFormat="1" applyFont="1" applyBorder="1"/>
    <xf numFmtId="49" fontId="0" fillId="0" borderId="0" xfId="0" applyNumberFormat="1" applyAlignment="1">
      <alignment vertical="center"/>
    </xf>
    <xf numFmtId="164" fontId="0" fillId="0" borderId="0" xfId="0" applyNumberFormat="1" applyAlignment="1">
      <alignment vertical="center"/>
    </xf>
    <xf numFmtId="0" fontId="0" fillId="0" borderId="0" xfId="0" applyAlignment="1">
      <alignment horizontal="left" vertical="center"/>
    </xf>
    <xf numFmtId="164" fontId="0" fillId="0" borderId="0" xfId="0" applyNumberFormat="1" applyAlignment="1">
      <alignment horizontal="left" vertical="center"/>
    </xf>
    <xf numFmtId="0" fontId="4" fillId="3" borderId="0" xfId="0" applyFont="1" applyFill="1" applyAlignment="1">
      <alignment horizontal="left"/>
    </xf>
    <xf numFmtId="0" fontId="0" fillId="3" borderId="0" xfId="0" applyFill="1" applyAlignment="1">
      <alignment horizontal="left"/>
    </xf>
    <xf numFmtId="14" fontId="0" fillId="3" borderId="0" xfId="0" applyNumberFormat="1" applyFill="1" applyAlignment="1">
      <alignment horizontal="left"/>
    </xf>
    <xf numFmtId="0" fontId="0" fillId="3" borderId="0" xfId="0" applyFill="1"/>
    <xf numFmtId="0" fontId="0" fillId="3" borderId="2" xfId="0" applyFill="1" applyBorder="1" applyAlignment="1">
      <alignment horizontal="center"/>
    </xf>
    <xf numFmtId="0" fontId="0" fillId="3" borderId="0" xfId="0" applyFill="1" applyAlignment="1">
      <alignment horizontal="center"/>
    </xf>
    <xf numFmtId="0" fontId="0" fillId="3" borderId="2" xfId="0" applyFill="1" applyBorder="1" applyAlignment="1">
      <alignment horizontal="center" vertical="center" wrapText="1"/>
    </xf>
    <xf numFmtId="0" fontId="0" fillId="3" borderId="0" xfId="0" applyFill="1" applyAlignment="1">
      <alignment horizontal="center" vertical="center" wrapText="1"/>
    </xf>
    <xf numFmtId="0" fontId="0" fillId="3" borderId="7" xfId="0" applyFill="1" applyBorder="1" applyAlignment="1">
      <alignment horizontal="center"/>
    </xf>
    <xf numFmtId="0" fontId="0" fillId="3" borderId="0" xfId="0" applyFill="1" applyAlignment="1">
      <alignment horizontal="left" vertical="center" wrapText="1"/>
    </xf>
    <xf numFmtId="0" fontId="0" fillId="3" borderId="12" xfId="0" applyFill="1" applyBorder="1" applyAlignment="1">
      <alignment horizontal="center" vertical="center" wrapText="1"/>
    </xf>
    <xf numFmtId="0" fontId="0" fillId="3" borderId="12" xfId="0" applyFill="1" applyBorder="1" applyAlignment="1">
      <alignment horizontal="center"/>
    </xf>
    <xf numFmtId="3" fontId="0" fillId="3" borderId="14" xfId="0" applyNumberFormat="1" applyFill="1" applyBorder="1" applyAlignment="1">
      <alignment horizontal="right"/>
    </xf>
    <xf numFmtId="3" fontId="0" fillId="3" borderId="2" xfId="0" applyNumberFormat="1" applyFill="1" applyBorder="1" applyAlignment="1">
      <alignment horizontal="right"/>
    </xf>
    <xf numFmtId="0" fontId="0" fillId="0" borderId="0" xfId="0" applyAlignment="1">
      <alignment horizontal="left" indent="1"/>
    </xf>
    <xf numFmtId="0" fontId="7" fillId="0" borderId="0" xfId="0" applyFont="1" applyAlignment="1">
      <alignment horizontal="left" indent="1"/>
    </xf>
    <xf numFmtId="0" fontId="5" fillId="0" borderId="0" xfId="0" applyFont="1" applyAlignment="1">
      <alignment vertical="center"/>
    </xf>
    <xf numFmtId="164" fontId="5" fillId="0" borderId="0" xfId="0" applyNumberFormat="1" applyFont="1" applyAlignment="1">
      <alignment vertical="center"/>
    </xf>
    <xf numFmtId="14" fontId="0" fillId="3" borderId="0" xfId="0" applyNumberFormat="1" applyFill="1"/>
    <xf numFmtId="164" fontId="4" fillId="3" borderId="0" xfId="0" applyNumberFormat="1" applyFont="1" applyFill="1" applyAlignment="1">
      <alignment vertical="top"/>
    </xf>
    <xf numFmtId="0" fontId="4" fillId="0" borderId="0" xfId="0" applyFont="1" applyAlignment="1">
      <alignment horizontal="left" vertical="center"/>
    </xf>
    <xf numFmtId="2" fontId="0" fillId="0" borderId="0" xfId="0" applyNumberFormat="1" applyAlignment="1">
      <alignment vertical="center"/>
    </xf>
    <xf numFmtId="0" fontId="4" fillId="0" borderId="0" xfId="0" applyFont="1" applyAlignment="1">
      <alignment vertical="center"/>
    </xf>
    <xf numFmtId="0" fontId="16" fillId="0" borderId="0" xfId="0" applyFont="1" applyAlignment="1">
      <alignment vertical="center"/>
    </xf>
    <xf numFmtId="0" fontId="7" fillId="0" borderId="0" xfId="0" applyFont="1" applyAlignment="1">
      <alignment vertical="center"/>
    </xf>
    <xf numFmtId="37" fontId="7" fillId="0" borderId="0" xfId="0" applyNumberFormat="1" applyFont="1" applyAlignment="1">
      <alignment vertical="center"/>
    </xf>
    <xf numFmtId="164" fontId="19" fillId="0" borderId="0" xfId="0" applyNumberFormat="1" applyFont="1" applyAlignment="1">
      <alignment vertical="center"/>
    </xf>
    <xf numFmtId="3" fontId="5" fillId="3" borderId="12" xfId="0" applyNumberFormat="1" applyFont="1" applyFill="1" applyBorder="1" applyProtection="1">
      <protection locked="0"/>
    </xf>
    <xf numFmtId="0" fontId="5" fillId="3" borderId="12" xfId="0" applyFont="1" applyFill="1" applyBorder="1" applyProtection="1">
      <protection locked="0"/>
    </xf>
    <xf numFmtId="0" fontId="4" fillId="4" borderId="0" xfId="0" applyFont="1" applyFill="1" applyAlignment="1">
      <alignment horizontal="center" vertical="center"/>
    </xf>
    <xf numFmtId="0" fontId="4" fillId="0" borderId="0" xfId="0" applyFont="1" applyAlignment="1">
      <alignment horizontal="center"/>
    </xf>
    <xf numFmtId="0" fontId="4" fillId="0" borderId="0" xfId="0" applyFont="1" applyAlignment="1">
      <alignment horizontal="center" vertical="center"/>
    </xf>
    <xf numFmtId="0" fontId="4" fillId="0" borderId="2" xfId="0" applyFont="1" applyBorder="1"/>
    <xf numFmtId="0" fontId="4" fillId="4" borderId="2" xfId="0" applyFont="1" applyFill="1" applyBorder="1" applyAlignment="1">
      <alignment horizontal="center" vertical="center"/>
    </xf>
    <xf numFmtId="3" fontId="4" fillId="0" borderId="2" xfId="0" applyNumberFormat="1" applyFont="1" applyBorder="1"/>
    <xf numFmtId="0" fontId="4" fillId="0" borderId="4" xfId="0" applyFont="1" applyBorder="1" applyAlignment="1">
      <alignment horizontal="center"/>
    </xf>
    <xf numFmtId="0" fontId="0" fillId="4" borderId="0" xfId="0" applyFill="1" applyAlignment="1">
      <alignment horizontal="center" vertical="center"/>
    </xf>
    <xf numFmtId="0" fontId="5" fillId="0" borderId="2" xfId="0" applyFont="1" applyBorder="1" applyAlignment="1" applyProtection="1">
      <alignment horizontal="center" vertical="center"/>
      <protection locked="0"/>
    </xf>
    <xf numFmtId="3" fontId="13" fillId="3" borderId="9" xfId="0" applyNumberFormat="1" applyFont="1" applyFill="1" applyBorder="1" applyAlignment="1">
      <alignment horizontal="right"/>
    </xf>
    <xf numFmtId="0" fontId="0" fillId="4" borderId="2" xfId="0" applyFill="1" applyBorder="1" applyAlignment="1">
      <alignment horizontal="center" vertical="center" wrapText="1"/>
    </xf>
    <xf numFmtId="3" fontId="4" fillId="0" borderId="8" xfId="0" applyNumberFormat="1" applyFont="1" applyBorder="1"/>
    <xf numFmtId="3" fontId="0" fillId="0" borderId="12" xfId="0" applyNumberFormat="1" applyBorder="1" applyProtection="1">
      <protection locked="0"/>
    </xf>
    <xf numFmtId="0" fontId="4" fillId="4" borderId="2" xfId="0" applyFont="1" applyFill="1" applyBorder="1" applyAlignment="1">
      <alignment horizontal="center" vertical="center" wrapText="1"/>
    </xf>
    <xf numFmtId="3" fontId="4" fillId="0" borderId="23" xfId="0" applyNumberFormat="1" applyFont="1" applyBorder="1"/>
    <xf numFmtId="0" fontId="4" fillId="4" borderId="14" xfId="0" applyFont="1" applyFill="1" applyBorder="1" applyAlignment="1">
      <alignment horizontal="center" wrapText="1"/>
    </xf>
    <xf numFmtId="0" fontId="4" fillId="4" borderId="12" xfId="0" applyFont="1" applyFill="1" applyBorder="1" applyAlignment="1">
      <alignment horizontal="center" vertical="center" wrapText="1"/>
    </xf>
    <xf numFmtId="49" fontId="5" fillId="0" borderId="0" xfId="0" applyNumberFormat="1" applyFont="1" applyAlignment="1">
      <alignment horizontal="right"/>
    </xf>
    <xf numFmtId="0" fontId="5" fillId="0" borderId="0" xfId="0" applyFont="1" applyAlignment="1">
      <alignment horizontal="left" indent="1"/>
    </xf>
    <xf numFmtId="49" fontId="5" fillId="0" borderId="0" xfId="0" applyNumberFormat="1" applyFont="1" applyAlignment="1">
      <alignment horizontal="right" vertical="center"/>
    </xf>
    <xf numFmtId="49" fontId="5" fillId="0" borderId="0" xfId="0" applyNumberFormat="1" applyFont="1"/>
    <xf numFmtId="0" fontId="8" fillId="0" borderId="0" xfId="0" applyFont="1" applyAlignment="1">
      <alignment horizontal="center"/>
    </xf>
    <xf numFmtId="0" fontId="4" fillId="0" borderId="11" xfId="0" applyFont="1" applyBorder="1" applyAlignment="1">
      <alignment horizontal="left" vertical="top"/>
    </xf>
    <xf numFmtId="0" fontId="7" fillId="0" borderId="18" xfId="0" applyFont="1" applyBorder="1"/>
    <xf numFmtId="0" fontId="7" fillId="0" borderId="0" xfId="0" applyFont="1" applyAlignment="1">
      <alignment horizontal="center" vertical="center"/>
    </xf>
    <xf numFmtId="0" fontId="7" fillId="0" borderId="0" xfId="0" applyFont="1" applyAlignment="1">
      <alignment horizontal="left" vertical="center"/>
    </xf>
    <xf numFmtId="0" fontId="7" fillId="0" borderId="0" xfId="0" applyFont="1" applyAlignment="1">
      <alignment horizontal="center"/>
    </xf>
    <xf numFmtId="0" fontId="7" fillId="0" borderId="0" xfId="0" applyFont="1" applyAlignment="1">
      <alignment wrapText="1"/>
    </xf>
    <xf numFmtId="0" fontId="7" fillId="0" borderId="0" xfId="0" applyFont="1" applyAlignment="1">
      <alignment vertical="top" wrapText="1"/>
    </xf>
    <xf numFmtId="0" fontId="7" fillId="0" borderId="0" xfId="0" applyFont="1" applyAlignment="1">
      <alignment horizontal="left" vertical="top" wrapText="1"/>
    </xf>
    <xf numFmtId="0" fontId="5" fillId="0" borderId="0" xfId="0" applyFont="1" applyAlignment="1">
      <alignment horizontal="left"/>
    </xf>
    <xf numFmtId="0" fontId="5" fillId="0" borderId="0" xfId="0" applyFont="1" applyAlignment="1">
      <alignment horizontal="center"/>
    </xf>
    <xf numFmtId="0" fontId="5" fillId="0" borderId="0" xfId="0" applyFont="1" applyAlignment="1">
      <alignment wrapText="1"/>
    </xf>
    <xf numFmtId="0" fontId="5" fillId="0" borderId="0" xfId="0" applyFont="1" applyAlignment="1">
      <alignment horizontal="left" vertical="top" wrapText="1"/>
    </xf>
    <xf numFmtId="0" fontId="5" fillId="0" borderId="0" xfId="0" applyFont="1" applyAlignment="1">
      <alignment vertical="top" wrapText="1"/>
    </xf>
    <xf numFmtId="0" fontId="7" fillId="0" borderId="2" xfId="0" applyFont="1" applyBorder="1" applyAlignment="1" applyProtection="1">
      <alignment horizontal="center" vertical="center"/>
      <protection locked="0"/>
    </xf>
    <xf numFmtId="14" fontId="7" fillId="0" borderId="2" xfId="0" applyNumberFormat="1" applyFont="1" applyBorder="1" applyAlignment="1" applyProtection="1">
      <alignment horizontal="center" vertical="center"/>
      <protection locked="0"/>
    </xf>
    <xf numFmtId="0" fontId="4" fillId="0" borderId="17" xfId="0" applyFont="1" applyBorder="1" applyAlignment="1">
      <alignment horizontal="left" vertical="top"/>
    </xf>
    <xf numFmtId="0" fontId="4" fillId="0" borderId="0" xfId="0" applyFont="1" applyAlignment="1">
      <alignment horizontal="centerContinuous"/>
    </xf>
    <xf numFmtId="0" fontId="4" fillId="4" borderId="2" xfId="0" applyFont="1" applyFill="1" applyBorder="1" applyAlignment="1">
      <alignment horizontal="center" wrapText="1"/>
    </xf>
    <xf numFmtId="0" fontId="5" fillId="0" borderId="0" xfId="0" applyFont="1" applyAlignment="1">
      <alignment vertical="top"/>
    </xf>
    <xf numFmtId="0" fontId="3" fillId="0" borderId="0" xfId="0" applyFont="1"/>
    <xf numFmtId="0" fontId="5" fillId="0" borderId="0" xfId="0" applyFont="1" applyAlignment="1">
      <alignment horizontal="left" wrapText="1"/>
    </xf>
    <xf numFmtId="0" fontId="9" fillId="0" borderId="0" xfId="0" applyFont="1"/>
    <xf numFmtId="0" fontId="4" fillId="3" borderId="0" xfId="0" applyFont="1" applyFill="1"/>
    <xf numFmtId="0" fontId="10" fillId="3" borderId="0" xfId="0" applyFont="1" applyFill="1"/>
    <xf numFmtId="0" fontId="5" fillId="3" borderId="0" xfId="0" applyFont="1" applyFill="1"/>
    <xf numFmtId="0" fontId="4" fillId="3" borderId="22" xfId="0" applyFont="1" applyFill="1" applyBorder="1"/>
    <xf numFmtId="0" fontId="4" fillId="3" borderId="27" xfId="0" applyFont="1" applyFill="1" applyBorder="1"/>
    <xf numFmtId="0" fontId="4" fillId="3" borderId="28" xfId="0" applyFont="1" applyFill="1" applyBorder="1" applyAlignment="1">
      <alignment horizontal="center" wrapText="1"/>
    </xf>
    <xf numFmtId="0" fontId="4" fillId="3" borderId="24" xfId="0" applyFont="1" applyFill="1" applyBorder="1"/>
    <xf numFmtId="0" fontId="5" fillId="3" borderId="17" xfId="0" applyFont="1" applyFill="1" applyBorder="1" applyAlignment="1">
      <alignment horizontal="right"/>
    </xf>
    <xf numFmtId="0" fontId="5" fillId="3" borderId="0" xfId="0" applyFont="1" applyFill="1" applyAlignment="1">
      <alignment horizontal="right"/>
    </xf>
    <xf numFmtId="1" fontId="5" fillId="3" borderId="2" xfId="0" applyNumberFormat="1" applyFont="1" applyFill="1" applyBorder="1" applyAlignment="1">
      <alignment horizontal="center"/>
    </xf>
    <xf numFmtId="3" fontId="5" fillId="3" borderId="2" xfId="0" applyNumberFormat="1" applyFont="1" applyFill="1" applyBorder="1"/>
    <xf numFmtId="0" fontId="0" fillId="3" borderId="0" xfId="0" applyFill="1" applyAlignment="1">
      <alignment horizontal="right"/>
    </xf>
    <xf numFmtId="1" fontId="5" fillId="3" borderId="12" xfId="0" applyNumberFormat="1" applyFont="1" applyFill="1" applyBorder="1" applyAlignment="1">
      <alignment horizontal="center"/>
    </xf>
    <xf numFmtId="1" fontId="22" fillId="0" borderId="7" xfId="0" applyNumberFormat="1" applyFont="1" applyBorder="1" applyAlignment="1">
      <alignment horizontal="center"/>
    </xf>
    <xf numFmtId="0" fontId="4" fillId="3" borderId="17" xfId="0" applyFont="1" applyFill="1" applyBorder="1"/>
    <xf numFmtId="0" fontId="5" fillId="3" borderId="17" xfId="0" applyFont="1" applyFill="1" applyBorder="1"/>
    <xf numFmtId="3" fontId="5" fillId="0" borderId="0" xfId="0" applyNumberFormat="1" applyFont="1"/>
    <xf numFmtId="0" fontId="12" fillId="0" borderId="0" xfId="0" applyFont="1"/>
    <xf numFmtId="3" fontId="0" fillId="0" borderId="1" xfId="0" applyNumberFormat="1" applyBorder="1"/>
    <xf numFmtId="0" fontId="0" fillId="3" borderId="1" xfId="0" applyFill="1" applyBorder="1"/>
    <xf numFmtId="0" fontId="4" fillId="3" borderId="1" xfId="0" applyFont="1" applyFill="1" applyBorder="1"/>
    <xf numFmtId="0" fontId="4" fillId="3" borderId="0" xfId="0" applyFont="1" applyFill="1" applyAlignment="1">
      <alignment horizontal="center"/>
    </xf>
    <xf numFmtId="0" fontId="0" fillId="3" borderId="3" xfId="0" applyFill="1" applyBorder="1"/>
    <xf numFmtId="3" fontId="0" fillId="3" borderId="0" xfId="5" applyNumberFormat="1" applyFont="1" applyFill="1" applyProtection="1"/>
    <xf numFmtId="3" fontId="0" fillId="3" borderId="0" xfId="0" applyNumberFormat="1" applyFill="1"/>
    <xf numFmtId="3" fontId="11" fillId="3" borderId="0" xfId="5" applyNumberFormat="1" applyFont="1" applyFill="1" applyBorder="1" applyProtection="1"/>
    <xf numFmtId="3" fontId="0" fillId="3" borderId="18" xfId="5" applyNumberFormat="1" applyFont="1" applyFill="1" applyBorder="1" applyProtection="1"/>
    <xf numFmtId="0" fontId="0" fillId="3" borderId="10" xfId="0" applyFill="1" applyBorder="1"/>
    <xf numFmtId="44" fontId="0" fillId="3" borderId="10" xfId="5" applyFont="1" applyFill="1" applyBorder="1" applyProtection="1"/>
    <xf numFmtId="44" fontId="0" fillId="3" borderId="0" xfId="0" applyNumberFormat="1" applyFill="1" applyAlignment="1">
      <alignment horizontal="center"/>
    </xf>
    <xf numFmtId="3" fontId="0" fillId="3" borderId="0" xfId="0" applyNumberFormat="1" applyFill="1" applyAlignment="1">
      <alignment horizontal="center"/>
    </xf>
    <xf numFmtId="0" fontId="4" fillId="3" borderId="0" xfId="0" applyFont="1" applyFill="1" applyAlignment="1">
      <alignment horizontal="left" vertical="top"/>
    </xf>
    <xf numFmtId="0" fontId="4" fillId="0" borderId="0" xfId="0" applyFont="1" applyAlignment="1">
      <alignment horizontal="left"/>
    </xf>
    <xf numFmtId="14" fontId="5" fillId="0" borderId="0" xfId="0" applyNumberFormat="1" applyFont="1" applyAlignment="1">
      <alignment horizontal="right"/>
    </xf>
    <xf numFmtId="0" fontId="0" fillId="3" borderId="0" xfId="0" applyFill="1" applyAlignment="1">
      <alignment vertical="center"/>
    </xf>
    <xf numFmtId="0" fontId="13" fillId="3" borderId="0" xfId="0" applyFont="1" applyFill="1" applyAlignment="1">
      <alignment horizontal="left" vertical="center" wrapText="1"/>
    </xf>
    <xf numFmtId="2" fontId="0" fillId="0" borderId="2" xfId="0" applyNumberFormat="1" applyBorder="1" applyAlignment="1" applyProtection="1">
      <alignment vertical="center"/>
      <protection locked="0"/>
    </xf>
    <xf numFmtId="49" fontId="0" fillId="0" borderId="2" xfId="0" applyNumberFormat="1" applyBorder="1" applyAlignment="1" applyProtection="1">
      <alignment vertical="center"/>
      <protection locked="0"/>
    </xf>
    <xf numFmtId="0" fontId="0" fillId="0" borderId="2" xfId="0" applyBorder="1" applyAlignment="1" applyProtection="1">
      <alignment vertical="center"/>
      <protection locked="0"/>
    </xf>
    <xf numFmtId="0" fontId="0" fillId="4" borderId="2" xfId="0" applyFill="1" applyBorder="1"/>
    <xf numFmtId="0" fontId="0" fillId="0" borderId="2" xfId="0" applyBorder="1" applyAlignment="1">
      <alignment horizontal="center" wrapText="1"/>
    </xf>
    <xf numFmtId="0" fontId="4" fillId="0" borderId="12" xfId="0" applyFont="1" applyBorder="1" applyAlignment="1">
      <alignment vertical="top" wrapText="1"/>
    </xf>
    <xf numFmtId="0" fontId="4" fillId="0" borderId="11" xfId="0" applyFont="1" applyBorder="1" applyAlignment="1">
      <alignment horizontal="left" vertical="top" wrapText="1"/>
    </xf>
    <xf numFmtId="0" fontId="7" fillId="0" borderId="18" xfId="0" applyFont="1" applyBorder="1" applyAlignment="1">
      <alignment horizontal="left"/>
    </xf>
    <xf numFmtId="0" fontId="5" fillId="0" borderId="0" xfId="0" applyFont="1" applyAlignment="1">
      <alignment horizontal="left" vertical="center" wrapText="1"/>
    </xf>
    <xf numFmtId="0" fontId="5" fillId="0" borderId="18" xfId="0" applyFont="1" applyBorder="1" applyAlignment="1">
      <alignment horizontal="center" vertical="center"/>
    </xf>
    <xf numFmtId="0" fontId="0" fillId="0" borderId="2"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3" fontId="4" fillId="0" borderId="3" xfId="0" applyNumberFormat="1" applyFont="1" applyBorder="1" applyProtection="1">
      <protection locked="0"/>
    </xf>
    <xf numFmtId="3" fontId="4" fillId="0" borderId="4" xfId="0" applyNumberFormat="1" applyFont="1" applyBorder="1" applyProtection="1">
      <protection locked="0"/>
    </xf>
    <xf numFmtId="0" fontId="5" fillId="3" borderId="0" xfId="0" applyFont="1" applyFill="1" applyAlignment="1">
      <alignment horizontal="center"/>
    </xf>
    <xf numFmtId="0" fontId="7" fillId="0" borderId="2" xfId="0" applyFont="1" applyBorder="1" applyAlignment="1" applyProtection="1">
      <alignment horizontal="center"/>
      <protection locked="0"/>
    </xf>
    <xf numFmtId="0" fontId="5" fillId="0" borderId="2" xfId="0" applyFont="1" applyBorder="1" applyAlignment="1" applyProtection="1">
      <alignment horizontal="center"/>
      <protection locked="0"/>
    </xf>
    <xf numFmtId="0" fontId="4" fillId="0" borderId="2" xfId="0" applyFont="1" applyBorder="1" applyAlignment="1" applyProtection="1">
      <alignment horizontal="center"/>
      <protection locked="0"/>
    </xf>
    <xf numFmtId="43" fontId="4" fillId="3" borderId="0" xfId="1" applyFont="1" applyFill="1" applyBorder="1" applyProtection="1"/>
    <xf numFmtId="0" fontId="0" fillId="4" borderId="23" xfId="0" applyFill="1" applyBorder="1"/>
    <xf numFmtId="0" fontId="4" fillId="0" borderId="14" xfId="0" applyFont="1" applyBorder="1"/>
    <xf numFmtId="3" fontId="5" fillId="0" borderId="2" xfId="0" applyNumberFormat="1" applyFont="1" applyBorder="1"/>
    <xf numFmtId="0" fontId="12" fillId="2" borderId="12" xfId="0" applyFont="1" applyFill="1" applyBorder="1"/>
    <xf numFmtId="3" fontId="5" fillId="0" borderId="14" xfId="0" applyNumberFormat="1" applyFont="1" applyBorder="1"/>
    <xf numFmtId="0" fontId="5" fillId="3" borderId="2" xfId="0" applyFont="1" applyFill="1" applyBorder="1" applyAlignment="1">
      <alignment horizontal="center"/>
    </xf>
    <xf numFmtId="0" fontId="4" fillId="3" borderId="2" xfId="0" applyFont="1" applyFill="1" applyBorder="1"/>
    <xf numFmtId="43" fontId="4" fillId="3" borderId="2" xfId="1" applyFont="1" applyFill="1" applyBorder="1" applyProtection="1"/>
    <xf numFmtId="0" fontId="4" fillId="4" borderId="2" xfId="0" applyFont="1" applyFill="1" applyBorder="1"/>
    <xf numFmtId="0" fontId="5" fillId="3" borderId="2" xfId="0" applyFont="1" applyFill="1" applyBorder="1" applyAlignment="1">
      <alignment horizontal="center" wrapText="1"/>
    </xf>
    <xf numFmtId="0" fontId="0" fillId="4" borderId="31" xfId="0" applyFill="1" applyBorder="1" applyAlignment="1">
      <alignment horizontal="center" vertical="center"/>
    </xf>
    <xf numFmtId="3" fontId="4" fillId="2" borderId="31" xfId="0" applyNumberFormat="1" applyFont="1" applyFill="1" applyBorder="1"/>
    <xf numFmtId="0" fontId="0" fillId="4" borderId="12" xfId="0" applyFill="1" applyBorder="1" applyAlignment="1">
      <alignment horizontal="center"/>
    </xf>
    <xf numFmtId="44" fontId="4" fillId="3" borderId="2" xfId="0" applyNumberFormat="1" applyFont="1" applyFill="1" applyBorder="1"/>
    <xf numFmtId="0" fontId="13" fillId="0" borderId="0" xfId="0" applyFont="1" applyAlignment="1">
      <alignment horizontal="left" vertical="top"/>
    </xf>
    <xf numFmtId="0" fontId="5" fillId="3" borderId="2" xfId="0" applyFont="1" applyFill="1" applyBorder="1" applyAlignment="1">
      <alignment horizontal="center" vertical="center" wrapText="1"/>
    </xf>
    <xf numFmtId="44" fontId="4" fillId="4" borderId="2" xfId="0" applyNumberFormat="1" applyFont="1" applyFill="1" applyBorder="1"/>
    <xf numFmtId="0" fontId="4" fillId="0" borderId="2" xfId="0" applyFont="1" applyBorder="1" applyAlignment="1" applyProtection="1">
      <alignment horizontal="center" wrapText="1"/>
      <protection locked="0"/>
    </xf>
    <xf numFmtId="0" fontId="13" fillId="3" borderId="0" xfId="0" applyFont="1" applyFill="1"/>
    <xf numFmtId="0" fontId="24" fillId="0" borderId="2" xfId="0" applyFont="1" applyBorder="1" applyAlignment="1">
      <alignment horizontal="right"/>
    </xf>
    <xf numFmtId="9" fontId="24" fillId="0" borderId="2" xfId="15" applyFont="1" applyBorder="1" applyAlignment="1" applyProtection="1">
      <alignment horizontal="right"/>
    </xf>
    <xf numFmtId="165" fontId="24" fillId="0" borderId="2" xfId="5" applyNumberFormat="1" applyFont="1" applyBorder="1" applyAlignment="1" applyProtection="1">
      <alignment horizontal="right"/>
    </xf>
    <xf numFmtId="0" fontId="6" fillId="0" borderId="0" xfId="0" applyFont="1" applyAlignment="1">
      <alignment horizontal="centerContinuous" wrapText="1"/>
    </xf>
    <xf numFmtId="0" fontId="8" fillId="0" borderId="0" xfId="0" applyFont="1" applyAlignment="1">
      <alignment horizontal="centerContinuous"/>
    </xf>
    <xf numFmtId="0" fontId="16" fillId="0" borderId="0" xfId="0" applyFont="1" applyAlignment="1">
      <alignment horizontal="centerContinuous" wrapText="1"/>
    </xf>
    <xf numFmtId="0" fontId="16" fillId="0" borderId="0" xfId="0" applyFont="1" applyAlignment="1">
      <alignment horizontal="centerContinuous"/>
    </xf>
    <xf numFmtId="0" fontId="5" fillId="0" borderId="0" xfId="0" applyFont="1" applyAlignment="1">
      <alignment horizontal="centerContinuous"/>
    </xf>
    <xf numFmtId="0" fontId="0" fillId="0" borderId="0" xfId="0" applyAlignment="1">
      <alignment horizontal="left" vertical="center" wrapText="1"/>
    </xf>
    <xf numFmtId="14" fontId="0" fillId="0" borderId="0" xfId="0" applyNumberFormat="1" applyAlignment="1">
      <alignment horizontal="left"/>
    </xf>
    <xf numFmtId="0" fontId="4" fillId="0" borderId="34" xfId="14" applyFont="1" applyBorder="1" applyAlignment="1">
      <alignment horizontal="center"/>
    </xf>
    <xf numFmtId="0" fontId="4" fillId="0" borderId="35" xfId="14" applyFont="1" applyBorder="1" applyAlignment="1">
      <alignment horizontal="center"/>
    </xf>
    <xf numFmtId="0" fontId="4" fillId="0" borderId="0" xfId="14" applyFont="1" applyAlignment="1">
      <alignment horizontal="center"/>
    </xf>
    <xf numFmtId="0" fontId="4" fillId="3" borderId="0" xfId="10" applyFont="1" applyFill="1" applyAlignment="1">
      <alignment horizontal="left"/>
    </xf>
    <xf numFmtId="0" fontId="4" fillId="0" borderId="28" xfId="14" applyFont="1" applyBorder="1" applyAlignment="1">
      <alignment horizontal="center" wrapText="1"/>
    </xf>
    <xf numFmtId="0" fontId="4" fillId="0" borderId="36" xfId="14" applyFont="1" applyBorder="1" applyAlignment="1">
      <alignment horizontal="center" wrapText="1"/>
    </xf>
    <xf numFmtId="1" fontId="4" fillId="0" borderId="28" xfId="14" applyNumberFormat="1" applyFont="1" applyBorder="1" applyAlignment="1">
      <alignment horizontal="center" wrapText="1"/>
    </xf>
    <xf numFmtId="0" fontId="5" fillId="0" borderId="0" xfId="14" applyAlignment="1">
      <alignment horizontal="right"/>
    </xf>
    <xf numFmtId="0" fontId="15" fillId="0" borderId="0" xfId="14" applyFont="1" applyAlignment="1">
      <alignment horizontal="left"/>
    </xf>
    <xf numFmtId="167" fontId="15" fillId="0" borderId="0" xfId="14" applyNumberFormat="1" applyFont="1" applyAlignment="1">
      <alignment horizontal="left"/>
    </xf>
    <xf numFmtId="10" fontId="23" fillId="0" borderId="0" xfId="14" applyNumberFormat="1" applyFont="1" applyAlignment="1">
      <alignment horizontal="left"/>
    </xf>
    <xf numFmtId="5" fontId="15" fillId="0" borderId="0" xfId="14" applyNumberFormat="1" applyFont="1"/>
    <xf numFmtId="0" fontId="4" fillId="0" borderId="8" xfId="14" applyFont="1" applyBorder="1" applyAlignment="1">
      <alignment horizontal="center" wrapText="1"/>
    </xf>
    <xf numFmtId="0" fontId="16" fillId="0" borderId="8" xfId="0" applyFont="1" applyBorder="1" applyAlignment="1">
      <alignment horizontal="center" vertical="center" wrapText="1"/>
    </xf>
    <xf numFmtId="0" fontId="13" fillId="0" borderId="0" xfId="0" applyFont="1" applyAlignment="1">
      <alignment horizontal="left" vertical="center" wrapText="1"/>
    </xf>
    <xf numFmtId="0" fontId="4" fillId="0" borderId="0" xfId="0" applyFont="1" applyAlignment="1">
      <alignment horizontal="left" vertical="center" wrapText="1"/>
    </xf>
    <xf numFmtId="0" fontId="13" fillId="0" borderId="0" xfId="0" applyFont="1" applyAlignment="1">
      <alignment horizontal="left" vertical="center"/>
    </xf>
    <xf numFmtId="1" fontId="20" fillId="0" borderId="0" xfId="0" applyNumberFormat="1" applyFont="1" applyAlignment="1">
      <alignment horizontal="center"/>
    </xf>
    <xf numFmtId="1" fontId="20" fillId="0" borderId="0" xfId="0" applyNumberFormat="1" applyFont="1" applyAlignment="1">
      <alignment horizontal="center" vertical="center"/>
    </xf>
    <xf numFmtId="1" fontId="21" fillId="0" borderId="0" xfId="0" applyNumberFormat="1" applyFont="1" applyAlignment="1">
      <alignment horizontal="center" vertical="top"/>
    </xf>
    <xf numFmtId="0" fontId="5" fillId="0" borderId="2" xfId="0" applyFont="1" applyBorder="1" applyAlignment="1">
      <alignment horizontal="center" wrapText="1"/>
    </xf>
    <xf numFmtId="0" fontId="5" fillId="3" borderId="0" xfId="0" applyFont="1" applyFill="1" applyAlignment="1">
      <alignment horizontal="centerContinuous"/>
    </xf>
    <xf numFmtId="0" fontId="16" fillId="3" borderId="0" xfId="0" applyFont="1" applyFill="1" applyAlignment="1">
      <alignment horizontal="centerContinuous" wrapText="1"/>
    </xf>
    <xf numFmtId="0" fontId="16" fillId="3" borderId="0" xfId="0" applyFont="1" applyFill="1" applyAlignment="1">
      <alignment horizontal="centerContinuous"/>
    </xf>
    <xf numFmtId="0" fontId="5" fillId="0" borderId="2" xfId="0" applyFont="1" applyBorder="1" applyAlignment="1">
      <alignment horizontal="center"/>
    </xf>
    <xf numFmtId="0" fontId="4" fillId="0" borderId="12" xfId="0" applyFont="1" applyBorder="1" applyAlignment="1">
      <alignment horizontal="center" vertical="center" wrapText="1"/>
    </xf>
    <xf numFmtId="0" fontId="0" fillId="0" borderId="0" xfId="0" applyAlignment="1">
      <alignment horizontal="centerContinuous"/>
    </xf>
    <xf numFmtId="49" fontId="16" fillId="0" borderId="0" xfId="0" applyNumberFormat="1" applyFont="1" applyAlignment="1">
      <alignment horizontal="centerContinuous"/>
    </xf>
    <xf numFmtId="0" fontId="0" fillId="3" borderId="0" xfId="0" applyFill="1" applyAlignment="1">
      <alignment horizontal="centerContinuous"/>
    </xf>
    <xf numFmtId="0" fontId="5" fillId="0" borderId="2" xfId="0" applyFont="1" applyBorder="1" applyAlignment="1">
      <alignment horizontal="center" vertical="center" wrapText="1"/>
    </xf>
    <xf numFmtId="165" fontId="0" fillId="0" borderId="2" xfId="5" applyNumberFormat="1" applyFont="1" applyBorder="1" applyProtection="1"/>
    <xf numFmtId="165" fontId="17" fillId="4" borderId="2" xfId="5" applyNumberFormat="1" applyFont="1" applyFill="1" applyBorder="1" applyProtection="1"/>
    <xf numFmtId="10" fontId="0" fillId="0" borderId="2" xfId="15" applyNumberFormat="1" applyFont="1" applyBorder="1" applyProtection="1"/>
    <xf numFmtId="10" fontId="17" fillId="4" borderId="2" xfId="15" applyNumberFormat="1" applyFont="1" applyFill="1" applyBorder="1" applyProtection="1"/>
    <xf numFmtId="44" fontId="0" fillId="4" borderId="2" xfId="0" applyNumberFormat="1" applyFill="1" applyBorder="1"/>
    <xf numFmtId="44" fontId="0" fillId="0" borderId="2" xfId="0" applyNumberFormat="1" applyBorder="1"/>
    <xf numFmtId="0" fontId="0" fillId="0" borderId="0" xfId="0" applyAlignment="1">
      <alignment horizontal="centerContinuous" vertical="top"/>
    </xf>
    <xf numFmtId="0" fontId="16" fillId="0" borderId="0" xfId="0" applyFont="1" applyAlignment="1">
      <alignment horizontal="centerContinuous" vertical="top" wrapText="1"/>
    </xf>
    <xf numFmtId="0" fontId="16" fillId="0" borderId="0" xfId="0" applyFont="1" applyAlignment="1">
      <alignment horizontal="centerContinuous" vertical="top"/>
    </xf>
    <xf numFmtId="0" fontId="0" fillId="0" borderId="0" xfId="0" applyAlignment="1">
      <alignment vertical="top"/>
    </xf>
    <xf numFmtId="0" fontId="5" fillId="0" borderId="17" xfId="0" applyFont="1" applyBorder="1" applyAlignment="1">
      <alignment horizontal="center"/>
    </xf>
    <xf numFmtId="0" fontId="5" fillId="0" borderId="31" xfId="0" applyFont="1" applyBorder="1" applyAlignment="1">
      <alignment horizontal="center"/>
    </xf>
    <xf numFmtId="0" fontId="5" fillId="0" borderId="32" xfId="0" applyFont="1" applyBorder="1" applyAlignment="1">
      <alignment horizontal="center"/>
    </xf>
    <xf numFmtId="0" fontId="5" fillId="0" borderId="19" xfId="0" applyFont="1" applyBorder="1" applyAlignment="1">
      <alignment horizontal="center"/>
    </xf>
    <xf numFmtId="0" fontId="5" fillId="3" borderId="7" xfId="0" applyFont="1" applyFill="1" applyBorder="1" applyAlignment="1">
      <alignment horizontal="center"/>
    </xf>
    <xf numFmtId="0" fontId="0" fillId="3" borderId="7" xfId="0" applyFill="1" applyBorder="1" applyAlignment="1">
      <alignment horizontal="center" wrapText="1"/>
    </xf>
    <xf numFmtId="0" fontId="5" fillId="3" borderId="7" xfId="0" applyFont="1" applyFill="1" applyBorder="1" applyAlignment="1">
      <alignment horizontal="center" wrapText="1"/>
    </xf>
    <xf numFmtId="0" fontId="0" fillId="3" borderId="12" xfId="0" applyFill="1" applyBorder="1" applyAlignment="1">
      <alignment horizontal="center" wrapText="1"/>
    </xf>
    <xf numFmtId="43" fontId="13" fillId="3" borderId="2" xfId="1" applyFont="1" applyFill="1" applyBorder="1" applyProtection="1"/>
    <xf numFmtId="0" fontId="4" fillId="0" borderId="0" xfId="0" applyFont="1" applyAlignment="1">
      <alignment horizontal="centerContinuous" vertical="center"/>
    </xf>
    <xf numFmtId="168" fontId="5" fillId="3" borderId="2" xfId="1" applyNumberFormat="1" applyFont="1" applyFill="1" applyBorder="1" applyAlignment="1" applyProtection="1">
      <alignment horizontal="center"/>
      <protection locked="0"/>
    </xf>
    <xf numFmtId="168" fontId="5" fillId="3" borderId="2" xfId="1" applyNumberFormat="1" applyFont="1" applyFill="1" applyBorder="1" applyProtection="1">
      <protection locked="0"/>
    </xf>
    <xf numFmtId="168" fontId="5" fillId="3" borderId="12" xfId="1" applyNumberFormat="1" applyFont="1" applyFill="1" applyBorder="1" applyAlignment="1" applyProtection="1">
      <alignment horizontal="center"/>
      <protection locked="0"/>
    </xf>
    <xf numFmtId="168" fontId="5" fillId="3" borderId="12" xfId="1" applyNumberFormat="1" applyFont="1" applyFill="1" applyBorder="1" applyProtection="1">
      <protection locked="0"/>
    </xf>
    <xf numFmtId="168" fontId="0" fillId="3" borderId="2" xfId="1" applyNumberFormat="1" applyFont="1" applyFill="1" applyBorder="1" applyAlignment="1" applyProtection="1">
      <alignment horizontal="center"/>
      <protection locked="0"/>
    </xf>
    <xf numFmtId="43" fontId="13" fillId="3" borderId="14" xfId="1" applyFont="1" applyFill="1" applyBorder="1" applyProtection="1">
      <protection locked="0"/>
    </xf>
    <xf numFmtId="49" fontId="0" fillId="0" borderId="2" xfId="0" applyNumberFormat="1" applyBorder="1" applyAlignment="1" applyProtection="1">
      <alignment horizontal="left" vertical="center"/>
      <protection locked="0"/>
    </xf>
    <xf numFmtId="168" fontId="7" fillId="0" borderId="2" xfId="1" applyNumberFormat="1" applyFont="1" applyBorder="1" applyAlignment="1" applyProtection="1">
      <alignment horizontal="left"/>
      <protection locked="0"/>
    </xf>
    <xf numFmtId="168" fontId="4" fillId="0" borderId="2" xfId="1" applyNumberFormat="1" applyFont="1" applyBorder="1" applyAlignment="1" applyProtection="1">
      <alignment horizontal="center"/>
    </xf>
    <xf numFmtId="0" fontId="2" fillId="0" borderId="0" xfId="0" applyFont="1" applyAlignment="1">
      <alignment horizontal="left" indent="1"/>
    </xf>
    <xf numFmtId="0" fontId="2" fillId="0" borderId="2" xfId="0" applyFont="1" applyBorder="1" applyProtection="1">
      <protection locked="0"/>
    </xf>
    <xf numFmtId="0" fontId="5" fillId="0" borderId="2" xfId="0" applyFont="1" applyBorder="1" applyProtection="1">
      <protection locked="0"/>
    </xf>
    <xf numFmtId="165" fontId="5" fillId="0" borderId="2" xfId="5" applyNumberFormat="1" applyFont="1" applyBorder="1" applyAlignment="1" applyProtection="1">
      <protection locked="0"/>
    </xf>
    <xf numFmtId="165" fontId="2" fillId="0" borderId="2" xfId="5" applyNumberFormat="1" applyFont="1" applyBorder="1" applyAlignment="1" applyProtection="1">
      <protection locked="0"/>
    </xf>
    <xf numFmtId="9" fontId="5" fillId="0" borderId="2" xfId="15" applyFont="1" applyBorder="1" applyAlignment="1" applyProtection="1">
      <protection locked="0"/>
    </xf>
    <xf numFmtId="44" fontId="0" fillId="0" borderId="2" xfId="5" applyFont="1" applyBorder="1" applyProtection="1"/>
    <xf numFmtId="168" fontId="4" fillId="3" borderId="2" xfId="1" applyNumberFormat="1" applyFont="1" applyFill="1" applyBorder="1" applyProtection="1"/>
    <xf numFmtId="0" fontId="2" fillId="0" borderId="0" xfId="0" applyFont="1"/>
    <xf numFmtId="44" fontId="7" fillId="0" borderId="2" xfId="5" applyFont="1" applyBorder="1" applyAlignment="1" applyProtection="1">
      <alignment horizontal="left"/>
      <protection locked="0"/>
    </xf>
    <xf numFmtId="0" fontId="0" fillId="0" borderId="0" xfId="0" applyProtection="1">
      <protection locked="0"/>
    </xf>
    <xf numFmtId="0" fontId="5" fillId="0" borderId="0" xfId="0" applyFont="1" applyProtection="1">
      <protection locked="0"/>
    </xf>
    <xf numFmtId="44" fontId="17" fillId="4" borderId="2" xfId="5" applyFont="1" applyFill="1" applyBorder="1" applyProtection="1"/>
    <xf numFmtId="44" fontId="0" fillId="0" borderId="2" xfId="5" applyFont="1" applyFill="1" applyBorder="1" applyProtection="1"/>
    <xf numFmtId="44" fontId="4" fillId="0" borderId="2" xfId="5" applyFont="1" applyFill="1" applyBorder="1" applyProtection="1"/>
    <xf numFmtId="44" fontId="4" fillId="4" borderId="2" xfId="5" applyFont="1" applyFill="1" applyBorder="1" applyProtection="1"/>
    <xf numFmtId="44" fontId="4" fillId="0" borderId="2" xfId="5" applyFont="1" applyBorder="1" applyProtection="1"/>
    <xf numFmtId="0" fontId="2" fillId="0" borderId="2" xfId="0" applyFont="1" applyBorder="1"/>
    <xf numFmtId="0" fontId="2" fillId="0" borderId="12" xfId="0" applyFont="1" applyBorder="1"/>
    <xf numFmtId="0" fontId="2" fillId="0" borderId="23" xfId="0" applyFont="1" applyBorder="1" applyAlignment="1">
      <alignment horizontal="center"/>
    </xf>
    <xf numFmtId="165" fontId="5" fillId="0" borderId="4" xfId="5" applyNumberFormat="1" applyFont="1" applyBorder="1" applyProtection="1">
      <protection locked="0"/>
    </xf>
    <xf numFmtId="165" fontId="5" fillId="0" borderId="5" xfId="5" applyNumberFormat="1" applyFont="1" applyBorder="1" applyProtection="1">
      <protection locked="0"/>
    </xf>
    <xf numFmtId="165" fontId="4" fillId="0" borderId="22" xfId="5" applyNumberFormat="1" applyFont="1" applyBorder="1" applyProtection="1"/>
    <xf numFmtId="3" fontId="0" fillId="0" borderId="2" xfId="0" applyNumberFormat="1" applyBorder="1" applyProtection="1">
      <protection locked="0"/>
    </xf>
    <xf numFmtId="0" fontId="4" fillId="0" borderId="0" xfId="0" applyFont="1" applyAlignment="1">
      <alignment horizontal="right"/>
    </xf>
    <xf numFmtId="0" fontId="2" fillId="0" borderId="16" xfId="0" applyFont="1" applyBorder="1"/>
    <xf numFmtId="0" fontId="2" fillId="0" borderId="14" xfId="0" applyFont="1" applyBorder="1"/>
    <xf numFmtId="0" fontId="2" fillId="3" borderId="0" xfId="0" applyFont="1" applyFill="1" applyAlignment="1">
      <alignment horizontal="left" vertical="center" wrapText="1"/>
    </xf>
    <xf numFmtId="0" fontId="0" fillId="3" borderId="0" xfId="0" applyFill="1" applyAlignment="1">
      <alignment vertical="center" wrapText="1"/>
    </xf>
    <xf numFmtId="0" fontId="7" fillId="0" borderId="0" xfId="0" applyFont="1" applyAlignment="1">
      <alignment vertical="top"/>
    </xf>
    <xf numFmtId="3" fontId="0" fillId="0" borderId="31" xfId="0" applyNumberFormat="1" applyBorder="1" applyProtection="1">
      <protection locked="0"/>
    </xf>
    <xf numFmtId="0" fontId="2" fillId="3" borderId="0" xfId="0" applyFont="1" applyFill="1" applyAlignment="1">
      <alignment horizontal="center"/>
    </xf>
    <xf numFmtId="0" fontId="2" fillId="3" borderId="0" xfId="0" applyFont="1" applyFill="1"/>
    <xf numFmtId="0" fontId="13" fillId="3" borderId="0" xfId="0" applyFont="1" applyFill="1" applyAlignment="1">
      <alignment horizontal="right" vertical="center" wrapText="1"/>
    </xf>
    <xf numFmtId="0" fontId="13" fillId="0" borderId="0" xfId="0" applyFont="1" applyAlignment="1">
      <alignment horizontal="left" wrapText="1"/>
    </xf>
    <xf numFmtId="0" fontId="0" fillId="0" borderId="1" xfId="0" applyBorder="1" applyAlignment="1">
      <alignment horizontal="center"/>
    </xf>
    <xf numFmtId="0" fontId="23" fillId="0" borderId="0" xfId="0" applyFont="1"/>
    <xf numFmtId="0" fontId="2" fillId="0" borderId="0" xfId="0" applyFont="1" applyAlignment="1">
      <alignment horizontal="left"/>
    </xf>
    <xf numFmtId="0" fontId="2" fillId="3" borderId="0" xfId="0" applyFont="1" applyFill="1" applyAlignment="1">
      <alignment horizontal="left" vertical="center"/>
    </xf>
    <xf numFmtId="0" fontId="7" fillId="0" borderId="0" xfId="0" applyFont="1" applyAlignment="1">
      <alignment horizontal="left" vertical="center" indent="1"/>
    </xf>
    <xf numFmtId="49" fontId="2" fillId="0" borderId="0" xfId="0" applyNumberFormat="1" applyFont="1" applyAlignment="1">
      <alignment horizontal="right"/>
    </xf>
    <xf numFmtId="0" fontId="13" fillId="0" borderId="0" xfId="0" applyFont="1" applyAlignment="1">
      <alignment wrapText="1"/>
    </xf>
    <xf numFmtId="0" fontId="13" fillId="0" borderId="0" xfId="0" applyFont="1"/>
    <xf numFmtId="0" fontId="4" fillId="0" borderId="2" xfId="0" applyFont="1" applyBorder="1" applyAlignment="1">
      <alignment horizontal="center" wrapText="1"/>
    </xf>
    <xf numFmtId="168" fontId="5" fillId="0" borderId="3" xfId="1" applyNumberFormat="1" applyFont="1" applyBorder="1" applyAlignment="1" applyProtection="1">
      <alignment horizontal="right"/>
      <protection locked="0"/>
    </xf>
    <xf numFmtId="168" fontId="5" fillId="0" borderId="3" xfId="1" applyNumberFormat="1" applyFont="1" applyBorder="1" applyAlignment="1" applyProtection="1">
      <alignment horizontal="center"/>
      <protection locked="0"/>
    </xf>
    <xf numFmtId="168" fontId="4" fillId="0" borderId="27" xfId="1" applyNumberFormat="1" applyFont="1" applyBorder="1" applyAlignment="1" applyProtection="1">
      <alignment horizontal="center"/>
    </xf>
    <xf numFmtId="168" fontId="5" fillId="0" borderId="25" xfId="1" applyNumberFormat="1" applyFont="1" applyBorder="1" applyAlignment="1" applyProtection="1">
      <alignment horizontal="center"/>
    </xf>
    <xf numFmtId="168" fontId="0" fillId="0" borderId="1" xfId="1" applyNumberFormat="1" applyFont="1" applyBorder="1" applyAlignment="1" applyProtection="1">
      <alignment horizontal="center"/>
    </xf>
    <xf numFmtId="168" fontId="5" fillId="0" borderId="1" xfId="1" applyNumberFormat="1" applyFont="1" applyBorder="1" applyAlignment="1" applyProtection="1">
      <alignment horizontal="center"/>
    </xf>
    <xf numFmtId="168" fontId="5" fillId="0" borderId="0" xfId="1" applyNumberFormat="1" applyFont="1" applyBorder="1" applyAlignment="1" applyProtection="1">
      <alignment horizontal="center"/>
    </xf>
    <xf numFmtId="168" fontId="4" fillId="0" borderId="37" xfId="1" applyNumberFormat="1" applyFont="1" applyBorder="1" applyAlignment="1" applyProtection="1">
      <alignment horizontal="center"/>
    </xf>
    <xf numFmtId="168" fontId="5" fillId="0" borderId="0" xfId="1" applyNumberFormat="1" applyFont="1" applyProtection="1"/>
    <xf numFmtId="165" fontId="5" fillId="0" borderId="26" xfId="5" applyNumberFormat="1" applyFont="1" applyBorder="1" applyProtection="1"/>
    <xf numFmtId="165" fontId="5" fillId="0" borderId="19" xfId="5" applyNumberFormat="1" applyFont="1" applyBorder="1" applyProtection="1"/>
    <xf numFmtId="165" fontId="5" fillId="0" borderId="0" xfId="5" applyNumberFormat="1" applyFont="1" applyBorder="1" applyProtection="1"/>
    <xf numFmtId="165" fontId="4" fillId="0" borderId="37" xfId="5" applyNumberFormat="1" applyFont="1" applyBorder="1" applyAlignment="1" applyProtection="1">
      <alignment horizontal="center"/>
    </xf>
    <xf numFmtId="165" fontId="5" fillId="0" borderId="0" xfId="5" applyNumberFormat="1" applyFont="1" applyProtection="1"/>
    <xf numFmtId="168" fontId="4" fillId="0" borderId="33" xfId="1" applyNumberFormat="1" applyFont="1" applyBorder="1" applyProtection="1"/>
    <xf numFmtId="165" fontId="4" fillId="0" borderId="28" xfId="5" applyNumberFormat="1" applyFont="1" applyBorder="1" applyProtection="1"/>
    <xf numFmtId="168" fontId="4" fillId="0" borderId="28" xfId="1" applyNumberFormat="1" applyFont="1" applyBorder="1" applyProtection="1"/>
    <xf numFmtId="0" fontId="3" fillId="0" borderId="0" xfId="0" applyFont="1" applyAlignment="1">
      <alignment horizontal="center"/>
    </xf>
    <xf numFmtId="0" fontId="2" fillId="0" borderId="2" xfId="0" applyFont="1" applyBorder="1" applyAlignment="1">
      <alignment horizontal="center"/>
    </xf>
    <xf numFmtId="0" fontId="2" fillId="0" borderId="12" xfId="0" applyFont="1" applyBorder="1" applyAlignment="1">
      <alignment horizontal="center"/>
    </xf>
    <xf numFmtId="0" fontId="4" fillId="0" borderId="8" xfId="0" applyFont="1" applyBorder="1" applyAlignment="1">
      <alignment horizontal="center"/>
    </xf>
    <xf numFmtId="168" fontId="5" fillId="0" borderId="0" xfId="1" applyNumberFormat="1" applyFont="1" applyBorder="1" applyProtection="1"/>
    <xf numFmtId="168" fontId="5" fillId="0" borderId="2" xfId="1" applyNumberFormat="1" applyFont="1" applyBorder="1" applyAlignment="1" applyProtection="1">
      <alignment horizontal="center"/>
      <protection locked="0"/>
    </xf>
    <xf numFmtId="165" fontId="5" fillId="0" borderId="2" xfId="5" applyNumberFormat="1" applyFont="1" applyBorder="1" applyProtection="1">
      <protection locked="0"/>
    </xf>
    <xf numFmtId="3" fontId="4" fillId="3" borderId="7" xfId="0" applyNumberFormat="1" applyFont="1" applyFill="1" applyBorder="1"/>
    <xf numFmtId="0" fontId="4" fillId="2" borderId="7" xfId="0" applyFont="1" applyFill="1" applyBorder="1"/>
    <xf numFmtId="0" fontId="4" fillId="3" borderId="29" xfId="0" applyFont="1" applyFill="1" applyBorder="1"/>
    <xf numFmtId="0" fontId="18" fillId="3" borderId="10" xfId="0" applyFont="1" applyFill="1" applyBorder="1" applyAlignment="1">
      <alignment horizontal="right"/>
    </xf>
    <xf numFmtId="3" fontId="4" fillId="3" borderId="7" xfId="5" applyNumberFormat="1" applyFont="1" applyFill="1" applyBorder="1" applyProtection="1"/>
    <xf numFmtId="0" fontId="25" fillId="2" borderId="7" xfId="0" applyFont="1" applyFill="1" applyBorder="1"/>
    <xf numFmtId="3" fontId="4" fillId="0" borderId="7" xfId="1" applyNumberFormat="1" applyFont="1" applyFill="1" applyBorder="1" applyProtection="1"/>
    <xf numFmtId="1" fontId="4" fillId="3" borderId="28" xfId="0" applyNumberFormat="1" applyFont="1" applyFill="1" applyBorder="1" applyAlignment="1">
      <alignment horizontal="center"/>
    </xf>
    <xf numFmtId="3" fontId="4" fillId="0" borderId="0" xfId="5" applyNumberFormat="1" applyFont="1" applyFill="1" applyBorder="1" applyProtection="1"/>
    <xf numFmtId="0" fontId="18" fillId="3" borderId="0" xfId="0" applyFont="1" applyFill="1" applyAlignment="1">
      <alignment horizontal="right"/>
    </xf>
    <xf numFmtId="0" fontId="4" fillId="3" borderId="0" xfId="0" applyFont="1" applyFill="1" applyAlignment="1">
      <alignment horizontal="right"/>
    </xf>
    <xf numFmtId="0" fontId="5" fillId="3" borderId="25" xfId="0" applyFont="1" applyFill="1" applyBorder="1"/>
    <xf numFmtId="3" fontId="4" fillId="3" borderId="28" xfId="0" applyNumberFormat="1" applyFont="1" applyFill="1" applyBorder="1"/>
    <xf numFmtId="1" fontId="4" fillId="3" borderId="2" xfId="0" applyNumberFormat="1" applyFont="1" applyFill="1" applyBorder="1" applyAlignment="1">
      <alignment horizontal="center"/>
    </xf>
    <xf numFmtId="3" fontId="4" fillId="3" borderId="2" xfId="0" applyNumberFormat="1" applyFont="1" applyFill="1" applyBorder="1" applyProtection="1">
      <protection locked="0"/>
    </xf>
    <xf numFmtId="0" fontId="4" fillId="3" borderId="2" xfId="0" applyFont="1" applyFill="1" applyBorder="1" applyProtection="1">
      <protection locked="0"/>
    </xf>
    <xf numFmtId="3" fontId="4" fillId="4" borderId="28" xfId="0" applyNumberFormat="1" applyFont="1" applyFill="1" applyBorder="1"/>
    <xf numFmtId="37" fontId="4" fillId="3" borderId="28" xfId="0" applyNumberFormat="1" applyFont="1" applyFill="1" applyBorder="1"/>
    <xf numFmtId="37" fontId="4" fillId="3" borderId="36" xfId="0" applyNumberFormat="1" applyFont="1" applyFill="1" applyBorder="1"/>
    <xf numFmtId="168" fontId="4" fillId="3" borderId="12" xfId="1" applyNumberFormat="1" applyFont="1" applyFill="1" applyBorder="1" applyAlignment="1" applyProtection="1">
      <alignment horizontal="center"/>
      <protection locked="0"/>
    </xf>
    <xf numFmtId="168" fontId="4" fillId="3" borderId="12" xfId="1" applyNumberFormat="1" applyFont="1" applyFill="1" applyBorder="1" applyProtection="1">
      <protection locked="0"/>
    </xf>
    <xf numFmtId="3" fontId="2" fillId="2" borderId="18" xfId="0" applyNumberFormat="1" applyFont="1" applyFill="1" applyBorder="1"/>
    <xf numFmtId="3" fontId="2" fillId="2" borderId="20" xfId="0" applyNumberFormat="1" applyFont="1" applyFill="1" applyBorder="1"/>
    <xf numFmtId="3" fontId="2" fillId="0" borderId="13" xfId="0" applyNumberFormat="1" applyFont="1" applyBorder="1"/>
    <xf numFmtId="3" fontId="4" fillId="0" borderId="19" xfId="0" applyNumberFormat="1" applyFont="1" applyBorder="1"/>
    <xf numFmtId="3" fontId="4" fillId="0" borderId="14" xfId="0" applyNumberFormat="1" applyFont="1" applyBorder="1"/>
    <xf numFmtId="3" fontId="4" fillId="4" borderId="8" xfId="0" applyNumberFormat="1" applyFont="1" applyFill="1" applyBorder="1"/>
    <xf numFmtId="0" fontId="0" fillId="5" borderId="2" xfId="0" applyFill="1" applyBorder="1"/>
    <xf numFmtId="0" fontId="0" fillId="5" borderId="12" xfId="0" applyFill="1" applyBorder="1"/>
    <xf numFmtId="0" fontId="0" fillId="5" borderId="14" xfId="0" applyFill="1" applyBorder="1"/>
    <xf numFmtId="0" fontId="0" fillId="5" borderId="3" xfId="0" applyFill="1" applyBorder="1"/>
    <xf numFmtId="0" fontId="0" fillId="5" borderId="0" xfId="0" applyFill="1"/>
    <xf numFmtId="0" fontId="0" fillId="4" borderId="12" xfId="0" applyFill="1" applyBorder="1"/>
    <xf numFmtId="0" fontId="4" fillId="4" borderId="2" xfId="0" applyFont="1" applyFill="1" applyBorder="1" applyAlignment="1">
      <alignment horizontal="center"/>
    </xf>
    <xf numFmtId="3" fontId="4" fillId="3" borderId="2" xfId="0" applyNumberFormat="1" applyFont="1" applyFill="1" applyBorder="1" applyAlignment="1">
      <alignment horizontal="right"/>
    </xf>
    <xf numFmtId="0" fontId="4" fillId="0" borderId="0" xfId="0" applyFont="1" applyAlignment="1">
      <alignment horizontal="right" vertical="center" wrapText="1"/>
    </xf>
    <xf numFmtId="0" fontId="2" fillId="3" borderId="0" xfId="0" applyFont="1" applyFill="1" applyAlignment="1">
      <alignment horizontal="right" vertical="center" wrapText="1"/>
    </xf>
    <xf numFmtId="0" fontId="4" fillId="3" borderId="0" xfId="0" applyFont="1" applyFill="1" applyAlignment="1">
      <alignment horizontal="right" vertical="center" wrapText="1"/>
    </xf>
    <xf numFmtId="0" fontId="0" fillId="3" borderId="0" xfId="0" applyFill="1" applyAlignment="1">
      <alignment horizontal="right" vertical="center" wrapText="1"/>
    </xf>
    <xf numFmtId="0" fontId="0" fillId="3" borderId="0" xfId="0" applyFill="1" applyAlignment="1">
      <alignment horizontal="right" vertical="center"/>
    </xf>
    <xf numFmtId="3" fontId="0" fillId="3" borderId="12" xfId="0" applyNumberFormat="1" applyFill="1" applyBorder="1" applyAlignment="1">
      <alignment horizontal="center"/>
    </xf>
    <xf numFmtId="0" fontId="2" fillId="0" borderId="0" xfId="0" applyFont="1" applyAlignment="1">
      <alignment horizontal="right" vertical="center" wrapText="1"/>
    </xf>
    <xf numFmtId="0" fontId="4" fillId="0" borderId="0" xfId="0" applyFont="1" applyAlignment="1">
      <alignment horizontal="right" wrapText="1"/>
    </xf>
    <xf numFmtId="0" fontId="2" fillId="0" borderId="0" xfId="0" applyFont="1" applyAlignment="1">
      <alignment vertical="center" wrapText="1"/>
    </xf>
    <xf numFmtId="0" fontId="0" fillId="0" borderId="0" xfId="0" applyAlignment="1">
      <alignment vertical="center" wrapText="1"/>
    </xf>
    <xf numFmtId="0" fontId="5" fillId="3" borderId="12" xfId="0" applyFont="1" applyFill="1" applyBorder="1" applyAlignment="1">
      <alignment horizontal="center"/>
    </xf>
    <xf numFmtId="0" fontId="4" fillId="3" borderId="0" xfId="0" applyFont="1" applyFill="1" applyAlignment="1">
      <alignment horizontal="left" vertical="center"/>
    </xf>
    <xf numFmtId="0" fontId="0" fillId="3" borderId="3" xfId="0" applyFill="1" applyBorder="1" applyAlignment="1" applyProtection="1">
      <alignment horizontal="left"/>
      <protection locked="0"/>
    </xf>
    <xf numFmtId="0" fontId="0" fillId="3" borderId="1" xfId="0" applyFill="1" applyBorder="1" applyAlignment="1" applyProtection="1">
      <alignment horizontal="left"/>
      <protection locked="0"/>
    </xf>
    <xf numFmtId="0" fontId="5" fillId="3" borderId="1" xfId="0" applyFont="1" applyFill="1" applyBorder="1" applyAlignment="1" applyProtection="1">
      <alignment horizontal="center"/>
      <protection locked="0"/>
    </xf>
    <xf numFmtId="165" fontId="0" fillId="0" borderId="2" xfId="5" applyNumberFormat="1" applyFont="1" applyBorder="1" applyProtection="1">
      <protection locked="0"/>
    </xf>
    <xf numFmtId="165" fontId="0" fillId="0" borderId="2" xfId="5" applyNumberFormat="1" applyFont="1" applyBorder="1" applyAlignment="1" applyProtection="1">
      <alignment horizontal="center"/>
      <protection locked="0"/>
    </xf>
    <xf numFmtId="168" fontId="5" fillId="0" borderId="18" xfId="1" applyNumberFormat="1" applyFont="1" applyBorder="1" applyAlignment="1" applyProtection="1">
      <alignment horizontal="center"/>
      <protection locked="0"/>
    </xf>
    <xf numFmtId="168" fontId="5" fillId="0" borderId="12" xfId="1" applyNumberFormat="1" applyFont="1" applyBorder="1" applyAlignment="1" applyProtection="1">
      <alignment horizontal="center"/>
      <protection locked="0"/>
    </xf>
    <xf numFmtId="168" fontId="5" fillId="0" borderId="2" xfId="1" applyNumberFormat="1" applyFont="1" applyBorder="1" applyProtection="1">
      <protection locked="0"/>
    </xf>
    <xf numFmtId="165" fontId="5" fillId="0" borderId="12" xfId="5" applyNumberFormat="1" applyFont="1" applyBorder="1" applyProtection="1">
      <protection locked="0"/>
    </xf>
    <xf numFmtId="168" fontId="5" fillId="0" borderId="12" xfId="1" applyNumberFormat="1" applyFont="1" applyBorder="1" applyProtection="1">
      <protection locked="0"/>
    </xf>
    <xf numFmtId="168" fontId="5" fillId="0" borderId="18" xfId="1" applyNumberFormat="1" applyFont="1" applyBorder="1" applyAlignment="1" applyProtection="1">
      <alignment horizontal="right"/>
      <protection locked="0"/>
    </xf>
    <xf numFmtId="0" fontId="2" fillId="0" borderId="18" xfId="0" applyFont="1" applyBorder="1" applyAlignment="1" applyProtection="1">
      <alignment horizontal="center" vertical="center"/>
      <protection locked="0"/>
    </xf>
    <xf numFmtId="0" fontId="13" fillId="0" borderId="0" xfId="0" applyFont="1" applyAlignment="1">
      <alignment horizontal="right"/>
    </xf>
    <xf numFmtId="3" fontId="0" fillId="0" borderId="8" xfId="0" applyNumberFormat="1" applyBorder="1"/>
    <xf numFmtId="0" fontId="0" fillId="0" borderId="2" xfId="0"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vertical="center" wrapText="1"/>
    </xf>
    <xf numFmtId="0" fontId="0" fillId="0" borderId="2" xfId="0" applyBorder="1" applyAlignment="1" applyProtection="1">
      <alignment vertical="center" wrapText="1"/>
      <protection locked="0"/>
    </xf>
    <xf numFmtId="0" fontId="2" fillId="0" borderId="0" xfId="0" applyFont="1" applyAlignment="1">
      <alignment horizontal="right"/>
    </xf>
    <xf numFmtId="0" fontId="23" fillId="0" borderId="0" xfId="0" applyFont="1" applyAlignment="1">
      <alignment horizontal="center"/>
    </xf>
    <xf numFmtId="43" fontId="13" fillId="0" borderId="14" xfId="1" applyFont="1" applyFill="1" applyBorder="1" applyProtection="1">
      <protection locked="0"/>
    </xf>
    <xf numFmtId="43" fontId="13" fillId="0" borderId="12" xfId="1" applyFont="1" applyFill="1" applyBorder="1" applyProtection="1">
      <protection locked="0"/>
    </xf>
    <xf numFmtId="0" fontId="4" fillId="0" borderId="22" xfId="0" applyFont="1" applyBorder="1"/>
    <xf numFmtId="0" fontId="0" fillId="0" borderId="3" xfId="0" applyBorder="1" applyAlignment="1">
      <alignment horizontal="left" vertical="center"/>
    </xf>
    <xf numFmtId="0" fontId="2" fillId="0" borderId="14" xfId="0" applyFont="1" applyBorder="1" applyAlignment="1">
      <alignment horizontal="center"/>
    </xf>
    <xf numFmtId="49" fontId="0" fillId="0" borderId="0" xfId="0" applyNumberFormat="1" applyAlignment="1">
      <alignment horizontal="center" vertical="center"/>
    </xf>
    <xf numFmtId="164" fontId="0" fillId="0" borderId="0" xfId="0" applyNumberFormat="1" applyAlignment="1">
      <alignment horizontal="center" vertical="center"/>
    </xf>
    <xf numFmtId="0" fontId="26" fillId="0" borderId="0" xfId="0" applyFont="1" applyAlignment="1">
      <alignment horizontal="center"/>
    </xf>
    <xf numFmtId="16" fontId="0" fillId="0" borderId="2" xfId="0" quotePrefix="1" applyNumberFormat="1" applyBorder="1" applyAlignment="1">
      <alignment horizontal="center"/>
    </xf>
    <xf numFmtId="169" fontId="0" fillId="0" borderId="0" xfId="15" applyNumberFormat="1" applyFont="1" applyAlignment="1" applyProtection="1">
      <alignment horizontal="center"/>
    </xf>
    <xf numFmtId="4" fontId="0" fillId="0" borderId="4" xfId="0" applyNumberFormat="1" applyBorder="1"/>
    <xf numFmtId="4" fontId="4" fillId="0" borderId="2" xfId="0" applyNumberFormat="1" applyFont="1" applyBorder="1"/>
    <xf numFmtId="4" fontId="0" fillId="0" borderId="0" xfId="0" applyNumberFormat="1"/>
    <xf numFmtId="4" fontId="0" fillId="0" borderId="1" xfId="0" applyNumberFormat="1" applyBorder="1"/>
    <xf numFmtId="4" fontId="4" fillId="0" borderId="0" xfId="0" applyNumberFormat="1" applyFont="1"/>
    <xf numFmtId="4" fontId="4" fillId="4" borderId="2" xfId="0" applyNumberFormat="1" applyFont="1" applyFill="1" applyBorder="1"/>
    <xf numFmtId="4" fontId="0" fillId="0" borderId="2" xfId="0" applyNumberFormat="1" applyBorder="1"/>
    <xf numFmtId="4" fontId="0" fillId="4" borderId="2" xfId="0" applyNumberFormat="1" applyFill="1" applyBorder="1"/>
    <xf numFmtId="0" fontId="4" fillId="0" borderId="4" xfId="0" applyFont="1" applyBorder="1" applyAlignment="1">
      <alignment horizontal="left" vertical="top"/>
    </xf>
    <xf numFmtId="0" fontId="4" fillId="0" borderId="4" xfId="0" applyFont="1" applyBorder="1" applyAlignment="1">
      <alignment horizontal="left" vertical="top" wrapText="1"/>
    </xf>
    <xf numFmtId="0" fontId="4" fillId="0" borderId="2" xfId="0" applyFont="1" applyBorder="1" applyAlignment="1">
      <alignment horizontal="right"/>
    </xf>
    <xf numFmtId="0" fontId="4" fillId="0" borderId="12" xfId="0" applyFont="1" applyBorder="1" applyAlignment="1">
      <alignment horizontal="center"/>
    </xf>
    <xf numFmtId="0" fontId="2" fillId="0" borderId="2" xfId="0" applyFont="1" applyBorder="1" applyAlignment="1">
      <alignment horizontal="right"/>
    </xf>
    <xf numFmtId="0" fontId="4" fillId="0" borderId="2" xfId="0" applyFont="1" applyBorder="1" applyAlignment="1">
      <alignment horizontal="center"/>
    </xf>
    <xf numFmtId="0" fontId="4" fillId="3" borderId="2" xfId="0" applyFont="1" applyFill="1" applyBorder="1" applyAlignment="1">
      <alignment horizontal="center" vertical="center" wrapText="1"/>
    </xf>
    <xf numFmtId="0" fontId="4" fillId="3" borderId="2" xfId="0" applyFont="1" applyFill="1" applyBorder="1" applyAlignment="1">
      <alignment horizontal="center" vertical="center"/>
    </xf>
    <xf numFmtId="49" fontId="23" fillId="0" borderId="0" xfId="0" applyNumberFormat="1" applyFont="1" applyAlignment="1">
      <alignment horizontal="center" vertical="center"/>
    </xf>
    <xf numFmtId="164" fontId="23" fillId="0" borderId="0" xfId="0" applyNumberFormat="1" applyFont="1" applyAlignment="1">
      <alignment horizontal="center" vertical="center"/>
    </xf>
    <xf numFmtId="0" fontId="23" fillId="0" borderId="0" xfId="0" applyFont="1" applyAlignment="1">
      <alignment horizontal="center" vertical="center"/>
    </xf>
    <xf numFmtId="0" fontId="23" fillId="0" borderId="0" xfId="0" applyFont="1" applyAlignment="1">
      <alignment horizontal="center" wrapText="1"/>
    </xf>
    <xf numFmtId="0" fontId="2" fillId="0" borderId="1" xfId="0" applyFont="1" applyBorder="1" applyAlignment="1">
      <alignment horizontal="left" vertical="center" wrapText="1"/>
    </xf>
    <xf numFmtId="0" fontId="4" fillId="0" borderId="27" xfId="0" applyFont="1" applyBorder="1" applyAlignment="1">
      <alignment vertical="center"/>
    </xf>
    <xf numFmtId="0" fontId="4" fillId="0" borderId="3" xfId="0" applyFont="1" applyBorder="1" applyAlignment="1">
      <alignment horizontal="left" vertical="center"/>
    </xf>
    <xf numFmtId="0" fontId="2" fillId="0" borderId="3" xfId="0" applyFont="1" applyBorder="1" applyAlignment="1">
      <alignment horizontal="left" vertical="center"/>
    </xf>
    <xf numFmtId="3" fontId="0" fillId="0" borderId="20" xfId="0" applyNumberFormat="1" applyBorder="1" applyProtection="1">
      <protection locked="0"/>
    </xf>
    <xf numFmtId="3" fontId="2" fillId="0" borderId="2" xfId="0" applyNumberFormat="1" applyFont="1" applyBorder="1"/>
    <xf numFmtId="0" fontId="26" fillId="0" borderId="0" xfId="0" applyFont="1" applyAlignment="1">
      <alignment horizontal="left"/>
    </xf>
    <xf numFmtId="0" fontId="2" fillId="0" borderId="23" xfId="0" applyFont="1" applyBorder="1" applyAlignment="1">
      <alignment horizontal="right"/>
    </xf>
    <xf numFmtId="0" fontId="2" fillId="3" borderId="0" xfId="0" applyFont="1" applyFill="1" applyAlignment="1">
      <alignment horizontal="left"/>
    </xf>
    <xf numFmtId="3" fontId="28" fillId="4" borderId="17" xfId="0" applyNumberFormat="1" applyFont="1" applyFill="1" applyBorder="1"/>
    <xf numFmtId="3" fontId="27" fillId="4" borderId="17" xfId="0" applyNumberFormat="1" applyFont="1" applyFill="1" applyBorder="1"/>
    <xf numFmtId="3" fontId="27" fillId="4" borderId="17" xfId="0" applyNumberFormat="1" applyFont="1" applyFill="1" applyBorder="1" applyAlignment="1">
      <alignment horizontal="center"/>
    </xf>
    <xf numFmtId="0" fontId="4" fillId="0" borderId="2" xfId="14" applyFont="1" applyBorder="1" applyAlignment="1">
      <alignment horizontal="center" wrapText="1"/>
    </xf>
    <xf numFmtId="0" fontId="2" fillId="0" borderId="0" xfId="0" applyFont="1" applyAlignment="1">
      <alignment horizontal="left" vertical="center" wrapText="1"/>
    </xf>
    <xf numFmtId="2" fontId="0" fillId="3" borderId="2" xfId="0" applyNumberFormat="1" applyFill="1" applyBorder="1"/>
    <xf numFmtId="0" fontId="13" fillId="0" borderId="0" xfId="0" applyFont="1" applyAlignment="1">
      <alignment horizontal="right" vertical="center" wrapText="1"/>
    </xf>
    <xf numFmtId="3" fontId="0" fillId="0" borderId="2" xfId="0" applyNumberFormat="1" applyBorder="1" applyAlignment="1">
      <alignment horizontal="right"/>
    </xf>
    <xf numFmtId="0" fontId="23" fillId="0" borderId="17" xfId="0" applyFont="1" applyBorder="1" applyAlignment="1">
      <alignment horizontal="center" wrapText="1"/>
    </xf>
    <xf numFmtId="0" fontId="2" fillId="3" borderId="2" xfId="0" applyFont="1" applyFill="1" applyBorder="1"/>
    <xf numFmtId="164" fontId="23" fillId="0" borderId="0" xfId="0" applyNumberFormat="1" applyFont="1" applyAlignment="1">
      <alignment vertical="center"/>
    </xf>
    <xf numFmtId="0" fontId="24" fillId="0" borderId="0" xfId="0" applyFont="1" applyAlignment="1">
      <alignment vertical="top" wrapText="1"/>
    </xf>
    <xf numFmtId="0" fontId="24" fillId="0" borderId="0" xfId="0" applyFont="1" applyAlignment="1">
      <alignment horizontal="left" vertical="top"/>
    </xf>
    <xf numFmtId="0" fontId="24" fillId="0" borderId="0" xfId="0" applyFont="1" applyAlignment="1">
      <alignment wrapText="1"/>
    </xf>
    <xf numFmtId="0" fontId="24" fillId="0" borderId="0" xfId="0" applyFont="1" applyAlignment="1">
      <alignment horizontal="left" wrapText="1"/>
    </xf>
    <xf numFmtId="0" fontId="13" fillId="0" borderId="0" xfId="0" applyFont="1" applyAlignment="1">
      <alignment horizontal="centerContinuous" vertical="top"/>
    </xf>
    <xf numFmtId="3" fontId="4" fillId="0" borderId="7" xfId="1" applyNumberFormat="1" applyFont="1" applyFill="1" applyBorder="1" applyAlignment="1" applyProtection="1"/>
    <xf numFmtId="3" fontId="4" fillId="3" borderId="36" xfId="0" applyNumberFormat="1" applyFont="1" applyFill="1" applyBorder="1"/>
    <xf numFmtId="0" fontId="2" fillId="3" borderId="0" xfId="0" applyFont="1" applyFill="1" applyAlignment="1">
      <alignment horizontal="right"/>
    </xf>
    <xf numFmtId="1" fontId="22" fillId="0" borderId="9" xfId="0" applyNumberFormat="1" applyFont="1" applyBorder="1" applyAlignment="1">
      <alignment horizontal="center"/>
    </xf>
    <xf numFmtId="3" fontId="4" fillId="3" borderId="9" xfId="5" applyNumberFormat="1" applyFont="1" applyFill="1" applyBorder="1" applyProtection="1"/>
    <xf numFmtId="37" fontId="4" fillId="3" borderId="9" xfId="5" applyNumberFormat="1" applyFont="1" applyFill="1" applyBorder="1" applyProtection="1"/>
    <xf numFmtId="1" fontId="4" fillId="3" borderId="9" xfId="0" applyNumberFormat="1" applyFont="1" applyFill="1" applyBorder="1" applyAlignment="1">
      <alignment horizontal="center"/>
    </xf>
    <xf numFmtId="37" fontId="4" fillId="3" borderId="9" xfId="0" applyNumberFormat="1" applyFont="1" applyFill="1" applyBorder="1"/>
    <xf numFmtId="0" fontId="5" fillId="0" borderId="0" xfId="0" applyFont="1" applyAlignment="1">
      <alignment horizontal="centerContinuous" vertical="top"/>
    </xf>
    <xf numFmtId="0" fontId="7" fillId="0" borderId="0" xfId="0" applyFont="1" applyAlignment="1">
      <alignment horizontal="centerContinuous"/>
    </xf>
    <xf numFmtId="0" fontId="23" fillId="0" borderId="0" xfId="0" applyFont="1" applyAlignment="1">
      <alignment horizontal="centerContinuous"/>
    </xf>
    <xf numFmtId="0" fontId="2" fillId="0" borderId="2" xfId="0" applyFont="1" applyBorder="1" applyAlignment="1" applyProtection="1">
      <alignment vertical="center" wrapText="1"/>
      <protection locked="0"/>
    </xf>
    <xf numFmtId="0" fontId="2" fillId="0" borderId="2" xfId="13" applyFont="1" applyBorder="1" applyAlignment="1" applyProtection="1">
      <alignment horizontal="center" vertical="center" wrapText="1"/>
      <protection locked="0"/>
    </xf>
    <xf numFmtId="0" fontId="4" fillId="0" borderId="0" xfId="0" applyFont="1" applyAlignment="1" applyProtection="1">
      <alignment vertical="top"/>
      <protection locked="0"/>
    </xf>
    <xf numFmtId="43" fontId="23" fillId="0" borderId="0" xfId="1" applyFont="1"/>
    <xf numFmtId="0" fontId="26" fillId="0" borderId="1" xfId="0" applyFont="1" applyBorder="1"/>
    <xf numFmtId="0" fontId="2" fillId="5" borderId="12" xfId="0" applyFont="1" applyFill="1" applyBorder="1"/>
    <xf numFmtId="43" fontId="13" fillId="3" borderId="14" xfId="1" applyFont="1" applyFill="1" applyBorder="1" applyProtection="1"/>
    <xf numFmtId="10" fontId="5" fillId="3" borderId="2" xfId="15" applyNumberFormat="1" applyFont="1" applyFill="1" applyBorder="1" applyProtection="1">
      <protection locked="0"/>
    </xf>
    <xf numFmtId="1" fontId="2" fillId="3" borderId="2" xfId="0" applyNumberFormat="1" applyFont="1" applyFill="1" applyBorder="1" applyAlignment="1" applyProtection="1">
      <alignment horizontal="left"/>
      <protection locked="0"/>
    </xf>
    <xf numFmtId="3" fontId="2" fillId="0" borderId="4" xfId="0" applyNumberFormat="1" applyFont="1" applyBorder="1"/>
    <xf numFmtId="3" fontId="0" fillId="0" borderId="17" xfId="0" applyNumberFormat="1" applyBorder="1"/>
    <xf numFmtId="0" fontId="2" fillId="5" borderId="2" xfId="0" applyFont="1" applyFill="1" applyBorder="1"/>
    <xf numFmtId="0" fontId="4" fillId="0" borderId="4" xfId="0" applyFont="1" applyBorder="1"/>
    <xf numFmtId="168" fontId="0" fillId="0" borderId="2" xfId="1" applyNumberFormat="1" applyFont="1" applyFill="1" applyBorder="1" applyProtection="1"/>
    <xf numFmtId="168" fontId="4" fillId="0" borderId="2" xfId="1" applyNumberFormat="1" applyFont="1" applyFill="1" applyBorder="1" applyProtection="1"/>
    <xf numFmtId="168" fontId="0" fillId="0" borderId="0" xfId="1" applyNumberFormat="1" applyFont="1" applyFill="1" applyBorder="1" applyProtection="1"/>
    <xf numFmtId="168" fontId="0" fillId="0" borderId="14" xfId="1" applyNumberFormat="1" applyFont="1" applyFill="1" applyBorder="1" applyProtection="1"/>
    <xf numFmtId="168" fontId="0" fillId="0" borderId="11" xfId="1" applyNumberFormat="1" applyFont="1" applyFill="1" applyBorder="1" applyProtection="1"/>
    <xf numFmtId="168" fontId="2" fillId="0" borderId="2" xfId="1" applyNumberFormat="1" applyFont="1" applyFill="1" applyBorder="1" applyProtection="1"/>
    <xf numFmtId="168" fontId="2" fillId="0" borderId="12" xfId="1" applyNumberFormat="1" applyFont="1" applyFill="1" applyBorder="1" applyProtection="1"/>
    <xf numFmtId="168" fontId="2" fillId="0" borderId="16" xfId="1" applyNumberFormat="1" applyFont="1" applyFill="1" applyBorder="1" applyProtection="1"/>
    <xf numFmtId="168" fontId="4" fillId="0" borderId="14" xfId="1" applyNumberFormat="1" applyFont="1" applyFill="1" applyBorder="1" applyProtection="1"/>
    <xf numFmtId="168" fontId="2" fillId="0" borderId="14" xfId="1" applyNumberFormat="1" applyFont="1" applyFill="1" applyBorder="1" applyProtection="1"/>
    <xf numFmtId="168" fontId="2" fillId="0" borderId="2" xfId="1" applyNumberFormat="1" applyFont="1" applyFill="1" applyBorder="1" applyAlignment="1" applyProtection="1"/>
    <xf numFmtId="168" fontId="0" fillId="0" borderId="12" xfId="1" applyNumberFormat="1" applyFont="1" applyFill="1" applyBorder="1" applyProtection="1"/>
    <xf numFmtId="168" fontId="4" fillId="0" borderId="0" xfId="1" applyNumberFormat="1" applyFont="1" applyFill="1" applyBorder="1" applyProtection="1"/>
    <xf numFmtId="168" fontId="0" fillId="4" borderId="12" xfId="1" applyNumberFormat="1" applyFont="1" applyFill="1" applyBorder="1" applyProtection="1"/>
    <xf numFmtId="168" fontId="5" fillId="0" borderId="0" xfId="1" applyNumberFormat="1" applyFont="1" applyFill="1" applyBorder="1" applyAlignment="1" applyProtection="1">
      <alignment horizontal="centerContinuous" vertical="top"/>
    </xf>
    <xf numFmtId="168" fontId="0" fillId="0" borderId="0" xfId="1" applyNumberFormat="1" applyFont="1" applyFill="1" applyProtection="1"/>
    <xf numFmtId="168" fontId="13" fillId="0" borderId="0" xfId="1" applyNumberFormat="1" applyFont="1" applyFill="1" applyAlignment="1" applyProtection="1">
      <alignment horizontal="right"/>
    </xf>
    <xf numFmtId="168" fontId="4" fillId="0" borderId="0" xfId="1" applyNumberFormat="1" applyFont="1" applyFill="1" applyBorder="1" applyAlignment="1" applyProtection="1">
      <alignment horizontal="right"/>
    </xf>
    <xf numFmtId="168" fontId="4" fillId="0" borderId="0" xfId="1" applyNumberFormat="1" applyFont="1" applyFill="1" applyAlignment="1" applyProtection="1">
      <alignment horizontal="right"/>
    </xf>
    <xf numFmtId="168" fontId="4" fillId="0" borderId="0" xfId="1" applyNumberFormat="1" applyFont="1" applyFill="1" applyAlignment="1" applyProtection="1">
      <alignment horizontal="right" wrapText="1"/>
    </xf>
    <xf numFmtId="168" fontId="5" fillId="0" borderId="0" xfId="1" applyNumberFormat="1" applyFont="1" applyFill="1" applyBorder="1" applyAlignment="1" applyProtection="1">
      <alignment vertical="top"/>
    </xf>
    <xf numFmtId="0" fontId="0" fillId="4" borderId="4" xfId="0" applyFill="1" applyBorder="1" applyAlignment="1">
      <alignment horizontal="center"/>
    </xf>
    <xf numFmtId="3" fontId="4" fillId="3" borderId="9" xfId="0" applyNumberFormat="1" applyFont="1" applyFill="1" applyBorder="1" applyAlignment="1">
      <alignment horizontal="right"/>
    </xf>
    <xf numFmtId="0" fontId="2" fillId="3" borderId="7" xfId="0" applyFont="1" applyFill="1" applyBorder="1" applyAlignment="1">
      <alignment horizontal="center"/>
    </xf>
    <xf numFmtId="3" fontId="4" fillId="3" borderId="2" xfId="0" applyNumberFormat="1" applyFont="1" applyFill="1" applyBorder="1"/>
    <xf numFmtId="168" fontId="4" fillId="3" borderId="2" xfId="1" applyNumberFormat="1" applyFont="1" applyFill="1" applyBorder="1" applyAlignment="1" applyProtection="1">
      <alignment horizontal="center"/>
      <protection locked="0"/>
    </xf>
    <xf numFmtId="43" fontId="4" fillId="0" borderId="2" xfId="1" applyFont="1" applyBorder="1" applyProtection="1"/>
    <xf numFmtId="43" fontId="0" fillId="0" borderId="0" xfId="1" applyFont="1" applyBorder="1" applyProtection="1"/>
    <xf numFmtId="43" fontId="4" fillId="0" borderId="0" xfId="1" applyFont="1" applyBorder="1" applyProtection="1"/>
    <xf numFmtId="43" fontId="4" fillId="0" borderId="23" xfId="1" applyFont="1" applyBorder="1" applyProtection="1"/>
    <xf numFmtId="43" fontId="4" fillId="4" borderId="2" xfId="1" applyFont="1" applyFill="1" applyBorder="1" applyProtection="1"/>
    <xf numFmtId="168" fontId="0" fillId="4" borderId="2" xfId="1" applyNumberFormat="1" applyFont="1" applyFill="1" applyBorder="1" applyProtection="1"/>
    <xf numFmtId="43" fontId="0" fillId="0" borderId="4" xfId="1" applyFont="1" applyFill="1" applyBorder="1" applyProtection="1">
      <protection locked="0"/>
    </xf>
    <xf numFmtId="43" fontId="0" fillId="0" borderId="2" xfId="1" applyFont="1" applyFill="1" applyBorder="1" applyProtection="1">
      <protection locked="0"/>
    </xf>
    <xf numFmtId="0" fontId="0" fillId="4" borderId="2" xfId="0" applyFill="1" applyBorder="1" applyAlignment="1" applyProtection="1">
      <alignment horizontal="center" vertical="center"/>
      <protection locked="0"/>
    </xf>
    <xf numFmtId="0" fontId="0" fillId="6" borderId="2" xfId="0" applyFill="1" applyBorder="1" applyAlignment="1">
      <alignment horizontal="center"/>
    </xf>
    <xf numFmtId="0" fontId="2" fillId="0" borderId="0" xfId="0" applyFont="1" applyAlignment="1">
      <alignment vertical="center"/>
    </xf>
    <xf numFmtId="0" fontId="4" fillId="0" borderId="0" xfId="0" applyFont="1" applyAlignment="1">
      <alignment vertical="center" wrapText="1"/>
    </xf>
    <xf numFmtId="0" fontId="5" fillId="0" borderId="0" xfId="0" applyFont="1" applyAlignment="1">
      <alignment vertical="center" wrapText="1"/>
    </xf>
    <xf numFmtId="49" fontId="0" fillId="0" borderId="2" xfId="0" applyNumberFormat="1" applyBorder="1" applyAlignment="1" applyProtection="1">
      <alignment horizontal="center"/>
      <protection locked="0"/>
    </xf>
    <xf numFmtId="3" fontId="29" fillId="4" borderId="11" xfId="0" applyNumberFormat="1" applyFont="1" applyFill="1" applyBorder="1" applyAlignment="1">
      <alignment horizontal="center"/>
    </xf>
    <xf numFmtId="0" fontId="7" fillId="2" borderId="20" xfId="0" applyFont="1" applyFill="1" applyBorder="1"/>
    <xf numFmtId="0" fontId="7" fillId="2" borderId="31" xfId="0" applyFont="1" applyFill="1" applyBorder="1"/>
    <xf numFmtId="0" fontId="7" fillId="2" borderId="32" xfId="0" applyFont="1" applyFill="1" applyBorder="1"/>
    <xf numFmtId="0" fontId="7" fillId="2" borderId="1" xfId="0" applyFont="1" applyFill="1" applyBorder="1"/>
    <xf numFmtId="0" fontId="7" fillId="2" borderId="19" xfId="0" applyFont="1" applyFill="1" applyBorder="1"/>
    <xf numFmtId="0" fontId="7" fillId="0" borderId="2" xfId="0" applyFont="1" applyBorder="1" applyProtection="1">
      <protection locked="0"/>
    </xf>
    <xf numFmtId="0" fontId="2" fillId="0" borderId="2" xfId="0" applyFont="1" applyBorder="1" applyAlignment="1">
      <alignment horizontal="center" wrapText="1"/>
    </xf>
    <xf numFmtId="0" fontId="2" fillId="0" borderId="2" xfId="0" applyFont="1" applyBorder="1" applyAlignment="1">
      <alignment horizontal="center" vertical="center" wrapText="1"/>
    </xf>
    <xf numFmtId="166" fontId="2" fillId="0" borderId="3" xfId="0" applyNumberFormat="1" applyFont="1" applyBorder="1" applyAlignment="1" applyProtection="1">
      <alignment horizontal="left" vertical="center"/>
      <protection locked="0"/>
    </xf>
    <xf numFmtId="166" fontId="2" fillId="0" borderId="23" xfId="0" applyNumberFormat="1"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 fillId="0" borderId="0" xfId="0" applyFont="1" applyAlignment="1">
      <alignment vertical="top" wrapText="1"/>
    </xf>
    <xf numFmtId="0" fontId="5" fillId="0" borderId="23" xfId="0" applyFont="1" applyBorder="1" applyAlignment="1" applyProtection="1">
      <alignment horizontal="left" vertical="center"/>
      <protection locked="0"/>
    </xf>
    <xf numFmtId="0" fontId="2" fillId="0" borderId="3" xfId="0" applyFont="1" applyBorder="1" applyAlignment="1" applyProtection="1">
      <alignment horizontal="left" vertical="center" wrapText="1"/>
      <protection locked="0"/>
    </xf>
    <xf numFmtId="0" fontId="7" fillId="0" borderId="23" xfId="0" applyFont="1" applyBorder="1" applyAlignment="1" applyProtection="1">
      <alignment horizontal="left" vertical="center" wrapText="1"/>
      <protection locked="0"/>
    </xf>
    <xf numFmtId="166" fontId="5" fillId="0" borderId="3" xfId="0" applyNumberFormat="1" applyFont="1" applyBorder="1" applyAlignment="1" applyProtection="1">
      <alignment horizontal="left" vertical="center"/>
      <protection locked="0"/>
    </xf>
    <xf numFmtId="166" fontId="5" fillId="0" borderId="23" xfId="0" applyNumberFormat="1" applyFont="1" applyBorder="1" applyAlignment="1" applyProtection="1">
      <alignment horizontal="left" vertical="center"/>
      <protection locked="0"/>
    </xf>
    <xf numFmtId="0" fontId="4" fillId="0" borderId="4" xfId="0" applyFont="1" applyBorder="1" applyAlignment="1">
      <alignment horizontal="left" vertical="top"/>
    </xf>
    <xf numFmtId="0" fontId="4" fillId="0" borderId="3" xfId="0" applyFont="1" applyBorder="1" applyAlignment="1">
      <alignment horizontal="left" vertical="top"/>
    </xf>
    <xf numFmtId="49" fontId="2" fillId="0" borderId="3" xfId="0" applyNumberFormat="1" applyFont="1" applyBorder="1" applyAlignment="1" applyProtection="1">
      <alignment horizontal="left" vertical="center"/>
      <protection locked="0"/>
    </xf>
    <xf numFmtId="49" fontId="2" fillId="0" borderId="23" xfId="0" applyNumberFormat="1" applyFont="1" applyBorder="1" applyAlignment="1" applyProtection="1">
      <alignment horizontal="left" vertical="center"/>
      <protection locked="0"/>
    </xf>
    <xf numFmtId="0" fontId="4" fillId="0" borderId="4" xfId="0" applyFont="1" applyBorder="1" applyAlignment="1">
      <alignment horizontal="left" vertical="top" wrapText="1"/>
    </xf>
    <xf numFmtId="0" fontId="4" fillId="0" borderId="3" xfId="0" applyFont="1" applyBorder="1" applyAlignment="1">
      <alignment horizontal="left" vertical="top" wrapText="1"/>
    </xf>
    <xf numFmtId="0" fontId="7" fillId="0" borderId="0" xfId="0" applyFont="1" applyAlignment="1">
      <alignment horizontal="center"/>
    </xf>
    <xf numFmtId="14" fontId="2" fillId="0" borderId="3" xfId="0" applyNumberFormat="1" applyFont="1" applyBorder="1" applyAlignment="1" applyProtection="1">
      <alignment horizontal="left" vertical="center"/>
      <protection locked="0"/>
    </xf>
    <xf numFmtId="14" fontId="2" fillId="0" borderId="23" xfId="0" applyNumberFormat="1" applyFont="1" applyBorder="1" applyAlignment="1" applyProtection="1">
      <alignment horizontal="left" vertical="center"/>
      <protection locked="0"/>
    </xf>
    <xf numFmtId="0" fontId="4" fillId="0" borderId="23" xfId="0" applyFont="1" applyBorder="1" applyAlignment="1">
      <alignment horizontal="left" vertical="top"/>
    </xf>
    <xf numFmtId="0" fontId="4" fillId="0" borderId="4" xfId="0" applyFont="1" applyBorder="1" applyAlignment="1" applyProtection="1">
      <alignment horizontal="left" vertical="top"/>
      <protection locked="0"/>
    </xf>
    <xf numFmtId="0" fontId="4" fillId="0" borderId="3" xfId="0" applyFont="1" applyBorder="1" applyAlignment="1" applyProtection="1">
      <alignment horizontal="left" vertical="top"/>
      <protection locked="0"/>
    </xf>
    <xf numFmtId="0" fontId="4" fillId="0" borderId="23" xfId="0" applyFont="1" applyBorder="1" applyAlignment="1" applyProtection="1">
      <alignment horizontal="left" vertical="top"/>
      <protection locked="0"/>
    </xf>
    <xf numFmtId="0" fontId="3" fillId="0" borderId="0" xfId="0" applyFont="1" applyAlignment="1">
      <alignment horizontal="left" vertical="center" wrapText="1"/>
    </xf>
    <xf numFmtId="0" fontId="7" fillId="6" borderId="12" xfId="0" applyFont="1" applyFill="1" applyBorder="1" applyAlignment="1">
      <alignment horizontal="center"/>
    </xf>
    <xf numFmtId="0" fontId="7" fillId="6" borderId="14" xfId="0" applyFont="1" applyFill="1" applyBorder="1" applyAlignment="1">
      <alignment horizontal="center"/>
    </xf>
    <xf numFmtId="0" fontId="4" fillId="0" borderId="4" xfId="0" applyFont="1" applyBorder="1" applyAlignment="1">
      <alignment horizontal="center" vertical="center" wrapText="1"/>
    </xf>
    <xf numFmtId="0" fontId="4" fillId="0" borderId="23" xfId="0" applyFont="1" applyBorder="1" applyAlignment="1">
      <alignment horizontal="center" vertical="center" wrapText="1"/>
    </xf>
    <xf numFmtId="14" fontId="7" fillId="0" borderId="4" xfId="0" applyNumberFormat="1" applyFont="1" applyBorder="1" applyAlignment="1" applyProtection="1">
      <alignment horizontal="center" vertical="center"/>
      <protection locked="0"/>
    </xf>
    <xf numFmtId="14" fontId="7" fillId="0" borderId="23" xfId="0" applyNumberFormat="1" applyFont="1" applyBorder="1" applyAlignment="1" applyProtection="1">
      <alignment horizontal="center" vertical="center"/>
      <protection locked="0"/>
    </xf>
    <xf numFmtId="0" fontId="5" fillId="0" borderId="2" xfId="0" applyFont="1" applyBorder="1" applyAlignment="1">
      <alignment horizontal="center" wrapText="1"/>
    </xf>
    <xf numFmtId="0" fontId="5" fillId="0" borderId="12" xfId="0" applyFont="1" applyBorder="1" applyAlignment="1">
      <alignment horizontal="center" wrapText="1"/>
    </xf>
    <xf numFmtId="0" fontId="5" fillId="0" borderId="14" xfId="0" applyFont="1" applyBorder="1" applyAlignment="1">
      <alignment horizontal="center" wrapText="1"/>
    </xf>
    <xf numFmtId="0" fontId="2" fillId="0" borderId="2" xfId="0" applyFont="1" applyBorder="1" applyAlignment="1">
      <alignment horizontal="center" wrapText="1"/>
    </xf>
    <xf numFmtId="0" fontId="7" fillId="2" borderId="4" xfId="0" applyFont="1" applyFill="1" applyBorder="1" applyAlignment="1">
      <alignment horizontal="center"/>
    </xf>
    <xf numFmtId="0" fontId="7" fillId="2" borderId="3" xfId="0" applyFont="1" applyFill="1" applyBorder="1" applyAlignment="1">
      <alignment horizontal="center"/>
    </xf>
    <xf numFmtId="0" fontId="7" fillId="2" borderId="23" xfId="0" applyFont="1" applyFill="1" applyBorder="1" applyAlignment="1">
      <alignment horizontal="center"/>
    </xf>
    <xf numFmtId="0" fontId="5" fillId="0" borderId="12" xfId="0" applyFont="1" applyBorder="1" applyAlignment="1">
      <alignment horizontal="center"/>
    </xf>
    <xf numFmtId="0" fontId="5" fillId="0" borderId="14" xfId="0" applyFont="1" applyBorder="1" applyAlignment="1">
      <alignment horizontal="center"/>
    </xf>
    <xf numFmtId="0" fontId="13" fillId="0" borderId="0" xfId="0" applyFont="1" applyAlignment="1">
      <alignment horizontal="left" vertical="top" wrapText="1"/>
    </xf>
    <xf numFmtId="0" fontId="4" fillId="0" borderId="2" xfId="0" applyFont="1" applyBorder="1" applyAlignment="1">
      <alignment horizontal="right"/>
    </xf>
    <xf numFmtId="0" fontId="4" fillId="4" borderId="4" xfId="0" applyFont="1" applyFill="1" applyBorder="1" applyAlignment="1">
      <alignment horizontal="center"/>
    </xf>
    <xf numFmtId="0" fontId="4" fillId="4" borderId="3" xfId="0" applyFont="1" applyFill="1" applyBorder="1" applyAlignment="1">
      <alignment horizontal="center"/>
    </xf>
    <xf numFmtId="0" fontId="4" fillId="4" borderId="23" xfId="0" applyFont="1" applyFill="1" applyBorder="1" applyAlignment="1">
      <alignment horizontal="center"/>
    </xf>
    <xf numFmtId="0" fontId="4" fillId="0" borderId="12" xfId="0" applyFont="1" applyBorder="1" applyAlignment="1">
      <alignment horizontal="center"/>
    </xf>
    <xf numFmtId="0" fontId="4" fillId="0" borderId="16" xfId="0" applyFont="1" applyBorder="1" applyAlignment="1">
      <alignment horizontal="center"/>
    </xf>
    <xf numFmtId="0" fontId="2" fillId="0" borderId="2" xfId="0" applyFont="1" applyBorder="1" applyAlignment="1">
      <alignment horizontal="right"/>
    </xf>
    <xf numFmtId="0" fontId="0" fillId="0" borderId="2" xfId="0" applyBorder="1" applyAlignment="1">
      <alignment horizontal="right"/>
    </xf>
    <xf numFmtId="0" fontId="4" fillId="0" borderId="16" xfId="0" applyFont="1" applyBorder="1" applyAlignment="1">
      <alignment horizontal="center" wrapText="1"/>
    </xf>
    <xf numFmtId="0" fontId="4" fillId="0" borderId="14" xfId="0" applyFont="1" applyBorder="1" applyAlignment="1">
      <alignment horizontal="center" wrapText="1"/>
    </xf>
    <xf numFmtId="0" fontId="4" fillId="0" borderId="17" xfId="0" applyFont="1" applyBorder="1" applyAlignment="1">
      <alignment horizontal="center" wrapText="1"/>
    </xf>
    <xf numFmtId="0" fontId="4" fillId="0" borderId="32" xfId="0" applyFont="1" applyBorder="1" applyAlignment="1">
      <alignment horizontal="center" wrapText="1"/>
    </xf>
    <xf numFmtId="0" fontId="4" fillId="0" borderId="2" xfId="0" applyFont="1" applyBorder="1" applyAlignment="1">
      <alignment horizontal="center" wrapText="1"/>
    </xf>
    <xf numFmtId="0" fontId="4" fillId="0" borderId="12" xfId="0" applyFont="1" applyBorder="1" applyAlignment="1">
      <alignment horizontal="center" wrapText="1"/>
    </xf>
    <xf numFmtId="0" fontId="4" fillId="3" borderId="12" xfId="0" applyFont="1" applyFill="1" applyBorder="1" applyAlignment="1">
      <alignment horizontal="center" wrapText="1"/>
    </xf>
    <xf numFmtId="0" fontId="4" fillId="3" borderId="16" xfId="0" applyFont="1" applyFill="1" applyBorder="1" applyAlignment="1">
      <alignment horizontal="center" wrapText="1"/>
    </xf>
    <xf numFmtId="0" fontId="4" fillId="3" borderId="14" xfId="0" applyFont="1" applyFill="1" applyBorder="1" applyAlignment="1">
      <alignment horizontal="center" wrapText="1"/>
    </xf>
    <xf numFmtId="0" fontId="16" fillId="0" borderId="0" xfId="0" applyFont="1" applyAlignment="1">
      <alignment horizontal="center" wrapText="1"/>
    </xf>
    <xf numFmtId="0" fontId="4" fillId="0" borderId="0" xfId="0" applyFont="1" applyAlignment="1">
      <alignment horizontal="center"/>
    </xf>
    <xf numFmtId="0" fontId="5" fillId="0" borderId="2" xfId="0" applyFont="1" applyBorder="1" applyAlignment="1" applyProtection="1">
      <alignment horizontal="right"/>
      <protection locked="0"/>
    </xf>
    <xf numFmtId="0" fontId="5" fillId="0" borderId="4" xfId="0" applyFont="1" applyBorder="1" applyAlignment="1" applyProtection="1">
      <alignment horizontal="right"/>
      <protection locked="0"/>
    </xf>
    <xf numFmtId="0" fontId="5" fillId="0" borderId="3" xfId="0" applyFont="1" applyBorder="1" applyAlignment="1" applyProtection="1">
      <alignment horizontal="right"/>
      <protection locked="0"/>
    </xf>
    <xf numFmtId="0" fontId="5" fillId="0" borderId="23" xfId="0" applyFont="1" applyBorder="1" applyAlignment="1" applyProtection="1">
      <alignment horizontal="right"/>
      <protection locked="0"/>
    </xf>
    <xf numFmtId="0" fontId="4" fillId="0" borderId="22" xfId="0" applyFont="1" applyBorder="1" applyAlignment="1">
      <alignment horizontal="center"/>
    </xf>
    <xf numFmtId="0" fontId="4" fillId="0" borderId="27" xfId="0" applyFont="1" applyBorder="1" applyAlignment="1">
      <alignment horizontal="center"/>
    </xf>
    <xf numFmtId="0" fontId="4" fillId="0" borderId="13" xfId="0" applyFont="1" applyBorder="1" applyAlignment="1">
      <alignment horizontal="center"/>
    </xf>
    <xf numFmtId="0" fontId="5" fillId="0" borderId="5" xfId="0" applyFont="1" applyBorder="1" applyAlignment="1">
      <alignment horizontal="right"/>
    </xf>
    <xf numFmtId="0" fontId="5" fillId="0" borderId="30" xfId="0" applyFont="1" applyBorder="1" applyAlignment="1">
      <alignment horizontal="right"/>
    </xf>
    <xf numFmtId="0" fontId="5" fillId="0" borderId="38" xfId="0" applyFont="1" applyBorder="1" applyAlignment="1">
      <alignment horizontal="right"/>
    </xf>
    <xf numFmtId="0" fontId="5" fillId="0" borderId="4" xfId="0" applyFont="1" applyBorder="1" applyAlignment="1">
      <alignment horizontal="right"/>
    </xf>
    <xf numFmtId="0" fontId="5" fillId="0" borderId="3" xfId="0" applyFont="1" applyBorder="1" applyAlignment="1">
      <alignment horizontal="right"/>
    </xf>
    <xf numFmtId="0" fontId="5" fillId="0" borderId="23" xfId="0" applyFont="1" applyBorder="1" applyAlignment="1">
      <alignment horizontal="right"/>
    </xf>
    <xf numFmtId="0" fontId="2" fillId="0" borderId="5" xfId="0" applyFont="1" applyBorder="1" applyAlignment="1">
      <alignment horizontal="right"/>
    </xf>
    <xf numFmtId="0" fontId="2" fillId="0" borderId="30" xfId="0" applyFont="1" applyBorder="1" applyAlignment="1">
      <alignment horizontal="right"/>
    </xf>
    <xf numFmtId="0" fontId="2" fillId="0" borderId="38" xfId="0" applyFont="1" applyBorder="1" applyAlignment="1">
      <alignment horizontal="right"/>
    </xf>
    <xf numFmtId="0" fontId="5" fillId="0" borderId="32" xfId="0" applyFont="1" applyBorder="1" applyAlignment="1" applyProtection="1">
      <alignment horizontal="right"/>
      <protection locked="0"/>
    </xf>
    <xf numFmtId="0" fontId="5" fillId="0" borderId="1" xfId="0" applyFont="1" applyBorder="1" applyAlignment="1" applyProtection="1">
      <alignment horizontal="right"/>
      <protection locked="0"/>
    </xf>
    <xf numFmtId="0" fontId="5" fillId="0" borderId="19" xfId="0" applyFont="1" applyBorder="1" applyAlignment="1" applyProtection="1">
      <alignment horizontal="right"/>
      <protection locked="0"/>
    </xf>
    <xf numFmtId="14" fontId="0" fillId="3" borderId="0" xfId="0" applyNumberFormat="1" applyFill="1" applyAlignment="1">
      <alignment horizontal="left"/>
    </xf>
    <xf numFmtId="0" fontId="4" fillId="0" borderId="2" xfId="0" applyFont="1" applyBorder="1" applyAlignment="1">
      <alignment horizontal="center"/>
    </xf>
    <xf numFmtId="0" fontId="2" fillId="0" borderId="0" xfId="0" applyFont="1" applyAlignment="1">
      <alignment horizontal="center"/>
    </xf>
    <xf numFmtId="0" fontId="0" fillId="0" borderId="0" xfId="0" applyAlignment="1">
      <alignment horizontal="center"/>
    </xf>
    <xf numFmtId="14" fontId="0" fillId="3" borderId="0" xfId="0" applyNumberFormat="1" applyFill="1" applyAlignment="1">
      <alignment horizontal="left" vertical="center"/>
    </xf>
    <xf numFmtId="1" fontId="25" fillId="2" borderId="29" xfId="0" applyNumberFormat="1" applyFont="1" applyFill="1" applyBorder="1" applyAlignment="1">
      <alignment horizontal="center"/>
    </xf>
    <xf numFmtId="1" fontId="25" fillId="2" borderId="44" xfId="0" applyNumberFormat="1" applyFont="1" applyFill="1" applyBorder="1" applyAlignment="1">
      <alignment horizontal="center"/>
    </xf>
    <xf numFmtId="0" fontId="5" fillId="3" borderId="41" xfId="0" applyFont="1" applyFill="1" applyBorder="1" applyAlignment="1">
      <alignment horizontal="center"/>
    </xf>
    <xf numFmtId="0" fontId="5" fillId="3" borderId="42" xfId="0" applyFont="1" applyFill="1" applyBorder="1" applyAlignment="1">
      <alignment horizontal="center"/>
    </xf>
    <xf numFmtId="0" fontId="5" fillId="3" borderId="43" xfId="0" applyFont="1" applyFill="1" applyBorder="1" applyAlignment="1">
      <alignment horizontal="center"/>
    </xf>
    <xf numFmtId="1" fontId="5" fillId="3" borderId="41" xfId="0" applyNumberFormat="1" applyFont="1" applyFill="1" applyBorder="1" applyAlignment="1">
      <alignment horizontal="center"/>
    </xf>
    <xf numFmtId="1" fontId="5" fillId="3" borderId="42" xfId="0" applyNumberFormat="1" applyFont="1" applyFill="1" applyBorder="1" applyAlignment="1">
      <alignment horizontal="center"/>
    </xf>
    <xf numFmtId="1" fontId="5" fillId="3" borderId="43" xfId="0" applyNumberFormat="1" applyFont="1" applyFill="1" applyBorder="1" applyAlignment="1">
      <alignment horizontal="center"/>
    </xf>
    <xf numFmtId="1" fontId="12" fillId="2" borderId="5" xfId="0" applyNumberFormat="1" applyFont="1" applyFill="1" applyBorder="1" applyAlignment="1">
      <alignment horizontal="center"/>
    </xf>
    <xf numFmtId="1" fontId="12" fillId="2" borderId="30" xfId="0" applyNumberFormat="1" applyFont="1" applyFill="1" applyBorder="1" applyAlignment="1">
      <alignment horizontal="center"/>
    </xf>
    <xf numFmtId="1" fontId="12" fillId="2" borderId="38" xfId="0" applyNumberFormat="1" applyFont="1" applyFill="1" applyBorder="1" applyAlignment="1">
      <alignment horizontal="center"/>
    </xf>
    <xf numFmtId="0" fontId="4" fillId="3" borderId="41" xfId="0" applyFont="1" applyFill="1" applyBorder="1" applyAlignment="1">
      <alignment horizontal="center"/>
    </xf>
    <xf numFmtId="0" fontId="4" fillId="3" borderId="42" xfId="0" applyFont="1" applyFill="1" applyBorder="1" applyAlignment="1">
      <alignment horizontal="center"/>
    </xf>
    <xf numFmtId="0" fontId="4" fillId="3" borderId="43" xfId="0" applyFont="1" applyFill="1" applyBorder="1" applyAlignment="1">
      <alignment horizontal="center"/>
    </xf>
    <xf numFmtId="0" fontId="4" fillId="3" borderId="22" xfId="0" applyFont="1" applyFill="1" applyBorder="1" applyAlignment="1">
      <alignment horizontal="right" wrapText="1"/>
    </xf>
    <xf numFmtId="0" fontId="4" fillId="3" borderId="40" xfId="0" applyFont="1" applyFill="1" applyBorder="1" applyAlignment="1">
      <alignment horizontal="right" wrapText="1"/>
    </xf>
    <xf numFmtId="0" fontId="4" fillId="3" borderId="27" xfId="0" applyFont="1" applyFill="1" applyBorder="1" applyAlignment="1">
      <alignment horizontal="right" wrapText="1"/>
    </xf>
    <xf numFmtId="1" fontId="4" fillId="4" borderId="39" xfId="0" applyNumberFormat="1" applyFont="1" applyFill="1" applyBorder="1" applyAlignment="1">
      <alignment horizontal="center"/>
    </xf>
    <xf numFmtId="1" fontId="4" fillId="4" borderId="40" xfId="0" applyNumberFormat="1" applyFont="1" applyFill="1" applyBorder="1" applyAlignment="1">
      <alignment horizontal="center"/>
    </xf>
    <xf numFmtId="0" fontId="25" fillId="2" borderId="29" xfId="0" applyFont="1" applyFill="1" applyBorder="1" applyAlignment="1">
      <alignment horizontal="center"/>
    </xf>
    <xf numFmtId="0" fontId="25" fillId="2" borderId="44" xfId="0" applyFont="1" applyFill="1" applyBorder="1" applyAlignment="1">
      <alignment horizontal="center"/>
    </xf>
    <xf numFmtId="0" fontId="5" fillId="4" borderId="4" xfId="0" applyFont="1" applyFill="1" applyBorder="1" applyAlignment="1">
      <alignment horizontal="center"/>
    </xf>
    <xf numFmtId="0" fontId="5" fillId="4" borderId="3" xfId="0" applyFont="1" applyFill="1" applyBorder="1" applyAlignment="1">
      <alignment horizontal="center"/>
    </xf>
    <xf numFmtId="0" fontId="5" fillId="4" borderId="23" xfId="0" applyFont="1" applyFill="1" applyBorder="1" applyAlignment="1">
      <alignment horizontal="center"/>
    </xf>
    <xf numFmtId="0" fontId="4" fillId="3" borderId="12"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0" borderId="0" xfId="0" applyFont="1" applyAlignment="1">
      <alignment vertical="top" wrapText="1"/>
    </xf>
    <xf numFmtId="0" fontId="5" fillId="0" borderId="0" xfId="0" applyFont="1" applyAlignment="1">
      <alignment vertical="top" wrapText="1"/>
    </xf>
    <xf numFmtId="0" fontId="4" fillId="3" borderId="2" xfId="0" applyFont="1" applyFill="1" applyBorder="1" applyAlignment="1">
      <alignment horizontal="center" vertical="center"/>
    </xf>
    <xf numFmtId="0" fontId="2" fillId="3" borderId="2" xfId="0" applyFont="1" applyFill="1" applyBorder="1" applyAlignment="1">
      <alignment horizontal="left"/>
    </xf>
    <xf numFmtId="0" fontId="5" fillId="3" borderId="2" xfId="0" applyFont="1" applyFill="1" applyBorder="1" applyAlignment="1">
      <alignment horizontal="left"/>
    </xf>
    <xf numFmtId="3" fontId="4" fillId="2" borderId="17" xfId="0" applyNumberFormat="1" applyFont="1" applyFill="1" applyBorder="1" applyAlignment="1">
      <alignment horizontal="center"/>
    </xf>
    <xf numFmtId="3" fontId="4" fillId="2" borderId="0" xfId="0" applyNumberFormat="1" applyFont="1" applyFill="1" applyAlignment="1">
      <alignment horizontal="center"/>
    </xf>
    <xf numFmtId="3" fontId="4" fillId="2" borderId="31" xfId="0" applyNumberFormat="1" applyFont="1" applyFill="1" applyBorder="1" applyAlignment="1">
      <alignment horizontal="center"/>
    </xf>
    <xf numFmtId="3" fontId="4" fillId="2" borderId="32" xfId="0" applyNumberFormat="1" applyFont="1" applyFill="1" applyBorder="1" applyAlignment="1">
      <alignment horizontal="center"/>
    </xf>
    <xf numFmtId="3" fontId="4" fillId="2" borderId="1" xfId="0" applyNumberFormat="1" applyFont="1" applyFill="1" applyBorder="1" applyAlignment="1">
      <alignment horizontal="center"/>
    </xf>
    <xf numFmtId="3" fontId="4" fillId="2" borderId="19" xfId="0" applyNumberFormat="1" applyFont="1" applyFill="1" applyBorder="1" applyAlignment="1">
      <alignment horizontal="center"/>
    </xf>
    <xf numFmtId="0" fontId="4" fillId="0" borderId="0" xfId="0" applyFont="1" applyAlignment="1">
      <alignment horizontal="left" vertical="top"/>
    </xf>
    <xf numFmtId="168" fontId="4" fillId="0" borderId="12" xfId="1" applyNumberFormat="1" applyFont="1" applyFill="1" applyBorder="1" applyAlignment="1" applyProtection="1">
      <alignment horizontal="center" wrapText="1"/>
    </xf>
    <xf numFmtId="168" fontId="4" fillId="0" borderId="16" xfId="1" applyNumberFormat="1" applyFont="1" applyFill="1" applyBorder="1" applyAlignment="1" applyProtection="1">
      <alignment horizontal="center" wrapText="1"/>
    </xf>
    <xf numFmtId="168" fontId="4" fillId="0" borderId="14" xfId="1" applyNumberFormat="1" applyFont="1" applyFill="1" applyBorder="1" applyAlignment="1" applyProtection="1">
      <alignment horizontal="center" wrapText="1"/>
    </xf>
    <xf numFmtId="168" fontId="0" fillId="0" borderId="4" xfId="1" applyNumberFormat="1" applyFont="1" applyBorder="1" applyAlignment="1" applyProtection="1">
      <alignment horizontal="right"/>
    </xf>
    <xf numFmtId="168" fontId="0" fillId="0" borderId="23" xfId="1" applyNumberFormat="1" applyFont="1" applyBorder="1" applyAlignment="1" applyProtection="1">
      <alignment horizontal="right"/>
    </xf>
    <xf numFmtId="0" fontId="0" fillId="4" borderId="4" xfId="0" applyFill="1" applyBorder="1" applyAlignment="1">
      <alignment horizontal="center"/>
    </xf>
    <xf numFmtId="0" fontId="0" fillId="4" borderId="3" xfId="0" applyFill="1" applyBorder="1" applyAlignment="1">
      <alignment horizontal="center"/>
    </xf>
    <xf numFmtId="0" fontId="0" fillId="4" borderId="23" xfId="0" applyFill="1" applyBorder="1" applyAlignment="1">
      <alignment horizontal="center"/>
    </xf>
    <xf numFmtId="0" fontId="4" fillId="3" borderId="0" xfId="0" applyFont="1" applyFill="1" applyAlignment="1">
      <alignment horizontal="center"/>
    </xf>
    <xf numFmtId="0" fontId="2" fillId="0" borderId="0" xfId="0" applyFont="1" applyAlignment="1">
      <alignment horizontal="left" wrapText="1"/>
    </xf>
    <xf numFmtId="0" fontId="5" fillId="0" borderId="0" xfId="0" applyFont="1" applyAlignment="1">
      <alignment horizontal="left" wrapText="1"/>
    </xf>
    <xf numFmtId="0" fontId="5" fillId="3" borderId="0" xfId="0" applyFont="1" applyFill="1" applyAlignment="1">
      <alignment horizontal="left" wrapText="1"/>
    </xf>
    <xf numFmtId="0" fontId="0" fillId="3" borderId="3" xfId="0" applyFill="1" applyBorder="1" applyAlignment="1" applyProtection="1">
      <alignment horizontal="left"/>
      <protection locked="0"/>
    </xf>
    <xf numFmtId="0" fontId="5" fillId="3" borderId="1" xfId="0" applyFont="1" applyFill="1" applyBorder="1" applyAlignment="1" applyProtection="1">
      <alignment horizontal="left"/>
      <protection locked="0"/>
    </xf>
    <xf numFmtId="0" fontId="0" fillId="3" borderId="1" xfId="0" applyFill="1" applyBorder="1" applyAlignment="1" applyProtection="1">
      <alignment horizontal="left"/>
      <protection locked="0"/>
    </xf>
    <xf numFmtId="0" fontId="5" fillId="3" borderId="3" xfId="0" applyFont="1" applyFill="1" applyBorder="1" applyAlignment="1" applyProtection="1">
      <alignment horizontal="left"/>
      <protection locked="0"/>
    </xf>
    <xf numFmtId="0" fontId="4" fillId="3" borderId="1" xfId="0" applyFont="1" applyFill="1" applyBorder="1" applyAlignment="1">
      <alignment horizontal="center"/>
    </xf>
    <xf numFmtId="0" fontId="5" fillId="3" borderId="1" xfId="0" applyFont="1" applyFill="1" applyBorder="1" applyAlignment="1" applyProtection="1">
      <alignment horizontal="center"/>
      <protection locked="0"/>
    </xf>
    <xf numFmtId="0" fontId="0" fillId="3" borderId="1" xfId="0" applyFill="1" applyBorder="1" applyAlignment="1" applyProtection="1">
      <alignment horizontal="center"/>
      <protection locked="0"/>
    </xf>
    <xf numFmtId="0" fontId="2" fillId="0" borderId="11" xfId="0" applyFont="1" applyBorder="1" applyAlignment="1" applyProtection="1">
      <alignment horizontal="left" vertical="top"/>
      <protection locked="0"/>
    </xf>
    <xf numFmtId="0" fontId="0" fillId="0" borderId="18" xfId="0" applyBorder="1" applyAlignment="1" applyProtection="1">
      <alignment horizontal="left" vertical="top"/>
      <protection locked="0"/>
    </xf>
    <xf numFmtId="0" fontId="0" fillId="0" borderId="20" xfId="0" applyBorder="1" applyAlignment="1" applyProtection="1">
      <alignment horizontal="left" vertical="top"/>
      <protection locked="0"/>
    </xf>
    <xf numFmtId="0" fontId="0" fillId="0" borderId="17"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31" xfId="0" applyBorder="1" applyAlignment="1" applyProtection="1">
      <alignment horizontal="left" vertical="top"/>
      <protection locked="0"/>
    </xf>
    <xf numFmtId="0" fontId="0" fillId="0" borderId="32" xfId="0" applyBorder="1" applyAlignment="1" applyProtection="1">
      <alignment horizontal="left" vertical="top"/>
      <protection locked="0"/>
    </xf>
    <xf numFmtId="0" fontId="0" fillId="0" borderId="1" xfId="0" applyBorder="1" applyAlignment="1" applyProtection="1">
      <alignment horizontal="left" vertical="top"/>
      <protection locked="0"/>
    </xf>
    <xf numFmtId="0" fontId="0" fillId="0" borderId="19" xfId="0" applyBorder="1" applyAlignment="1" applyProtection="1">
      <alignment horizontal="left" vertical="top"/>
      <protection locked="0"/>
    </xf>
    <xf numFmtId="0" fontId="4" fillId="0" borderId="2" xfId="14" applyFont="1" applyBorder="1" applyAlignment="1">
      <alignment horizontal="center" wrapText="1"/>
    </xf>
    <xf numFmtId="164" fontId="4" fillId="3" borderId="2" xfId="0" applyNumberFormat="1" applyFont="1" applyFill="1" applyBorder="1" applyAlignment="1">
      <alignment horizontal="center" vertical="center"/>
    </xf>
    <xf numFmtId="0" fontId="4" fillId="0" borderId="4" xfId="14" applyFont="1" applyBorder="1" applyAlignment="1">
      <alignment horizontal="center" wrapText="1"/>
    </xf>
    <xf numFmtId="0" fontId="4" fillId="0" borderId="3" xfId="14" applyFont="1" applyBorder="1" applyAlignment="1">
      <alignment horizontal="center" wrapText="1"/>
    </xf>
    <xf numFmtId="0" fontId="4" fillId="0" borderId="23" xfId="14" applyFont="1" applyBorder="1" applyAlignment="1">
      <alignment horizontal="center" wrapText="1"/>
    </xf>
  </cellXfs>
  <cellStyles count="20">
    <cellStyle name="Comma" xfId="1" builtinId="3"/>
    <cellStyle name="Comma 2" xfId="2" xr:uid="{00000000-0005-0000-0000-000001000000}"/>
    <cellStyle name="Comma 3" xfId="3" xr:uid="{00000000-0005-0000-0000-000002000000}"/>
    <cellStyle name="Comma 4" xfId="4" xr:uid="{00000000-0005-0000-0000-000003000000}"/>
    <cellStyle name="Currency" xfId="5" builtinId="4"/>
    <cellStyle name="Currency 2" xfId="6" xr:uid="{00000000-0005-0000-0000-000005000000}"/>
    <cellStyle name="Currency 3" xfId="7" xr:uid="{00000000-0005-0000-0000-000006000000}"/>
    <cellStyle name="Currency 3 2" xfId="8" xr:uid="{00000000-0005-0000-0000-000007000000}"/>
    <cellStyle name="Currency 4" xfId="9" xr:uid="{00000000-0005-0000-0000-000008000000}"/>
    <cellStyle name="Currency 5" xfId="19" xr:uid="{023D6BED-998B-4AB4-ABD7-5FDB75B5D85D}"/>
    <cellStyle name="Normal" xfId="0" builtinId="0"/>
    <cellStyle name="Normal 2" xfId="10" xr:uid="{00000000-0005-0000-0000-00000A000000}"/>
    <cellStyle name="Normal 2 2" xfId="11" xr:uid="{00000000-0005-0000-0000-00000B000000}"/>
    <cellStyle name="Normal 3" xfId="12" xr:uid="{00000000-0005-0000-0000-00000C000000}"/>
    <cellStyle name="Normal 4" xfId="13" xr:uid="{00000000-0005-0000-0000-00000D000000}"/>
    <cellStyle name="Normal 5" xfId="18" xr:uid="{7FCACB08-69E4-4526-A38D-F69A8A3AD7BF}"/>
    <cellStyle name="Normal_dec97nf" xfId="14" xr:uid="{00000000-0005-0000-0000-00000E000000}"/>
    <cellStyle name="Percent" xfId="15" builtinId="5"/>
    <cellStyle name="Percent 2" xfId="16" xr:uid="{00000000-0005-0000-0000-000010000000}"/>
    <cellStyle name="Percent 3" xfId="17" xr:uid="{00000000-0005-0000-0000-000011000000}"/>
  </cellStyles>
  <dxfs count="326">
    <dxf>
      <fill>
        <patternFill>
          <bgColor theme="6" tint="0.59996337778862885"/>
        </patternFill>
      </fill>
    </dxf>
    <dxf>
      <fill>
        <patternFill>
          <bgColor theme="6" tint="0.59996337778862885"/>
        </patternFill>
      </fill>
    </dxf>
    <dxf>
      <fill>
        <patternFill>
          <bgColor indexed="26"/>
        </patternFill>
      </fill>
    </dxf>
    <dxf>
      <fill>
        <patternFill>
          <bgColor theme="6" tint="0.59996337778862885"/>
        </patternFill>
      </fill>
    </dxf>
    <dxf>
      <font>
        <color theme="0" tint="-0.34998626667073579"/>
      </font>
      <fill>
        <patternFill>
          <bgColor theme="6" tint="0.59996337778862885"/>
        </patternFill>
      </fill>
    </dxf>
    <dxf>
      <font>
        <color theme="0" tint="-0.34998626667073579"/>
      </font>
      <fill>
        <patternFill>
          <bgColor theme="6" tint="0.59996337778862885"/>
        </patternFill>
      </fill>
    </dxf>
    <dxf>
      <font>
        <color theme="0" tint="-0.34998626667073579"/>
      </font>
      <fill>
        <patternFill>
          <bgColor theme="6" tint="0.59996337778862885"/>
        </patternFill>
      </fill>
    </dxf>
    <dxf>
      <font>
        <color theme="0" tint="-0.34998626667073579"/>
      </font>
      <fill>
        <patternFill>
          <bgColor theme="6" tint="0.59996337778862885"/>
        </patternFill>
      </fill>
    </dxf>
    <dxf>
      <font>
        <color theme="0" tint="-0.34998626667073579"/>
      </font>
      <fill>
        <patternFill>
          <bgColor theme="6" tint="0.59996337778862885"/>
        </patternFill>
      </fill>
    </dxf>
    <dxf>
      <font>
        <b/>
        <i/>
        <color theme="0" tint="-0.34998626667073579"/>
      </font>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ont>
        <color theme="0"/>
      </font>
      <fill>
        <patternFill>
          <bgColor theme="0"/>
        </patternFill>
      </fill>
    </dxf>
    <dxf>
      <font>
        <color rgb="FFFF0000"/>
      </font>
      <fill>
        <patternFill>
          <bgColor theme="5" tint="0.59996337778862885"/>
        </patternFill>
      </fill>
    </dxf>
    <dxf>
      <fill>
        <patternFill>
          <bgColor theme="6" tint="0.59996337778862885"/>
        </patternFill>
      </fill>
    </dxf>
    <dxf>
      <font>
        <color auto="1"/>
      </font>
      <fill>
        <patternFill patternType="none">
          <bgColor auto="1"/>
        </patternFill>
      </fill>
    </dxf>
    <dxf>
      <fill>
        <patternFill>
          <bgColor theme="6" tint="0.59996337778862885"/>
        </patternFill>
      </fill>
    </dxf>
    <dxf>
      <fill>
        <patternFill>
          <bgColor theme="6" tint="0.59996337778862885"/>
        </patternFill>
      </fill>
    </dxf>
    <dxf>
      <font>
        <color rgb="FFFF0000"/>
      </font>
      <fill>
        <patternFill>
          <bgColor theme="5" tint="0.59996337778862885"/>
        </patternFill>
      </fill>
    </dxf>
    <dxf>
      <fill>
        <patternFill>
          <bgColor theme="6" tint="0.59996337778862885"/>
        </patternFill>
      </fill>
    </dxf>
    <dxf>
      <fill>
        <patternFill>
          <bgColor theme="6" tint="0.59996337778862885"/>
        </patternFill>
      </fill>
    </dxf>
    <dxf>
      <font>
        <color auto="1"/>
      </font>
      <fill>
        <patternFill patternType="none">
          <bgColor auto="1"/>
        </patternFill>
      </fill>
    </dxf>
    <dxf>
      <fill>
        <patternFill>
          <bgColor theme="6"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ill>
        <patternFill>
          <bgColor theme="6" tint="0.59996337778862885"/>
        </patternFill>
      </fill>
    </dxf>
    <dxf>
      <font>
        <color auto="1"/>
      </font>
      <fill>
        <patternFill patternType="none">
          <bgColor auto="1"/>
        </patternFill>
      </fill>
    </dxf>
    <dxf>
      <fill>
        <patternFill>
          <bgColor theme="6" tint="0.59996337778862885"/>
        </patternFill>
      </fill>
    </dxf>
    <dxf>
      <fill>
        <patternFill>
          <bgColor theme="6" tint="0.59996337778862885"/>
        </patternFill>
      </fill>
    </dxf>
    <dxf>
      <font>
        <color rgb="FFFF0000"/>
      </font>
      <fill>
        <patternFill>
          <bgColor theme="5" tint="0.59996337778862885"/>
        </patternFill>
      </fill>
    </dxf>
    <dxf>
      <fill>
        <patternFill>
          <bgColor theme="6" tint="0.59996337778862885"/>
        </patternFill>
      </fill>
    </dxf>
    <dxf>
      <fill>
        <patternFill>
          <bgColor theme="6" tint="0.59996337778862885"/>
        </patternFill>
      </fill>
    </dxf>
    <dxf>
      <font>
        <color auto="1"/>
      </font>
      <fill>
        <patternFill patternType="none">
          <bgColor auto="1"/>
        </patternFill>
      </fill>
    </dxf>
    <dxf>
      <fill>
        <patternFill>
          <bgColor theme="6" tint="0.59996337778862885"/>
        </patternFill>
      </fill>
    </dxf>
    <dxf>
      <font>
        <color auto="1"/>
      </font>
      <fill>
        <patternFill patternType="none">
          <bgColor auto="1"/>
        </patternFill>
      </fill>
    </dxf>
    <dxf>
      <font>
        <color rgb="FFFF0000"/>
      </font>
      <fill>
        <patternFill>
          <bgColor theme="5"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ont>
        <color rgb="FFFF0000"/>
      </font>
      <fill>
        <patternFill>
          <bgColor theme="5" tint="0.59996337778862885"/>
        </patternFill>
      </fill>
    </dxf>
    <dxf>
      <fill>
        <patternFill>
          <bgColor theme="6" tint="0.59996337778862885"/>
        </patternFill>
      </fill>
    </dxf>
    <dxf>
      <fill>
        <patternFill>
          <bgColor theme="6" tint="0.59996337778862885"/>
        </patternFill>
      </fill>
    </dxf>
    <dxf>
      <font>
        <color auto="1"/>
      </font>
      <fill>
        <patternFill patternType="none">
          <bgColor auto="1"/>
        </patternFill>
      </fill>
    </dxf>
    <dxf>
      <fill>
        <patternFill>
          <bgColor theme="6" tint="0.59996337778862885"/>
        </patternFill>
      </fill>
    </dxf>
    <dxf>
      <font>
        <color rgb="FFFF0000"/>
      </font>
      <fill>
        <patternFill>
          <bgColor theme="5" tint="0.59996337778862885"/>
        </patternFill>
      </fill>
    </dxf>
    <dxf>
      <fill>
        <patternFill>
          <bgColor theme="6" tint="0.59996337778862885"/>
        </patternFill>
      </fill>
    </dxf>
    <dxf>
      <fill>
        <patternFill>
          <bgColor theme="6" tint="0.59996337778862885"/>
        </patternFill>
      </fill>
    </dxf>
    <dxf>
      <font>
        <color auto="1"/>
      </font>
      <fill>
        <patternFill patternType="none">
          <bgColor auto="1"/>
        </patternFill>
      </fill>
    </dxf>
    <dxf>
      <fill>
        <patternFill>
          <bgColor theme="6" tint="0.59996337778862885"/>
        </patternFill>
      </fill>
    </dxf>
    <dxf>
      <font>
        <color rgb="FFFF0000"/>
      </font>
      <fill>
        <patternFill>
          <bgColor theme="5"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ont>
        <color auto="1"/>
      </font>
      <fill>
        <patternFill patternType="none">
          <bgColor auto="1"/>
        </patternFill>
      </fill>
    </dxf>
    <dxf>
      <font>
        <color rgb="FFFF0000"/>
      </font>
      <fill>
        <patternFill>
          <bgColor theme="5" tint="0.59996337778862885"/>
        </patternFill>
      </fill>
    </dxf>
    <dxf>
      <fill>
        <patternFill>
          <bgColor theme="6" tint="0.59996337778862885"/>
        </patternFill>
      </fill>
    </dxf>
    <dxf>
      <fill>
        <patternFill>
          <bgColor theme="6" tint="0.59996337778862885"/>
        </patternFill>
      </fill>
    </dxf>
    <dxf>
      <font>
        <color auto="1"/>
      </font>
      <fill>
        <patternFill patternType="none">
          <bgColor auto="1"/>
        </patternFill>
      </fill>
    </dxf>
    <dxf>
      <fill>
        <patternFill>
          <bgColor theme="6" tint="0.59996337778862885"/>
        </patternFill>
      </fill>
    </dxf>
    <dxf>
      <font>
        <color rgb="FFFF0000"/>
      </font>
      <fill>
        <patternFill>
          <bgColor theme="5" tint="0.59996337778862885"/>
        </patternFill>
      </fill>
    </dxf>
    <dxf>
      <fill>
        <patternFill>
          <bgColor theme="6" tint="0.59996337778862885"/>
        </patternFill>
      </fill>
    </dxf>
    <dxf>
      <font>
        <color auto="1"/>
      </font>
      <fill>
        <patternFill patternType="none">
          <bgColor auto="1"/>
        </patternFill>
      </fill>
    </dxf>
    <dxf>
      <fill>
        <patternFill>
          <bgColor theme="6" tint="0.59996337778862885"/>
        </patternFill>
      </fill>
    </dxf>
    <dxf>
      <fill>
        <patternFill>
          <bgColor theme="6" tint="0.59996337778862885"/>
        </patternFill>
      </fill>
    </dxf>
    <dxf>
      <fill>
        <patternFill>
          <bgColor theme="6" tint="0.59996337778862885"/>
        </patternFill>
      </fill>
    </dxf>
    <dxf>
      <font>
        <color auto="1"/>
      </font>
      <fill>
        <patternFill patternType="none">
          <bgColor auto="1"/>
        </patternFill>
      </fill>
    </dxf>
    <dxf>
      <fill>
        <patternFill>
          <bgColor theme="6" tint="0.59996337778862885"/>
        </patternFill>
      </fill>
    </dxf>
    <dxf>
      <fill>
        <patternFill>
          <bgColor theme="6" tint="0.59996337778862885"/>
        </patternFill>
      </fill>
    </dxf>
    <dxf>
      <font>
        <color rgb="FFFF0000"/>
      </font>
      <fill>
        <patternFill>
          <bgColor theme="5" tint="0.59996337778862885"/>
        </patternFill>
      </fill>
    </dxf>
    <dxf>
      <font>
        <color rgb="FFFF0000"/>
      </font>
      <fill>
        <patternFill>
          <bgColor theme="5" tint="0.59996337778862885"/>
        </patternFill>
      </fill>
    </dxf>
    <dxf>
      <fill>
        <patternFill>
          <bgColor theme="6" tint="0.59996337778862885"/>
        </patternFill>
      </fill>
    </dxf>
    <dxf>
      <fill>
        <patternFill>
          <bgColor theme="6" tint="0.59996337778862885"/>
        </patternFill>
      </fill>
    </dxf>
    <dxf>
      <font>
        <color auto="1"/>
      </font>
      <fill>
        <patternFill patternType="none">
          <bgColor auto="1"/>
        </patternFill>
      </fill>
    </dxf>
    <dxf>
      <fill>
        <patternFill>
          <bgColor theme="6" tint="0.59996337778862885"/>
        </patternFill>
      </fill>
    </dxf>
    <dxf>
      <font>
        <color rgb="FFFF0000"/>
      </font>
      <fill>
        <patternFill>
          <bgColor theme="5" tint="0.59996337778862885"/>
        </patternFill>
      </fill>
    </dxf>
    <dxf>
      <fill>
        <patternFill>
          <bgColor theme="6" tint="0.59996337778862885"/>
        </patternFill>
      </fill>
    </dxf>
    <dxf>
      <fill>
        <patternFill>
          <bgColor theme="6" tint="0.59996337778862885"/>
        </patternFill>
      </fill>
    </dxf>
    <dxf>
      <font>
        <color auto="1"/>
      </font>
      <fill>
        <patternFill patternType="none">
          <bgColor auto="1"/>
        </patternFill>
      </fill>
    </dxf>
    <dxf>
      <fill>
        <patternFill>
          <bgColor theme="6" tint="0.59996337778862885"/>
        </patternFill>
      </fill>
    </dxf>
    <dxf>
      <font>
        <color rgb="FFFF0000"/>
      </font>
      <fill>
        <patternFill>
          <bgColor theme="5" tint="0.59996337778862885"/>
        </patternFill>
      </fill>
    </dxf>
    <dxf>
      <fill>
        <patternFill>
          <bgColor theme="6" tint="0.59996337778862885"/>
        </patternFill>
      </fill>
    </dxf>
    <dxf>
      <fill>
        <patternFill>
          <bgColor theme="6" tint="0.59996337778862885"/>
        </patternFill>
      </fill>
    </dxf>
    <dxf>
      <font>
        <color auto="1"/>
      </font>
      <fill>
        <patternFill patternType="none">
          <bgColor auto="1"/>
        </patternFill>
      </fill>
    </dxf>
    <dxf>
      <fill>
        <patternFill>
          <bgColor theme="6" tint="0.59996337778862885"/>
        </patternFill>
      </fill>
    </dxf>
    <dxf>
      <font>
        <color rgb="FFFF0000"/>
      </font>
      <fill>
        <patternFill>
          <bgColor theme="5" tint="0.59996337778862885"/>
        </patternFill>
      </fill>
    </dxf>
    <dxf>
      <fill>
        <patternFill>
          <bgColor theme="6" tint="0.59996337778862885"/>
        </patternFill>
      </fill>
    </dxf>
    <dxf>
      <fill>
        <patternFill>
          <bgColor theme="6" tint="0.59996337778862885"/>
        </patternFill>
      </fill>
    </dxf>
    <dxf>
      <font>
        <color auto="1"/>
      </font>
      <fill>
        <patternFill patternType="none">
          <bgColor auto="1"/>
        </patternFill>
      </fill>
    </dxf>
    <dxf>
      <fill>
        <patternFill>
          <bgColor theme="6" tint="0.59996337778862885"/>
        </patternFill>
      </fill>
    </dxf>
    <dxf>
      <font>
        <color rgb="FFFF0000"/>
      </font>
      <fill>
        <patternFill>
          <bgColor theme="5" tint="0.59996337778862885"/>
        </patternFill>
      </fill>
    </dxf>
    <dxf>
      <fill>
        <patternFill>
          <bgColor theme="6" tint="0.59996337778862885"/>
        </patternFill>
      </fill>
    </dxf>
    <dxf>
      <fill>
        <patternFill>
          <bgColor theme="6" tint="0.59996337778862885"/>
        </patternFill>
      </fill>
    </dxf>
    <dxf>
      <font>
        <color auto="1"/>
      </font>
      <fill>
        <patternFill patternType="none">
          <bgColor auto="1"/>
        </patternFill>
      </fill>
    </dxf>
    <dxf>
      <fill>
        <patternFill>
          <bgColor theme="6" tint="0.59996337778862885"/>
        </patternFill>
      </fill>
    </dxf>
    <dxf>
      <font>
        <color rgb="FFFF0000"/>
      </font>
      <fill>
        <patternFill>
          <bgColor theme="5" tint="0.59996337778862885"/>
        </patternFill>
      </fill>
    </dxf>
    <dxf>
      <fill>
        <patternFill>
          <bgColor theme="6" tint="0.59996337778862885"/>
        </patternFill>
      </fill>
    </dxf>
    <dxf>
      <fill>
        <patternFill>
          <bgColor theme="6" tint="0.59996337778862885"/>
        </patternFill>
      </fill>
    </dxf>
    <dxf>
      <font>
        <color auto="1"/>
      </font>
      <fill>
        <patternFill patternType="none">
          <bgColor auto="1"/>
        </patternFill>
      </fill>
    </dxf>
    <dxf>
      <fill>
        <patternFill>
          <bgColor theme="6" tint="0.59996337778862885"/>
        </patternFill>
      </fill>
    </dxf>
    <dxf>
      <font>
        <color auto="1"/>
      </font>
      <fill>
        <patternFill patternType="none">
          <bgColor auto="1"/>
        </patternFill>
      </fill>
    </dxf>
    <dxf>
      <fill>
        <patternFill>
          <bgColor theme="6" tint="0.59996337778862885"/>
        </patternFill>
      </fill>
    </dxf>
    <dxf>
      <font>
        <color rgb="FFFF0000"/>
      </font>
      <fill>
        <patternFill>
          <bgColor theme="5"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ont>
        <color auto="1"/>
      </font>
      <fill>
        <patternFill patternType="none">
          <bgColor auto="1"/>
        </patternFill>
      </fill>
    </dxf>
    <dxf>
      <font>
        <color auto="1"/>
      </font>
      <fill>
        <patternFill>
          <bgColor theme="6" tint="0.59996337778862885"/>
        </patternFill>
      </fill>
    </dxf>
    <dxf>
      <font>
        <color theme="0"/>
      </font>
    </dxf>
    <dxf>
      <font>
        <color theme="0"/>
      </font>
      <fill>
        <patternFill patternType="solid">
          <fgColor theme="0"/>
          <bgColor theme="0"/>
        </patternFill>
      </fill>
      <border>
        <left/>
        <right/>
        <top/>
        <bottom/>
        <vertical/>
        <horizontal/>
      </border>
    </dxf>
    <dxf>
      <font>
        <color theme="0"/>
      </font>
      <fill>
        <patternFill>
          <bgColor theme="0"/>
        </patternFill>
      </fill>
    </dxf>
    <dxf>
      <border>
        <left/>
        <right/>
        <top/>
        <bottom/>
        <vertical/>
        <horizontal/>
      </border>
    </dxf>
    <dxf>
      <font>
        <color theme="0"/>
      </font>
      <fill>
        <patternFill patternType="solid">
          <fgColor theme="0"/>
          <bgColor theme="0"/>
        </patternFill>
      </fill>
      <border>
        <left/>
        <right/>
        <top/>
        <bottom/>
        <vertical/>
        <horizontal/>
      </border>
    </dxf>
    <dxf>
      <font>
        <color theme="0"/>
      </font>
      <fill>
        <patternFill patternType="none">
          <bgColor auto="1"/>
        </patternFill>
      </fill>
      <border>
        <left/>
        <right/>
        <top/>
        <bottom/>
        <vertical/>
        <horizontal/>
      </border>
    </dxf>
    <dxf>
      <font>
        <color theme="0"/>
      </font>
      <fill>
        <patternFill>
          <bgColor theme="0"/>
        </patternFill>
      </fill>
    </dxf>
    <dxf>
      <font>
        <color rgb="FFFF0000"/>
      </font>
    </dxf>
    <dxf>
      <font>
        <color theme="0"/>
      </font>
      <fill>
        <patternFill patternType="none">
          <bgColor auto="1"/>
        </patternFill>
      </fill>
    </dxf>
    <dxf>
      <font>
        <color rgb="FFFF0000"/>
      </font>
    </dxf>
    <dxf>
      <font>
        <color theme="0"/>
      </font>
      <fill>
        <patternFill>
          <bgColor theme="0"/>
        </patternFill>
      </fill>
    </dxf>
    <dxf>
      <font>
        <color theme="0"/>
      </font>
      <fill>
        <patternFill patternType="solid">
          <fgColor theme="0"/>
          <bgColor theme="0"/>
        </patternFill>
      </fill>
      <border>
        <left/>
        <right/>
        <top/>
        <bottom/>
        <vertical/>
        <horizontal/>
      </border>
    </dxf>
    <dxf>
      <font>
        <color theme="0"/>
      </font>
      <fill>
        <patternFill>
          <bgColor theme="0"/>
        </patternFill>
      </fill>
    </dxf>
    <dxf>
      <font>
        <color theme="0"/>
      </font>
      <fill>
        <patternFill patternType="solid">
          <fgColor theme="0"/>
          <bgColor theme="0"/>
        </patternFill>
      </fill>
      <border>
        <left/>
        <right/>
        <top/>
        <bottom/>
        <vertical/>
        <horizontal/>
      </border>
    </dxf>
    <dxf>
      <font>
        <color theme="0"/>
      </font>
      <fill>
        <patternFill>
          <bgColor theme="0"/>
        </patternFill>
      </fill>
    </dxf>
    <dxf>
      <font>
        <color rgb="FFFF0000"/>
      </font>
    </dxf>
    <dxf>
      <font>
        <color theme="0"/>
      </font>
    </dxf>
    <dxf>
      <font>
        <color rgb="FFFF0000"/>
      </font>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b val="0"/>
        <i val="0"/>
        <color rgb="FFFF0000"/>
      </font>
      <fill>
        <patternFill>
          <bgColor theme="5" tint="0.59996337778862885"/>
        </patternFill>
      </fill>
    </dxf>
    <dxf>
      <fill>
        <patternFill>
          <bgColor theme="6" tint="0.59996337778862885"/>
        </patternFill>
      </fill>
    </dxf>
    <dxf>
      <font>
        <b val="0"/>
        <i val="0"/>
        <color rgb="FFFF0000"/>
      </font>
      <fill>
        <patternFill>
          <bgColor theme="5" tint="0.59996337778862885"/>
        </patternFill>
      </fill>
    </dxf>
    <dxf>
      <fill>
        <patternFill>
          <bgColor theme="6"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b val="0"/>
        <i val="0"/>
        <color rgb="FFFF0000"/>
      </font>
      <fill>
        <patternFill>
          <bgColor theme="5" tint="0.59996337778862885"/>
        </patternFill>
      </fill>
    </dxf>
    <dxf>
      <font>
        <color rgb="FFFF0000"/>
      </font>
      <fill>
        <patternFill>
          <bgColor theme="5" tint="0.59996337778862885"/>
        </patternFill>
      </fill>
    </dxf>
    <dxf>
      <fill>
        <patternFill>
          <bgColor theme="6" tint="0.59996337778862885"/>
        </patternFill>
      </fill>
    </dxf>
    <dxf>
      <font>
        <b val="0"/>
        <i val="0"/>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b val="0"/>
        <i val="0"/>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ill>
        <patternFill>
          <bgColor theme="6" tint="0.59996337778862885"/>
        </patternFill>
      </fill>
    </dxf>
    <dxf>
      <font>
        <b val="0"/>
        <i val="0"/>
        <color rgb="FFFF0000"/>
      </font>
      <fill>
        <patternFill>
          <bgColor theme="5" tint="0.59996337778862885"/>
        </patternFill>
      </fill>
    </dxf>
    <dxf>
      <fill>
        <patternFill>
          <bgColor theme="6" tint="0.59996337778862885"/>
        </patternFill>
      </fill>
    </dxf>
    <dxf>
      <font>
        <b val="0"/>
        <i val="0"/>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ill>
        <patternFill>
          <bgColor theme="6" tint="0.59996337778862885"/>
        </patternFill>
      </fill>
    </dxf>
    <dxf>
      <font>
        <b val="0"/>
        <i val="0"/>
        <color rgb="FFFF0000"/>
      </font>
      <fill>
        <patternFill>
          <bgColor theme="5" tint="0.59996337778862885"/>
        </patternFill>
      </fill>
    </dxf>
    <dxf>
      <font>
        <b val="0"/>
        <i val="0"/>
        <color rgb="FFFF0000"/>
      </font>
      <fill>
        <patternFill>
          <bgColor theme="5" tint="0.59996337778862885"/>
        </patternFill>
      </fill>
    </dxf>
    <dxf>
      <font>
        <b val="0"/>
        <i val="0"/>
        <color rgb="FFFF0000"/>
      </font>
      <fill>
        <patternFill>
          <bgColor theme="5" tint="0.59996337778862885"/>
        </patternFill>
      </fill>
    </dxf>
    <dxf>
      <font>
        <color rgb="FFFF0000"/>
      </font>
      <fill>
        <patternFill>
          <bgColor theme="5" tint="0.59996337778862885"/>
        </patternFill>
      </fill>
    </dxf>
    <dxf>
      <fill>
        <patternFill>
          <bgColor theme="6" tint="0.59996337778862885"/>
        </patternFill>
      </fill>
    </dxf>
    <dxf>
      <font>
        <b val="0"/>
        <i val="0"/>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ill>
        <patternFill>
          <bgColor theme="6" tint="0.59996337778862885"/>
        </patternFill>
      </fill>
    </dxf>
    <dxf>
      <font>
        <b val="0"/>
        <i val="0"/>
        <color rgb="FFFF0000"/>
      </font>
      <fill>
        <patternFill>
          <bgColor theme="5" tint="0.59996337778862885"/>
        </patternFill>
      </fill>
    </dxf>
    <dxf>
      <fill>
        <patternFill>
          <bgColor theme="6" tint="0.59996337778862885"/>
        </patternFill>
      </fill>
    </dxf>
    <dxf>
      <font>
        <b val="0"/>
        <i val="0"/>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ill>
        <patternFill>
          <bgColor theme="6" tint="0.59996337778862885"/>
        </patternFill>
      </fill>
    </dxf>
    <dxf>
      <font>
        <b val="0"/>
        <i val="0"/>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b val="0"/>
        <i val="0"/>
        <color rgb="FFFF0000"/>
      </font>
      <fill>
        <patternFill>
          <bgColor theme="5" tint="0.59996337778862885"/>
        </patternFill>
      </fill>
    </dxf>
    <dxf>
      <fill>
        <patternFill>
          <bgColor theme="6" tint="0.59996337778862885"/>
        </patternFill>
      </fill>
    </dxf>
    <dxf>
      <font>
        <color rgb="FFFF0000"/>
      </font>
      <fill>
        <patternFill>
          <bgColor theme="5" tint="0.59996337778862885"/>
        </patternFill>
      </fill>
    </dxf>
    <dxf>
      <font>
        <color rgb="FFFF0000"/>
      </font>
      <fill>
        <patternFill>
          <bgColor theme="5" tint="0.59996337778862885"/>
        </patternFill>
      </fill>
    </dxf>
    <dxf>
      <fill>
        <patternFill>
          <bgColor theme="6" tint="0.59996337778862885"/>
        </patternFill>
      </fill>
    </dxf>
    <dxf>
      <font>
        <b val="0"/>
        <i val="0"/>
        <color rgb="FFFF0000"/>
      </font>
      <fill>
        <patternFill>
          <bgColor theme="5" tint="0.59996337778862885"/>
        </patternFill>
      </fill>
    </dxf>
    <dxf>
      <font>
        <color rgb="FFFF0000"/>
      </font>
      <fill>
        <patternFill>
          <bgColor theme="5" tint="0.59996337778862885"/>
        </patternFill>
      </fill>
    </dxf>
    <dxf>
      <fill>
        <patternFill>
          <bgColor theme="6" tint="0.59996337778862885"/>
        </patternFill>
      </fill>
    </dxf>
    <dxf>
      <font>
        <b val="0"/>
        <i val="0"/>
        <color rgb="FFFF0000"/>
      </font>
      <fill>
        <patternFill>
          <bgColor theme="5"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rgb="FFBFBFBF"/>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0" tint="-0.24994659260841701"/>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rgb="FFBFBFBF"/>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0" tint="-0.24994659260841701"/>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indexed="26"/>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BFBFBF"/>
      <color rgb="FFFF6D6D"/>
      <color rgb="FFFFFF99"/>
      <color rgb="FFFFF591"/>
      <color rgb="FFFFF58C"/>
      <color rgb="FFFFF5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3">
    <pageSetUpPr fitToPage="1"/>
  </sheetPr>
  <dimension ref="A2:C40"/>
  <sheetViews>
    <sheetView showGridLines="0" tabSelected="1" zoomScaleNormal="100" workbookViewId="0">
      <selection activeCell="B12" sqref="B12"/>
    </sheetView>
  </sheetViews>
  <sheetFormatPr defaultColWidth="10.85546875" defaultRowHeight="12.75" x14ac:dyDescent="0.2"/>
  <cols>
    <col min="1" max="1" width="34.7109375" customWidth="1"/>
    <col min="2" max="2" width="53.140625" customWidth="1"/>
  </cols>
  <sheetData>
    <row r="2" spans="1:3" x14ac:dyDescent="0.2">
      <c r="A2" s="55" t="s">
        <v>152</v>
      </c>
    </row>
    <row r="3" spans="1:3" x14ac:dyDescent="0.2">
      <c r="A3" s="54">
        <f>Certification!D2</f>
        <v>0</v>
      </c>
      <c r="B3" s="54"/>
      <c r="C3" s="54"/>
    </row>
    <row r="4" spans="1:3" x14ac:dyDescent="0.2">
      <c r="A4" s="57" t="s">
        <v>158</v>
      </c>
      <c r="B4" s="57"/>
    </row>
    <row r="5" spans="1:3" x14ac:dyDescent="0.2">
      <c r="A5" s="73">
        <f>Certification!G6</f>
        <v>0</v>
      </c>
      <c r="B5" s="89"/>
      <c r="C5" s="89"/>
    </row>
    <row r="9" spans="1:3" s="54" customFormat="1" ht="20.100000000000001" customHeight="1" x14ac:dyDescent="0.2">
      <c r="A9" s="94" t="s">
        <v>161</v>
      </c>
    </row>
    <row r="10" spans="1:3" ht="20.100000000000001" customHeight="1" x14ac:dyDescent="0.2"/>
    <row r="11" spans="1:3" ht="20.100000000000001" customHeight="1" x14ac:dyDescent="0.2">
      <c r="A11" s="93" t="s">
        <v>175</v>
      </c>
    </row>
    <row r="12" spans="1:3" s="54" customFormat="1" ht="20.100000000000001" customHeight="1" x14ac:dyDescent="0.2">
      <c r="A12" s="91" t="s">
        <v>162</v>
      </c>
      <c r="B12" s="284"/>
    </row>
    <row r="13" spans="1:3" s="54" customFormat="1" ht="20.100000000000001" customHeight="1" x14ac:dyDescent="0.2">
      <c r="A13" s="91" t="s">
        <v>163</v>
      </c>
      <c r="B13" s="181"/>
    </row>
    <row r="14" spans="1:3" ht="20.100000000000001" customHeight="1" x14ac:dyDescent="0.2">
      <c r="A14" s="22"/>
    </row>
    <row r="15" spans="1:3" s="54" customFormat="1" ht="20.100000000000001" customHeight="1" x14ac:dyDescent="0.2">
      <c r="A15" s="91" t="s">
        <v>176</v>
      </c>
    </row>
    <row r="16" spans="1:3" s="54" customFormat="1" ht="20.100000000000001" customHeight="1" x14ac:dyDescent="0.2">
      <c r="A16" s="69" t="s">
        <v>165</v>
      </c>
      <c r="B16" s="182"/>
    </row>
    <row r="17" spans="1:2" s="54" customFormat="1" ht="20.100000000000001" customHeight="1" x14ac:dyDescent="0.2">
      <c r="A17" s="69" t="s">
        <v>164</v>
      </c>
      <c r="B17" s="181"/>
    </row>
    <row r="18" spans="1:2" s="54" customFormat="1" ht="20.100000000000001" customHeight="1" x14ac:dyDescent="0.2">
      <c r="A18" s="69" t="s">
        <v>166</v>
      </c>
      <c r="B18" s="181"/>
    </row>
    <row r="19" spans="1:2" s="54" customFormat="1" ht="20.100000000000001" customHeight="1" x14ac:dyDescent="0.2">
      <c r="A19" s="69" t="s">
        <v>167</v>
      </c>
      <c r="B19" s="181"/>
    </row>
    <row r="20" spans="1:2" ht="20.100000000000001" customHeight="1" x14ac:dyDescent="0.2">
      <c r="A20" s="22"/>
    </row>
    <row r="21" spans="1:2" s="54" customFormat="1" ht="20.100000000000001" customHeight="1" x14ac:dyDescent="0.2">
      <c r="A21" s="91" t="s">
        <v>177</v>
      </c>
    </row>
    <row r="22" spans="1:2" s="54" customFormat="1" ht="20.100000000000001" customHeight="1" x14ac:dyDescent="0.2">
      <c r="A22" s="69" t="s">
        <v>173</v>
      </c>
      <c r="B22" s="181"/>
    </row>
    <row r="23" spans="1:2" s="54" customFormat="1" ht="20.100000000000001" customHeight="1" x14ac:dyDescent="0.2">
      <c r="A23" s="69" t="s">
        <v>174</v>
      </c>
      <c r="B23" s="181"/>
    </row>
    <row r="24" spans="1:2" s="54" customFormat="1" ht="20.100000000000001" customHeight="1" x14ac:dyDescent="0.2">
      <c r="A24" s="69" t="s">
        <v>171</v>
      </c>
      <c r="B24" s="182"/>
    </row>
    <row r="25" spans="1:2" s="54" customFormat="1" ht="20.100000000000001" customHeight="1" x14ac:dyDescent="0.2">
      <c r="A25" s="69" t="s">
        <v>172</v>
      </c>
      <c r="B25" s="180"/>
    </row>
    <row r="26" spans="1:2" s="54" customFormat="1" ht="20.100000000000001" customHeight="1" x14ac:dyDescent="0.2">
      <c r="A26" s="69"/>
      <c r="B26" s="67"/>
    </row>
    <row r="27" spans="1:2" s="54" customFormat="1" ht="20.100000000000001" customHeight="1" x14ac:dyDescent="0.2">
      <c r="A27" s="91" t="s">
        <v>170</v>
      </c>
      <c r="B27" s="67"/>
    </row>
    <row r="28" spans="1:2" s="54" customFormat="1" ht="20.100000000000001" customHeight="1" x14ac:dyDescent="0.2">
      <c r="A28" s="69" t="s">
        <v>165</v>
      </c>
      <c r="B28" s="182"/>
    </row>
    <row r="29" spans="1:2" s="54" customFormat="1" ht="20.100000000000001" customHeight="1" x14ac:dyDescent="0.2">
      <c r="A29" s="69" t="s">
        <v>164</v>
      </c>
      <c r="B29" s="181"/>
    </row>
    <row r="30" spans="1:2" s="54" customFormat="1" ht="20.100000000000001" customHeight="1" x14ac:dyDescent="0.2">
      <c r="A30" s="69" t="s">
        <v>166</v>
      </c>
      <c r="B30" s="181"/>
    </row>
    <row r="31" spans="1:2" s="54" customFormat="1" ht="20.100000000000001" customHeight="1" x14ac:dyDescent="0.2">
      <c r="A31" s="69" t="s">
        <v>167</v>
      </c>
      <c r="B31" s="181"/>
    </row>
    <row r="32" spans="1:2" s="54" customFormat="1" ht="18" customHeight="1" x14ac:dyDescent="0.2">
      <c r="A32" s="69"/>
      <c r="B32" s="92"/>
    </row>
    <row r="40" spans="1:3" x14ac:dyDescent="0.2">
      <c r="A40" s="22" t="s">
        <v>169</v>
      </c>
      <c r="C40" s="4" t="s">
        <v>201</v>
      </c>
    </row>
  </sheetData>
  <sheetProtection algorithmName="SHA-512" hashValue="Hios2jZd5HSggKc1kuboS4xpmSI39naMh+4FijO5NQGGPPVMHRDKPnWqR7XocaKyozKpr6sM3UIKDWcrHsmAvw==" saltValue="aYTBl5JH8pJH2Qkx3PV0Tw==" spinCount="100000" sheet="1" selectLockedCells="1"/>
  <phoneticPr fontId="6" type="noConversion"/>
  <pageMargins left="0.75" right="0.5" top="1" bottom="0.5" header="0.5" footer="0.5"/>
  <pageSetup fitToHeight="0" orientation="portrait" blackAndWhite="1" r:id="rId1"/>
  <headerFooter alignWithMargins="0">
    <oddFooter>&amp;L470-5477 (Rev. 7/26)&amp;RPage &amp;P of &amp;N</oddFooter>
  </headerFooter>
  <colBreaks count="2" manualBreakCount="2">
    <brk id="2" max="1048575" man="1"/>
    <brk id="10"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94EB6-8A69-4232-B843-95AB8842254B}">
  <dimension ref="A1:X136"/>
  <sheetViews>
    <sheetView showGridLines="0" zoomScale="90" zoomScaleNormal="90" zoomScaleSheetLayoutView="70" zoomScalePageLayoutView="75" workbookViewId="0"/>
  </sheetViews>
  <sheetFormatPr defaultColWidth="11.42578125" defaultRowHeight="12.75" x14ac:dyDescent="0.2"/>
  <cols>
    <col min="1" max="1" width="10.5703125" style="38" customWidth="1"/>
    <col min="2" max="2" width="50.42578125" bestFit="1" customWidth="1"/>
    <col min="3" max="18" width="14.140625" customWidth="1"/>
    <col min="19" max="19" width="9.5703125" style="421" customWidth="1"/>
  </cols>
  <sheetData>
    <row r="1" spans="1:24" s="5" customFormat="1" ht="31.5" x14ac:dyDescent="0.25">
      <c r="A1" s="223" t="s">
        <v>389</v>
      </c>
      <c r="B1" s="485"/>
      <c r="C1" s="485"/>
      <c r="D1" s="486"/>
      <c r="E1" s="486"/>
      <c r="F1" s="486"/>
      <c r="G1" s="486"/>
      <c r="H1" s="486"/>
      <c r="I1" s="486"/>
      <c r="J1" s="486"/>
      <c r="K1" s="486"/>
      <c r="L1" s="486"/>
      <c r="M1" s="486"/>
      <c r="N1" s="223" t="s">
        <v>389</v>
      </c>
      <c r="O1" s="486"/>
      <c r="P1" s="486"/>
      <c r="Q1" s="486"/>
      <c r="R1" s="486"/>
      <c r="S1" s="487"/>
      <c r="T1" s="486"/>
      <c r="U1" s="486"/>
      <c r="V1" s="486"/>
      <c r="W1" s="486"/>
      <c r="X1" s="486"/>
    </row>
    <row r="2" spans="1:24" x14ac:dyDescent="0.2">
      <c r="A2" s="55" t="s">
        <v>152</v>
      </c>
      <c r="C2" s="22">
        <f>Certification!D2</f>
        <v>0</v>
      </c>
      <c r="E2" s="54"/>
      <c r="F2" s="54"/>
      <c r="G2" s="55"/>
      <c r="H2" s="69"/>
      <c r="I2" s="54"/>
      <c r="J2" s="54"/>
      <c r="K2" s="67"/>
      <c r="M2" s="69"/>
      <c r="N2" s="22">
        <f>Certification!D2</f>
        <v>0</v>
      </c>
      <c r="O2" s="54"/>
      <c r="Q2" s="67"/>
      <c r="R2" s="67"/>
      <c r="S2" s="448"/>
      <c r="T2" s="67"/>
    </row>
    <row r="3" spans="1:24" x14ac:dyDescent="0.2">
      <c r="A3" s="671" t="s">
        <v>158</v>
      </c>
      <c r="B3" s="671"/>
      <c r="C3" s="73">
        <f>Certification!G6</f>
        <v>0</v>
      </c>
      <c r="E3" s="54"/>
      <c r="F3" s="54"/>
      <c r="G3" s="55"/>
      <c r="H3" s="69"/>
      <c r="I3" s="54"/>
      <c r="J3" s="54"/>
      <c r="K3" s="67"/>
      <c r="M3" s="69"/>
      <c r="N3" s="73">
        <f>Certification!G6</f>
        <v>0</v>
      </c>
      <c r="O3" s="54"/>
      <c r="Q3" s="67"/>
      <c r="R3" s="67"/>
      <c r="S3" s="448"/>
      <c r="T3" s="67"/>
    </row>
    <row r="4" spans="1:24" x14ac:dyDescent="0.2">
      <c r="A4"/>
      <c r="E4" s="68"/>
      <c r="F4" s="68"/>
      <c r="G4" s="55"/>
      <c r="H4" s="70"/>
      <c r="I4" s="55"/>
      <c r="J4" s="70"/>
      <c r="K4" s="56"/>
      <c r="L4" s="55"/>
      <c r="M4" s="70"/>
      <c r="O4" s="70"/>
      <c r="Q4" s="68"/>
      <c r="R4" s="68"/>
      <c r="S4" s="449"/>
      <c r="T4" s="68"/>
    </row>
    <row r="5" spans="1:24" x14ac:dyDescent="0.2">
      <c r="A5" s="45" t="str">
        <f>IF('Sch D'!F113="Other - Complete Sch. D-1 v.2",'Sch D-1 v.2 (Other)'!A6,"")</f>
        <v/>
      </c>
      <c r="E5" s="68"/>
      <c r="F5" s="68"/>
      <c r="G5" s="55"/>
      <c r="H5" s="70"/>
      <c r="I5" s="55"/>
      <c r="J5" s="70"/>
      <c r="K5" s="56"/>
      <c r="L5" s="55"/>
      <c r="M5" s="70"/>
      <c r="N5" s="73"/>
      <c r="O5" s="70"/>
      <c r="Q5" s="68"/>
      <c r="R5" s="68"/>
      <c r="S5" s="449"/>
      <c r="T5" s="68"/>
    </row>
    <row r="6" spans="1:24" ht="13.5" hidden="1" customHeight="1" x14ac:dyDescent="0.2">
      <c r="A6" s="458" t="s">
        <v>423</v>
      </c>
      <c r="D6" s="58"/>
      <c r="S6"/>
      <c r="T6" s="421"/>
    </row>
    <row r="7" spans="1:24" x14ac:dyDescent="0.2">
      <c r="A7" s="596" t="s">
        <v>254</v>
      </c>
      <c r="B7" s="597"/>
      <c r="C7" s="39">
        <v>5</v>
      </c>
      <c r="D7" s="39">
        <v>6</v>
      </c>
      <c r="E7" s="39">
        <v>7</v>
      </c>
      <c r="F7" s="39">
        <v>8</v>
      </c>
      <c r="G7" s="39">
        <v>9</v>
      </c>
      <c r="H7" s="39">
        <v>10</v>
      </c>
      <c r="I7" s="39">
        <v>11</v>
      </c>
      <c r="J7" s="39">
        <v>12</v>
      </c>
      <c r="K7" s="39">
        <v>13</v>
      </c>
      <c r="L7" s="39">
        <v>14</v>
      </c>
      <c r="M7" s="39">
        <v>15</v>
      </c>
      <c r="N7" s="39">
        <v>16</v>
      </c>
      <c r="O7" s="39">
        <v>17</v>
      </c>
      <c r="P7" s="39">
        <v>18</v>
      </c>
      <c r="Q7" s="39">
        <v>19</v>
      </c>
      <c r="R7" s="39">
        <v>20</v>
      </c>
    </row>
    <row r="8" spans="1:24" s="54" customFormat="1" ht="38.1" customHeight="1" x14ac:dyDescent="0.2">
      <c r="A8" s="629" t="s">
        <v>73</v>
      </c>
      <c r="B8" s="629" t="s">
        <v>13</v>
      </c>
      <c r="C8" s="603" t="s">
        <v>302</v>
      </c>
      <c r="D8" s="602" t="s">
        <v>149</v>
      </c>
      <c r="E8" s="113"/>
      <c r="F8" s="53" t="str">
        <f>'Statistical Data'!F9</f>
        <v>**Community Integrated</v>
      </c>
      <c r="G8" s="53" t="str">
        <f>'Statistical Data'!G9</f>
        <v>***Other</v>
      </c>
      <c r="H8" s="113"/>
      <c r="I8" s="53" t="str">
        <f>'Statistical Data'!I9</f>
        <v>**Community Integrated</v>
      </c>
      <c r="J8" s="53" t="str">
        <f>'Statistical Data'!J9</f>
        <v>***Other</v>
      </c>
      <c r="K8" s="113"/>
      <c r="L8" s="113"/>
      <c r="M8" s="113"/>
      <c r="N8" s="113"/>
      <c r="O8" s="113"/>
      <c r="P8" s="253" t="s">
        <v>532</v>
      </c>
      <c r="Q8" s="253" t="s">
        <v>532</v>
      </c>
      <c r="R8" s="116"/>
      <c r="S8" s="450"/>
    </row>
    <row r="9" spans="1:24" ht="18.95" customHeight="1" x14ac:dyDescent="0.2">
      <c r="A9" s="629"/>
      <c r="B9" s="629"/>
      <c r="C9" s="598"/>
      <c r="D9" s="602"/>
      <c r="E9" s="330" t="str">
        <f>'Statistical Data'!E11</f>
        <v>ID</v>
      </c>
      <c r="F9" s="330" t="str">
        <f>'Statistical Data'!F11</f>
        <v>ID</v>
      </c>
      <c r="G9" s="330" t="str">
        <f>'Statistical Data'!G11</f>
        <v>ID</v>
      </c>
      <c r="H9" s="330" t="str">
        <f>'Statistical Data'!H11</f>
        <v>BI</v>
      </c>
      <c r="I9" s="330" t="str">
        <f>'Statistical Data'!I11</f>
        <v>BI</v>
      </c>
      <c r="J9" s="330" t="str">
        <f>'Statistical Data'!J11</f>
        <v>BI</v>
      </c>
      <c r="K9" s="330" t="str">
        <f>'Statistical Data'!K11</f>
        <v>ID</v>
      </c>
      <c r="L9" s="330" t="str">
        <f>'Statistical Data'!L11</f>
        <v>CMH</v>
      </c>
      <c r="M9" s="330" t="str">
        <f>'Statistical Data'!M11</f>
        <v>ID</v>
      </c>
      <c r="N9" s="330" t="str">
        <f>'Statistical Data'!N11</f>
        <v>BI</v>
      </c>
      <c r="O9" s="330" t="str">
        <f>'Statistical Data'!O11</f>
        <v>HD</v>
      </c>
      <c r="P9" s="330">
        <f>'Statistical Data'!P11</f>
        <v>0</v>
      </c>
      <c r="Q9" s="330">
        <f>'Statistical Data'!Q11</f>
        <v>0</v>
      </c>
      <c r="R9" s="115"/>
    </row>
    <row r="10" spans="1:24" ht="25.5" x14ac:dyDescent="0.2">
      <c r="A10" s="629"/>
      <c r="B10" s="629"/>
      <c r="C10" s="599"/>
      <c r="D10" s="602"/>
      <c r="E10" s="330" t="str">
        <f>'Statistical Data'!E12</f>
        <v>H2015-HI</v>
      </c>
      <c r="F10" s="330" t="str">
        <f>'Statistical Data'!F12</f>
        <v>H2016/S5136
(See Below)</v>
      </c>
      <c r="G10" s="330" t="str">
        <f>'Statistical Data'!G12</f>
        <v>H2016-HI / S5136-HI</v>
      </c>
      <c r="H10" s="330" t="str">
        <f>'Statistical Data'!H12</f>
        <v>H2015</v>
      </c>
      <c r="I10" s="330" t="str">
        <f>'Statistical Data'!I12</f>
        <v>H2016</v>
      </c>
      <c r="J10" s="330" t="str">
        <f>'Statistical Data'!J12</f>
        <v>H2016</v>
      </c>
      <c r="K10" s="330" t="str">
        <f>'Statistical Data'!K12</f>
        <v>S5136-UA/UB/UC</v>
      </c>
      <c r="L10" s="330" t="str">
        <f>'Statistical Data'!L12</f>
        <v>H2021</v>
      </c>
      <c r="M10" s="330" t="str">
        <f>'Statistical Data'!M12</f>
        <v>T1004-U3</v>
      </c>
      <c r="N10" s="330" t="str">
        <f>'Statistical Data'!N12</f>
        <v>T1004-U3</v>
      </c>
      <c r="O10" s="330" t="str">
        <f>'Statistical Data'!O12</f>
        <v>T1004-U3</v>
      </c>
      <c r="P10" s="330">
        <f>'Statistical Data'!P12</f>
        <v>0</v>
      </c>
      <c r="Q10" s="330">
        <f>'Statistical Data'!Q12</f>
        <v>0</v>
      </c>
      <c r="R10" s="330" t="str">
        <f>'Statistical Data'!R12</f>
        <v>MFP</v>
      </c>
      <c r="S10" s="451" t="s">
        <v>264</v>
      </c>
    </row>
    <row r="11" spans="1:24" x14ac:dyDescent="0.2">
      <c r="A11"/>
      <c r="B11" s="414" t="s">
        <v>383</v>
      </c>
      <c r="C11" s="414"/>
      <c r="D11" s="431">
        <f>IFERROR('Sch D'!H112/('Sch D'!$E$112-'Sch D'!$G$112),0)</f>
        <v>0</v>
      </c>
      <c r="E11" s="431">
        <f>IFERROR('Sch D'!I112/('Sch D'!$E$112-'Sch D'!$G$112),0)</f>
        <v>0</v>
      </c>
      <c r="F11" s="431">
        <f>IFERROR('Sch D'!J112/('Sch D'!$E$112-'Sch D'!$G$112),0)</f>
        <v>0</v>
      </c>
      <c r="G11" s="431">
        <f>IFERROR('Sch D'!K112/('Sch D'!$E$112-'Sch D'!$G$112),0)</f>
        <v>0</v>
      </c>
      <c r="H11" s="431">
        <f>IFERROR('Sch D'!L112/('Sch D'!$E$112-'Sch D'!$G$112),0)</f>
        <v>0</v>
      </c>
      <c r="I11" s="431">
        <f>IFERROR('Sch D'!M112/('Sch D'!$E$112-'Sch D'!$G$112),0)</f>
        <v>0</v>
      </c>
      <c r="J11" s="431">
        <f>IFERROR('Sch D'!N112/('Sch D'!$E$112-'Sch D'!$G$112),0)</f>
        <v>0</v>
      </c>
      <c r="K11" s="431">
        <f>IFERROR('Sch D'!O112/('Sch D'!$E$112-'Sch D'!$G$112),0)</f>
        <v>0</v>
      </c>
      <c r="L11" s="431">
        <f>IFERROR('Sch D'!P112/('Sch D'!$E$112-'Sch D'!$G$112),0)</f>
        <v>0</v>
      </c>
      <c r="M11" s="431">
        <f>IFERROR('Sch D'!Q112/('Sch D'!$E$112-'Sch D'!$G$112),0)</f>
        <v>0</v>
      </c>
      <c r="N11" s="431">
        <f>IFERROR('Sch D'!R112/('Sch D'!$E$112-'Sch D'!$G$112),0)</f>
        <v>0</v>
      </c>
      <c r="O11" s="431">
        <f>IFERROR('Sch D'!S112/('Sch D'!$E$112-'Sch D'!$G$112),0)</f>
        <v>0</v>
      </c>
      <c r="P11" s="431">
        <f>IFERROR('Sch D'!T112/('Sch D'!$E$112-'Sch D'!$G$112),0)</f>
        <v>0</v>
      </c>
      <c r="Q11" s="431">
        <f>IFERROR('Sch D'!U112/('Sch D'!$E$112-'Sch D'!$G$112),0)</f>
        <v>0</v>
      </c>
      <c r="R11" s="431">
        <f>IFERROR('Sch D'!V112/('Sch D'!$E$112-'Sch D'!$G$112),0)</f>
        <v>0</v>
      </c>
    </row>
    <row r="12" spans="1:24" x14ac:dyDescent="0.2">
      <c r="A12"/>
    </row>
    <row r="13" spans="1:24" x14ac:dyDescent="0.2">
      <c r="A13" s="39">
        <v>2110</v>
      </c>
      <c r="B13" s="385" t="s">
        <v>269</v>
      </c>
      <c r="C13" s="501">
        <f>'Sch D'!G11</f>
        <v>0</v>
      </c>
      <c r="D13" s="438">
        <f>IFERROR(ROUND(D$11*'Sch D'!$G11,2),0)</f>
        <v>0</v>
      </c>
      <c r="E13" s="438">
        <f>IFERROR(ROUND(E$11*'Sch D'!$G11,2),0)</f>
        <v>0</v>
      </c>
      <c r="F13" s="438">
        <f>IFERROR(ROUND(F$11*'Sch D'!$G11,2),0)</f>
        <v>0</v>
      </c>
      <c r="G13" s="438">
        <f>IFERROR(ROUND(G$11*'Sch D'!$G11,2),0)</f>
        <v>0</v>
      </c>
      <c r="H13" s="438">
        <f>IFERROR(ROUND(H$11*'Sch D'!$G11,2),0)</f>
        <v>0</v>
      </c>
      <c r="I13" s="438">
        <f>IFERROR(ROUND(I$11*'Sch D'!$G11,2),0)</f>
        <v>0</v>
      </c>
      <c r="J13" s="438">
        <f>IFERROR(ROUND(J$11*'Sch D'!$G11,2),0)</f>
        <v>0</v>
      </c>
      <c r="K13" s="438">
        <f>IFERROR(ROUND(K$11*'Sch D'!$G11,2),0)</f>
        <v>0</v>
      </c>
      <c r="L13" s="438">
        <f>IFERROR(ROUND(L$11*'Sch D'!$G11,2),0)</f>
        <v>0</v>
      </c>
      <c r="M13" s="438">
        <f>IFERROR(ROUND(M$11*'Sch D'!$G11,2),0)</f>
        <v>0</v>
      </c>
      <c r="N13" s="438">
        <f>IFERROR(ROUND(N$11*'Sch D'!$G11,2),0)</f>
        <v>0</v>
      </c>
      <c r="O13" s="438">
        <f>IFERROR(ROUND(O$11*'Sch D'!$G11,2),0)</f>
        <v>0</v>
      </c>
      <c r="P13" s="438">
        <f>IFERROR(ROUND(P$11*'Sch D'!$G11,2),0)</f>
        <v>0</v>
      </c>
      <c r="Q13" s="438">
        <f>IFERROR(ROUND(Q$11*'Sch D'!$G11,2),0)</f>
        <v>0</v>
      </c>
      <c r="R13" s="438">
        <f>IFERROR(ROUND(R$11*'Sch D'!$G11,2),0)</f>
        <v>0</v>
      </c>
      <c r="S13" s="421" t="str">
        <f>IF(ABS('Sch D'!G11-ROUND(SUM(D13:R13),0))&gt;5,"ERROR", "")</f>
        <v/>
      </c>
    </row>
    <row r="14" spans="1:24" x14ac:dyDescent="0.2">
      <c r="A14" s="39">
        <v>2120</v>
      </c>
      <c r="B14" s="385" t="s">
        <v>270</v>
      </c>
      <c r="C14" s="501">
        <f>'Sch D'!G12</f>
        <v>0</v>
      </c>
      <c r="D14" s="438">
        <f>IFERROR(ROUND(D$11*'Sch D'!$G12,2),0)</f>
        <v>0</v>
      </c>
      <c r="E14" s="438">
        <f>IFERROR(ROUND(E$11*'Sch D'!$G12,2),0)</f>
        <v>0</v>
      </c>
      <c r="F14" s="438">
        <f>IFERROR(ROUND(F$11*'Sch D'!$G12,2),0)</f>
        <v>0</v>
      </c>
      <c r="G14" s="438">
        <f>IFERROR(ROUND(G$11*'Sch D'!$G12,2),0)</f>
        <v>0</v>
      </c>
      <c r="H14" s="438">
        <f>IFERROR(ROUND(H$11*'Sch D'!$G12,2),0)</f>
        <v>0</v>
      </c>
      <c r="I14" s="438">
        <f>IFERROR(ROUND(I$11*'Sch D'!$G12,2),0)</f>
        <v>0</v>
      </c>
      <c r="J14" s="438">
        <f>IFERROR(ROUND(J$11*'Sch D'!$G12,2),0)</f>
        <v>0</v>
      </c>
      <c r="K14" s="438">
        <f>IFERROR(ROUND(K$11*'Sch D'!$G12,2),0)</f>
        <v>0</v>
      </c>
      <c r="L14" s="438">
        <f>IFERROR(ROUND(L$11*'Sch D'!$G12,2),0)</f>
        <v>0</v>
      </c>
      <c r="M14" s="438">
        <f>IFERROR(ROUND(M$11*'Sch D'!$G12,2),0)</f>
        <v>0</v>
      </c>
      <c r="N14" s="438">
        <f>IFERROR(ROUND(N$11*'Sch D'!$G12,2),0)</f>
        <v>0</v>
      </c>
      <c r="O14" s="438">
        <f>IFERROR(ROUND(O$11*'Sch D'!$G12,2),0)</f>
        <v>0</v>
      </c>
      <c r="P14" s="438">
        <f>IFERROR(ROUND(P$11*'Sch D'!$G12,2),0)</f>
        <v>0</v>
      </c>
      <c r="Q14" s="438">
        <f>IFERROR(ROUND(Q$11*'Sch D'!$G12,2),0)</f>
        <v>0</v>
      </c>
      <c r="R14" s="438">
        <f>IFERROR(ROUND(R$11*'Sch D'!$G12,2),0)</f>
        <v>0</v>
      </c>
      <c r="S14" s="421" t="str">
        <f>IF(ABS('Sch D'!G12-ROUND(SUM(D14:R14),0))&gt;5,"ERROR", "")</f>
        <v/>
      </c>
    </row>
    <row r="15" spans="1:24" x14ac:dyDescent="0.2">
      <c r="A15" s="39">
        <v>2130</v>
      </c>
      <c r="B15" s="385" t="s">
        <v>271</v>
      </c>
      <c r="C15" s="501">
        <f>'Sch D'!G13</f>
        <v>0</v>
      </c>
      <c r="D15" s="438">
        <f>IFERROR(ROUND(D$11*'Sch D'!$G13,2),0)</f>
        <v>0</v>
      </c>
      <c r="E15" s="438">
        <f>IFERROR(ROUND(E$11*'Sch D'!$G13,2),0)</f>
        <v>0</v>
      </c>
      <c r="F15" s="438">
        <f>IFERROR(ROUND(F$11*'Sch D'!$G13,2),0)</f>
        <v>0</v>
      </c>
      <c r="G15" s="438">
        <f>IFERROR(ROUND(G$11*'Sch D'!$G13,2),0)</f>
        <v>0</v>
      </c>
      <c r="H15" s="438">
        <f>IFERROR(ROUND(H$11*'Sch D'!$G13,2),0)</f>
        <v>0</v>
      </c>
      <c r="I15" s="438">
        <f>IFERROR(ROUND(I$11*'Sch D'!$G13,2),0)</f>
        <v>0</v>
      </c>
      <c r="J15" s="438">
        <f>IFERROR(ROUND(J$11*'Sch D'!$G13,2),0)</f>
        <v>0</v>
      </c>
      <c r="K15" s="438">
        <f>IFERROR(ROUND(K$11*'Sch D'!$G13,2),0)</f>
        <v>0</v>
      </c>
      <c r="L15" s="438">
        <f>IFERROR(ROUND(L$11*'Sch D'!$G13,2),0)</f>
        <v>0</v>
      </c>
      <c r="M15" s="438">
        <f>IFERROR(ROUND(M$11*'Sch D'!$G13,2),0)</f>
        <v>0</v>
      </c>
      <c r="N15" s="438">
        <f>IFERROR(ROUND(N$11*'Sch D'!$G13,2),0)</f>
        <v>0</v>
      </c>
      <c r="O15" s="438">
        <f>IFERROR(ROUND(O$11*'Sch D'!$G13,2),0)</f>
        <v>0</v>
      </c>
      <c r="P15" s="438">
        <f>IFERROR(ROUND(P$11*'Sch D'!$G13,2),0)</f>
        <v>0</v>
      </c>
      <c r="Q15" s="438">
        <f>IFERROR(ROUND(Q$11*'Sch D'!$G13,2),0)</f>
        <v>0</v>
      </c>
      <c r="R15" s="438">
        <f>IFERROR(ROUND(R$11*'Sch D'!$G13,2),0)</f>
        <v>0</v>
      </c>
      <c r="S15" s="421" t="str">
        <f>IF(ABS('Sch D'!G13-ROUND(SUM(D15:R15),0))&gt;5,"ERROR", "")</f>
        <v/>
      </c>
    </row>
    <row r="16" spans="1:24" x14ac:dyDescent="0.2">
      <c r="A16" s="39">
        <v>2140</v>
      </c>
      <c r="B16" s="385" t="s">
        <v>272</v>
      </c>
      <c r="C16" s="501">
        <f>'Sch D'!G14</f>
        <v>0</v>
      </c>
      <c r="D16" s="438">
        <f>IFERROR(ROUND(D$11*'Sch D'!$G14,2),0)</f>
        <v>0</v>
      </c>
      <c r="E16" s="438">
        <f>IFERROR(ROUND(E$11*'Sch D'!$G14,2),0)</f>
        <v>0</v>
      </c>
      <c r="F16" s="438">
        <f>IFERROR(ROUND(F$11*'Sch D'!$G14,2),0)</f>
        <v>0</v>
      </c>
      <c r="G16" s="438">
        <f>IFERROR(ROUND(G$11*'Sch D'!$G14,2),0)</f>
        <v>0</v>
      </c>
      <c r="H16" s="438">
        <f>IFERROR(ROUND(H$11*'Sch D'!$G14,2),0)</f>
        <v>0</v>
      </c>
      <c r="I16" s="438">
        <f>IFERROR(ROUND(I$11*'Sch D'!$G14,2),0)</f>
        <v>0</v>
      </c>
      <c r="J16" s="438">
        <f>IFERROR(ROUND(J$11*'Sch D'!$G14,2),0)</f>
        <v>0</v>
      </c>
      <c r="K16" s="438">
        <f>IFERROR(ROUND(K$11*'Sch D'!$G14,2),0)</f>
        <v>0</v>
      </c>
      <c r="L16" s="438">
        <f>IFERROR(ROUND(L$11*'Sch D'!$G14,2),0)</f>
        <v>0</v>
      </c>
      <c r="M16" s="438">
        <f>IFERROR(ROUND(M$11*'Sch D'!$G14,2),0)</f>
        <v>0</v>
      </c>
      <c r="N16" s="438">
        <f>IFERROR(ROUND(N$11*'Sch D'!$G14,2),0)</f>
        <v>0</v>
      </c>
      <c r="O16" s="438">
        <f>IFERROR(ROUND(O$11*'Sch D'!$G14,2),0)</f>
        <v>0</v>
      </c>
      <c r="P16" s="438">
        <f>IFERROR(ROUND(P$11*'Sch D'!$G14,2),0)</f>
        <v>0</v>
      </c>
      <c r="Q16" s="438">
        <f>IFERROR(ROUND(Q$11*'Sch D'!$G14,2),0)</f>
        <v>0</v>
      </c>
      <c r="R16" s="438">
        <f>IFERROR(ROUND(R$11*'Sch D'!$G14,2),0)</f>
        <v>0</v>
      </c>
      <c r="S16" s="421" t="str">
        <f>IF(ABS('Sch D'!G14-ROUND(SUM(D16:R16),0))&gt;5,"ERROR", "")</f>
        <v/>
      </c>
    </row>
    <row r="17" spans="1:19" x14ac:dyDescent="0.2">
      <c r="A17" s="59">
        <v>2150</v>
      </c>
      <c r="B17" s="386" t="s">
        <v>75</v>
      </c>
      <c r="C17" s="501">
        <f>'Sch D'!G15</f>
        <v>0</v>
      </c>
      <c r="D17" s="438">
        <f>IFERROR(ROUND(D$11*'Sch D'!$G15,2),0)</f>
        <v>0</v>
      </c>
      <c r="E17" s="438">
        <f>IFERROR(ROUND(E$11*'Sch D'!$G15,2),0)</f>
        <v>0</v>
      </c>
      <c r="F17" s="438">
        <f>IFERROR(ROUND(F$11*'Sch D'!$G15,2),0)</f>
        <v>0</v>
      </c>
      <c r="G17" s="438">
        <f>IFERROR(ROUND(G$11*'Sch D'!$G15,2),0)</f>
        <v>0</v>
      </c>
      <c r="H17" s="438">
        <f>IFERROR(ROUND(H$11*'Sch D'!$G15,2),0)</f>
        <v>0</v>
      </c>
      <c r="I17" s="438">
        <f>IFERROR(ROUND(I$11*'Sch D'!$G15,2),0)</f>
        <v>0</v>
      </c>
      <c r="J17" s="438">
        <f>IFERROR(ROUND(J$11*'Sch D'!$G15,2),0)</f>
        <v>0</v>
      </c>
      <c r="K17" s="438">
        <f>IFERROR(ROUND(K$11*'Sch D'!$G15,2),0)</f>
        <v>0</v>
      </c>
      <c r="L17" s="438">
        <f>IFERROR(ROUND(L$11*'Sch D'!$G15,2),0)</f>
        <v>0</v>
      </c>
      <c r="M17" s="438">
        <f>IFERROR(ROUND(M$11*'Sch D'!$G15,2),0)</f>
        <v>0</v>
      </c>
      <c r="N17" s="438">
        <f>IFERROR(ROUND(N$11*'Sch D'!$G15,2),0)</f>
        <v>0</v>
      </c>
      <c r="O17" s="438">
        <f>IFERROR(ROUND(O$11*'Sch D'!$G15,2),0)</f>
        <v>0</v>
      </c>
      <c r="P17" s="438">
        <f>IFERROR(ROUND(P$11*'Sch D'!$G15,2),0)</f>
        <v>0</v>
      </c>
      <c r="Q17" s="438">
        <f>IFERROR(ROUND(Q$11*'Sch D'!$G15,2),0)</f>
        <v>0</v>
      </c>
      <c r="R17" s="438">
        <f>IFERROR(ROUND(R$11*'Sch D'!$G15,2),0)</f>
        <v>0</v>
      </c>
      <c r="S17" s="421" t="str">
        <f>IF(ABS('Sch D'!G15-ROUND(SUM(D17:R17),0))&gt;5,"ERROR", "")</f>
        <v/>
      </c>
    </row>
    <row r="18" spans="1:19" s="45" customFormat="1" x14ac:dyDescent="0.2">
      <c r="A18" s="445">
        <v>2100</v>
      </c>
      <c r="B18" s="500" t="s">
        <v>76</v>
      </c>
      <c r="C18" s="502">
        <f>'Sch D'!G16</f>
        <v>0</v>
      </c>
      <c r="D18" s="433" cm="1">
        <f t="array" ref="D18">SUM(ROUND(D13:D17,2))</f>
        <v>0</v>
      </c>
      <c r="E18" s="433" cm="1">
        <f t="array" ref="E18">SUM(ROUND(E13:E17,2))</f>
        <v>0</v>
      </c>
      <c r="F18" s="433" cm="1">
        <f t="array" ref="F18">SUM(ROUND(F13:F17,2))</f>
        <v>0</v>
      </c>
      <c r="G18" s="433" cm="1">
        <f t="array" ref="G18">SUM(ROUND(G13:G17,2))</f>
        <v>0</v>
      </c>
      <c r="H18" s="433" cm="1">
        <f t="array" ref="H18">SUM(ROUND(H13:H17,2))</f>
        <v>0</v>
      </c>
      <c r="I18" s="433" cm="1">
        <f t="array" ref="I18">SUM(ROUND(I13:I17,2))</f>
        <v>0</v>
      </c>
      <c r="J18" s="433" cm="1">
        <f t="array" ref="J18">SUM(ROUND(J13:J17,2))</f>
        <v>0</v>
      </c>
      <c r="K18" s="433" cm="1">
        <f t="array" ref="K18">SUM(ROUND(K13:K17,2))</f>
        <v>0</v>
      </c>
      <c r="L18" s="433" cm="1">
        <f t="array" ref="L18">SUM(ROUND(L13:L17,2))</f>
        <v>0</v>
      </c>
      <c r="M18" s="433" cm="1">
        <f t="array" ref="M18">SUM(ROUND(M13:M17,2))</f>
        <v>0</v>
      </c>
      <c r="N18" s="433" cm="1">
        <f t="array" ref="N18">SUM(ROUND(N13:N17,2))</f>
        <v>0</v>
      </c>
      <c r="O18" s="433" cm="1">
        <f t="array" ref="O18">SUM(ROUND(O13:O17,2))</f>
        <v>0</v>
      </c>
      <c r="P18" s="433" cm="1">
        <f t="array" ref="P18">SUM(ROUND(P13:P17,2))</f>
        <v>0</v>
      </c>
      <c r="Q18" s="433" cm="1">
        <f t="array" ref="Q18">SUM(ROUND(Q13:Q17,2))</f>
        <v>0</v>
      </c>
      <c r="R18" s="433" cm="1">
        <f t="array" ref="R18">SUM(ROUND(R13:R17,2))</f>
        <v>0</v>
      </c>
      <c r="S18" s="421" t="str">
        <f>IF(ABS('Sch D'!G16-ROUND(SUM(D18:R18),0))&gt;5,"ERROR", "")</f>
        <v/>
      </c>
    </row>
    <row r="19" spans="1:19" x14ac:dyDescent="0.2">
      <c r="A19" s="322"/>
      <c r="C19" s="503"/>
      <c r="D19" s="434"/>
      <c r="E19" s="434"/>
      <c r="F19" s="434"/>
      <c r="G19" s="434"/>
      <c r="H19" s="434"/>
      <c r="I19" s="435"/>
      <c r="J19" s="434"/>
      <c r="K19" s="434"/>
      <c r="L19" s="434"/>
      <c r="M19" s="434"/>
      <c r="N19" s="434"/>
      <c r="O19" s="434"/>
      <c r="P19" s="434"/>
      <c r="Q19" s="434"/>
      <c r="R19" s="434"/>
    </row>
    <row r="20" spans="1:19" x14ac:dyDescent="0.2">
      <c r="A20" s="47">
        <v>2210</v>
      </c>
      <c r="B20" s="382" t="s">
        <v>273</v>
      </c>
      <c r="C20" s="501">
        <f>'Sch D'!G18</f>
        <v>0</v>
      </c>
      <c r="D20" s="438">
        <f>IFERROR(ROUND(D$11*'Sch D'!$G$18,2),0)</f>
        <v>0</v>
      </c>
      <c r="E20" s="438">
        <f>IFERROR(ROUND(E$11*'Sch D'!$G$18,2),0)</f>
        <v>0</v>
      </c>
      <c r="F20" s="438">
        <f>IFERROR(ROUND(F$11*'Sch D'!$G$18,2),0)</f>
        <v>0</v>
      </c>
      <c r="G20" s="438">
        <f>IFERROR(ROUND(G$11*'Sch D'!$G$18,2),0)</f>
        <v>0</v>
      </c>
      <c r="H20" s="438">
        <f>IFERROR(ROUND(H$11*'Sch D'!$G$18,2),0)</f>
        <v>0</v>
      </c>
      <c r="I20" s="438">
        <f>IFERROR(ROUND(I$11*'Sch D'!$G$18,2),0)</f>
        <v>0</v>
      </c>
      <c r="J20" s="438">
        <f>IFERROR(ROUND(J$11*'Sch D'!$G$18,2),0)</f>
        <v>0</v>
      </c>
      <c r="K20" s="438">
        <f>IFERROR(ROUND(K$11*'Sch D'!$G$18,2),0)</f>
        <v>0</v>
      </c>
      <c r="L20" s="438">
        <f>IFERROR(ROUND(L$11*'Sch D'!$G$18,2),0)</f>
        <v>0</v>
      </c>
      <c r="M20" s="438">
        <f>IFERROR(ROUND(M$11*'Sch D'!$G$18,2),0)</f>
        <v>0</v>
      </c>
      <c r="N20" s="438">
        <f>IFERROR(ROUND(N$11*'Sch D'!$G$18,2),0)</f>
        <v>0</v>
      </c>
      <c r="O20" s="438">
        <f>IFERROR(ROUND(O$11*'Sch D'!$G$18,2),0)</f>
        <v>0</v>
      </c>
      <c r="P20" s="438">
        <f>IFERROR(ROUND(P$11*'Sch D'!$G$18,2),0)</f>
        <v>0</v>
      </c>
      <c r="Q20" s="438">
        <f>IFERROR(ROUND(Q$11*'Sch D'!$G$18,2),0)</f>
        <v>0</v>
      </c>
      <c r="R20" s="438">
        <f>IFERROR(ROUND(R$11*'Sch D'!$G$18,2),0)</f>
        <v>0</v>
      </c>
      <c r="S20" s="421" t="str">
        <f>IF(ABS('Sch D'!G18-ROUND(SUM(D20:R20),0))&gt;5,"ERROR", "")</f>
        <v/>
      </c>
    </row>
    <row r="21" spans="1:19" x14ac:dyDescent="0.2">
      <c r="A21" s="47">
        <v>2220</v>
      </c>
      <c r="B21" s="384" t="s">
        <v>274</v>
      </c>
      <c r="C21" s="504">
        <f>'Sch D'!G19</f>
        <v>0</v>
      </c>
      <c r="D21" s="438">
        <f>IFERROR(ROUND(D$11*'Sch D'!$G$19,2),0)</f>
        <v>0</v>
      </c>
      <c r="E21" s="438">
        <f>IFERROR(ROUND(E$11*'Sch D'!$G$19,2),0)</f>
        <v>0</v>
      </c>
      <c r="F21" s="438">
        <f>IFERROR(ROUND(F$11*'Sch D'!$G$19,2),0)</f>
        <v>0</v>
      </c>
      <c r="G21" s="438">
        <f>IFERROR(ROUND(G$11*'Sch D'!$G$19,2),0)</f>
        <v>0</v>
      </c>
      <c r="H21" s="438">
        <f>IFERROR(ROUND(H$11*'Sch D'!$G$19,2),0)</f>
        <v>0</v>
      </c>
      <c r="I21" s="438">
        <f>IFERROR(ROUND(I$11*'Sch D'!$G$19,2),0)</f>
        <v>0</v>
      </c>
      <c r="J21" s="438">
        <f>IFERROR(ROUND(J$11*'Sch D'!$G$19,2),0)</f>
        <v>0</v>
      </c>
      <c r="K21" s="438">
        <f>IFERROR(ROUND(K$11*'Sch D'!$G$19,2),0)</f>
        <v>0</v>
      </c>
      <c r="L21" s="438">
        <f>IFERROR(ROUND(L$11*'Sch D'!$G$19,2),0)</f>
        <v>0</v>
      </c>
      <c r="M21" s="438">
        <f>IFERROR(ROUND(M$11*'Sch D'!$G$19,2),0)</f>
        <v>0</v>
      </c>
      <c r="N21" s="438">
        <f>IFERROR(ROUND(N$11*'Sch D'!$G$19,2),0)</f>
        <v>0</v>
      </c>
      <c r="O21" s="438">
        <f>IFERROR(ROUND(O$11*'Sch D'!$G$19,2),0)</f>
        <v>0</v>
      </c>
      <c r="P21" s="438">
        <f>IFERROR(ROUND(P$11*'Sch D'!$G$19,2),0)</f>
        <v>0</v>
      </c>
      <c r="Q21" s="438">
        <f>IFERROR(ROUND(Q$11*'Sch D'!$G$19,2),0)</f>
        <v>0</v>
      </c>
      <c r="R21" s="438">
        <f>IFERROR(ROUND(R$11*'Sch D'!$G$19,2),0)</f>
        <v>0</v>
      </c>
      <c r="S21" s="421" t="str">
        <f>IF(ABS('Sch D'!G19-ROUND(SUM(D21:R21),0))&gt;5,"ERROR", "")</f>
        <v/>
      </c>
    </row>
    <row r="22" spans="1:19" s="45" customFormat="1" x14ac:dyDescent="0.2">
      <c r="A22" s="445">
        <v>2200</v>
      </c>
      <c r="B22" s="103" t="s">
        <v>77</v>
      </c>
      <c r="C22" s="502">
        <f>'Sch D'!G20</f>
        <v>0</v>
      </c>
      <c r="D22" s="433" cm="1">
        <f t="array" ref="D22">SUM(ROUND(D20:D21,2))</f>
        <v>0</v>
      </c>
      <c r="E22" s="433" cm="1">
        <f t="array" ref="E22">SUM(ROUND(E20:E21,2))</f>
        <v>0</v>
      </c>
      <c r="F22" s="433" cm="1">
        <f t="array" ref="F22">SUM(ROUND(F20:F21,2))</f>
        <v>0</v>
      </c>
      <c r="G22" s="433" cm="1">
        <f t="array" ref="G22">SUM(ROUND(G20:G21,2))</f>
        <v>0</v>
      </c>
      <c r="H22" s="433" cm="1">
        <f t="array" ref="H22">SUM(ROUND(H20:H21,2))</f>
        <v>0</v>
      </c>
      <c r="I22" s="433" cm="1">
        <f t="array" ref="I22">SUM(ROUND(I20:I21,2))</f>
        <v>0</v>
      </c>
      <c r="J22" s="433" cm="1">
        <f t="array" ref="J22">SUM(ROUND(J20:J21,2))</f>
        <v>0</v>
      </c>
      <c r="K22" s="433" cm="1">
        <f t="array" ref="K22">SUM(ROUND(K20:K21,2))</f>
        <v>0</v>
      </c>
      <c r="L22" s="433" cm="1">
        <f t="array" ref="L22">SUM(ROUND(L20:L21,2))</f>
        <v>0</v>
      </c>
      <c r="M22" s="433" cm="1">
        <f t="array" ref="M22">SUM(ROUND(M20:M21,2))</f>
        <v>0</v>
      </c>
      <c r="N22" s="433" cm="1">
        <f t="array" ref="N22">SUM(ROUND(N20:N21,2))</f>
        <v>0</v>
      </c>
      <c r="O22" s="433" cm="1">
        <f t="array" ref="O22">SUM(ROUND(O20:O21,2))</f>
        <v>0</v>
      </c>
      <c r="P22" s="433" cm="1">
        <f t="array" ref="P22">SUM(ROUND(P20:P21,2))</f>
        <v>0</v>
      </c>
      <c r="Q22" s="433" cm="1">
        <f t="array" ref="Q22">SUM(ROUND(Q20:Q21,2))</f>
        <v>0</v>
      </c>
      <c r="R22" s="433" cm="1">
        <f t="array" ref="R22">SUM(ROUND(R20:R21,2))</f>
        <v>0</v>
      </c>
      <c r="S22" s="421" t="str">
        <f>IF(ABS('Sch D'!G20-ROUND(SUM(D22:R22),0))&gt;5,"ERROR", "")</f>
        <v/>
      </c>
    </row>
    <row r="23" spans="1:19" x14ac:dyDescent="0.2">
      <c r="C23" s="503"/>
      <c r="D23" s="434"/>
      <c r="E23" s="434"/>
      <c r="F23" s="434"/>
      <c r="G23" s="434"/>
      <c r="H23" s="434"/>
      <c r="I23" s="434"/>
      <c r="J23" s="434"/>
      <c r="K23" s="434"/>
      <c r="L23" s="434"/>
      <c r="M23" s="434"/>
      <c r="N23" s="434"/>
      <c r="O23" s="434"/>
      <c r="P23" s="434"/>
      <c r="Q23" s="434"/>
      <c r="R23" s="434"/>
    </row>
    <row r="24" spans="1:19" x14ac:dyDescent="0.2">
      <c r="A24" s="47">
        <v>2310</v>
      </c>
      <c r="B24" s="383" t="s">
        <v>498</v>
      </c>
      <c r="C24" s="505">
        <f>'Sch D'!G22</f>
        <v>0</v>
      </c>
      <c r="D24" s="432">
        <f>IFERROR(ROUND(D$11*'Sch D'!$G$22,2),0)</f>
        <v>0</v>
      </c>
      <c r="E24" s="432">
        <f>IFERROR(ROUND(E$11*'Sch D'!$G$22,2),0)</f>
        <v>0</v>
      </c>
      <c r="F24" s="432">
        <f>IFERROR(ROUND(F$11*'Sch D'!$G$22,2),0)</f>
        <v>0</v>
      </c>
      <c r="G24" s="432">
        <f>IFERROR(ROUND(G$11*'Sch D'!$G$22,2),0)</f>
        <v>0</v>
      </c>
      <c r="H24" s="432">
        <f>IFERROR(ROUND(H$11*'Sch D'!$G$22,2),0)</f>
        <v>0</v>
      </c>
      <c r="I24" s="432">
        <f>IFERROR(ROUND(I$11*'Sch D'!$G$22,2),0)</f>
        <v>0</v>
      </c>
      <c r="J24" s="432">
        <f>IFERROR(ROUND(J$11*'Sch D'!$G$22,2),0)</f>
        <v>0</v>
      </c>
      <c r="K24" s="432">
        <f>IFERROR(ROUND(K$11*'Sch D'!$G$22,2),0)</f>
        <v>0</v>
      </c>
      <c r="L24" s="432">
        <f>IFERROR(ROUND(L$11*'Sch D'!$G$22,2),0)</f>
        <v>0</v>
      </c>
      <c r="M24" s="432">
        <f>IFERROR(ROUND(M$11*'Sch D'!$G$22,2),0)</f>
        <v>0</v>
      </c>
      <c r="N24" s="432">
        <f>IFERROR(ROUND(N$11*'Sch D'!$G$22,2),0)</f>
        <v>0</v>
      </c>
      <c r="O24" s="432">
        <f>IFERROR(ROUND(O$11*'Sch D'!$G$22,2),0)</f>
        <v>0</v>
      </c>
      <c r="P24" s="432">
        <f>IFERROR(ROUND(P$11*'Sch D'!$G$22,2),0)</f>
        <v>0</v>
      </c>
      <c r="Q24" s="432">
        <f>IFERROR(ROUND(Q$11*'Sch D'!$G$22,2),0)</f>
        <v>0</v>
      </c>
      <c r="R24" s="438">
        <f>IFERROR(ROUND(R$11*'Sch D'!$G$22,2),0)</f>
        <v>0</v>
      </c>
      <c r="S24" s="421" t="str">
        <f>IF(ABS('Sch D'!G22-ROUND(SUM(D24:R24),0))&gt;5,"ERROR", "")</f>
        <v/>
      </c>
    </row>
    <row r="25" spans="1:19" x14ac:dyDescent="0.2">
      <c r="A25" s="47">
        <v>2320</v>
      </c>
      <c r="B25" s="383" t="s">
        <v>292</v>
      </c>
      <c r="C25" s="505">
        <f>'Sch D'!G23</f>
        <v>0</v>
      </c>
      <c r="D25" s="432">
        <f>IFERROR(ROUND(D$11*'Sch D'!$G$23,2),0)</f>
        <v>0</v>
      </c>
      <c r="E25" s="432">
        <f>IFERROR(ROUND(E$11*'Sch D'!$G$23,2),0)</f>
        <v>0</v>
      </c>
      <c r="F25" s="432">
        <f>IFERROR(ROUND(F$11*'Sch D'!$G$23,2),0)</f>
        <v>0</v>
      </c>
      <c r="G25" s="432">
        <f>IFERROR(ROUND(G$11*'Sch D'!$G$23,2),0)</f>
        <v>0</v>
      </c>
      <c r="H25" s="432">
        <f>IFERROR(ROUND(H$11*'Sch D'!$G$23,2),0)</f>
        <v>0</v>
      </c>
      <c r="I25" s="432">
        <f>IFERROR(ROUND(I$11*'Sch D'!$G$23,2),0)</f>
        <v>0</v>
      </c>
      <c r="J25" s="432">
        <f>IFERROR(ROUND(J$11*'Sch D'!$G$23,2),0)</f>
        <v>0</v>
      </c>
      <c r="K25" s="432">
        <f>IFERROR(ROUND(K$11*'Sch D'!$G$23,2),0)</f>
        <v>0</v>
      </c>
      <c r="L25" s="432">
        <f>IFERROR(ROUND(L$11*'Sch D'!$G$23,2),0)</f>
        <v>0</v>
      </c>
      <c r="M25" s="432">
        <f>IFERROR(ROUND(M$11*'Sch D'!$G$23,2),0)</f>
        <v>0</v>
      </c>
      <c r="N25" s="432">
        <f>IFERROR(ROUND(N$11*'Sch D'!$G$23,2),0)</f>
        <v>0</v>
      </c>
      <c r="O25" s="432">
        <f>IFERROR(ROUND(O$11*'Sch D'!$G$23,2),0)</f>
        <v>0</v>
      </c>
      <c r="P25" s="432">
        <f>IFERROR(ROUND(P$11*'Sch D'!$G$23,2),0)</f>
        <v>0</v>
      </c>
      <c r="Q25" s="432">
        <f>IFERROR(ROUND(Q$11*'Sch D'!$G$23,2),0)</f>
        <v>0</v>
      </c>
      <c r="R25" s="438">
        <f>IFERROR(ROUND(R$11*'Sch D'!$G$23,2),0)</f>
        <v>0</v>
      </c>
      <c r="S25" s="421" t="str">
        <f>IF(ABS('Sch D'!G23-ROUND(SUM(D25:R25),0))&gt;5,"ERROR", "")</f>
        <v/>
      </c>
    </row>
    <row r="26" spans="1:19" s="45" customFormat="1" x14ac:dyDescent="0.2">
      <c r="A26" s="445">
        <v>2300</v>
      </c>
      <c r="B26" s="103" t="s">
        <v>78</v>
      </c>
      <c r="C26" s="502">
        <f>'Sch D'!G24</f>
        <v>0</v>
      </c>
      <c r="D26" s="433" cm="1">
        <f t="array" ref="D26">SUM(ROUND(D24:D25,2))</f>
        <v>0</v>
      </c>
      <c r="E26" s="433" cm="1">
        <f t="array" ref="E26">SUM(ROUND(E24:E25,2))</f>
        <v>0</v>
      </c>
      <c r="F26" s="433" cm="1">
        <f t="array" ref="F26">SUM(ROUND(F24:F25,2))</f>
        <v>0</v>
      </c>
      <c r="G26" s="433" cm="1">
        <f t="array" ref="G26">SUM(ROUND(G24:G25,2))</f>
        <v>0</v>
      </c>
      <c r="H26" s="433" cm="1">
        <f t="array" ref="H26">SUM(ROUND(H24:H25,2))</f>
        <v>0</v>
      </c>
      <c r="I26" s="433" cm="1">
        <f t="array" ref="I26">SUM(ROUND(I24:I25,2))</f>
        <v>0</v>
      </c>
      <c r="J26" s="433" cm="1">
        <f t="array" ref="J26">SUM(ROUND(J24:J25,2))</f>
        <v>0</v>
      </c>
      <c r="K26" s="433" cm="1">
        <f t="array" ref="K26">SUM(ROUND(K24:K25,2))</f>
        <v>0</v>
      </c>
      <c r="L26" s="433" cm="1">
        <f t="array" ref="L26">SUM(ROUND(L24:L25,2))</f>
        <v>0</v>
      </c>
      <c r="M26" s="433" cm="1">
        <f t="array" ref="M26">SUM(ROUND(M24:M25,2))</f>
        <v>0</v>
      </c>
      <c r="N26" s="433" cm="1">
        <f t="array" ref="N26">SUM(ROUND(N24:N25,2))</f>
        <v>0</v>
      </c>
      <c r="O26" s="433" cm="1">
        <f t="array" ref="O26">SUM(ROUND(O24:O25,2))</f>
        <v>0</v>
      </c>
      <c r="P26" s="433" cm="1">
        <f t="array" ref="P26">SUM(ROUND(P24:P25,2))</f>
        <v>0</v>
      </c>
      <c r="Q26" s="433" cm="1">
        <f t="array" ref="Q26">SUM(ROUND(Q24:Q25,2))</f>
        <v>0</v>
      </c>
      <c r="R26" s="433" cm="1">
        <f t="array" ref="R26">SUM(ROUND(R24:R25,2))</f>
        <v>0</v>
      </c>
      <c r="S26" s="421" t="str">
        <f>IF(ABS('Sch D'!G24-ROUND(SUM(D26:R26),0))&gt;5,"ERROR", "")</f>
        <v/>
      </c>
    </row>
    <row r="27" spans="1:19" x14ac:dyDescent="0.2">
      <c r="C27" s="503"/>
      <c r="D27" s="434"/>
      <c r="E27" s="434"/>
      <c r="F27" s="434"/>
      <c r="G27" s="434"/>
      <c r="H27" s="434"/>
      <c r="I27" s="434"/>
      <c r="J27" s="434"/>
      <c r="K27" s="434"/>
      <c r="L27" s="434"/>
      <c r="M27" s="434"/>
      <c r="N27" s="434"/>
      <c r="O27" s="434"/>
      <c r="P27" s="434"/>
      <c r="Q27" s="434"/>
      <c r="R27" s="434"/>
    </row>
    <row r="28" spans="1:19" x14ac:dyDescent="0.2">
      <c r="A28" s="47">
        <v>2410</v>
      </c>
      <c r="B28" s="304" t="s">
        <v>352</v>
      </c>
      <c r="C28" s="506">
        <f>'Sch D'!G26</f>
        <v>0</v>
      </c>
      <c r="D28" s="438">
        <f>IFERROR(ROUND(D$11*'Sch D'!$G26,2),0)</f>
        <v>0</v>
      </c>
      <c r="E28" s="438">
        <f>IFERROR(ROUND(E$11*'Sch D'!$G26,2),0)</f>
        <v>0</v>
      </c>
      <c r="F28" s="438">
        <f>IFERROR(ROUND(F$11*'Sch D'!$G26,2),0)</f>
        <v>0</v>
      </c>
      <c r="G28" s="438">
        <f>IFERROR(ROUND(G$11*'Sch D'!$G26,2),0)</f>
        <v>0</v>
      </c>
      <c r="H28" s="438">
        <f>IFERROR(ROUND(H$11*'Sch D'!$G26,2),0)</f>
        <v>0</v>
      </c>
      <c r="I28" s="438">
        <f>IFERROR(ROUND(I$11*'Sch D'!$G26,2),0)</f>
        <v>0</v>
      </c>
      <c r="J28" s="438">
        <f>IFERROR(ROUND(J$11*'Sch D'!$G26,2),0)</f>
        <v>0</v>
      </c>
      <c r="K28" s="438">
        <f>IFERROR(ROUND(K$11*'Sch D'!$G26,2),0)</f>
        <v>0</v>
      </c>
      <c r="L28" s="438">
        <f>IFERROR(ROUND(L$11*'Sch D'!$G26,2),0)</f>
        <v>0</v>
      </c>
      <c r="M28" s="438">
        <f>IFERROR(ROUND(M$11*'Sch D'!$G26,2),0)</f>
        <v>0</v>
      </c>
      <c r="N28" s="438">
        <f>IFERROR(ROUND(N$11*'Sch D'!$G26,2),0)</f>
        <v>0</v>
      </c>
      <c r="O28" s="438">
        <f>IFERROR(ROUND(O$11*'Sch D'!$G26,2),0)</f>
        <v>0</v>
      </c>
      <c r="P28" s="438">
        <f>IFERROR(ROUND(P$11*'Sch D'!$G26,2),0)</f>
        <v>0</v>
      </c>
      <c r="Q28" s="438">
        <f>IFERROR(ROUND(Q$11*'Sch D'!$G26,2),0)</f>
        <v>0</v>
      </c>
      <c r="R28" s="438">
        <f>IFERROR(ROUND(R$11*'Sch D'!$G26,2),0)</f>
        <v>0</v>
      </c>
      <c r="S28" s="421" t="str">
        <f>IF(ABS('Sch D'!G26-ROUND(SUM(D28:R28),0))&gt;5,"ERROR", "")</f>
        <v/>
      </c>
    </row>
    <row r="29" spans="1:19" x14ac:dyDescent="0.2">
      <c r="A29" s="47">
        <v>2420</v>
      </c>
      <c r="B29" s="493" t="s">
        <v>492</v>
      </c>
      <c r="C29" s="507">
        <f>'Sch D'!G27</f>
        <v>0</v>
      </c>
      <c r="D29" s="438">
        <f>IFERROR(ROUND(D$11*'Sch D'!$G27,2),0)</f>
        <v>0</v>
      </c>
      <c r="E29" s="438">
        <f>IFERROR(ROUND(E$11*'Sch D'!$G27,2),0)</f>
        <v>0</v>
      </c>
      <c r="F29" s="438">
        <f>IFERROR(ROUND(F$11*'Sch D'!$G27,2),0)</f>
        <v>0</v>
      </c>
      <c r="G29" s="438">
        <f>IFERROR(ROUND(G$11*'Sch D'!$G27,2),0)</f>
        <v>0</v>
      </c>
      <c r="H29" s="438">
        <f>IFERROR(ROUND(H$11*'Sch D'!$G27,2),0)</f>
        <v>0</v>
      </c>
      <c r="I29" s="438">
        <f>IFERROR(ROUND(I$11*'Sch D'!$G27,2),0)</f>
        <v>0</v>
      </c>
      <c r="J29" s="438">
        <f>IFERROR(ROUND(J$11*'Sch D'!$G27,2),0)</f>
        <v>0</v>
      </c>
      <c r="K29" s="438">
        <f>IFERROR(ROUND(K$11*'Sch D'!$G27,2),0)</f>
        <v>0</v>
      </c>
      <c r="L29" s="438">
        <f>IFERROR(ROUND(L$11*'Sch D'!$G27,2),0)</f>
        <v>0</v>
      </c>
      <c r="M29" s="438">
        <f>IFERROR(ROUND(M$11*'Sch D'!$G27,2),0)</f>
        <v>0</v>
      </c>
      <c r="N29" s="438">
        <f>IFERROR(ROUND(N$11*'Sch D'!$G27,2),0)</f>
        <v>0</v>
      </c>
      <c r="O29" s="438">
        <f>IFERROR(ROUND(O$11*'Sch D'!$G27,2),0)</f>
        <v>0</v>
      </c>
      <c r="P29" s="438">
        <f>IFERROR(ROUND(P$11*'Sch D'!$G27,2),0)</f>
        <v>0</v>
      </c>
      <c r="Q29" s="438">
        <f>IFERROR(ROUND(Q$11*'Sch D'!$G27,2),0)</f>
        <v>0</v>
      </c>
      <c r="R29" s="438">
        <f>IFERROR(ROUND(R$11*'Sch D'!$G27,2),0)</f>
        <v>0</v>
      </c>
      <c r="S29" s="421" t="str">
        <f>IF(ABS('Sch D'!G27-ROUND(SUM(D29:R29),0))&gt;5,"ERROR", "")</f>
        <v/>
      </c>
    </row>
    <row r="30" spans="1:19" x14ac:dyDescent="0.2">
      <c r="A30" s="47">
        <v>2430</v>
      </c>
      <c r="B30" s="305" t="s">
        <v>353</v>
      </c>
      <c r="C30" s="507">
        <f>'Sch D'!G28</f>
        <v>0</v>
      </c>
      <c r="D30" s="438">
        <f>IFERROR(ROUND(D$11*'Sch D'!$G28,2),0)</f>
        <v>0</v>
      </c>
      <c r="E30" s="438">
        <f>IFERROR(ROUND(E$11*'Sch D'!$G28,2),0)</f>
        <v>0</v>
      </c>
      <c r="F30" s="438">
        <f>IFERROR(ROUND(F$11*'Sch D'!$G28,2),0)</f>
        <v>0</v>
      </c>
      <c r="G30" s="438">
        <f>IFERROR(ROUND(G$11*'Sch D'!$G28,2),0)</f>
        <v>0</v>
      </c>
      <c r="H30" s="438">
        <f>IFERROR(ROUND(H$11*'Sch D'!$G28,2),0)</f>
        <v>0</v>
      </c>
      <c r="I30" s="438">
        <f>IFERROR(ROUND(I$11*'Sch D'!$G28,2),0)</f>
        <v>0</v>
      </c>
      <c r="J30" s="438">
        <f>IFERROR(ROUND(J$11*'Sch D'!$G28,2),0)</f>
        <v>0</v>
      </c>
      <c r="K30" s="438">
        <f>IFERROR(ROUND(K$11*'Sch D'!$G28,2),0)</f>
        <v>0</v>
      </c>
      <c r="L30" s="438">
        <f>IFERROR(ROUND(L$11*'Sch D'!$G28,2),0)</f>
        <v>0</v>
      </c>
      <c r="M30" s="438">
        <f>IFERROR(ROUND(M$11*'Sch D'!$G28,2),0)</f>
        <v>0</v>
      </c>
      <c r="N30" s="438">
        <f>IFERROR(ROUND(N$11*'Sch D'!$G28,2),0)</f>
        <v>0</v>
      </c>
      <c r="O30" s="438">
        <f>IFERROR(ROUND(O$11*'Sch D'!$G28,2),0)</f>
        <v>0</v>
      </c>
      <c r="P30" s="438">
        <f>IFERROR(ROUND(P$11*'Sch D'!$G28,2),0)</f>
        <v>0</v>
      </c>
      <c r="Q30" s="438">
        <f>IFERROR(ROUND(Q$11*'Sch D'!$G28,2),0)</f>
        <v>0</v>
      </c>
      <c r="R30" s="438">
        <f>IFERROR(ROUND(R$11*'Sch D'!$G28,2),0)</f>
        <v>0</v>
      </c>
      <c r="S30" s="421" t="str">
        <f>IF(ABS('Sch D'!G28-ROUND(SUM(D30:R30),0))&gt;5,"ERROR", "")</f>
        <v/>
      </c>
    </row>
    <row r="31" spans="1:19" x14ac:dyDescent="0.2">
      <c r="A31" s="47">
        <v>2440</v>
      </c>
      <c r="B31" s="304" t="s">
        <v>491</v>
      </c>
      <c r="C31" s="506">
        <f>'Sch D'!G29</f>
        <v>0</v>
      </c>
      <c r="D31" s="438">
        <f>IFERROR(ROUND(D$11*'Sch D'!$G29,2),0)</f>
        <v>0</v>
      </c>
      <c r="E31" s="438">
        <f>IFERROR(ROUND(E$11*'Sch D'!$G29,2),0)</f>
        <v>0</v>
      </c>
      <c r="F31" s="438">
        <f>IFERROR(ROUND(F$11*'Sch D'!$G29,2),0)</f>
        <v>0</v>
      </c>
      <c r="G31" s="438">
        <f>IFERROR(ROUND(G$11*'Sch D'!$G29,2),0)</f>
        <v>0</v>
      </c>
      <c r="H31" s="438">
        <f>IFERROR(ROUND(H$11*'Sch D'!$G29,2),0)</f>
        <v>0</v>
      </c>
      <c r="I31" s="438">
        <f>IFERROR(ROUND(I$11*'Sch D'!$G29,2),0)</f>
        <v>0</v>
      </c>
      <c r="J31" s="438">
        <f>IFERROR(ROUND(J$11*'Sch D'!$G29,2),0)</f>
        <v>0</v>
      </c>
      <c r="K31" s="438">
        <f>IFERROR(ROUND(K$11*'Sch D'!$G29,2),0)</f>
        <v>0</v>
      </c>
      <c r="L31" s="438">
        <f>IFERROR(ROUND(L$11*'Sch D'!$G29,2),0)</f>
        <v>0</v>
      </c>
      <c r="M31" s="438">
        <f>IFERROR(ROUND(M$11*'Sch D'!$G29,2),0)</f>
        <v>0</v>
      </c>
      <c r="N31" s="438">
        <f>IFERROR(ROUND(N$11*'Sch D'!$G29,2),0)</f>
        <v>0</v>
      </c>
      <c r="O31" s="438">
        <f>IFERROR(ROUND(O$11*'Sch D'!$G29,2),0)</f>
        <v>0</v>
      </c>
      <c r="P31" s="438">
        <f>IFERROR(ROUND(P$11*'Sch D'!$G29,2),0)</f>
        <v>0</v>
      </c>
      <c r="Q31" s="438">
        <f>IFERROR(ROUND(Q$11*'Sch D'!$G29,2),0)</f>
        <v>0</v>
      </c>
      <c r="R31" s="438">
        <f>IFERROR(ROUND(R$11*'Sch D'!$G29,2),0)</f>
        <v>0</v>
      </c>
      <c r="S31" s="421" t="str">
        <f>IF(ABS('Sch D'!G29-ROUND(SUM(D31:R31),0))&gt;5,"ERROR", "")</f>
        <v/>
      </c>
    </row>
    <row r="32" spans="1:19" x14ac:dyDescent="0.2">
      <c r="A32" s="47">
        <v>2450</v>
      </c>
      <c r="B32" s="312" t="s">
        <v>354</v>
      </c>
      <c r="C32" s="508">
        <f>'Sch D'!G30</f>
        <v>0</v>
      </c>
      <c r="D32" s="438">
        <f>IFERROR(ROUND(D$11*'Sch D'!$G30,2),0)</f>
        <v>0</v>
      </c>
      <c r="E32" s="438">
        <f>IFERROR(ROUND(E$11*'Sch D'!$G30,2),0)</f>
        <v>0</v>
      </c>
      <c r="F32" s="438">
        <f>IFERROR(ROUND(F$11*'Sch D'!$G30,2),0)</f>
        <v>0</v>
      </c>
      <c r="G32" s="438">
        <f>IFERROR(ROUND(G$11*'Sch D'!$G30,2),0)</f>
        <v>0</v>
      </c>
      <c r="H32" s="438">
        <f>IFERROR(ROUND(H$11*'Sch D'!$G30,2),0)</f>
        <v>0</v>
      </c>
      <c r="I32" s="438">
        <f>IFERROR(ROUND(I$11*'Sch D'!$G30,2),0)</f>
        <v>0</v>
      </c>
      <c r="J32" s="438">
        <f>IFERROR(ROUND(J$11*'Sch D'!$G30,2),0)</f>
        <v>0</v>
      </c>
      <c r="K32" s="438">
        <f>IFERROR(ROUND(K$11*'Sch D'!$G30,2),0)</f>
        <v>0</v>
      </c>
      <c r="L32" s="438">
        <f>IFERROR(ROUND(L$11*'Sch D'!$G30,2),0)</f>
        <v>0</v>
      </c>
      <c r="M32" s="438">
        <f>IFERROR(ROUND(M$11*'Sch D'!$G30,2),0)</f>
        <v>0</v>
      </c>
      <c r="N32" s="438">
        <f>IFERROR(ROUND(N$11*'Sch D'!$G30,2),0)</f>
        <v>0</v>
      </c>
      <c r="O32" s="438">
        <f>IFERROR(ROUND(O$11*'Sch D'!$G30,2),0)</f>
        <v>0</v>
      </c>
      <c r="P32" s="438">
        <f>IFERROR(ROUND(P$11*'Sch D'!$G30,2),0)</f>
        <v>0</v>
      </c>
      <c r="Q32" s="438">
        <f>IFERROR(ROUND(Q$11*'Sch D'!$G30,2),0)</f>
        <v>0</v>
      </c>
      <c r="R32" s="438">
        <f>IFERROR(ROUND(R$11*'Sch D'!$G30,2),0)</f>
        <v>0</v>
      </c>
      <c r="S32" s="421" t="str">
        <f>IF(ABS('Sch D'!G30-ROUND(SUM(D32:R32),0))&gt;5,"ERROR", "")</f>
        <v/>
      </c>
    </row>
    <row r="33" spans="1:19" x14ac:dyDescent="0.2">
      <c r="A33" s="47">
        <v>2460</v>
      </c>
      <c r="B33" s="304" t="s">
        <v>355</v>
      </c>
      <c r="C33" s="506">
        <f>'Sch D'!G31</f>
        <v>0</v>
      </c>
      <c r="D33" s="438">
        <f>IFERROR(ROUND(D$11*'Sch D'!$G31,2),0)</f>
        <v>0</v>
      </c>
      <c r="E33" s="438">
        <f>IFERROR(ROUND(E$11*'Sch D'!$G31,2),0)</f>
        <v>0</v>
      </c>
      <c r="F33" s="438">
        <f>IFERROR(ROUND(F$11*'Sch D'!$G31,2),0)</f>
        <v>0</v>
      </c>
      <c r="G33" s="438">
        <f>IFERROR(ROUND(G$11*'Sch D'!$G31,2),0)</f>
        <v>0</v>
      </c>
      <c r="H33" s="438">
        <f>IFERROR(ROUND(H$11*'Sch D'!$G31,2),0)</f>
        <v>0</v>
      </c>
      <c r="I33" s="438">
        <f>IFERROR(ROUND(I$11*'Sch D'!$G31,2),0)</f>
        <v>0</v>
      </c>
      <c r="J33" s="438">
        <f>IFERROR(ROUND(J$11*'Sch D'!$G31,2),0)</f>
        <v>0</v>
      </c>
      <c r="K33" s="438">
        <f>IFERROR(ROUND(K$11*'Sch D'!$G31,2),0)</f>
        <v>0</v>
      </c>
      <c r="L33" s="438">
        <f>IFERROR(ROUND(L$11*'Sch D'!$G31,2),0)</f>
        <v>0</v>
      </c>
      <c r="M33" s="438">
        <f>IFERROR(ROUND(M$11*'Sch D'!$G31,2),0)</f>
        <v>0</v>
      </c>
      <c r="N33" s="438">
        <f>IFERROR(ROUND(N$11*'Sch D'!$G31,2),0)</f>
        <v>0</v>
      </c>
      <c r="O33" s="438">
        <f>IFERROR(ROUND(O$11*'Sch D'!$G31,2),0)</f>
        <v>0</v>
      </c>
      <c r="P33" s="438">
        <f>IFERROR(ROUND(P$11*'Sch D'!$G31,2),0)</f>
        <v>0</v>
      </c>
      <c r="Q33" s="438">
        <f>IFERROR(ROUND(Q$11*'Sch D'!$G31,2),0)</f>
        <v>0</v>
      </c>
      <c r="R33" s="438">
        <f>IFERROR(ROUND(R$11*'Sch D'!$G31,2),0)</f>
        <v>0</v>
      </c>
      <c r="S33" s="421" t="str">
        <f>IF(ABS('Sch D'!G31-ROUND(SUM(D33:R33),0))&gt;5,"ERROR", "")</f>
        <v/>
      </c>
    </row>
    <row r="34" spans="1:19" x14ac:dyDescent="0.2">
      <c r="A34" s="47">
        <v>2470</v>
      </c>
      <c r="B34" s="304" t="s">
        <v>356</v>
      </c>
      <c r="C34" s="506">
        <f>'Sch D'!G32</f>
        <v>0</v>
      </c>
      <c r="D34" s="438">
        <f>IFERROR(ROUND(D$11*'Sch D'!$G32,2),0)</f>
        <v>0</v>
      </c>
      <c r="E34" s="438">
        <f>IFERROR(ROUND(E$11*'Sch D'!$G32,2),0)</f>
        <v>0</v>
      </c>
      <c r="F34" s="438">
        <f>IFERROR(ROUND(F$11*'Sch D'!$G32,2),0)</f>
        <v>0</v>
      </c>
      <c r="G34" s="438">
        <f>IFERROR(ROUND(G$11*'Sch D'!$G32,2),0)</f>
        <v>0</v>
      </c>
      <c r="H34" s="438">
        <f>IFERROR(ROUND(H$11*'Sch D'!$G32,2),0)</f>
        <v>0</v>
      </c>
      <c r="I34" s="438">
        <f>IFERROR(ROUND(I$11*'Sch D'!$G32,2),0)</f>
        <v>0</v>
      </c>
      <c r="J34" s="438">
        <f>IFERROR(ROUND(J$11*'Sch D'!$G32,2),0)</f>
        <v>0</v>
      </c>
      <c r="K34" s="438">
        <f>IFERROR(ROUND(K$11*'Sch D'!$G32,2),0)</f>
        <v>0</v>
      </c>
      <c r="L34" s="438">
        <f>IFERROR(ROUND(L$11*'Sch D'!$G32,2),0)</f>
        <v>0</v>
      </c>
      <c r="M34" s="438">
        <f>IFERROR(ROUND(M$11*'Sch D'!$G32,2),0)</f>
        <v>0</v>
      </c>
      <c r="N34" s="438">
        <f>IFERROR(ROUND(N$11*'Sch D'!$G32,2),0)</f>
        <v>0</v>
      </c>
      <c r="O34" s="438">
        <f>IFERROR(ROUND(O$11*'Sch D'!$G32,2),0)</f>
        <v>0</v>
      </c>
      <c r="P34" s="438">
        <f>IFERROR(ROUND(P$11*'Sch D'!$G32,2),0)</f>
        <v>0</v>
      </c>
      <c r="Q34" s="438">
        <f>IFERROR(ROUND(Q$11*'Sch D'!$G32,2),0)</f>
        <v>0</v>
      </c>
      <c r="R34" s="438">
        <f>IFERROR(ROUND(R$11*'Sch D'!$G32,2),0)</f>
        <v>0</v>
      </c>
      <c r="S34" s="421" t="str">
        <f>IF(ABS('Sch D'!G32-ROUND(SUM(D34:R34),0))&gt;5,"ERROR", "")</f>
        <v/>
      </c>
    </row>
    <row r="35" spans="1:19" s="45" customFormat="1" x14ac:dyDescent="0.2">
      <c r="A35" s="445">
        <v>2400</v>
      </c>
      <c r="B35" s="200" t="s">
        <v>79</v>
      </c>
      <c r="C35" s="509">
        <f>'Sch D'!G33</f>
        <v>0</v>
      </c>
      <c r="D35" s="433" cm="1">
        <f t="array" ref="D35">SUM(ROUND(D28:D34,2))</f>
        <v>0</v>
      </c>
      <c r="E35" s="433" cm="1">
        <f t="array" ref="E35">SUM(ROUND(E28:E34,2))</f>
        <v>0</v>
      </c>
      <c r="F35" s="433" cm="1">
        <f t="array" ref="F35">SUM(ROUND(F28:F34,2))</f>
        <v>0</v>
      </c>
      <c r="G35" s="433" cm="1">
        <f t="array" ref="G35">SUM(ROUND(G28:G34,2))</f>
        <v>0</v>
      </c>
      <c r="H35" s="433" cm="1">
        <f t="array" ref="H35">SUM(ROUND(H28:H34,2))</f>
        <v>0</v>
      </c>
      <c r="I35" s="433" cm="1">
        <f t="array" ref="I35">SUM(ROUND(I28:I34,2))</f>
        <v>0</v>
      </c>
      <c r="J35" s="433" cm="1">
        <f t="array" ref="J35">SUM(ROUND(J28:J34,2))</f>
        <v>0</v>
      </c>
      <c r="K35" s="433" cm="1">
        <f t="array" ref="K35">SUM(ROUND(K28:K34,2))</f>
        <v>0</v>
      </c>
      <c r="L35" s="433" cm="1">
        <f t="array" ref="L35">SUM(ROUND(L28:L34,2))</f>
        <v>0</v>
      </c>
      <c r="M35" s="433" cm="1">
        <f t="array" ref="M35">SUM(ROUND(M28:M34,2))</f>
        <v>0</v>
      </c>
      <c r="N35" s="433" cm="1">
        <f t="array" ref="N35">SUM(ROUND(N28:N34,2))</f>
        <v>0</v>
      </c>
      <c r="O35" s="433" cm="1">
        <f t="array" ref="O35">SUM(ROUND(O28:O34,2))</f>
        <v>0</v>
      </c>
      <c r="P35" s="433" cm="1">
        <f t="array" ref="P35">SUM(ROUND(P28:P34,2))</f>
        <v>0</v>
      </c>
      <c r="Q35" s="433" cm="1">
        <f t="array" ref="Q35">SUM(ROUND(Q28:Q34,2))</f>
        <v>0</v>
      </c>
      <c r="R35" s="433" cm="1">
        <f t="array" ref="R35">SUM(ROUND(R28:R34,2))</f>
        <v>0</v>
      </c>
      <c r="S35" s="421" t="str">
        <f>IF(ABS('Sch D'!G33-ROUND(SUM(D35:R35),0))&gt;5,"ERROR", "")</f>
        <v/>
      </c>
    </row>
    <row r="36" spans="1:19" x14ac:dyDescent="0.2">
      <c r="C36" s="503"/>
      <c r="D36" s="434"/>
      <c r="E36" s="434"/>
      <c r="F36" s="434"/>
      <c r="G36" s="434"/>
      <c r="H36" s="434"/>
      <c r="I36" s="434"/>
      <c r="J36" s="434"/>
      <c r="K36" s="434"/>
      <c r="L36" s="434"/>
      <c r="M36" s="434"/>
      <c r="N36" s="434"/>
      <c r="O36" s="434"/>
      <c r="P36" s="434"/>
      <c r="Q36" s="434"/>
      <c r="R36" s="434"/>
    </row>
    <row r="37" spans="1:19" x14ac:dyDescent="0.2">
      <c r="A37" s="47">
        <v>2510</v>
      </c>
      <c r="B37" s="304" t="s">
        <v>357</v>
      </c>
      <c r="C37" s="506">
        <f>'Sch D'!G35</f>
        <v>0</v>
      </c>
      <c r="D37" s="438">
        <f>IFERROR(ROUND(D$11*'Sch D'!$G35,2),0)</f>
        <v>0</v>
      </c>
      <c r="E37" s="438">
        <f>IFERROR(ROUND(E$11*'Sch D'!$G35,2),0)</f>
        <v>0</v>
      </c>
      <c r="F37" s="438">
        <f>IFERROR(ROUND(F$11*'Sch D'!$G35,2),0)</f>
        <v>0</v>
      </c>
      <c r="G37" s="438">
        <f>IFERROR(ROUND(G$11*'Sch D'!$G35,2),0)</f>
        <v>0</v>
      </c>
      <c r="H37" s="438">
        <f>IFERROR(ROUND(H$11*'Sch D'!$G35,2),0)</f>
        <v>0</v>
      </c>
      <c r="I37" s="438">
        <f>IFERROR(ROUND(I$11*'Sch D'!$G35,2),0)</f>
        <v>0</v>
      </c>
      <c r="J37" s="438">
        <f>IFERROR(ROUND(J$11*'Sch D'!$G35,2),0)</f>
        <v>0</v>
      </c>
      <c r="K37" s="438">
        <f>IFERROR(ROUND(K$11*'Sch D'!$G35,2),0)</f>
        <v>0</v>
      </c>
      <c r="L37" s="438">
        <f>IFERROR(ROUND(L$11*'Sch D'!$G35,2),0)</f>
        <v>0</v>
      </c>
      <c r="M37" s="438">
        <f>IFERROR(ROUND(M$11*'Sch D'!$G35,2),0)</f>
        <v>0</v>
      </c>
      <c r="N37" s="438">
        <f>IFERROR(ROUND(N$11*'Sch D'!$G35,2),0)</f>
        <v>0</v>
      </c>
      <c r="O37" s="438">
        <f>IFERROR(ROUND(O$11*'Sch D'!$G35,2),0)</f>
        <v>0</v>
      </c>
      <c r="P37" s="438">
        <f>IFERROR(ROUND(P$11*'Sch D'!$G35,2),0)</f>
        <v>0</v>
      </c>
      <c r="Q37" s="438">
        <f>IFERROR(ROUND(Q$11*'Sch D'!$G35,2),0)</f>
        <v>0</v>
      </c>
      <c r="R37" s="438">
        <f>IFERROR(ROUND(R$11*'Sch D'!$G35,2),0)</f>
        <v>0</v>
      </c>
      <c r="S37" s="421" t="str">
        <f>IF(ABS('Sch D'!G35-ROUND(SUM(D37:R37),0))&gt;5,"ERROR", "")</f>
        <v/>
      </c>
    </row>
    <row r="38" spans="1:19" x14ac:dyDescent="0.2">
      <c r="A38" s="47">
        <v>2520</v>
      </c>
      <c r="B38" s="313" t="s">
        <v>358</v>
      </c>
      <c r="C38" s="510">
        <f>'Sch D'!G36</f>
        <v>0</v>
      </c>
      <c r="D38" s="438">
        <f>IFERROR(ROUND(D$11*'Sch D'!$G36,2),0)</f>
        <v>0</v>
      </c>
      <c r="E38" s="438">
        <f>IFERROR(ROUND(E$11*'Sch D'!$G36,2),0)</f>
        <v>0</v>
      </c>
      <c r="F38" s="438">
        <f>IFERROR(ROUND(F$11*'Sch D'!$G36,2),0)</f>
        <v>0</v>
      </c>
      <c r="G38" s="438">
        <f>IFERROR(ROUND(G$11*'Sch D'!$G36,2),0)</f>
        <v>0</v>
      </c>
      <c r="H38" s="438">
        <f>IFERROR(ROUND(H$11*'Sch D'!$G36,2),0)</f>
        <v>0</v>
      </c>
      <c r="I38" s="438">
        <f>IFERROR(ROUND(I$11*'Sch D'!$G36,2),0)</f>
        <v>0</v>
      </c>
      <c r="J38" s="438">
        <f>IFERROR(ROUND(J$11*'Sch D'!$G36,2),0)</f>
        <v>0</v>
      </c>
      <c r="K38" s="438">
        <f>IFERROR(ROUND(K$11*'Sch D'!$G36,2),0)</f>
        <v>0</v>
      </c>
      <c r="L38" s="438">
        <f>IFERROR(ROUND(L$11*'Sch D'!$G36,2),0)</f>
        <v>0</v>
      </c>
      <c r="M38" s="438">
        <f>IFERROR(ROUND(M$11*'Sch D'!$G36,2),0)</f>
        <v>0</v>
      </c>
      <c r="N38" s="438">
        <f>IFERROR(ROUND(N$11*'Sch D'!$G36,2),0)</f>
        <v>0</v>
      </c>
      <c r="O38" s="438">
        <f>IFERROR(ROUND(O$11*'Sch D'!$G36,2),0)</f>
        <v>0</v>
      </c>
      <c r="P38" s="438">
        <f>IFERROR(ROUND(P$11*'Sch D'!$G36,2),0)</f>
        <v>0</v>
      </c>
      <c r="Q38" s="438">
        <f>IFERROR(ROUND(Q$11*'Sch D'!$G36,2),0)</f>
        <v>0</v>
      </c>
      <c r="R38" s="438">
        <f>IFERROR(ROUND(R$11*'Sch D'!$G36,2),0)</f>
        <v>0</v>
      </c>
      <c r="S38" s="421" t="str">
        <f>IF(ABS('Sch D'!G36-ROUND(SUM(D38:R38),0))&gt;5,"ERROR", "")</f>
        <v/>
      </c>
    </row>
    <row r="39" spans="1:19" x14ac:dyDescent="0.2">
      <c r="A39" s="47">
        <v>2530</v>
      </c>
      <c r="B39" s="384" t="s">
        <v>268</v>
      </c>
      <c r="C39" s="504">
        <f>'Sch D'!G37</f>
        <v>0</v>
      </c>
      <c r="D39" s="438">
        <f>IFERROR(ROUND(D$11*'Sch D'!$G37,2),0)</f>
        <v>0</v>
      </c>
      <c r="E39" s="438">
        <f>IFERROR(ROUND(E$11*'Sch D'!$G37,2),0)</f>
        <v>0</v>
      </c>
      <c r="F39" s="438">
        <f>IFERROR(ROUND(F$11*'Sch D'!$G37,2),0)</f>
        <v>0</v>
      </c>
      <c r="G39" s="438">
        <f>IFERROR(ROUND(G$11*'Sch D'!$G37,2),0)</f>
        <v>0</v>
      </c>
      <c r="H39" s="438">
        <f>IFERROR(ROUND(H$11*'Sch D'!$G37,2),0)</f>
        <v>0</v>
      </c>
      <c r="I39" s="438">
        <f>IFERROR(ROUND(I$11*'Sch D'!$G37,2),0)</f>
        <v>0</v>
      </c>
      <c r="J39" s="438">
        <f>IFERROR(ROUND(J$11*'Sch D'!$G37,2),0)</f>
        <v>0</v>
      </c>
      <c r="K39" s="438">
        <f>IFERROR(ROUND(K$11*'Sch D'!$G37,2),0)</f>
        <v>0</v>
      </c>
      <c r="L39" s="438">
        <f>IFERROR(ROUND(L$11*'Sch D'!$G37,2),0)</f>
        <v>0</v>
      </c>
      <c r="M39" s="438">
        <f>IFERROR(ROUND(M$11*'Sch D'!$G37,2),0)</f>
        <v>0</v>
      </c>
      <c r="N39" s="438">
        <f>IFERROR(ROUND(N$11*'Sch D'!$G37,2),0)</f>
        <v>0</v>
      </c>
      <c r="O39" s="438">
        <f>IFERROR(ROUND(O$11*'Sch D'!$G37,2),0)</f>
        <v>0</v>
      </c>
      <c r="P39" s="438">
        <f>IFERROR(ROUND(P$11*'Sch D'!$G37,2),0)</f>
        <v>0</v>
      </c>
      <c r="Q39" s="438">
        <f>IFERROR(ROUND(Q$11*'Sch D'!$G37,2),0)</f>
        <v>0</v>
      </c>
      <c r="R39" s="438">
        <f>IFERROR(ROUND(R$11*'Sch D'!$G37,2),0)</f>
        <v>0</v>
      </c>
      <c r="S39" s="421" t="str">
        <f>IF(ABS('Sch D'!G37-ROUND(SUM(D39:R39),0))&gt;5,"ERROR", "")</f>
        <v/>
      </c>
    </row>
    <row r="40" spans="1:19" x14ac:dyDescent="0.2">
      <c r="A40" s="47">
        <v>2540</v>
      </c>
      <c r="B40" s="304" t="s">
        <v>359</v>
      </c>
      <c r="C40" s="506">
        <f>'Sch D'!G38</f>
        <v>0</v>
      </c>
      <c r="D40" s="438">
        <f>IFERROR(ROUND(D$11*'Sch D'!$G38,2),0)</f>
        <v>0</v>
      </c>
      <c r="E40" s="438">
        <f>IFERROR(ROUND(E$11*'Sch D'!$G38,2),0)</f>
        <v>0</v>
      </c>
      <c r="F40" s="438">
        <f>IFERROR(ROUND(F$11*'Sch D'!$G38,2),0)</f>
        <v>0</v>
      </c>
      <c r="G40" s="438">
        <f>IFERROR(ROUND(G$11*'Sch D'!$G38,2),0)</f>
        <v>0</v>
      </c>
      <c r="H40" s="438">
        <f>IFERROR(ROUND(H$11*'Sch D'!$G38,2),0)</f>
        <v>0</v>
      </c>
      <c r="I40" s="438">
        <f>IFERROR(ROUND(I$11*'Sch D'!$G38,2),0)</f>
        <v>0</v>
      </c>
      <c r="J40" s="438">
        <f>IFERROR(ROUND(J$11*'Sch D'!$G38,2),0)</f>
        <v>0</v>
      </c>
      <c r="K40" s="438">
        <f>IFERROR(ROUND(K$11*'Sch D'!$G38,2),0)</f>
        <v>0</v>
      </c>
      <c r="L40" s="438">
        <f>IFERROR(ROUND(L$11*'Sch D'!$G38,2),0)</f>
        <v>0</v>
      </c>
      <c r="M40" s="438">
        <f>IFERROR(ROUND(M$11*'Sch D'!$G38,2),0)</f>
        <v>0</v>
      </c>
      <c r="N40" s="438">
        <f>IFERROR(ROUND(N$11*'Sch D'!$G38,2),0)</f>
        <v>0</v>
      </c>
      <c r="O40" s="438">
        <f>IFERROR(ROUND(O$11*'Sch D'!$G38,2),0)</f>
        <v>0</v>
      </c>
      <c r="P40" s="438">
        <f>IFERROR(ROUND(P$11*'Sch D'!$G38,2),0)</f>
        <v>0</v>
      </c>
      <c r="Q40" s="438">
        <f>IFERROR(ROUND(Q$11*'Sch D'!$G38,2),0)</f>
        <v>0</v>
      </c>
      <c r="R40" s="438">
        <f>IFERROR(ROUND(R$11*'Sch D'!$G38,2),0)</f>
        <v>0</v>
      </c>
      <c r="S40" s="421" t="str">
        <f>IF(ABS('Sch D'!G38-ROUND(SUM(D40:R40),0))&gt;5,"ERROR", "")</f>
        <v/>
      </c>
    </row>
    <row r="41" spans="1:19" x14ac:dyDescent="0.2">
      <c r="A41" s="47">
        <v>2550</v>
      </c>
      <c r="B41" s="304" t="s">
        <v>360</v>
      </c>
      <c r="C41" s="506">
        <f>'Sch D'!G39</f>
        <v>0</v>
      </c>
      <c r="D41" s="438">
        <f>IFERROR(ROUND(D$11*'Sch D'!$G39,2),0)</f>
        <v>0</v>
      </c>
      <c r="E41" s="438">
        <f>IFERROR(ROUND(E$11*'Sch D'!$G39,2),0)</f>
        <v>0</v>
      </c>
      <c r="F41" s="438">
        <f>IFERROR(ROUND(F$11*'Sch D'!$G39,2),0)</f>
        <v>0</v>
      </c>
      <c r="G41" s="438">
        <f>IFERROR(ROUND(G$11*'Sch D'!$G39,2),0)</f>
        <v>0</v>
      </c>
      <c r="H41" s="438">
        <f>IFERROR(ROUND(H$11*'Sch D'!$G39,2),0)</f>
        <v>0</v>
      </c>
      <c r="I41" s="438">
        <f>IFERROR(ROUND(I$11*'Sch D'!$G39,2),0)</f>
        <v>0</v>
      </c>
      <c r="J41" s="438">
        <f>IFERROR(ROUND(J$11*'Sch D'!$G39,2),0)</f>
        <v>0</v>
      </c>
      <c r="K41" s="438">
        <f>IFERROR(ROUND(K$11*'Sch D'!$G39,2),0)</f>
        <v>0</v>
      </c>
      <c r="L41" s="438">
        <f>IFERROR(ROUND(L$11*'Sch D'!$G39,2),0)</f>
        <v>0</v>
      </c>
      <c r="M41" s="438">
        <f>IFERROR(ROUND(M$11*'Sch D'!$G39,2),0)</f>
        <v>0</v>
      </c>
      <c r="N41" s="438">
        <f>IFERROR(ROUND(N$11*'Sch D'!$G39,2),0)</f>
        <v>0</v>
      </c>
      <c r="O41" s="438">
        <f>IFERROR(ROUND(O$11*'Sch D'!$G39,2),0)</f>
        <v>0</v>
      </c>
      <c r="P41" s="438">
        <f>IFERROR(ROUND(P$11*'Sch D'!$G39,2),0)</f>
        <v>0</v>
      </c>
      <c r="Q41" s="438">
        <f>IFERROR(ROUND(Q$11*'Sch D'!$G39,2),0)</f>
        <v>0</v>
      </c>
      <c r="R41" s="438">
        <f>IFERROR(ROUND(R$11*'Sch D'!$G39,2),0)</f>
        <v>0</v>
      </c>
      <c r="S41" s="421" t="str">
        <f>IF(ABS('Sch D'!G39-ROUND(SUM(D41:R41),0))&gt;5,"ERROR", "")</f>
        <v/>
      </c>
    </row>
    <row r="42" spans="1:19" s="45" customFormat="1" x14ac:dyDescent="0.2">
      <c r="A42" s="445">
        <v>2500</v>
      </c>
      <c r="B42" s="103" t="s">
        <v>80</v>
      </c>
      <c r="C42" s="502">
        <f>'Sch D'!G40</f>
        <v>0</v>
      </c>
      <c r="D42" s="433" cm="1">
        <f t="array" ref="D42">SUM(ROUND(D37:D41,2))</f>
        <v>0</v>
      </c>
      <c r="E42" s="433" cm="1">
        <f t="array" ref="E42">SUM(ROUND(E37:E41,2))</f>
        <v>0</v>
      </c>
      <c r="F42" s="433" cm="1">
        <f t="array" ref="F42">SUM(ROUND(F37:F41,2))</f>
        <v>0</v>
      </c>
      <c r="G42" s="433" cm="1">
        <f t="array" ref="G42">SUM(ROUND(G37:G41,2))</f>
        <v>0</v>
      </c>
      <c r="H42" s="433" cm="1">
        <f t="array" ref="H42">SUM(ROUND(H37:H41,2))</f>
        <v>0</v>
      </c>
      <c r="I42" s="433" cm="1">
        <f t="array" ref="I42">SUM(ROUND(I37:I41,2))</f>
        <v>0</v>
      </c>
      <c r="J42" s="433" cm="1">
        <f t="array" ref="J42">SUM(ROUND(J37:J41,2))</f>
        <v>0</v>
      </c>
      <c r="K42" s="433" cm="1">
        <f t="array" ref="K42">SUM(ROUND(K37:K41,2))</f>
        <v>0</v>
      </c>
      <c r="L42" s="433" cm="1">
        <f t="array" ref="L42">SUM(ROUND(L37:L41,2))</f>
        <v>0</v>
      </c>
      <c r="M42" s="433" cm="1">
        <f t="array" ref="M42">SUM(ROUND(M37:M41,2))</f>
        <v>0</v>
      </c>
      <c r="N42" s="433" cm="1">
        <f t="array" ref="N42">SUM(ROUND(N37:N41,2))</f>
        <v>0</v>
      </c>
      <c r="O42" s="433" cm="1">
        <f t="array" ref="O42">SUM(ROUND(O37:O41,2))</f>
        <v>0</v>
      </c>
      <c r="P42" s="433" cm="1">
        <f t="array" ref="P42">SUM(ROUND(P37:P41,2))</f>
        <v>0</v>
      </c>
      <c r="Q42" s="433" cm="1">
        <f t="array" ref="Q42">SUM(ROUND(Q37:Q41,2))</f>
        <v>0</v>
      </c>
      <c r="R42" s="433" cm="1">
        <f t="array" ref="R42">SUM(ROUND(R37:R41,2))</f>
        <v>0</v>
      </c>
      <c r="S42" s="421" t="str">
        <f>IF(ABS('Sch D'!G40-ROUND(SUM(D42:R42),0))&gt;5,"ERROR", "")</f>
        <v/>
      </c>
    </row>
    <row r="43" spans="1:19" x14ac:dyDescent="0.2">
      <c r="C43" s="503"/>
      <c r="D43" s="434"/>
      <c r="E43" s="434"/>
      <c r="F43" s="434"/>
      <c r="G43" s="434"/>
      <c r="H43" s="434"/>
      <c r="I43" s="434"/>
      <c r="J43" s="434"/>
      <c r="K43" s="434"/>
      <c r="L43" s="434"/>
      <c r="M43" s="434"/>
      <c r="N43" s="434"/>
      <c r="O43" s="434"/>
      <c r="P43" s="434"/>
      <c r="Q43" s="434"/>
      <c r="R43" s="434"/>
    </row>
    <row r="44" spans="1:19" s="45" customFormat="1" x14ac:dyDescent="0.2">
      <c r="A44" s="106">
        <v>2600</v>
      </c>
      <c r="B44" s="103" t="s">
        <v>361</v>
      </c>
      <c r="C44" s="502">
        <f>'Sch D'!G42</f>
        <v>0</v>
      </c>
      <c r="D44" s="438">
        <f>IFERROR(ROUND(D$11*'Sch D'!$G$42,2),0)</f>
        <v>0</v>
      </c>
      <c r="E44" s="438">
        <f>IFERROR(ROUND(E$11*'Sch D'!$G$42,2),0)</f>
        <v>0</v>
      </c>
      <c r="F44" s="438">
        <f>IFERROR(ROUND(F$11*'Sch D'!$G$42,2),0)</f>
        <v>0</v>
      </c>
      <c r="G44" s="438">
        <f>IFERROR(ROUND(G$11*'Sch D'!$G$42,2),0)</f>
        <v>0</v>
      </c>
      <c r="H44" s="438">
        <f>IFERROR(ROUND(H$11*'Sch D'!$G$42,2),0)</f>
        <v>0</v>
      </c>
      <c r="I44" s="438">
        <f>IFERROR(ROUND(I$11*'Sch D'!$G$42,2),0)</f>
        <v>0</v>
      </c>
      <c r="J44" s="438">
        <f>IFERROR(ROUND(J$11*'Sch D'!$G$42,2),0)</f>
        <v>0</v>
      </c>
      <c r="K44" s="438">
        <f>IFERROR(ROUND(K$11*'Sch D'!$G$42,2),0)</f>
        <v>0</v>
      </c>
      <c r="L44" s="438">
        <f>IFERROR(ROUND(L$11*'Sch D'!$G$42,2),0)</f>
        <v>0</v>
      </c>
      <c r="M44" s="438">
        <f>IFERROR(ROUND(M$11*'Sch D'!$G$42,2),0)</f>
        <v>0</v>
      </c>
      <c r="N44" s="438">
        <f>IFERROR(ROUND(N$11*'Sch D'!$G$42,2),0)</f>
        <v>0</v>
      </c>
      <c r="O44" s="438">
        <f>IFERROR(ROUND(O$11*'Sch D'!$G$42,2),0)</f>
        <v>0</v>
      </c>
      <c r="P44" s="438">
        <f>IFERROR(ROUND(P$11*'Sch D'!$G$42,2),0)</f>
        <v>0</v>
      </c>
      <c r="Q44" s="438">
        <f>IFERROR(ROUND(Q$11*'Sch D'!$G$42,2),0)</f>
        <v>0</v>
      </c>
      <c r="R44" s="438">
        <f>IFERROR(ROUND(R$11*'Sch D'!$G$42,2),0)</f>
        <v>0</v>
      </c>
      <c r="S44" s="421" t="str">
        <f>IF(ABS('Sch D'!G42-ROUND(SUM(D44:R44),0))&gt;5,"ERROR", "")</f>
        <v/>
      </c>
    </row>
    <row r="45" spans="1:19" x14ac:dyDescent="0.2">
      <c r="C45" s="503"/>
      <c r="D45" s="434"/>
      <c r="E45" s="434"/>
      <c r="F45" s="434"/>
      <c r="G45" s="436"/>
      <c r="H45" s="434"/>
      <c r="I45" s="434"/>
      <c r="J45" s="434"/>
      <c r="K45" s="434"/>
      <c r="L45" s="434"/>
      <c r="M45" s="434"/>
      <c r="N45" s="434"/>
      <c r="O45" s="434"/>
      <c r="P45" s="434"/>
      <c r="Q45" s="436"/>
      <c r="R45" s="436"/>
    </row>
    <row r="46" spans="1:19" x14ac:dyDescent="0.2">
      <c r="A46" s="47">
        <v>2810</v>
      </c>
      <c r="B46" s="304" t="s">
        <v>362</v>
      </c>
      <c r="C46" s="511">
        <f>'Sch D'!G44</f>
        <v>0</v>
      </c>
      <c r="D46" s="438">
        <f>IFERROR(ROUND(D$11*'Sch D'!$G44,2),0)</f>
        <v>0</v>
      </c>
      <c r="E46" s="438">
        <f>IFERROR(ROUND(E$11*'Sch D'!$G44,2),0)</f>
        <v>0</v>
      </c>
      <c r="F46" s="438">
        <f>IFERROR(ROUND(F$11*'Sch D'!$G44,2),0)</f>
        <v>0</v>
      </c>
      <c r="G46" s="438">
        <f>IFERROR(ROUND(G$11*'Sch D'!$G44,2),0)</f>
        <v>0</v>
      </c>
      <c r="H46" s="438">
        <f>IFERROR(ROUND(H$11*'Sch D'!$G44,2),0)</f>
        <v>0</v>
      </c>
      <c r="I46" s="438">
        <f>IFERROR(ROUND(I$11*'Sch D'!$G44,2),0)</f>
        <v>0</v>
      </c>
      <c r="J46" s="438">
        <f>IFERROR(ROUND(J$11*'Sch D'!$G44,2),0)</f>
        <v>0</v>
      </c>
      <c r="K46" s="438">
        <f>IFERROR(ROUND(K$11*'Sch D'!$G44,2),0)</f>
        <v>0</v>
      </c>
      <c r="L46" s="438">
        <f>IFERROR(ROUND(L$11*'Sch D'!$G44,2),0)</f>
        <v>0</v>
      </c>
      <c r="M46" s="438">
        <f>IFERROR(ROUND(M$11*'Sch D'!$G44,2),0)</f>
        <v>0</v>
      </c>
      <c r="N46" s="438">
        <f>IFERROR(ROUND(N$11*'Sch D'!$G44,2),0)</f>
        <v>0</v>
      </c>
      <c r="O46" s="438">
        <f>IFERROR(ROUND(O$11*'Sch D'!$G44,2),0)</f>
        <v>0</v>
      </c>
      <c r="P46" s="438">
        <f>IFERROR(ROUND(P$11*'Sch D'!$G44,2),0)</f>
        <v>0</v>
      </c>
      <c r="Q46" s="438">
        <f>IFERROR(ROUND(Q$11*'Sch D'!$G44,2),0)</f>
        <v>0</v>
      </c>
      <c r="R46" s="438">
        <f>IFERROR(ROUND(R$11*'Sch D'!$G44,2),0)</f>
        <v>0</v>
      </c>
      <c r="S46" s="421" t="str">
        <f>IF(ABS('Sch D'!G44-ROUND(SUM(D46:R46),0))&gt;5,"ERROR", "")</f>
        <v/>
      </c>
    </row>
    <row r="47" spans="1:19" x14ac:dyDescent="0.2">
      <c r="A47" s="47">
        <v>2820</v>
      </c>
      <c r="B47" s="304" t="s">
        <v>363</v>
      </c>
      <c r="C47" s="511">
        <f>'Sch D'!G45</f>
        <v>0</v>
      </c>
      <c r="D47" s="438">
        <f>IFERROR(ROUND(D$11*'Sch D'!$G45,2),0)</f>
        <v>0</v>
      </c>
      <c r="E47" s="438">
        <f>IFERROR(ROUND(E$11*'Sch D'!$G45,2),0)</f>
        <v>0</v>
      </c>
      <c r="F47" s="438">
        <f>IFERROR(ROUND(F$11*'Sch D'!$G45,2),0)</f>
        <v>0</v>
      </c>
      <c r="G47" s="438">
        <f>IFERROR(ROUND(G$11*'Sch D'!$G45,2),0)</f>
        <v>0</v>
      </c>
      <c r="H47" s="438">
        <f>IFERROR(ROUND(H$11*'Sch D'!$G45,2),0)</f>
        <v>0</v>
      </c>
      <c r="I47" s="438">
        <f>IFERROR(ROUND(I$11*'Sch D'!$G45,2),0)</f>
        <v>0</v>
      </c>
      <c r="J47" s="438">
        <f>IFERROR(ROUND(J$11*'Sch D'!$G45,2),0)</f>
        <v>0</v>
      </c>
      <c r="K47" s="438">
        <f>IFERROR(ROUND(K$11*'Sch D'!$G45,2),0)</f>
        <v>0</v>
      </c>
      <c r="L47" s="438">
        <f>IFERROR(ROUND(L$11*'Sch D'!$G45,2),0)</f>
        <v>0</v>
      </c>
      <c r="M47" s="438">
        <f>IFERROR(ROUND(M$11*'Sch D'!$G45,2),0)</f>
        <v>0</v>
      </c>
      <c r="N47" s="438">
        <f>IFERROR(ROUND(N$11*'Sch D'!$G45,2),0)</f>
        <v>0</v>
      </c>
      <c r="O47" s="438">
        <f>IFERROR(ROUND(O$11*'Sch D'!$G45,2),0)</f>
        <v>0</v>
      </c>
      <c r="P47" s="438">
        <f>IFERROR(ROUND(P$11*'Sch D'!$G45,2),0)</f>
        <v>0</v>
      </c>
      <c r="Q47" s="438">
        <f>IFERROR(ROUND(Q$11*'Sch D'!$G45,2),0)</f>
        <v>0</v>
      </c>
      <c r="R47" s="438">
        <f>IFERROR(ROUND(R$11*'Sch D'!$G45,2),0)</f>
        <v>0</v>
      </c>
      <c r="S47" s="421" t="str">
        <f>IF(ABS('Sch D'!G45-ROUND(SUM(D47:R47),0))&gt;5,"ERROR", "")</f>
        <v/>
      </c>
    </row>
    <row r="48" spans="1:19" x14ac:dyDescent="0.2">
      <c r="A48" s="47">
        <v>2830</v>
      </c>
      <c r="B48" s="304" t="s">
        <v>364</v>
      </c>
      <c r="C48" s="506">
        <f>'Sch D'!G46</f>
        <v>0</v>
      </c>
      <c r="D48" s="438">
        <f>IFERROR(ROUND(D$11*'Sch D'!$G46,2),0)</f>
        <v>0</v>
      </c>
      <c r="E48" s="438">
        <f>IFERROR(ROUND(E$11*'Sch D'!$G46,2),0)</f>
        <v>0</v>
      </c>
      <c r="F48" s="438">
        <f>IFERROR(ROUND(F$11*'Sch D'!$G46,2),0)</f>
        <v>0</v>
      </c>
      <c r="G48" s="438">
        <f>IFERROR(ROUND(G$11*'Sch D'!$G46,2),0)</f>
        <v>0</v>
      </c>
      <c r="H48" s="438">
        <f>IFERROR(ROUND(H$11*'Sch D'!$G46,2),0)</f>
        <v>0</v>
      </c>
      <c r="I48" s="438">
        <f>IFERROR(ROUND(I$11*'Sch D'!$G46,2),0)</f>
        <v>0</v>
      </c>
      <c r="J48" s="438">
        <f>IFERROR(ROUND(J$11*'Sch D'!$G46,2),0)</f>
        <v>0</v>
      </c>
      <c r="K48" s="438">
        <f>IFERROR(ROUND(K$11*'Sch D'!$G46,2),0)</f>
        <v>0</v>
      </c>
      <c r="L48" s="438">
        <f>IFERROR(ROUND(L$11*'Sch D'!$G46,2),0)</f>
        <v>0</v>
      </c>
      <c r="M48" s="438">
        <f>IFERROR(ROUND(M$11*'Sch D'!$G46,2),0)</f>
        <v>0</v>
      </c>
      <c r="N48" s="438">
        <f>IFERROR(ROUND(N$11*'Sch D'!$G46,2),0)</f>
        <v>0</v>
      </c>
      <c r="O48" s="438">
        <f>IFERROR(ROUND(O$11*'Sch D'!$G46,2),0)</f>
        <v>0</v>
      </c>
      <c r="P48" s="438">
        <f>IFERROR(ROUND(P$11*'Sch D'!$G46,2),0)</f>
        <v>0</v>
      </c>
      <c r="Q48" s="438">
        <f>IFERROR(ROUND(Q$11*'Sch D'!$G46,2),0)</f>
        <v>0</v>
      </c>
      <c r="R48" s="438">
        <f>IFERROR(ROUND(R$11*'Sch D'!$G46,2),0)</f>
        <v>0</v>
      </c>
      <c r="S48" s="421" t="str">
        <f>IF(ABS('Sch D'!G46-ROUND(SUM(D48:R48),0))&gt;5,"ERROR", "")</f>
        <v/>
      </c>
    </row>
    <row r="49" spans="1:19" x14ac:dyDescent="0.2">
      <c r="A49" s="47">
        <v>2840</v>
      </c>
      <c r="B49" s="304" t="s">
        <v>493</v>
      </c>
      <c r="C49" s="511">
        <f>'Sch D'!G47</f>
        <v>0</v>
      </c>
      <c r="D49" s="438">
        <f>IFERROR(ROUND(D$11*'Sch D'!$G47,2),0)</f>
        <v>0</v>
      </c>
      <c r="E49" s="438">
        <f>IFERROR(ROUND(E$11*'Sch D'!$G47,2),0)</f>
        <v>0</v>
      </c>
      <c r="F49" s="438">
        <f>IFERROR(ROUND(F$11*'Sch D'!$G47,2),0)</f>
        <v>0</v>
      </c>
      <c r="G49" s="438">
        <f>IFERROR(ROUND(G$11*'Sch D'!$G47,2),0)</f>
        <v>0</v>
      </c>
      <c r="H49" s="438">
        <f>IFERROR(ROUND(H$11*'Sch D'!$G47,2),0)</f>
        <v>0</v>
      </c>
      <c r="I49" s="438">
        <f>IFERROR(ROUND(I$11*'Sch D'!$G47,2),0)</f>
        <v>0</v>
      </c>
      <c r="J49" s="438">
        <f>IFERROR(ROUND(J$11*'Sch D'!$G47,2),0)</f>
        <v>0</v>
      </c>
      <c r="K49" s="438">
        <f>IFERROR(ROUND(K$11*'Sch D'!$G47,2),0)</f>
        <v>0</v>
      </c>
      <c r="L49" s="438">
        <f>IFERROR(ROUND(L$11*'Sch D'!$G47,2),0)</f>
        <v>0</v>
      </c>
      <c r="M49" s="438">
        <f>IFERROR(ROUND(M$11*'Sch D'!$G47,2),0)</f>
        <v>0</v>
      </c>
      <c r="N49" s="438">
        <f>IFERROR(ROUND(N$11*'Sch D'!$G47,2),0)</f>
        <v>0</v>
      </c>
      <c r="O49" s="438">
        <f>IFERROR(ROUND(O$11*'Sch D'!$G47,2),0)</f>
        <v>0</v>
      </c>
      <c r="P49" s="438">
        <f>IFERROR(ROUND(P$11*'Sch D'!$G47,2),0)</f>
        <v>0</v>
      </c>
      <c r="Q49" s="438">
        <f>IFERROR(ROUND(Q$11*'Sch D'!$G47,2),0)</f>
        <v>0</v>
      </c>
      <c r="R49" s="438">
        <f>IFERROR(ROUND(R$11*'Sch D'!$G47,2),0)</f>
        <v>0</v>
      </c>
      <c r="S49" s="421" t="str">
        <f>IF(ABS('Sch D'!G47-ROUND(SUM(D49:R49),0))&gt;5,"ERROR", "")</f>
        <v/>
      </c>
    </row>
    <row r="50" spans="1:19" x14ac:dyDescent="0.2">
      <c r="A50" s="47">
        <v>2850</v>
      </c>
      <c r="B50" s="304" t="s">
        <v>365</v>
      </c>
      <c r="C50" s="506">
        <f>'Sch D'!G48</f>
        <v>0</v>
      </c>
      <c r="D50" s="438">
        <f>IFERROR(ROUND(D$11*'Sch D'!$G48,2),0)</f>
        <v>0</v>
      </c>
      <c r="E50" s="438">
        <f>IFERROR(ROUND(E$11*'Sch D'!$G48,2),0)</f>
        <v>0</v>
      </c>
      <c r="F50" s="438">
        <f>IFERROR(ROUND(F$11*'Sch D'!$G48,2),0)</f>
        <v>0</v>
      </c>
      <c r="G50" s="438">
        <f>IFERROR(ROUND(G$11*'Sch D'!$G48,2),0)</f>
        <v>0</v>
      </c>
      <c r="H50" s="438">
        <f>IFERROR(ROUND(H$11*'Sch D'!$G48,2),0)</f>
        <v>0</v>
      </c>
      <c r="I50" s="438">
        <f>IFERROR(ROUND(I$11*'Sch D'!$G48,2),0)</f>
        <v>0</v>
      </c>
      <c r="J50" s="438">
        <f>IFERROR(ROUND(J$11*'Sch D'!$G48,2),0)</f>
        <v>0</v>
      </c>
      <c r="K50" s="438">
        <f>IFERROR(ROUND(K$11*'Sch D'!$G48,2),0)</f>
        <v>0</v>
      </c>
      <c r="L50" s="438">
        <f>IFERROR(ROUND(L$11*'Sch D'!$G48,2),0)</f>
        <v>0</v>
      </c>
      <c r="M50" s="438">
        <f>IFERROR(ROUND(M$11*'Sch D'!$G48,2),0)</f>
        <v>0</v>
      </c>
      <c r="N50" s="438">
        <f>IFERROR(ROUND(N$11*'Sch D'!$G48,2),0)</f>
        <v>0</v>
      </c>
      <c r="O50" s="438">
        <f>IFERROR(ROUND(O$11*'Sch D'!$G48,2),0)</f>
        <v>0</v>
      </c>
      <c r="P50" s="438">
        <f>IFERROR(ROUND(P$11*'Sch D'!$G48,2),0)</f>
        <v>0</v>
      </c>
      <c r="Q50" s="438">
        <f>IFERROR(ROUND(Q$11*'Sch D'!$G48,2),0)</f>
        <v>0</v>
      </c>
      <c r="R50" s="438">
        <f>IFERROR(ROUND(R$11*'Sch D'!$G48,2),0)</f>
        <v>0</v>
      </c>
      <c r="S50" s="421" t="str">
        <f>IF(ABS('Sch D'!G48-ROUND(SUM(D50:R50),0))&gt;5,"ERROR", "")</f>
        <v/>
      </c>
    </row>
    <row r="51" spans="1:19" x14ac:dyDescent="0.2">
      <c r="A51" s="47">
        <v>2860</v>
      </c>
      <c r="B51" s="304" t="s">
        <v>494</v>
      </c>
      <c r="C51" s="506">
        <f>'Sch D'!G49</f>
        <v>0</v>
      </c>
      <c r="D51" s="438">
        <f>IFERROR(ROUND(D$11*'Sch D'!$G49,2),0)</f>
        <v>0</v>
      </c>
      <c r="E51" s="438">
        <f>IFERROR(ROUND(E$11*'Sch D'!$G49,2),0)</f>
        <v>0</v>
      </c>
      <c r="F51" s="438">
        <f>IFERROR(ROUND(F$11*'Sch D'!$G49,2),0)</f>
        <v>0</v>
      </c>
      <c r="G51" s="438">
        <f>IFERROR(ROUND(G$11*'Sch D'!$G49,2),0)</f>
        <v>0</v>
      </c>
      <c r="H51" s="438">
        <f>IFERROR(ROUND(H$11*'Sch D'!$G49,2),0)</f>
        <v>0</v>
      </c>
      <c r="I51" s="438">
        <f>IFERROR(ROUND(I$11*'Sch D'!$G49,2),0)</f>
        <v>0</v>
      </c>
      <c r="J51" s="438">
        <f>IFERROR(ROUND(J$11*'Sch D'!$G49,2),0)</f>
        <v>0</v>
      </c>
      <c r="K51" s="438">
        <f>IFERROR(ROUND(K$11*'Sch D'!$G49,2),0)</f>
        <v>0</v>
      </c>
      <c r="L51" s="438">
        <f>IFERROR(ROUND(L$11*'Sch D'!$G49,2),0)</f>
        <v>0</v>
      </c>
      <c r="M51" s="438">
        <f>IFERROR(ROUND(M$11*'Sch D'!$G49,2),0)</f>
        <v>0</v>
      </c>
      <c r="N51" s="438">
        <f>IFERROR(ROUND(N$11*'Sch D'!$G49,2),0)</f>
        <v>0</v>
      </c>
      <c r="O51" s="438">
        <f>IFERROR(ROUND(O$11*'Sch D'!$G49,2),0)</f>
        <v>0</v>
      </c>
      <c r="P51" s="438">
        <f>IFERROR(ROUND(P$11*'Sch D'!$G49,2),0)</f>
        <v>0</v>
      </c>
      <c r="Q51" s="438">
        <f>IFERROR(ROUND(Q$11*'Sch D'!$G49,2),0)</f>
        <v>0</v>
      </c>
      <c r="R51" s="438">
        <f>IFERROR(ROUND(R$11*'Sch D'!$G49,2),0)</f>
        <v>0</v>
      </c>
      <c r="S51" s="421" t="str">
        <f>IF(ABS('Sch D'!G49-ROUND(SUM(D51:R51),0))&gt;5,"ERROR", "")</f>
        <v/>
      </c>
    </row>
    <row r="52" spans="1:19" s="45" customFormat="1" x14ac:dyDescent="0.2">
      <c r="A52" s="445">
        <v>2800</v>
      </c>
      <c r="B52" s="103" t="s">
        <v>81</v>
      </c>
      <c r="C52" s="502">
        <f>'Sch D'!G50</f>
        <v>0</v>
      </c>
      <c r="D52" s="433" cm="1">
        <f t="array" ref="D52">SUM(ROUND(D46:D51,2))</f>
        <v>0</v>
      </c>
      <c r="E52" s="433" cm="1">
        <f t="array" ref="E52">SUM(ROUND(E46:E51,2))</f>
        <v>0</v>
      </c>
      <c r="F52" s="433" cm="1">
        <f t="array" ref="F52">SUM(ROUND(F46:F51,2))</f>
        <v>0</v>
      </c>
      <c r="G52" s="433" cm="1">
        <f t="array" ref="G52">SUM(ROUND(G46:G51,2))</f>
        <v>0</v>
      </c>
      <c r="H52" s="433" cm="1">
        <f t="array" ref="H52">SUM(ROUND(H46:H51,2))</f>
        <v>0</v>
      </c>
      <c r="I52" s="433" cm="1">
        <f t="array" ref="I52">SUM(ROUND(I46:I51,2))</f>
        <v>0</v>
      </c>
      <c r="J52" s="433" cm="1">
        <f t="array" ref="J52">SUM(ROUND(J46:J51,2))</f>
        <v>0</v>
      </c>
      <c r="K52" s="433" cm="1">
        <f t="array" ref="K52">SUM(ROUND(K46:K51,2))</f>
        <v>0</v>
      </c>
      <c r="L52" s="433" cm="1">
        <f t="array" ref="L52">SUM(ROUND(L46:L51,2))</f>
        <v>0</v>
      </c>
      <c r="M52" s="433" cm="1">
        <f t="array" ref="M52">SUM(ROUND(M46:M51,2))</f>
        <v>0</v>
      </c>
      <c r="N52" s="433" cm="1">
        <f t="array" ref="N52">SUM(ROUND(N46:N51,2))</f>
        <v>0</v>
      </c>
      <c r="O52" s="433" cm="1">
        <f t="array" ref="O52">SUM(ROUND(O46:O51,2))</f>
        <v>0</v>
      </c>
      <c r="P52" s="433" cm="1">
        <f t="array" ref="P52">SUM(ROUND(P46:P51,2))</f>
        <v>0</v>
      </c>
      <c r="Q52" s="433" cm="1">
        <f t="array" ref="Q52">SUM(ROUND(Q46:Q51,2))</f>
        <v>0</v>
      </c>
      <c r="R52" s="433" cm="1">
        <f t="array" ref="R52">SUM(ROUND(R46:R51,2))</f>
        <v>0</v>
      </c>
      <c r="S52" s="421" t="str">
        <f>IF(ABS('Sch D'!G50-ROUND(SUM(D52:R52),0))&gt;5,"ERROR", "")</f>
        <v/>
      </c>
    </row>
    <row r="53" spans="1:19" x14ac:dyDescent="0.2">
      <c r="C53" s="503"/>
      <c r="D53" s="434"/>
      <c r="E53" s="434"/>
      <c r="F53" s="434"/>
      <c r="G53" s="434"/>
      <c r="H53" s="434"/>
      <c r="I53" s="434"/>
      <c r="J53" s="434"/>
      <c r="K53" s="434"/>
      <c r="L53" s="434"/>
      <c r="M53" s="434"/>
      <c r="N53" s="434"/>
      <c r="O53" s="434"/>
      <c r="P53" s="434"/>
      <c r="Q53" s="434"/>
      <c r="R53" s="434"/>
    </row>
    <row r="54" spans="1:19" x14ac:dyDescent="0.2">
      <c r="A54" s="47">
        <v>3110</v>
      </c>
      <c r="B54" s="304" t="s">
        <v>366</v>
      </c>
      <c r="C54" s="511">
        <f>'Sch D'!G52</f>
        <v>0</v>
      </c>
      <c r="D54" s="438">
        <f>IFERROR(ROUND(D$11*'Sch D'!$G52,2),0)</f>
        <v>0</v>
      </c>
      <c r="E54" s="438">
        <f>IFERROR(ROUND(E$11*'Sch D'!$G52,2),0)</f>
        <v>0</v>
      </c>
      <c r="F54" s="438">
        <f>IFERROR(ROUND(F$11*'Sch D'!$G52,2),0)</f>
        <v>0</v>
      </c>
      <c r="G54" s="438">
        <f>IFERROR(ROUND(G$11*'Sch D'!$G52,2),0)</f>
        <v>0</v>
      </c>
      <c r="H54" s="438">
        <f>IFERROR(ROUND(H$11*'Sch D'!$G52,2),0)</f>
        <v>0</v>
      </c>
      <c r="I54" s="438">
        <f>IFERROR(ROUND(I$11*'Sch D'!$G52,2),0)</f>
        <v>0</v>
      </c>
      <c r="J54" s="438">
        <f>IFERROR(ROUND(J$11*'Sch D'!$G52,2),0)</f>
        <v>0</v>
      </c>
      <c r="K54" s="438">
        <f>IFERROR(ROUND(K$11*'Sch D'!$G52,2),0)</f>
        <v>0</v>
      </c>
      <c r="L54" s="438">
        <f>IFERROR(ROUND(L$11*'Sch D'!$G52,2),0)</f>
        <v>0</v>
      </c>
      <c r="M54" s="438">
        <f>IFERROR(ROUND(M$11*'Sch D'!$G52,2),0)</f>
        <v>0</v>
      </c>
      <c r="N54" s="438">
        <f>IFERROR(ROUND(N$11*'Sch D'!$G52,2),0)</f>
        <v>0</v>
      </c>
      <c r="O54" s="438">
        <f>IFERROR(ROUND(O$11*'Sch D'!$G52,2),0)</f>
        <v>0</v>
      </c>
      <c r="P54" s="438">
        <f>IFERROR(ROUND(P$11*'Sch D'!$G52,2),0)</f>
        <v>0</v>
      </c>
      <c r="Q54" s="438">
        <f>IFERROR(ROUND(Q$11*'Sch D'!$G52,2),0)</f>
        <v>0</v>
      </c>
      <c r="R54" s="438">
        <f>IFERROR(ROUND(R$11*'Sch D'!$G52,2),0)</f>
        <v>0</v>
      </c>
      <c r="S54" s="421" t="str">
        <f>IF(ABS('Sch D'!G52-ROUND(SUM(D54:R54),0))&gt;5,"ERROR", "")</f>
        <v/>
      </c>
    </row>
    <row r="55" spans="1:19" x14ac:dyDescent="0.2">
      <c r="A55" s="47">
        <v>3120</v>
      </c>
      <c r="B55" s="304" t="s">
        <v>367</v>
      </c>
      <c r="C55" s="511">
        <f>'Sch D'!G53</f>
        <v>0</v>
      </c>
      <c r="D55" s="438">
        <f>IFERROR(ROUND(D$11*'Sch D'!$G53,2),0)</f>
        <v>0</v>
      </c>
      <c r="E55" s="438">
        <f>IFERROR(ROUND(E$11*'Sch D'!$G53,2),0)</f>
        <v>0</v>
      </c>
      <c r="F55" s="438">
        <f>IFERROR(ROUND(F$11*'Sch D'!$G53,2),0)</f>
        <v>0</v>
      </c>
      <c r="G55" s="438">
        <f>IFERROR(ROUND(G$11*'Sch D'!$G53,2),0)</f>
        <v>0</v>
      </c>
      <c r="H55" s="438">
        <f>IFERROR(ROUND(H$11*'Sch D'!$G53,2),0)</f>
        <v>0</v>
      </c>
      <c r="I55" s="438">
        <f>IFERROR(ROUND(I$11*'Sch D'!$G53,2),0)</f>
        <v>0</v>
      </c>
      <c r="J55" s="438">
        <f>IFERROR(ROUND(J$11*'Sch D'!$G53,2),0)</f>
        <v>0</v>
      </c>
      <c r="K55" s="438">
        <f>IFERROR(ROUND(K$11*'Sch D'!$G53,2),0)</f>
        <v>0</v>
      </c>
      <c r="L55" s="438">
        <f>IFERROR(ROUND(L$11*'Sch D'!$G53,2),0)</f>
        <v>0</v>
      </c>
      <c r="M55" s="438">
        <f>IFERROR(ROUND(M$11*'Sch D'!$G53,2),0)</f>
        <v>0</v>
      </c>
      <c r="N55" s="438">
        <f>IFERROR(ROUND(N$11*'Sch D'!$G53,2),0)</f>
        <v>0</v>
      </c>
      <c r="O55" s="438">
        <f>IFERROR(ROUND(O$11*'Sch D'!$G53,2),0)</f>
        <v>0</v>
      </c>
      <c r="P55" s="438">
        <f>IFERROR(ROUND(P$11*'Sch D'!$G53,2),0)</f>
        <v>0</v>
      </c>
      <c r="Q55" s="438">
        <f>IFERROR(ROUND(Q$11*'Sch D'!$G53,2),0)</f>
        <v>0</v>
      </c>
      <c r="R55" s="438">
        <f>IFERROR(ROUND(R$11*'Sch D'!$G53,2),0)</f>
        <v>0</v>
      </c>
      <c r="S55" s="421" t="str">
        <f>IF(ABS('Sch D'!G53-ROUND(SUM(D55:R55),0))&gt;5,"ERROR", "")</f>
        <v/>
      </c>
    </row>
    <row r="56" spans="1:19" s="45" customFormat="1" x14ac:dyDescent="0.2">
      <c r="A56" s="106">
        <v>3100</v>
      </c>
      <c r="B56" s="103" t="s">
        <v>186</v>
      </c>
      <c r="C56" s="502">
        <f>'Sch D'!G54</f>
        <v>0</v>
      </c>
      <c r="D56" s="433" cm="1">
        <f t="array" ref="D56">SUM(ROUND(D54:D55,2))</f>
        <v>0</v>
      </c>
      <c r="E56" s="433" cm="1">
        <f t="array" ref="E56">SUM(ROUND(E54:E55,2))</f>
        <v>0</v>
      </c>
      <c r="F56" s="433" cm="1">
        <f t="array" ref="F56">SUM(ROUND(F54:F55,2))</f>
        <v>0</v>
      </c>
      <c r="G56" s="433" cm="1">
        <f t="array" ref="G56">SUM(ROUND(G54:G55,2))</f>
        <v>0</v>
      </c>
      <c r="H56" s="433" cm="1">
        <f t="array" ref="H56">SUM(ROUND(H54:H55,2))</f>
        <v>0</v>
      </c>
      <c r="I56" s="433" cm="1">
        <f t="array" ref="I56">SUM(ROUND(I54:I55,2))</f>
        <v>0</v>
      </c>
      <c r="J56" s="433" cm="1">
        <f t="array" ref="J56">SUM(ROUND(J54:J55,2))</f>
        <v>0</v>
      </c>
      <c r="K56" s="433" cm="1">
        <f t="array" ref="K56">SUM(ROUND(K54:K55,2))</f>
        <v>0</v>
      </c>
      <c r="L56" s="433" cm="1">
        <f t="array" ref="L56">SUM(ROUND(L54:L55,2))</f>
        <v>0</v>
      </c>
      <c r="M56" s="433" cm="1">
        <f t="array" ref="M56">SUM(ROUND(M54:M55,2))</f>
        <v>0</v>
      </c>
      <c r="N56" s="433" cm="1">
        <f t="array" ref="N56">SUM(ROUND(N54:N55,2))</f>
        <v>0</v>
      </c>
      <c r="O56" s="433" cm="1">
        <f t="array" ref="O56">SUM(ROUND(O54:O55,2))</f>
        <v>0</v>
      </c>
      <c r="P56" s="433" cm="1">
        <f t="array" ref="P56">SUM(ROUND(P54:P55,2))</f>
        <v>0</v>
      </c>
      <c r="Q56" s="433" cm="1">
        <f t="array" ref="Q56">SUM(ROUND(Q54:Q55,2))</f>
        <v>0</v>
      </c>
      <c r="R56" s="433" cm="1">
        <f t="array" ref="R56">SUM(ROUND(R54:R55,2))</f>
        <v>0</v>
      </c>
      <c r="S56" s="421" t="str">
        <f>IF(ABS('Sch D'!G54-ROUND(SUM(D56:R56),0))&gt;5,"ERROR", "")</f>
        <v/>
      </c>
    </row>
    <row r="57" spans="1:19" x14ac:dyDescent="0.2">
      <c r="C57" s="503"/>
      <c r="D57" s="434"/>
      <c r="E57" s="434"/>
      <c r="F57" s="434"/>
      <c r="G57" s="434"/>
      <c r="H57" s="434"/>
      <c r="I57" s="434"/>
      <c r="J57" s="434"/>
      <c r="K57" s="434"/>
      <c r="L57" s="434"/>
      <c r="M57" s="434"/>
      <c r="N57" s="434"/>
      <c r="O57" s="434"/>
      <c r="P57" s="434"/>
      <c r="Q57" s="434"/>
      <c r="R57" s="434"/>
    </row>
    <row r="58" spans="1:19" x14ac:dyDescent="0.2">
      <c r="A58" s="47">
        <v>3210</v>
      </c>
      <c r="B58" s="499" t="s">
        <v>485</v>
      </c>
      <c r="C58" s="501">
        <f>'Sch D'!G56</f>
        <v>0</v>
      </c>
      <c r="D58" s="438">
        <f>IFERROR(ROUND(D$11*'Sch D'!$G56,2),0)</f>
        <v>0</v>
      </c>
      <c r="E58" s="438">
        <f>IFERROR(ROUND(E$11*'Sch D'!$G56,2),0)</f>
        <v>0</v>
      </c>
      <c r="F58" s="438">
        <f>IFERROR(ROUND(F$11*'Sch D'!$G56,2),0)</f>
        <v>0</v>
      </c>
      <c r="G58" s="438">
        <f>IFERROR(ROUND(G$11*'Sch D'!$G56,2),0)</f>
        <v>0</v>
      </c>
      <c r="H58" s="438">
        <f>IFERROR(ROUND(H$11*'Sch D'!$G56,2),0)</f>
        <v>0</v>
      </c>
      <c r="I58" s="438">
        <f>IFERROR(ROUND(I$11*'Sch D'!$G56,2),0)</f>
        <v>0</v>
      </c>
      <c r="J58" s="438">
        <f>IFERROR(ROUND(J$11*'Sch D'!$G56,2),0)</f>
        <v>0</v>
      </c>
      <c r="K58" s="438">
        <f>IFERROR(ROUND(K$11*'Sch D'!$G56,2),0)</f>
        <v>0</v>
      </c>
      <c r="L58" s="438">
        <f>IFERROR(ROUND(L$11*'Sch D'!$G56,2),0)</f>
        <v>0</v>
      </c>
      <c r="M58" s="438">
        <f>IFERROR(ROUND(M$11*'Sch D'!$G56,2),0)</f>
        <v>0</v>
      </c>
      <c r="N58" s="438">
        <f>IFERROR(ROUND(N$11*'Sch D'!$G56,2),0)</f>
        <v>0</v>
      </c>
      <c r="O58" s="438">
        <f>IFERROR(ROUND(O$11*'Sch D'!$G56,2),0)</f>
        <v>0</v>
      </c>
      <c r="P58" s="438">
        <f>IFERROR(ROUND(P$11*'Sch D'!$G56,2),0)</f>
        <v>0</v>
      </c>
      <c r="Q58" s="438">
        <f>IFERROR(ROUND(Q$11*'Sch D'!$G56,2),0)</f>
        <v>0</v>
      </c>
      <c r="R58" s="438">
        <f>IFERROR(ROUND(R$11*'Sch D'!$G56,2),0)</f>
        <v>0</v>
      </c>
      <c r="S58" s="421" t="str">
        <f>IF(ABS('Sch D'!G56-ROUND(SUM(D58:R58),0))&gt;5,"ERROR", "")</f>
        <v/>
      </c>
    </row>
    <row r="59" spans="1:19" x14ac:dyDescent="0.2">
      <c r="A59" s="47">
        <v>3220</v>
      </c>
      <c r="B59" s="305" t="s">
        <v>486</v>
      </c>
      <c r="C59" s="507">
        <f>'Sch D'!G57</f>
        <v>0</v>
      </c>
      <c r="D59" s="438">
        <f>IFERROR(ROUND(D$11*'Sch D'!$G57,2),0)</f>
        <v>0</v>
      </c>
      <c r="E59" s="438">
        <f>IFERROR(ROUND(E$11*'Sch D'!$G57,2),0)</f>
        <v>0</v>
      </c>
      <c r="F59" s="438">
        <f>IFERROR(ROUND(F$11*'Sch D'!$G57,2),0)</f>
        <v>0</v>
      </c>
      <c r="G59" s="438">
        <f>IFERROR(ROUND(G$11*'Sch D'!$G57,2),0)</f>
        <v>0</v>
      </c>
      <c r="H59" s="438">
        <f>IFERROR(ROUND(H$11*'Sch D'!$G57,2),0)</f>
        <v>0</v>
      </c>
      <c r="I59" s="438">
        <f>IFERROR(ROUND(I$11*'Sch D'!$G57,2),0)</f>
        <v>0</v>
      </c>
      <c r="J59" s="438">
        <f>IFERROR(ROUND(J$11*'Sch D'!$G57,2),0)</f>
        <v>0</v>
      </c>
      <c r="K59" s="438">
        <f>IFERROR(ROUND(K$11*'Sch D'!$G57,2),0)</f>
        <v>0</v>
      </c>
      <c r="L59" s="438">
        <f>IFERROR(ROUND(L$11*'Sch D'!$G57,2),0)</f>
        <v>0</v>
      </c>
      <c r="M59" s="438">
        <f>IFERROR(ROUND(M$11*'Sch D'!$G57,2),0)</f>
        <v>0</v>
      </c>
      <c r="N59" s="438">
        <f>IFERROR(ROUND(N$11*'Sch D'!$G57,2),0)</f>
        <v>0</v>
      </c>
      <c r="O59" s="438">
        <f>IFERROR(ROUND(O$11*'Sch D'!$G57,2),0)</f>
        <v>0</v>
      </c>
      <c r="P59" s="438">
        <f>IFERROR(ROUND(P$11*'Sch D'!$G57,2),0)</f>
        <v>0</v>
      </c>
      <c r="Q59" s="438">
        <f>IFERROR(ROUND(Q$11*'Sch D'!$G57,2),0)</f>
        <v>0</v>
      </c>
      <c r="R59" s="438">
        <f>IFERROR(ROUND(R$11*'Sch D'!$G57,2),0)</f>
        <v>0</v>
      </c>
      <c r="S59" s="421" t="str">
        <f>IF(ABS('Sch D'!G57-ROUND(SUM(D59:R59),0))&gt;5,"ERROR", "")</f>
        <v/>
      </c>
    </row>
    <row r="60" spans="1:19" s="45" customFormat="1" x14ac:dyDescent="0.2">
      <c r="A60" s="445">
        <v>3200</v>
      </c>
      <c r="B60" s="103" t="s">
        <v>495</v>
      </c>
      <c r="C60" s="502">
        <f>'Sch D'!G58</f>
        <v>0</v>
      </c>
      <c r="D60" s="433" cm="1">
        <f t="array" ref="D60">SUM(ROUND(D58:D59,2))</f>
        <v>0</v>
      </c>
      <c r="E60" s="433" cm="1">
        <f t="array" ref="E60">SUM(ROUND(E58:E59,2))</f>
        <v>0</v>
      </c>
      <c r="F60" s="433" cm="1">
        <f t="array" ref="F60">SUM(ROUND(F58:F59,2))</f>
        <v>0</v>
      </c>
      <c r="G60" s="433" cm="1">
        <f t="array" ref="G60">SUM(ROUND(G58:G59,2))</f>
        <v>0</v>
      </c>
      <c r="H60" s="433" cm="1">
        <f t="array" ref="H60">SUM(ROUND(H58:H59,2))</f>
        <v>0</v>
      </c>
      <c r="I60" s="433" cm="1">
        <f t="array" ref="I60">SUM(ROUND(I58:I59,2))</f>
        <v>0</v>
      </c>
      <c r="J60" s="433" cm="1">
        <f t="array" ref="J60">SUM(ROUND(J58:J59,2))</f>
        <v>0</v>
      </c>
      <c r="K60" s="433" cm="1">
        <f t="array" ref="K60">SUM(ROUND(K58:K59,2))</f>
        <v>0</v>
      </c>
      <c r="L60" s="433" cm="1">
        <f t="array" ref="L60">SUM(ROUND(L58:L59,2))</f>
        <v>0</v>
      </c>
      <c r="M60" s="433" cm="1">
        <f t="array" ref="M60">SUM(ROUND(M58:M59,2))</f>
        <v>0</v>
      </c>
      <c r="N60" s="433" cm="1">
        <f t="array" ref="N60">SUM(ROUND(N58:N59,2))</f>
        <v>0</v>
      </c>
      <c r="O60" s="433" cm="1">
        <f t="array" ref="O60">SUM(ROUND(O58:O59,2))</f>
        <v>0</v>
      </c>
      <c r="P60" s="433" cm="1">
        <f t="array" ref="P60">SUM(ROUND(P58:P59,2))</f>
        <v>0</v>
      </c>
      <c r="Q60" s="433" cm="1">
        <f t="array" ref="Q60">SUM(ROUND(Q58:Q59,2))</f>
        <v>0</v>
      </c>
      <c r="R60" s="433" cm="1">
        <f t="array" ref="R60">SUM(ROUND(R58:R59,2))</f>
        <v>0</v>
      </c>
      <c r="S60" s="421" t="str">
        <f>IF(ABS('Sch D'!G58-ROUND(SUM(D60:R60),0))&gt;5,"ERROR", "")</f>
        <v/>
      </c>
    </row>
    <row r="61" spans="1:19" x14ac:dyDescent="0.2">
      <c r="C61" s="503"/>
      <c r="D61" s="434"/>
      <c r="E61" s="434"/>
      <c r="F61" s="434"/>
      <c r="G61" s="434"/>
      <c r="H61" s="434"/>
      <c r="I61" s="434"/>
      <c r="J61" s="434"/>
      <c r="K61" s="434"/>
      <c r="L61" s="434"/>
      <c r="M61" s="434"/>
      <c r="N61" s="434"/>
      <c r="O61" s="434"/>
      <c r="P61" s="434"/>
      <c r="Q61" s="434"/>
      <c r="R61" s="434"/>
    </row>
    <row r="62" spans="1:19" x14ac:dyDescent="0.2">
      <c r="A62" s="47">
        <v>3310</v>
      </c>
      <c r="B62" s="304" t="s">
        <v>368</v>
      </c>
      <c r="C62" s="506">
        <f>'Sch D'!G60</f>
        <v>0</v>
      </c>
      <c r="D62" s="438">
        <f>IFERROR(ROUND(D$11*'Sch D'!$G60,2),0)</f>
        <v>0</v>
      </c>
      <c r="E62" s="438">
        <f>IFERROR(ROUND(E$11*'Sch D'!$G60,2),0)</f>
        <v>0</v>
      </c>
      <c r="F62" s="438">
        <f>IFERROR(ROUND(F$11*'Sch D'!$G60,2),0)</f>
        <v>0</v>
      </c>
      <c r="G62" s="438">
        <f>IFERROR(ROUND(G$11*'Sch D'!$G60,2),0)</f>
        <v>0</v>
      </c>
      <c r="H62" s="438">
        <f>IFERROR(ROUND(H$11*'Sch D'!$G60,2),0)</f>
        <v>0</v>
      </c>
      <c r="I62" s="438">
        <f>IFERROR(ROUND(I$11*'Sch D'!$G60,2),0)</f>
        <v>0</v>
      </c>
      <c r="J62" s="438">
        <f>IFERROR(ROUND(J$11*'Sch D'!$G60,2),0)</f>
        <v>0</v>
      </c>
      <c r="K62" s="438">
        <f>IFERROR(ROUND(K$11*'Sch D'!$G60,2),0)</f>
        <v>0</v>
      </c>
      <c r="L62" s="438">
        <f>IFERROR(ROUND(L$11*'Sch D'!$G60,2),0)</f>
        <v>0</v>
      </c>
      <c r="M62" s="438">
        <f>IFERROR(ROUND(M$11*'Sch D'!$G60,2),0)</f>
        <v>0</v>
      </c>
      <c r="N62" s="438">
        <f>IFERROR(ROUND(N$11*'Sch D'!$G60,2),0)</f>
        <v>0</v>
      </c>
      <c r="O62" s="438">
        <f>IFERROR(ROUND(O$11*'Sch D'!$G60,2),0)</f>
        <v>0</v>
      </c>
      <c r="P62" s="438">
        <f>IFERROR(ROUND(P$11*'Sch D'!$G60,2),0)</f>
        <v>0</v>
      </c>
      <c r="Q62" s="438">
        <f>IFERROR(ROUND(Q$11*'Sch D'!$G60,2),0)</f>
        <v>0</v>
      </c>
      <c r="R62" s="438">
        <f>IFERROR(ROUND(R$11*'Sch D'!$G60,2),0)</f>
        <v>0</v>
      </c>
      <c r="S62" s="421" t="str">
        <f>IF(ABS('Sch D'!G60-ROUND(SUM(D62:R62),0))&gt;5,"ERROR", "")</f>
        <v/>
      </c>
    </row>
    <row r="63" spans="1:19" x14ac:dyDescent="0.2">
      <c r="A63" s="47">
        <v>3320</v>
      </c>
      <c r="B63" s="304" t="s">
        <v>369</v>
      </c>
      <c r="C63" s="506">
        <f>'Sch D'!G61</f>
        <v>0</v>
      </c>
      <c r="D63" s="438">
        <f>IFERROR(ROUND(D$11*'Sch D'!$G61,2),0)</f>
        <v>0</v>
      </c>
      <c r="E63" s="438">
        <f>IFERROR(ROUND(E$11*'Sch D'!$G61,2),0)</f>
        <v>0</v>
      </c>
      <c r="F63" s="438">
        <f>IFERROR(ROUND(F$11*'Sch D'!$G61,2),0)</f>
        <v>0</v>
      </c>
      <c r="G63" s="438">
        <f>IFERROR(ROUND(G$11*'Sch D'!$G61,2),0)</f>
        <v>0</v>
      </c>
      <c r="H63" s="438">
        <f>IFERROR(ROUND(H$11*'Sch D'!$G61,2),0)</f>
        <v>0</v>
      </c>
      <c r="I63" s="438">
        <f>IFERROR(ROUND(I$11*'Sch D'!$G61,2),0)</f>
        <v>0</v>
      </c>
      <c r="J63" s="438">
        <f>IFERROR(ROUND(J$11*'Sch D'!$G61,2),0)</f>
        <v>0</v>
      </c>
      <c r="K63" s="438">
        <f>IFERROR(ROUND(K$11*'Sch D'!$G61,2),0)</f>
        <v>0</v>
      </c>
      <c r="L63" s="438">
        <f>IFERROR(ROUND(L$11*'Sch D'!$G61,2),0)</f>
        <v>0</v>
      </c>
      <c r="M63" s="438">
        <f>IFERROR(ROUND(M$11*'Sch D'!$G61,2),0)</f>
        <v>0</v>
      </c>
      <c r="N63" s="438">
        <f>IFERROR(ROUND(N$11*'Sch D'!$G61,2),0)</f>
        <v>0</v>
      </c>
      <c r="O63" s="438">
        <f>IFERROR(ROUND(O$11*'Sch D'!$G61,2),0)</f>
        <v>0</v>
      </c>
      <c r="P63" s="438">
        <f>IFERROR(ROUND(P$11*'Sch D'!$G61,2),0)</f>
        <v>0</v>
      </c>
      <c r="Q63" s="438">
        <f>IFERROR(ROUND(Q$11*'Sch D'!$G61,2),0)</f>
        <v>0</v>
      </c>
      <c r="R63" s="438">
        <f>IFERROR(ROUND(R$11*'Sch D'!$G61,2),0)</f>
        <v>0</v>
      </c>
      <c r="S63" s="421" t="str">
        <f>IF(ABS('Sch D'!G61-ROUND(SUM(D63:R63),0))&gt;5,"ERROR", "")</f>
        <v/>
      </c>
    </row>
    <row r="64" spans="1:19" x14ac:dyDescent="0.2">
      <c r="A64" s="63">
        <v>3330</v>
      </c>
      <c r="B64" s="383" t="s">
        <v>184</v>
      </c>
      <c r="C64" s="512">
        <f>'Sch D'!G62</f>
        <v>0</v>
      </c>
      <c r="D64" s="438">
        <f>IFERROR(ROUND(D$11*'Sch D'!$G62,2),0)</f>
        <v>0</v>
      </c>
      <c r="E64" s="438">
        <f>IFERROR(ROUND(E$11*'Sch D'!$G62,2),0)</f>
        <v>0</v>
      </c>
      <c r="F64" s="438">
        <f>IFERROR(ROUND(F$11*'Sch D'!$G62,2),0)</f>
        <v>0</v>
      </c>
      <c r="G64" s="438">
        <f>IFERROR(ROUND(G$11*'Sch D'!$G62,2),0)</f>
        <v>0</v>
      </c>
      <c r="H64" s="438">
        <f>IFERROR(ROUND(H$11*'Sch D'!$G62,2),0)</f>
        <v>0</v>
      </c>
      <c r="I64" s="438">
        <f>IFERROR(ROUND(I$11*'Sch D'!$G62,2),0)</f>
        <v>0</v>
      </c>
      <c r="J64" s="438">
        <f>IFERROR(ROUND(J$11*'Sch D'!$G62,2),0)</f>
        <v>0</v>
      </c>
      <c r="K64" s="438">
        <f>IFERROR(ROUND(K$11*'Sch D'!$G62,2),0)</f>
        <v>0</v>
      </c>
      <c r="L64" s="438">
        <f>IFERROR(ROUND(L$11*'Sch D'!$G62,2),0)</f>
        <v>0</v>
      </c>
      <c r="M64" s="438">
        <f>IFERROR(ROUND(M$11*'Sch D'!$G62,2),0)</f>
        <v>0</v>
      </c>
      <c r="N64" s="438">
        <f>IFERROR(ROUND(N$11*'Sch D'!$G62,2),0)</f>
        <v>0</v>
      </c>
      <c r="O64" s="438">
        <f>IFERROR(ROUND(O$11*'Sch D'!$G62,2),0)</f>
        <v>0</v>
      </c>
      <c r="P64" s="438">
        <f>IFERROR(ROUND(P$11*'Sch D'!$G62,2),0)</f>
        <v>0</v>
      </c>
      <c r="Q64" s="438">
        <f>IFERROR(ROUND(Q$11*'Sch D'!$G62,2),0)</f>
        <v>0</v>
      </c>
      <c r="R64" s="438">
        <f>IFERROR(ROUND(R$11*'Sch D'!$G62,2),0)</f>
        <v>0</v>
      </c>
      <c r="S64" s="421" t="str">
        <f>IF(ABS('Sch D'!G62-ROUND(SUM(D64:R64),0))&gt;5,"ERROR", "")</f>
        <v/>
      </c>
    </row>
    <row r="65" spans="1:19" s="45" customFormat="1" x14ac:dyDescent="0.2">
      <c r="A65" s="445">
        <v>3300</v>
      </c>
      <c r="B65" s="103" t="s">
        <v>293</v>
      </c>
      <c r="C65" s="502">
        <f>'Sch D'!G63</f>
        <v>0</v>
      </c>
      <c r="D65" s="433" cm="1">
        <f t="array" ref="D65">SUM(ROUND(D62:D64,2))</f>
        <v>0</v>
      </c>
      <c r="E65" s="433" cm="1">
        <f t="array" ref="E65">SUM(ROUND(E62:E64,2))</f>
        <v>0</v>
      </c>
      <c r="F65" s="433" cm="1">
        <f t="array" ref="F65">SUM(ROUND(F62:F64,2))</f>
        <v>0</v>
      </c>
      <c r="G65" s="433" cm="1">
        <f t="array" ref="G65">SUM(ROUND(G62:G64,2))</f>
        <v>0</v>
      </c>
      <c r="H65" s="433" cm="1">
        <f t="array" ref="H65">SUM(ROUND(H62:H64,2))</f>
        <v>0</v>
      </c>
      <c r="I65" s="433" cm="1">
        <f t="array" ref="I65">SUM(ROUND(I62:I64,2))</f>
        <v>0</v>
      </c>
      <c r="J65" s="433" cm="1">
        <f t="array" ref="J65">SUM(ROUND(J62:J64,2))</f>
        <v>0</v>
      </c>
      <c r="K65" s="433" cm="1">
        <f t="array" ref="K65">SUM(ROUND(K62:K64,2))</f>
        <v>0</v>
      </c>
      <c r="L65" s="433" cm="1">
        <f t="array" ref="L65">SUM(ROUND(L62:L64,2))</f>
        <v>0</v>
      </c>
      <c r="M65" s="433" cm="1">
        <f t="array" ref="M65">SUM(ROUND(M62:M64,2))</f>
        <v>0</v>
      </c>
      <c r="N65" s="433" cm="1">
        <f t="array" ref="N65">SUM(ROUND(N62:N64,2))</f>
        <v>0</v>
      </c>
      <c r="O65" s="433" cm="1">
        <f t="array" ref="O65">SUM(ROUND(O62:O64,2))</f>
        <v>0</v>
      </c>
      <c r="P65" s="433" cm="1">
        <f t="array" ref="P65">SUM(ROUND(P62:P64,2))</f>
        <v>0</v>
      </c>
      <c r="Q65" s="433" cm="1">
        <f t="array" ref="Q65">SUM(ROUND(Q62:Q64,2))</f>
        <v>0</v>
      </c>
      <c r="R65" s="433" cm="1">
        <f t="array" ref="R65">SUM(ROUND(R62:R64,2))</f>
        <v>0</v>
      </c>
      <c r="S65" s="421" t="str">
        <f>IF(ABS('Sch D'!G63-ROUND(SUM(D65:R65),0))&gt;5,"ERROR", "")</f>
        <v/>
      </c>
    </row>
    <row r="66" spans="1:19" x14ac:dyDescent="0.2">
      <c r="C66" s="503"/>
      <c r="D66" s="434"/>
      <c r="E66" s="434"/>
      <c r="F66" s="434"/>
      <c r="G66" s="434"/>
      <c r="H66" s="434"/>
      <c r="I66" s="434"/>
      <c r="J66" s="434"/>
      <c r="K66" s="434"/>
      <c r="L66" s="434"/>
      <c r="M66" s="434"/>
      <c r="N66" s="434"/>
      <c r="O66" s="434"/>
      <c r="P66" s="434"/>
      <c r="Q66" s="434"/>
      <c r="R66" s="434"/>
    </row>
    <row r="67" spans="1:19" s="45" customFormat="1" x14ac:dyDescent="0.2">
      <c r="A67" s="445">
        <v>3400</v>
      </c>
      <c r="B67" s="103" t="s">
        <v>370</v>
      </c>
      <c r="C67" s="502">
        <f>'Sch D'!G65</f>
        <v>0</v>
      </c>
      <c r="D67" s="438">
        <f>IFERROR(ROUND(D$11*'Sch D'!$G$65,2),0)</f>
        <v>0</v>
      </c>
      <c r="E67" s="438">
        <f>IFERROR(ROUND(E$11*'Sch D'!$G$65,2),0)</f>
        <v>0</v>
      </c>
      <c r="F67" s="438">
        <f>IFERROR(ROUND(F$11*'Sch D'!$G$65,2),0)</f>
        <v>0</v>
      </c>
      <c r="G67" s="438">
        <f>IFERROR(ROUND(G$11*'Sch D'!$G$65,2),0)</f>
        <v>0</v>
      </c>
      <c r="H67" s="438">
        <f>IFERROR(ROUND(H$11*'Sch D'!$G$65,2),0)</f>
        <v>0</v>
      </c>
      <c r="I67" s="438">
        <f>IFERROR(ROUND(I$11*'Sch D'!$G$65,2),0)</f>
        <v>0</v>
      </c>
      <c r="J67" s="438">
        <f>IFERROR(ROUND(J$11*'Sch D'!$G$65,2),0)</f>
        <v>0</v>
      </c>
      <c r="K67" s="438">
        <f>IFERROR(ROUND(K$11*'Sch D'!$G$65,2),0)</f>
        <v>0</v>
      </c>
      <c r="L67" s="438">
        <f>IFERROR(ROUND(L$11*'Sch D'!$G$65,2),0)</f>
        <v>0</v>
      </c>
      <c r="M67" s="438">
        <f>IFERROR(ROUND(M$11*'Sch D'!$G$65,2),0)</f>
        <v>0</v>
      </c>
      <c r="N67" s="438">
        <f>IFERROR(ROUND(N$11*'Sch D'!$G$65,2),0)</f>
        <v>0</v>
      </c>
      <c r="O67" s="438">
        <f>IFERROR(ROUND(O$11*'Sch D'!$G$65,2),0)</f>
        <v>0</v>
      </c>
      <c r="P67" s="438">
        <f>IFERROR(ROUND(P$11*'Sch D'!$G$65,2),0)</f>
        <v>0</v>
      </c>
      <c r="Q67" s="438">
        <f>IFERROR(ROUND(Q$11*'Sch D'!$G$65,2),0)</f>
        <v>0</v>
      </c>
      <c r="R67" s="438">
        <f>IFERROR(ROUND(R$11*'Sch D'!$G$65,2),0)</f>
        <v>0</v>
      </c>
      <c r="S67" s="421" t="str">
        <f>IF(ABS('Sch D'!G65-ROUND(SUM(D67:R67),0))&gt;5,"ERROR", "")</f>
        <v/>
      </c>
    </row>
    <row r="68" spans="1:19" x14ac:dyDescent="0.2">
      <c r="C68" s="503"/>
      <c r="D68" s="434"/>
      <c r="E68" s="434"/>
      <c r="F68" s="434"/>
      <c r="G68" s="434"/>
      <c r="H68" s="434"/>
      <c r="I68" s="434"/>
      <c r="J68" s="434"/>
      <c r="K68" s="434"/>
      <c r="L68" s="434"/>
      <c r="M68" s="434"/>
      <c r="N68" s="434"/>
      <c r="O68" s="434"/>
      <c r="P68" s="434"/>
      <c r="Q68" s="434"/>
      <c r="R68" s="434"/>
    </row>
    <row r="69" spans="1:19" x14ac:dyDescent="0.2">
      <c r="A69" s="47">
        <v>3510</v>
      </c>
      <c r="B69" s="382" t="s">
        <v>294</v>
      </c>
      <c r="C69" s="501">
        <f>'Sch D'!G67</f>
        <v>0</v>
      </c>
      <c r="D69" s="438">
        <f>IFERROR(ROUND(D$11*'Sch D'!$G$67,2),0)</f>
        <v>0</v>
      </c>
      <c r="E69" s="438">
        <f>IFERROR(ROUND(E$11*'Sch D'!$G$67,2),0)</f>
        <v>0</v>
      </c>
      <c r="F69" s="438">
        <f>IFERROR(ROUND(F$11*'Sch D'!$G$67,2),0)</f>
        <v>0</v>
      </c>
      <c r="G69" s="438">
        <f>IFERROR(ROUND(G$11*'Sch D'!$G$67,2),0)</f>
        <v>0</v>
      </c>
      <c r="H69" s="438">
        <f>IFERROR(ROUND(H$11*'Sch D'!$G$67,2),0)</f>
        <v>0</v>
      </c>
      <c r="I69" s="438">
        <f>IFERROR(ROUND(I$11*'Sch D'!$G$67,2),0)</f>
        <v>0</v>
      </c>
      <c r="J69" s="438">
        <f>IFERROR(ROUND(J$11*'Sch D'!$G$67,2),0)</f>
        <v>0</v>
      </c>
      <c r="K69" s="438">
        <f>IFERROR(ROUND(K$11*'Sch D'!$G$67,2),0)</f>
        <v>0</v>
      </c>
      <c r="L69" s="438">
        <f>IFERROR(ROUND(L$11*'Sch D'!$G$67,2),0)</f>
        <v>0</v>
      </c>
      <c r="M69" s="438">
        <f>IFERROR(ROUND(M$11*'Sch D'!$G$67,2),0)</f>
        <v>0</v>
      </c>
      <c r="N69" s="438">
        <f>IFERROR(ROUND(N$11*'Sch D'!$G$67,2),0)</f>
        <v>0</v>
      </c>
      <c r="O69" s="438">
        <f>IFERROR(ROUND(O$11*'Sch D'!$G$67,2),0)</f>
        <v>0</v>
      </c>
      <c r="P69" s="438">
        <f>IFERROR(ROUND(P$11*'Sch D'!$G$67,2),0)</f>
        <v>0</v>
      </c>
      <c r="Q69" s="438">
        <f>IFERROR(ROUND(Q$11*'Sch D'!$G$67,2),0)</f>
        <v>0</v>
      </c>
      <c r="R69" s="438">
        <f>IFERROR(ROUND(R$11*'Sch D'!$G$67,2),0)</f>
        <v>0</v>
      </c>
      <c r="S69" s="421" t="str">
        <f>IF(ABS('Sch D'!G67-ROUND(SUM(D69:R69),0))&gt;5,"ERROR", "")</f>
        <v/>
      </c>
    </row>
    <row r="70" spans="1:19" x14ac:dyDescent="0.2">
      <c r="A70" s="63">
        <v>3520</v>
      </c>
      <c r="B70" s="382" t="s">
        <v>275</v>
      </c>
      <c r="C70" s="501">
        <f>'Sch D'!G68</f>
        <v>0</v>
      </c>
      <c r="D70" s="438">
        <f>IFERROR(ROUND(D$11*'Sch D'!$G$68,2),0)</f>
        <v>0</v>
      </c>
      <c r="E70" s="438">
        <f>IFERROR(ROUND(E$11*'Sch D'!$G$68,2),0)</f>
        <v>0</v>
      </c>
      <c r="F70" s="438">
        <f>IFERROR(ROUND(F$11*'Sch D'!$G$68,2),0)</f>
        <v>0</v>
      </c>
      <c r="G70" s="438">
        <f>IFERROR(ROUND(G$11*'Sch D'!$G$68,2),0)</f>
        <v>0</v>
      </c>
      <c r="H70" s="438">
        <f>IFERROR(ROUND(H$11*'Sch D'!$G$68,2),0)</f>
        <v>0</v>
      </c>
      <c r="I70" s="438">
        <f>IFERROR(ROUND(I$11*'Sch D'!$G$68,2),0)</f>
        <v>0</v>
      </c>
      <c r="J70" s="438">
        <f>IFERROR(ROUND(J$11*'Sch D'!$G$68,2),0)</f>
        <v>0</v>
      </c>
      <c r="K70" s="438">
        <f>IFERROR(ROUND(K$11*'Sch D'!$G$68,2),0)</f>
        <v>0</v>
      </c>
      <c r="L70" s="438">
        <f>IFERROR(ROUND(L$11*'Sch D'!$G$68,2),0)</f>
        <v>0</v>
      </c>
      <c r="M70" s="438">
        <f>IFERROR(ROUND(M$11*'Sch D'!$G$68,2),0)</f>
        <v>0</v>
      </c>
      <c r="N70" s="438">
        <f>IFERROR(ROUND(N$11*'Sch D'!$G$68,2),0)</f>
        <v>0</v>
      </c>
      <c r="O70" s="438">
        <f>IFERROR(ROUND(O$11*'Sch D'!$G$68,2),0)</f>
        <v>0</v>
      </c>
      <c r="P70" s="438">
        <f>IFERROR(ROUND(P$11*'Sch D'!$G$68,2),0)</f>
        <v>0</v>
      </c>
      <c r="Q70" s="438">
        <f>IFERROR(ROUND(Q$11*'Sch D'!$G$68,2),0)</f>
        <v>0</v>
      </c>
      <c r="R70" s="438">
        <f>IFERROR(ROUND(R$11*'Sch D'!$G$68,2),0)</f>
        <v>0</v>
      </c>
      <c r="S70" s="421" t="str">
        <f>IF(ABS('Sch D'!G68-ROUND(SUM(D70:R70),0))&gt;5,"ERROR", "")</f>
        <v/>
      </c>
    </row>
    <row r="71" spans="1:19" s="45" customFormat="1" x14ac:dyDescent="0.2">
      <c r="A71" s="445">
        <v>3500</v>
      </c>
      <c r="B71" s="103" t="s">
        <v>278</v>
      </c>
      <c r="C71" s="502">
        <f>'Sch D'!G69</f>
        <v>0</v>
      </c>
      <c r="D71" s="433" cm="1">
        <f t="array" ref="D71">SUM(ROUND(D69:D70,2))</f>
        <v>0</v>
      </c>
      <c r="E71" s="433" cm="1">
        <f t="array" ref="E71">SUM(ROUND(E69:E70,2))</f>
        <v>0</v>
      </c>
      <c r="F71" s="433" cm="1">
        <f t="array" ref="F71">SUM(ROUND(F69:F70,2))</f>
        <v>0</v>
      </c>
      <c r="G71" s="433" cm="1">
        <f t="array" ref="G71">SUM(ROUND(G69:G70,2))</f>
        <v>0</v>
      </c>
      <c r="H71" s="433" cm="1">
        <f t="array" ref="H71">SUM(ROUND(H69:H70,2))</f>
        <v>0</v>
      </c>
      <c r="I71" s="433" cm="1">
        <f t="array" ref="I71">SUM(ROUND(I69:I70,2))</f>
        <v>0</v>
      </c>
      <c r="J71" s="433" cm="1">
        <f t="array" ref="J71">SUM(ROUND(J69:J70,2))</f>
        <v>0</v>
      </c>
      <c r="K71" s="433" cm="1">
        <f t="array" ref="K71">SUM(ROUND(K69:K70,2))</f>
        <v>0</v>
      </c>
      <c r="L71" s="433" cm="1">
        <f t="array" ref="L71">SUM(ROUND(L69:L70,2))</f>
        <v>0</v>
      </c>
      <c r="M71" s="433" cm="1">
        <f t="array" ref="M71">SUM(ROUND(M69:M70,2))</f>
        <v>0</v>
      </c>
      <c r="N71" s="433" cm="1">
        <f t="array" ref="N71">SUM(ROUND(N69:N70,2))</f>
        <v>0</v>
      </c>
      <c r="O71" s="433" cm="1">
        <f t="array" ref="O71">SUM(ROUND(O69:O70,2))</f>
        <v>0</v>
      </c>
      <c r="P71" s="433" cm="1">
        <f t="array" ref="P71">SUM(ROUND(P69:P70,2))</f>
        <v>0</v>
      </c>
      <c r="Q71" s="433" cm="1">
        <f t="array" ref="Q71">SUM(ROUND(Q69:Q70,2))</f>
        <v>0</v>
      </c>
      <c r="R71" s="433" cm="1">
        <f t="array" ref="R71">SUM(ROUND(R69:R70,2))</f>
        <v>0</v>
      </c>
      <c r="S71" s="421" t="str">
        <f>IF(ABS('Sch D'!G69-ROUND(SUM(D71:R71),0))&gt;5,"ERROR", "")</f>
        <v/>
      </c>
    </row>
    <row r="72" spans="1:19" x14ac:dyDescent="0.2">
      <c r="C72" s="503"/>
      <c r="D72" s="434"/>
      <c r="E72" s="434"/>
      <c r="F72" s="434"/>
      <c r="G72" s="434"/>
      <c r="H72" s="434"/>
      <c r="I72" s="434"/>
      <c r="J72" s="434"/>
      <c r="K72" s="434"/>
      <c r="L72" s="434"/>
      <c r="M72" s="434"/>
      <c r="N72" s="434"/>
      <c r="O72" s="434"/>
      <c r="P72" s="434"/>
      <c r="Q72" s="434"/>
      <c r="R72" s="434"/>
    </row>
    <row r="73" spans="1:19" x14ac:dyDescent="0.2">
      <c r="A73" s="63">
        <v>4210</v>
      </c>
      <c r="B73" s="493" t="s">
        <v>463</v>
      </c>
      <c r="C73" s="507">
        <f>'Sch D'!G71</f>
        <v>0</v>
      </c>
      <c r="D73" s="438">
        <f>IFERROR(ROUND(D$11*'Sch D'!$G$71,2),0)</f>
        <v>0</v>
      </c>
      <c r="E73" s="438">
        <f>IFERROR(ROUND(E$11*'Sch D'!$G$71,2),0)</f>
        <v>0</v>
      </c>
      <c r="F73" s="438">
        <f>IFERROR(ROUND(F$11*'Sch D'!$G$71,2),0)</f>
        <v>0</v>
      </c>
      <c r="G73" s="438">
        <f>IFERROR(ROUND(G$11*'Sch D'!$G$71,2),0)</f>
        <v>0</v>
      </c>
      <c r="H73" s="438">
        <f>IFERROR(ROUND(H$11*'Sch D'!$G$71,2),0)</f>
        <v>0</v>
      </c>
      <c r="I73" s="438">
        <f>IFERROR(ROUND(I$11*'Sch D'!$G$71,2),0)</f>
        <v>0</v>
      </c>
      <c r="J73" s="438">
        <f>IFERROR(ROUND(J$11*'Sch D'!$G$71,2),0)</f>
        <v>0</v>
      </c>
      <c r="K73" s="438">
        <f>IFERROR(ROUND(K$11*'Sch D'!$G$71,2),0)</f>
        <v>0</v>
      </c>
      <c r="L73" s="438">
        <f>IFERROR(ROUND(L$11*'Sch D'!$G$71,2),0)</f>
        <v>0</v>
      </c>
      <c r="M73" s="438">
        <f>IFERROR(ROUND(M$11*'Sch D'!$G$71,2),0)</f>
        <v>0</v>
      </c>
      <c r="N73" s="438">
        <f>IFERROR(ROUND(N$11*'Sch D'!$G$71,2),0)</f>
        <v>0</v>
      </c>
      <c r="O73" s="438">
        <f>IFERROR(ROUND(O$11*'Sch D'!$G$71,2),0)</f>
        <v>0</v>
      </c>
      <c r="P73" s="438">
        <f>IFERROR(ROUND(P$11*'Sch D'!$G$71,2),0)</f>
        <v>0</v>
      </c>
      <c r="Q73" s="438">
        <f>IFERROR(ROUND(Q$11*'Sch D'!$G$71,2),0)</f>
        <v>0</v>
      </c>
      <c r="R73" s="438">
        <f>IFERROR(ROUND(R$11*'Sch D'!$G$71,2),0)</f>
        <v>0</v>
      </c>
      <c r="S73" s="421" t="str">
        <f>IF(ABS('Sch D'!G71-ROUND(SUM(D73:R73),0))&gt;5,"ERROR", "")</f>
        <v/>
      </c>
    </row>
    <row r="74" spans="1:19" x14ac:dyDescent="0.2">
      <c r="A74" s="63">
        <v>4220</v>
      </c>
      <c r="B74" s="305" t="s">
        <v>464</v>
      </c>
      <c r="C74" s="507">
        <f>'Sch D'!G72</f>
        <v>0</v>
      </c>
      <c r="D74" s="438">
        <f>IFERROR(ROUND(D$11*'Sch D'!$G$72,2),0)</f>
        <v>0</v>
      </c>
      <c r="E74" s="438">
        <f>IFERROR(ROUND(E$11*'Sch D'!$G$72,2),0)</f>
        <v>0</v>
      </c>
      <c r="F74" s="438">
        <f>IFERROR(ROUND(F$11*'Sch D'!$G$72,2),0)</f>
        <v>0</v>
      </c>
      <c r="G74" s="438">
        <f>IFERROR(ROUND(G$11*'Sch D'!$G$72,2),0)</f>
        <v>0</v>
      </c>
      <c r="H74" s="438">
        <f>IFERROR(ROUND(H$11*'Sch D'!$G$72,2),0)</f>
        <v>0</v>
      </c>
      <c r="I74" s="438">
        <f>IFERROR(ROUND(I$11*'Sch D'!$G$72,2),0)</f>
        <v>0</v>
      </c>
      <c r="J74" s="438">
        <f>IFERROR(ROUND(J$11*'Sch D'!$G$72,2),0)</f>
        <v>0</v>
      </c>
      <c r="K74" s="438">
        <f>IFERROR(ROUND(K$11*'Sch D'!$G$72,2),0)</f>
        <v>0</v>
      </c>
      <c r="L74" s="438">
        <f>IFERROR(ROUND(L$11*'Sch D'!$G$72,2),0)</f>
        <v>0</v>
      </c>
      <c r="M74" s="438">
        <f>IFERROR(ROUND(M$11*'Sch D'!$G$72,2),0)</f>
        <v>0</v>
      </c>
      <c r="N74" s="438">
        <f>IFERROR(ROUND(N$11*'Sch D'!$G$72,2),0)</f>
        <v>0</v>
      </c>
      <c r="O74" s="438">
        <f>IFERROR(ROUND(O$11*'Sch D'!$G$72,2),0)</f>
        <v>0</v>
      </c>
      <c r="P74" s="438">
        <f>IFERROR(ROUND(P$11*'Sch D'!$G$72,2),0)</f>
        <v>0</v>
      </c>
      <c r="Q74" s="438">
        <f>IFERROR(ROUND(Q$11*'Sch D'!$G$72,2),0)</f>
        <v>0</v>
      </c>
      <c r="R74" s="438">
        <f>IFERROR(ROUND(R$11*'Sch D'!$G$72,2),0)</f>
        <v>0</v>
      </c>
      <c r="S74" s="421" t="str">
        <f>IF(ABS('Sch D'!G72-ROUND(SUM(D74:R74),0))&gt;5,"ERROR", "")</f>
        <v/>
      </c>
    </row>
    <row r="75" spans="1:19" x14ac:dyDescent="0.2">
      <c r="A75" s="63">
        <v>4230</v>
      </c>
      <c r="B75" s="499" t="s">
        <v>499</v>
      </c>
      <c r="C75" s="507">
        <f>'Sch D'!G73</f>
        <v>0</v>
      </c>
      <c r="D75" s="438">
        <f>IFERROR(ROUND(D$11*'Sch D'!$G$73,2),0)</f>
        <v>0</v>
      </c>
      <c r="E75" s="438">
        <f>IFERROR(ROUND(E$11*'Sch D'!$G$73,2),0)</f>
        <v>0</v>
      </c>
      <c r="F75" s="438">
        <f>IFERROR(ROUND(F$11*'Sch D'!$G$73,2),0)</f>
        <v>0</v>
      </c>
      <c r="G75" s="438">
        <f>IFERROR(ROUND(G$11*'Sch D'!$G$73,2),0)</f>
        <v>0</v>
      </c>
      <c r="H75" s="438">
        <f>IFERROR(ROUND(H$11*'Sch D'!$G$73,2),0)</f>
        <v>0</v>
      </c>
      <c r="I75" s="438">
        <f>IFERROR(ROUND(I$11*'Sch D'!$G$73,2),0)</f>
        <v>0</v>
      </c>
      <c r="J75" s="438">
        <f>IFERROR(ROUND(J$11*'Sch D'!$G$73,2),0)</f>
        <v>0</v>
      </c>
      <c r="K75" s="438">
        <f>IFERROR(ROUND(K$11*'Sch D'!$G$73,2),0)</f>
        <v>0</v>
      </c>
      <c r="L75" s="438">
        <f>IFERROR(ROUND(L$11*'Sch D'!$G$73,2),0)</f>
        <v>0</v>
      </c>
      <c r="M75" s="438">
        <f>IFERROR(ROUND(M$11*'Sch D'!$G$73,2),0)</f>
        <v>0</v>
      </c>
      <c r="N75" s="438">
        <f>IFERROR(ROUND(N$11*'Sch D'!$G$73,2),0)</f>
        <v>0</v>
      </c>
      <c r="O75" s="438">
        <f>IFERROR(ROUND(O$11*'Sch D'!$G$73,2),0)</f>
        <v>0</v>
      </c>
      <c r="P75" s="438">
        <f>IFERROR(ROUND(P$11*'Sch D'!$G$73,2),0)</f>
        <v>0</v>
      </c>
      <c r="Q75" s="438">
        <f>IFERROR(ROUND(Q$11*'Sch D'!$G$73,2),0)</f>
        <v>0</v>
      </c>
      <c r="R75" s="438">
        <f>IFERROR(ROUND(R$11*'Sch D'!$G$73,2),0)</f>
        <v>0</v>
      </c>
      <c r="S75" s="421" t="str">
        <f>IF(ABS('Sch D'!G73-ROUND(SUM(D75:R75),0))&gt;5,"ERROR", "")</f>
        <v/>
      </c>
    </row>
    <row r="76" spans="1:19" x14ac:dyDescent="0.2">
      <c r="A76" s="63">
        <v>4240</v>
      </c>
      <c r="B76" s="304" t="s">
        <v>500</v>
      </c>
      <c r="C76" s="507">
        <f>'Sch D'!G74</f>
        <v>0</v>
      </c>
      <c r="D76" s="438">
        <f>IFERROR(ROUND(D$11*'Sch D'!$G$74,2),0)</f>
        <v>0</v>
      </c>
      <c r="E76" s="438">
        <f>IFERROR(ROUND(E$11*'Sch D'!$G$74,2),0)</f>
        <v>0</v>
      </c>
      <c r="F76" s="438">
        <f>IFERROR(ROUND(F$11*'Sch D'!$G$74,2),0)</f>
        <v>0</v>
      </c>
      <c r="G76" s="438">
        <f>IFERROR(ROUND(G$11*'Sch D'!$G$74,2),0)</f>
        <v>0</v>
      </c>
      <c r="H76" s="438">
        <f>IFERROR(ROUND(H$11*'Sch D'!$G$74,2),0)</f>
        <v>0</v>
      </c>
      <c r="I76" s="438">
        <f>IFERROR(ROUND(I$11*'Sch D'!$G$74,2),0)</f>
        <v>0</v>
      </c>
      <c r="J76" s="438">
        <f>IFERROR(ROUND(J$11*'Sch D'!$G$74,2),0)</f>
        <v>0</v>
      </c>
      <c r="K76" s="438">
        <f>IFERROR(ROUND(K$11*'Sch D'!$G$74,2),0)</f>
        <v>0</v>
      </c>
      <c r="L76" s="438">
        <f>IFERROR(ROUND(L$11*'Sch D'!$G$74,2),0)</f>
        <v>0</v>
      </c>
      <c r="M76" s="438">
        <f>IFERROR(ROUND(M$11*'Sch D'!$G$74,2),0)</f>
        <v>0</v>
      </c>
      <c r="N76" s="438">
        <f>IFERROR(ROUND(N$11*'Sch D'!$G$74,2),0)</f>
        <v>0</v>
      </c>
      <c r="O76" s="438">
        <f>IFERROR(ROUND(O$11*'Sch D'!$G$74,2),0)</f>
        <v>0</v>
      </c>
      <c r="P76" s="438">
        <f>IFERROR(ROUND(P$11*'Sch D'!$G$74,2),0)</f>
        <v>0</v>
      </c>
      <c r="Q76" s="438">
        <f>IFERROR(ROUND(Q$11*'Sch D'!$G$74,2),0)</f>
        <v>0</v>
      </c>
      <c r="R76" s="438">
        <f>IFERROR(ROUND(R$11*'Sch D'!$G$74,2),0)</f>
        <v>0</v>
      </c>
      <c r="S76" s="421" t="str">
        <f>IF(ABS('Sch D'!G74-ROUND(SUM(D76:R76),0))&gt;5,"ERROR", "")</f>
        <v/>
      </c>
    </row>
    <row r="77" spans="1:19" s="45" customFormat="1" x14ac:dyDescent="0.2">
      <c r="A77" s="445">
        <v>4200</v>
      </c>
      <c r="B77" s="103" t="s">
        <v>462</v>
      </c>
      <c r="C77" s="502">
        <f>'Sch D'!G75</f>
        <v>0</v>
      </c>
      <c r="D77" s="433" cm="1">
        <f t="array" ref="D77">SUM(ROUND(D73:D76,2))</f>
        <v>0</v>
      </c>
      <c r="E77" s="433" cm="1">
        <f t="array" ref="E77">SUM(ROUND(E73:E76,2))</f>
        <v>0</v>
      </c>
      <c r="F77" s="433" cm="1">
        <f t="array" ref="F77">SUM(ROUND(F73:F76,2))</f>
        <v>0</v>
      </c>
      <c r="G77" s="433" cm="1">
        <f t="array" ref="G77">SUM(ROUND(G73:G76,2))</f>
        <v>0</v>
      </c>
      <c r="H77" s="433" cm="1">
        <f t="array" ref="H77">SUM(ROUND(H73:H76,2))</f>
        <v>0</v>
      </c>
      <c r="I77" s="433" cm="1">
        <f t="array" ref="I77">SUM(ROUND(I73:I76,2))</f>
        <v>0</v>
      </c>
      <c r="J77" s="433" cm="1">
        <f t="array" ref="J77">SUM(ROUND(J73:J76,2))</f>
        <v>0</v>
      </c>
      <c r="K77" s="433" cm="1">
        <f t="array" ref="K77">SUM(ROUND(K73:K76,2))</f>
        <v>0</v>
      </c>
      <c r="L77" s="433" cm="1">
        <f t="array" ref="L77">SUM(ROUND(L73:L76,2))</f>
        <v>0</v>
      </c>
      <c r="M77" s="433" cm="1">
        <f t="array" ref="M77">SUM(ROUND(M73:M76,2))</f>
        <v>0</v>
      </c>
      <c r="N77" s="433" cm="1">
        <f t="array" ref="N77">SUM(ROUND(N73:N76,2))</f>
        <v>0</v>
      </c>
      <c r="O77" s="433" cm="1">
        <f t="array" ref="O77">SUM(ROUND(O73:O76,2))</f>
        <v>0</v>
      </c>
      <c r="P77" s="433" cm="1">
        <f t="array" ref="P77">SUM(ROUND(P73:P76,2))</f>
        <v>0</v>
      </c>
      <c r="Q77" s="433" cm="1">
        <f t="array" ref="Q77">SUM(ROUND(Q73:Q76,2))</f>
        <v>0</v>
      </c>
      <c r="R77" s="433" cm="1">
        <f t="array" ref="R77">SUM(ROUND(R73:R76,2))</f>
        <v>0</v>
      </c>
      <c r="S77" s="421" t="str">
        <f>IF(ABS('Sch D'!G75-ROUND(SUM(D77:R77),0))&gt;5,"ERROR", "")</f>
        <v/>
      </c>
    </row>
    <row r="78" spans="1:19" x14ac:dyDescent="0.2">
      <c r="C78" s="503"/>
      <c r="D78" s="434"/>
      <c r="E78" s="434"/>
      <c r="F78" s="434"/>
      <c r="G78" s="434"/>
      <c r="H78" s="434"/>
      <c r="I78" s="434"/>
      <c r="J78" s="434"/>
      <c r="K78" s="434"/>
      <c r="L78" s="434"/>
      <c r="M78" s="434"/>
      <c r="N78" s="434"/>
      <c r="O78" s="434"/>
      <c r="P78" s="434"/>
      <c r="Q78" s="434"/>
      <c r="R78" s="434"/>
    </row>
    <row r="79" spans="1:19" x14ac:dyDescent="0.2">
      <c r="A79" s="63">
        <v>4310</v>
      </c>
      <c r="B79" s="305" t="s">
        <v>371</v>
      </c>
      <c r="C79" s="507">
        <f>'Sch D'!G77</f>
        <v>0</v>
      </c>
      <c r="D79" s="438">
        <f>IFERROR(ROUND(D$11*'Sch D'!$G77,2),0)</f>
        <v>0</v>
      </c>
      <c r="E79" s="438">
        <f>IFERROR(ROUND(E$11*'Sch D'!$G77,2),0)</f>
        <v>0</v>
      </c>
      <c r="F79" s="438">
        <f>IFERROR(ROUND(F$11*'Sch D'!$G77,2),0)</f>
        <v>0</v>
      </c>
      <c r="G79" s="438">
        <f>IFERROR(ROUND(G$11*'Sch D'!$G77,2),0)</f>
        <v>0</v>
      </c>
      <c r="H79" s="438">
        <f>IFERROR(ROUND(H$11*'Sch D'!$G77,2),0)</f>
        <v>0</v>
      </c>
      <c r="I79" s="438">
        <f>IFERROR(ROUND(I$11*'Sch D'!$G77,2),0)</f>
        <v>0</v>
      </c>
      <c r="J79" s="438">
        <f>IFERROR(ROUND(J$11*'Sch D'!$G77,2),0)</f>
        <v>0</v>
      </c>
      <c r="K79" s="438">
        <f>IFERROR(ROUND(K$11*'Sch D'!$G77,2),0)</f>
        <v>0</v>
      </c>
      <c r="L79" s="438">
        <f>IFERROR(ROUND(L$11*'Sch D'!$G77,2),0)</f>
        <v>0</v>
      </c>
      <c r="M79" s="438">
        <f>IFERROR(ROUND(M$11*'Sch D'!$G77,2),0)</f>
        <v>0</v>
      </c>
      <c r="N79" s="438">
        <f>IFERROR(ROUND(N$11*'Sch D'!$G77,2),0)</f>
        <v>0</v>
      </c>
      <c r="O79" s="438">
        <f>IFERROR(ROUND(O$11*'Sch D'!$G77,2),0)</f>
        <v>0</v>
      </c>
      <c r="P79" s="438">
        <f>IFERROR(ROUND(P$11*'Sch D'!$G77,2),0)</f>
        <v>0</v>
      </c>
      <c r="Q79" s="438">
        <f>IFERROR(ROUND(Q$11*'Sch D'!$G77,2),0)</f>
        <v>0</v>
      </c>
      <c r="R79" s="438">
        <f>IFERROR(ROUND(R$11*'Sch D'!$G77,2),0)</f>
        <v>0</v>
      </c>
      <c r="S79" s="421" t="str">
        <f>IF(ABS('Sch D'!G77-ROUND(SUM(D79:R79),0))&gt;5,"ERROR", "")</f>
        <v/>
      </c>
    </row>
    <row r="80" spans="1:19" x14ac:dyDescent="0.2">
      <c r="A80" s="63">
        <v>4320</v>
      </c>
      <c r="B80" s="305" t="s">
        <v>514</v>
      </c>
      <c r="C80" s="507">
        <f>'Sch D'!G78</f>
        <v>0</v>
      </c>
      <c r="D80" s="438">
        <f>IFERROR(ROUND(D$11*'Sch D'!$G78,2),0)</f>
        <v>0</v>
      </c>
      <c r="E80" s="438">
        <f>IFERROR(ROUND(E$11*'Sch D'!$G78,2),0)</f>
        <v>0</v>
      </c>
      <c r="F80" s="438">
        <f>IFERROR(ROUND(F$11*'Sch D'!$G78,2),0)</f>
        <v>0</v>
      </c>
      <c r="G80" s="438">
        <f>IFERROR(ROUND(G$11*'Sch D'!$G78,2),0)</f>
        <v>0</v>
      </c>
      <c r="H80" s="438">
        <f>IFERROR(ROUND(H$11*'Sch D'!$G78,2),0)</f>
        <v>0</v>
      </c>
      <c r="I80" s="438">
        <f>IFERROR(ROUND(I$11*'Sch D'!$G78,2),0)</f>
        <v>0</v>
      </c>
      <c r="J80" s="438">
        <f>IFERROR(ROUND(J$11*'Sch D'!$G78,2),0)</f>
        <v>0</v>
      </c>
      <c r="K80" s="438">
        <f>IFERROR(ROUND(K$11*'Sch D'!$G78,2),0)</f>
        <v>0</v>
      </c>
      <c r="L80" s="438">
        <f>IFERROR(ROUND(L$11*'Sch D'!$G78,2),0)</f>
        <v>0</v>
      </c>
      <c r="M80" s="438">
        <f>IFERROR(ROUND(M$11*'Sch D'!$G78,2),0)</f>
        <v>0</v>
      </c>
      <c r="N80" s="438">
        <f>IFERROR(ROUND(N$11*'Sch D'!$G78,2),0)</f>
        <v>0</v>
      </c>
      <c r="O80" s="438">
        <f>IFERROR(ROUND(O$11*'Sch D'!$G78,2),0)</f>
        <v>0</v>
      </c>
      <c r="P80" s="438">
        <f>IFERROR(ROUND(P$11*'Sch D'!$G78,2),0)</f>
        <v>0</v>
      </c>
      <c r="Q80" s="438">
        <f>IFERROR(ROUND(Q$11*'Sch D'!$G78,2),0)</f>
        <v>0</v>
      </c>
      <c r="R80" s="438">
        <f>IFERROR(ROUND(R$11*'Sch D'!$G78,2),0)</f>
        <v>0</v>
      </c>
      <c r="S80" s="421" t="str">
        <f>IF(ABS('Sch D'!G78-ROUND(SUM(D80:R80),0))&gt;5,"ERROR", "")</f>
        <v/>
      </c>
    </row>
    <row r="81" spans="1:19" s="45" customFormat="1" x14ac:dyDescent="0.2">
      <c r="A81" s="445">
        <v>4300</v>
      </c>
      <c r="B81" s="103" t="s">
        <v>187</v>
      </c>
      <c r="C81" s="502">
        <f>'Sch D'!G79</f>
        <v>0</v>
      </c>
      <c r="D81" s="433" cm="1">
        <f t="array" ref="D81">SUM(ROUND(D79:D80,2))</f>
        <v>0</v>
      </c>
      <c r="E81" s="433" cm="1">
        <f t="array" ref="E81">SUM(ROUND(E79:E80,2))</f>
        <v>0</v>
      </c>
      <c r="F81" s="433" cm="1">
        <f t="array" ref="F81">SUM(ROUND(F79:F80,2))</f>
        <v>0</v>
      </c>
      <c r="G81" s="433" cm="1">
        <f t="array" ref="G81">SUM(ROUND(G79:G80,2))</f>
        <v>0</v>
      </c>
      <c r="H81" s="433" cm="1">
        <f t="array" ref="H81">SUM(ROUND(H79:H80,2))</f>
        <v>0</v>
      </c>
      <c r="I81" s="433" cm="1">
        <f t="array" ref="I81">SUM(ROUND(I79:I80,2))</f>
        <v>0</v>
      </c>
      <c r="J81" s="433" cm="1">
        <f t="array" ref="J81">SUM(ROUND(J79:J80,2))</f>
        <v>0</v>
      </c>
      <c r="K81" s="433" cm="1">
        <f t="array" ref="K81">SUM(ROUND(K79:K80,2))</f>
        <v>0</v>
      </c>
      <c r="L81" s="433" cm="1">
        <f t="array" ref="L81">SUM(ROUND(L79:L80,2))</f>
        <v>0</v>
      </c>
      <c r="M81" s="433" cm="1">
        <f t="array" ref="M81">SUM(ROUND(M79:M80,2))</f>
        <v>0</v>
      </c>
      <c r="N81" s="433" cm="1">
        <f t="array" ref="N81">SUM(ROUND(N79:N80,2))</f>
        <v>0</v>
      </c>
      <c r="O81" s="433" cm="1">
        <f t="array" ref="O81">SUM(ROUND(O79:O80,2))</f>
        <v>0</v>
      </c>
      <c r="P81" s="433" cm="1">
        <f t="array" ref="P81">SUM(ROUND(P79:P80,2))</f>
        <v>0</v>
      </c>
      <c r="Q81" s="433" cm="1">
        <f t="array" ref="Q81">SUM(ROUND(Q79:Q80,2))</f>
        <v>0</v>
      </c>
      <c r="R81" s="433" cm="1">
        <f t="array" ref="R81">SUM(ROUND(R79:R80,2))</f>
        <v>0</v>
      </c>
      <c r="S81" s="421" t="str">
        <f>IF(ABS('Sch D'!G79-ROUND(SUM(D81:R81),0))&gt;5,"ERROR", "")</f>
        <v/>
      </c>
    </row>
    <row r="82" spans="1:19" x14ac:dyDescent="0.2">
      <c r="C82" s="503"/>
      <c r="D82" s="434"/>
      <c r="E82" s="434"/>
      <c r="F82" s="434"/>
      <c r="G82" s="434"/>
      <c r="H82" s="434"/>
      <c r="I82" s="434"/>
      <c r="J82" s="434"/>
      <c r="K82" s="434"/>
      <c r="L82" s="434"/>
      <c r="M82" s="434"/>
      <c r="N82" s="434"/>
      <c r="O82" s="434"/>
      <c r="P82" s="434"/>
      <c r="Q82" s="434"/>
      <c r="R82" s="434"/>
    </row>
    <row r="83" spans="1:19" x14ac:dyDescent="0.2">
      <c r="A83" s="47">
        <v>4410</v>
      </c>
      <c r="B83" s="499" t="s">
        <v>461</v>
      </c>
      <c r="C83" s="506">
        <f>'Sch D'!G81</f>
        <v>0</v>
      </c>
      <c r="D83" s="438">
        <f>IFERROR(ROUND(D$11*'Sch D'!$G$81,2),0)</f>
        <v>0</v>
      </c>
      <c r="E83" s="438">
        <f>IFERROR(ROUND(E$11*'Sch D'!$G$81,2),0)</f>
        <v>0</v>
      </c>
      <c r="F83" s="438">
        <f>IFERROR(ROUND(F$11*'Sch D'!$G$81,2),0)</f>
        <v>0</v>
      </c>
      <c r="G83" s="438">
        <f>IFERROR(ROUND(G$11*'Sch D'!$G$81,2),0)</f>
        <v>0</v>
      </c>
      <c r="H83" s="438">
        <f>IFERROR(ROUND(H$11*'Sch D'!$G$81,2),0)</f>
        <v>0</v>
      </c>
      <c r="I83" s="438">
        <f>IFERROR(ROUND(I$11*'Sch D'!$G$81,2),0)</f>
        <v>0</v>
      </c>
      <c r="J83" s="438">
        <f>IFERROR(ROUND(J$11*'Sch D'!$G$81,2),0)</f>
        <v>0</v>
      </c>
      <c r="K83" s="438">
        <f>IFERROR(ROUND(K$11*'Sch D'!$G$81,2),0)</f>
        <v>0</v>
      </c>
      <c r="L83" s="438">
        <f>IFERROR(ROUND(L$11*'Sch D'!$G$81,2),0)</f>
        <v>0</v>
      </c>
      <c r="M83" s="438">
        <f>IFERROR(ROUND(M$11*'Sch D'!$G$81,2),0)</f>
        <v>0</v>
      </c>
      <c r="N83" s="438">
        <f>IFERROR(ROUND(N$11*'Sch D'!$G$81,2),0)</f>
        <v>0</v>
      </c>
      <c r="O83" s="438">
        <f>IFERROR(ROUND(O$11*'Sch D'!$G$81,2),0)</f>
        <v>0</v>
      </c>
      <c r="P83" s="438">
        <f>IFERROR(ROUND(P$11*'Sch D'!$G$81,2),0)</f>
        <v>0</v>
      </c>
      <c r="Q83" s="438">
        <f>IFERROR(ROUND(Q$11*'Sch D'!$G$81,2),0)</f>
        <v>0</v>
      </c>
      <c r="R83" s="438">
        <f>IFERROR(ROUND(R$11*'Sch D'!$G$81,2),0)</f>
        <v>0</v>
      </c>
      <c r="S83" s="421" t="str">
        <f>IF(ABS('Sch D'!G81-ROUND(SUM(D83:R83),0))&gt;5,"ERROR", "")</f>
        <v/>
      </c>
    </row>
    <row r="84" spans="1:19" x14ac:dyDescent="0.2">
      <c r="A84" s="63">
        <v>4420</v>
      </c>
      <c r="B84" s="304" t="s">
        <v>465</v>
      </c>
      <c r="C84" s="507">
        <f>'Sch D'!G82</f>
        <v>0</v>
      </c>
      <c r="D84" s="438">
        <f>IFERROR(ROUND(D$11*'Sch D'!$G$82,2),0)</f>
        <v>0</v>
      </c>
      <c r="E84" s="438">
        <f>IFERROR(ROUND(E$11*'Sch D'!$G$82,2),0)</f>
        <v>0</v>
      </c>
      <c r="F84" s="438">
        <f>IFERROR(ROUND(F$11*'Sch D'!$G$82,2),0)</f>
        <v>0</v>
      </c>
      <c r="G84" s="438">
        <f>IFERROR(ROUND(G$11*'Sch D'!$G$82,2),0)</f>
        <v>0</v>
      </c>
      <c r="H84" s="438">
        <f>IFERROR(ROUND(H$11*'Sch D'!$G$82,2),0)</f>
        <v>0</v>
      </c>
      <c r="I84" s="438">
        <f>IFERROR(ROUND(I$11*'Sch D'!$G$82,2),0)</f>
        <v>0</v>
      </c>
      <c r="J84" s="438">
        <f>IFERROR(ROUND(J$11*'Sch D'!$G$82,2),0)</f>
        <v>0</v>
      </c>
      <c r="K84" s="438">
        <f>IFERROR(ROUND(K$11*'Sch D'!$G$82,2),0)</f>
        <v>0</v>
      </c>
      <c r="L84" s="438">
        <f>IFERROR(ROUND(L$11*'Sch D'!$G$82,2),0)</f>
        <v>0</v>
      </c>
      <c r="M84" s="438">
        <f>IFERROR(ROUND(M$11*'Sch D'!$G$82,2),0)</f>
        <v>0</v>
      </c>
      <c r="N84" s="438">
        <f>IFERROR(ROUND(N$11*'Sch D'!$G$82,2),0)</f>
        <v>0</v>
      </c>
      <c r="O84" s="438">
        <f>IFERROR(ROUND(O$11*'Sch D'!$G$82,2),0)</f>
        <v>0</v>
      </c>
      <c r="P84" s="438">
        <f>IFERROR(ROUND(P$11*'Sch D'!$G$82,2),0)</f>
        <v>0</v>
      </c>
      <c r="Q84" s="438">
        <f>IFERROR(ROUND(Q$11*'Sch D'!$G$82,2),0)</f>
        <v>0</v>
      </c>
      <c r="R84" s="438">
        <f>IFERROR(ROUND(R$11*'Sch D'!$G$82,2),0)</f>
        <v>0</v>
      </c>
      <c r="S84" s="421" t="str">
        <f>IF(ABS('Sch D'!G82-ROUND(SUM(D84:R84),0))&gt;5,"ERROR", "")</f>
        <v/>
      </c>
    </row>
    <row r="85" spans="1:19" x14ac:dyDescent="0.2">
      <c r="A85" s="47">
        <v>4430</v>
      </c>
      <c r="B85" s="304" t="s">
        <v>501</v>
      </c>
      <c r="C85" s="506">
        <f>'Sch D'!G83</f>
        <v>0</v>
      </c>
      <c r="D85" s="438">
        <f>IFERROR(ROUND(D$11*'Sch D'!$G83,2),0)</f>
        <v>0</v>
      </c>
      <c r="E85" s="438">
        <f>IFERROR(ROUND(E$11*'Sch D'!$G83,2),0)</f>
        <v>0</v>
      </c>
      <c r="F85" s="438">
        <f>IFERROR(ROUND(F$11*'Sch D'!$G83,2),0)</f>
        <v>0</v>
      </c>
      <c r="G85" s="438">
        <f>IFERROR(ROUND(G$11*'Sch D'!$G83,2),0)</f>
        <v>0</v>
      </c>
      <c r="H85" s="438">
        <f>IFERROR(ROUND(H$11*'Sch D'!$G83,2),0)</f>
        <v>0</v>
      </c>
      <c r="I85" s="438">
        <f>IFERROR(ROUND(I$11*'Sch D'!$G83,2),0)</f>
        <v>0</v>
      </c>
      <c r="J85" s="438">
        <f>IFERROR(ROUND(J$11*'Sch D'!$G83,2),0)</f>
        <v>0</v>
      </c>
      <c r="K85" s="438">
        <f>IFERROR(ROUND(K$11*'Sch D'!$G83,2),0)</f>
        <v>0</v>
      </c>
      <c r="L85" s="438">
        <f>IFERROR(ROUND(L$11*'Sch D'!$G83,2),0)</f>
        <v>0</v>
      </c>
      <c r="M85" s="438">
        <f>IFERROR(ROUND(M$11*'Sch D'!$G83,2),0)</f>
        <v>0</v>
      </c>
      <c r="N85" s="438">
        <f>IFERROR(ROUND(N$11*'Sch D'!$G83,2),0)</f>
        <v>0</v>
      </c>
      <c r="O85" s="438">
        <f>IFERROR(ROUND(O$11*'Sch D'!$G83,2),0)</f>
        <v>0</v>
      </c>
      <c r="P85" s="438">
        <f>IFERROR(ROUND(P$11*'Sch D'!$G83,2),0)</f>
        <v>0</v>
      </c>
      <c r="Q85" s="438">
        <f>IFERROR(ROUND(Q$11*'Sch D'!$G83,2),0)</f>
        <v>0</v>
      </c>
      <c r="R85" s="438">
        <f>IFERROR(ROUND(R$11*'Sch D'!$G83,2),0)</f>
        <v>0</v>
      </c>
      <c r="S85" s="421" t="str">
        <f>IF(ABS('Sch D'!G83-ROUND(SUM(D85:R85),0))&gt;5,"ERROR", "")</f>
        <v/>
      </c>
    </row>
    <row r="86" spans="1:19" x14ac:dyDescent="0.2">
      <c r="A86" s="63">
        <v>4440</v>
      </c>
      <c r="B86" s="305" t="s">
        <v>502</v>
      </c>
      <c r="C86" s="507">
        <f>'Sch D'!G84</f>
        <v>0</v>
      </c>
      <c r="D86" s="438">
        <f>IFERROR(ROUND(D$11*'Sch D'!$G84,2),0)</f>
        <v>0</v>
      </c>
      <c r="E86" s="438">
        <f>IFERROR(ROUND(E$11*'Sch D'!$G84,2),0)</f>
        <v>0</v>
      </c>
      <c r="F86" s="438">
        <f>IFERROR(ROUND(F$11*'Sch D'!$G84,2),0)</f>
        <v>0</v>
      </c>
      <c r="G86" s="438">
        <f>IFERROR(ROUND(G$11*'Sch D'!$G84,2),0)</f>
        <v>0</v>
      </c>
      <c r="H86" s="438">
        <f>IFERROR(ROUND(H$11*'Sch D'!$G84,2),0)</f>
        <v>0</v>
      </c>
      <c r="I86" s="438">
        <f>IFERROR(ROUND(I$11*'Sch D'!$G84,2),0)</f>
        <v>0</v>
      </c>
      <c r="J86" s="438">
        <f>IFERROR(ROUND(J$11*'Sch D'!$G84,2),0)</f>
        <v>0</v>
      </c>
      <c r="K86" s="438">
        <f>IFERROR(ROUND(K$11*'Sch D'!$G84,2),0)</f>
        <v>0</v>
      </c>
      <c r="L86" s="438">
        <f>IFERROR(ROUND(L$11*'Sch D'!$G84,2),0)</f>
        <v>0</v>
      </c>
      <c r="M86" s="438">
        <f>IFERROR(ROUND(M$11*'Sch D'!$G84,2),0)</f>
        <v>0</v>
      </c>
      <c r="N86" s="438">
        <f>IFERROR(ROUND(N$11*'Sch D'!$G84,2),0)</f>
        <v>0</v>
      </c>
      <c r="O86" s="438">
        <f>IFERROR(ROUND(O$11*'Sch D'!$G84,2),0)</f>
        <v>0</v>
      </c>
      <c r="P86" s="438">
        <f>IFERROR(ROUND(P$11*'Sch D'!$G84,2),0)</f>
        <v>0</v>
      </c>
      <c r="Q86" s="438">
        <f>IFERROR(ROUND(Q$11*'Sch D'!$G84,2),0)</f>
        <v>0</v>
      </c>
      <c r="R86" s="438">
        <f>IFERROR(ROUND(R$11*'Sch D'!$G84,2),0)</f>
        <v>0</v>
      </c>
      <c r="S86" s="421" t="str">
        <f>IF(ABS('Sch D'!G84-ROUND(SUM(D86:R86),0))&gt;5,"ERROR", "")</f>
        <v/>
      </c>
    </row>
    <row r="87" spans="1:19" x14ac:dyDescent="0.2">
      <c r="A87" s="63">
        <v>4450</v>
      </c>
      <c r="B87" s="305" t="s">
        <v>372</v>
      </c>
      <c r="C87" s="507">
        <f>'Sch D'!G85</f>
        <v>0</v>
      </c>
      <c r="D87" s="438">
        <f>IFERROR(ROUND(D$11*'Sch D'!$G85,2),0)</f>
        <v>0</v>
      </c>
      <c r="E87" s="438">
        <f>IFERROR(ROUND(E$11*'Sch D'!$G85,2),0)</f>
        <v>0</v>
      </c>
      <c r="F87" s="438">
        <f>IFERROR(ROUND(F$11*'Sch D'!$G85,2),0)</f>
        <v>0</v>
      </c>
      <c r="G87" s="438">
        <f>IFERROR(ROUND(G$11*'Sch D'!$G85,2),0)</f>
        <v>0</v>
      </c>
      <c r="H87" s="438">
        <f>IFERROR(ROUND(H$11*'Sch D'!$G85,2),0)</f>
        <v>0</v>
      </c>
      <c r="I87" s="438">
        <f>IFERROR(ROUND(I$11*'Sch D'!$G85,2),0)</f>
        <v>0</v>
      </c>
      <c r="J87" s="438">
        <f>IFERROR(ROUND(J$11*'Sch D'!$G85,2),0)</f>
        <v>0</v>
      </c>
      <c r="K87" s="438">
        <f>IFERROR(ROUND(K$11*'Sch D'!$G85,2),0)</f>
        <v>0</v>
      </c>
      <c r="L87" s="438">
        <f>IFERROR(ROUND(L$11*'Sch D'!$G85,2),0)</f>
        <v>0</v>
      </c>
      <c r="M87" s="438">
        <f>IFERROR(ROUND(M$11*'Sch D'!$G85,2),0)</f>
        <v>0</v>
      </c>
      <c r="N87" s="438">
        <f>IFERROR(ROUND(N$11*'Sch D'!$G85,2),0)</f>
        <v>0</v>
      </c>
      <c r="O87" s="438">
        <f>IFERROR(ROUND(O$11*'Sch D'!$G85,2),0)</f>
        <v>0</v>
      </c>
      <c r="P87" s="438">
        <f>IFERROR(ROUND(P$11*'Sch D'!$G85,2),0)</f>
        <v>0</v>
      </c>
      <c r="Q87" s="438">
        <f>IFERROR(ROUND(Q$11*'Sch D'!$G85,2),0)</f>
        <v>0</v>
      </c>
      <c r="R87" s="438">
        <f>IFERROR(ROUND(R$11*'Sch D'!$G85,2),0)</f>
        <v>0</v>
      </c>
      <c r="S87" s="421" t="str">
        <f>IF(ABS('Sch D'!G85-ROUND(SUM(D87:R87),0))&gt;5,"ERROR", "")</f>
        <v/>
      </c>
    </row>
    <row r="88" spans="1:19" s="45" customFormat="1" x14ac:dyDescent="0.2">
      <c r="A88" s="445">
        <v>4400</v>
      </c>
      <c r="B88" s="103" t="s">
        <v>277</v>
      </c>
      <c r="C88" s="502">
        <f>'Sch D'!G86</f>
        <v>0</v>
      </c>
      <c r="D88" s="433" cm="1">
        <f t="array" ref="D88">SUM(ROUND(D83:D87,2))</f>
        <v>0</v>
      </c>
      <c r="E88" s="433" cm="1">
        <f t="array" ref="E88">SUM(ROUND(E83:E87,2))</f>
        <v>0</v>
      </c>
      <c r="F88" s="433" cm="1">
        <f t="array" ref="F88">SUM(ROUND(F83:F87,2))</f>
        <v>0</v>
      </c>
      <c r="G88" s="433" cm="1">
        <f t="array" ref="G88">SUM(ROUND(G83:G87,2))</f>
        <v>0</v>
      </c>
      <c r="H88" s="433" cm="1">
        <f t="array" ref="H88">SUM(ROUND(H83:H87,2))</f>
        <v>0</v>
      </c>
      <c r="I88" s="433" cm="1">
        <f t="array" ref="I88">SUM(ROUND(I83:I87,2))</f>
        <v>0</v>
      </c>
      <c r="J88" s="433" cm="1">
        <f t="array" ref="J88">SUM(ROUND(J83:J87,2))</f>
        <v>0</v>
      </c>
      <c r="K88" s="433" cm="1">
        <f t="array" ref="K88">SUM(ROUND(K83:K87,2))</f>
        <v>0</v>
      </c>
      <c r="L88" s="433" cm="1">
        <f t="array" ref="L88">SUM(ROUND(L83:L87,2))</f>
        <v>0</v>
      </c>
      <c r="M88" s="433" cm="1">
        <f t="array" ref="M88">SUM(ROUND(M83:M87,2))</f>
        <v>0</v>
      </c>
      <c r="N88" s="433" cm="1">
        <f t="array" ref="N88">SUM(ROUND(N83:N87,2))</f>
        <v>0</v>
      </c>
      <c r="O88" s="433" cm="1">
        <f t="array" ref="O88">SUM(ROUND(O83:O87,2))</f>
        <v>0</v>
      </c>
      <c r="P88" s="433" cm="1">
        <f t="array" ref="P88">SUM(ROUND(P83:P87,2))</f>
        <v>0</v>
      </c>
      <c r="Q88" s="433" cm="1">
        <f t="array" ref="Q88">SUM(ROUND(Q83:Q87,2))</f>
        <v>0</v>
      </c>
      <c r="R88" s="433" cm="1">
        <f t="array" ref="R88">SUM(ROUND(R83:R87,2))</f>
        <v>0</v>
      </c>
      <c r="S88" s="421" t="str">
        <f>IF(ABS('Sch D'!G86-ROUND(SUM(D88:R88),0))&gt;5,"ERROR", "")</f>
        <v/>
      </c>
    </row>
    <row r="89" spans="1:19" x14ac:dyDescent="0.2">
      <c r="C89" s="503"/>
      <c r="D89" s="434"/>
      <c r="E89" s="434"/>
      <c r="F89" s="434"/>
      <c r="G89" s="434"/>
      <c r="H89" s="434"/>
      <c r="I89" s="434"/>
      <c r="J89" s="434"/>
      <c r="K89" s="434"/>
      <c r="L89" s="434"/>
      <c r="M89" s="434"/>
      <c r="N89" s="434"/>
      <c r="O89" s="434"/>
      <c r="P89" s="434"/>
      <c r="Q89" s="434"/>
      <c r="R89" s="434"/>
    </row>
    <row r="90" spans="1:19" x14ac:dyDescent="0.2">
      <c r="A90" s="47">
        <v>4910</v>
      </c>
      <c r="B90" s="304" t="s">
        <v>373</v>
      </c>
      <c r="C90" s="506">
        <f>'Sch D'!G88</f>
        <v>0</v>
      </c>
      <c r="D90" s="438">
        <f>IFERROR(ROUND(D$11*'Sch D'!$G88,2),0)</f>
        <v>0</v>
      </c>
      <c r="E90" s="438">
        <f>IFERROR(ROUND(E$11*'Sch D'!$G88,2),0)</f>
        <v>0</v>
      </c>
      <c r="F90" s="438">
        <f>IFERROR(ROUND(F$11*'Sch D'!$G88,2),0)</f>
        <v>0</v>
      </c>
      <c r="G90" s="438">
        <f>IFERROR(ROUND(G$11*'Sch D'!$G88,2),0)</f>
        <v>0</v>
      </c>
      <c r="H90" s="438">
        <f>IFERROR(ROUND(H$11*'Sch D'!$G88,2),0)</f>
        <v>0</v>
      </c>
      <c r="I90" s="438">
        <f>IFERROR(ROUND(I$11*'Sch D'!$G88,2),0)</f>
        <v>0</v>
      </c>
      <c r="J90" s="438">
        <f>IFERROR(ROUND(J$11*'Sch D'!$G88,2),0)</f>
        <v>0</v>
      </c>
      <c r="K90" s="438">
        <f>IFERROR(ROUND(K$11*'Sch D'!$G88,2),0)</f>
        <v>0</v>
      </c>
      <c r="L90" s="438">
        <f>IFERROR(ROUND(L$11*'Sch D'!$G88,2),0)</f>
        <v>0</v>
      </c>
      <c r="M90" s="438">
        <f>IFERROR(ROUND(M$11*'Sch D'!$G88,2),0)</f>
        <v>0</v>
      </c>
      <c r="N90" s="438">
        <f>IFERROR(ROUND(N$11*'Sch D'!$G88,2),0)</f>
        <v>0</v>
      </c>
      <c r="O90" s="438">
        <f>IFERROR(ROUND(O$11*'Sch D'!$G88,2),0)</f>
        <v>0</v>
      </c>
      <c r="P90" s="438">
        <f>IFERROR(ROUND(P$11*'Sch D'!$G88,2),0)</f>
        <v>0</v>
      </c>
      <c r="Q90" s="438">
        <f>IFERROR(ROUND(Q$11*'Sch D'!$G88,2),0)</f>
        <v>0</v>
      </c>
      <c r="R90" s="438">
        <f>IFERROR(ROUND(R$11*'Sch D'!$G88,2),0)</f>
        <v>0</v>
      </c>
      <c r="S90" s="421" t="str">
        <f>IF(ABS('Sch D'!G88-ROUND(SUM(D90:R90),0))&gt;5,"ERROR", "")</f>
        <v/>
      </c>
    </row>
    <row r="91" spans="1:19" x14ac:dyDescent="0.2">
      <c r="A91" s="47">
        <v>4920</v>
      </c>
      <c r="B91" s="305" t="s">
        <v>374</v>
      </c>
      <c r="C91" s="506">
        <f>'Sch D'!G89</f>
        <v>0</v>
      </c>
      <c r="D91" s="438">
        <f>IFERROR(ROUND(D$11*'Sch D'!$G89,2),0)</f>
        <v>0</v>
      </c>
      <c r="E91" s="438">
        <f>IFERROR(ROUND(E$11*'Sch D'!$G89,2),0)</f>
        <v>0</v>
      </c>
      <c r="F91" s="438">
        <f>IFERROR(ROUND(F$11*'Sch D'!$G89,2),0)</f>
        <v>0</v>
      </c>
      <c r="G91" s="438">
        <f>IFERROR(ROUND(G$11*'Sch D'!$G89,2),0)</f>
        <v>0</v>
      </c>
      <c r="H91" s="438">
        <f>IFERROR(ROUND(H$11*'Sch D'!$G89,2),0)</f>
        <v>0</v>
      </c>
      <c r="I91" s="438">
        <f>IFERROR(ROUND(I$11*'Sch D'!$G89,2),0)</f>
        <v>0</v>
      </c>
      <c r="J91" s="438">
        <f>IFERROR(ROUND(J$11*'Sch D'!$G89,2),0)</f>
        <v>0</v>
      </c>
      <c r="K91" s="438">
        <f>IFERROR(ROUND(K$11*'Sch D'!$G89,2),0)</f>
        <v>0</v>
      </c>
      <c r="L91" s="438">
        <f>IFERROR(ROUND(L$11*'Sch D'!$G89,2),0)</f>
        <v>0</v>
      </c>
      <c r="M91" s="438">
        <f>IFERROR(ROUND(M$11*'Sch D'!$G89,2),0)</f>
        <v>0</v>
      </c>
      <c r="N91" s="438">
        <f>IFERROR(ROUND(N$11*'Sch D'!$G89,2),0)</f>
        <v>0</v>
      </c>
      <c r="O91" s="438">
        <f>IFERROR(ROUND(O$11*'Sch D'!$G89,2),0)</f>
        <v>0</v>
      </c>
      <c r="P91" s="438">
        <f>IFERROR(ROUND(P$11*'Sch D'!$G89,2),0)</f>
        <v>0</v>
      </c>
      <c r="Q91" s="438">
        <f>IFERROR(ROUND(Q$11*'Sch D'!$G89,2),0)</f>
        <v>0</v>
      </c>
      <c r="R91" s="438">
        <f>IFERROR(ROUND(R$11*'Sch D'!$G89,2),0)</f>
        <v>0</v>
      </c>
      <c r="S91" s="421" t="str">
        <f>IF(ABS('Sch D'!G89-ROUND(SUM(D91:R91),0))&gt;5,"ERROR", "")</f>
        <v/>
      </c>
    </row>
    <row r="92" spans="1:19" x14ac:dyDescent="0.2">
      <c r="A92" s="47">
        <v>4930</v>
      </c>
      <c r="B92" s="305" t="s">
        <v>375</v>
      </c>
      <c r="C92" s="506">
        <f>'Sch D'!G90</f>
        <v>0</v>
      </c>
      <c r="D92" s="438">
        <f>IFERROR(ROUND(D$11*'Sch D'!$G90,2),0)</f>
        <v>0</v>
      </c>
      <c r="E92" s="438">
        <f>IFERROR(ROUND(E$11*'Sch D'!$G90,2),0)</f>
        <v>0</v>
      </c>
      <c r="F92" s="438">
        <f>IFERROR(ROUND(F$11*'Sch D'!$G90,2),0)</f>
        <v>0</v>
      </c>
      <c r="G92" s="438">
        <f>IFERROR(ROUND(G$11*'Sch D'!$G90,2),0)</f>
        <v>0</v>
      </c>
      <c r="H92" s="438">
        <f>IFERROR(ROUND(H$11*'Sch D'!$G90,2),0)</f>
        <v>0</v>
      </c>
      <c r="I92" s="438">
        <f>IFERROR(ROUND(I$11*'Sch D'!$G90,2),0)</f>
        <v>0</v>
      </c>
      <c r="J92" s="438">
        <f>IFERROR(ROUND(J$11*'Sch D'!$G90,2),0)</f>
        <v>0</v>
      </c>
      <c r="K92" s="438">
        <f>IFERROR(ROUND(K$11*'Sch D'!$G90,2),0)</f>
        <v>0</v>
      </c>
      <c r="L92" s="438">
        <f>IFERROR(ROUND(L$11*'Sch D'!$G90,2),0)</f>
        <v>0</v>
      </c>
      <c r="M92" s="438">
        <f>IFERROR(ROUND(M$11*'Sch D'!$G90,2),0)</f>
        <v>0</v>
      </c>
      <c r="N92" s="438">
        <f>IFERROR(ROUND(N$11*'Sch D'!$G90,2),0)</f>
        <v>0</v>
      </c>
      <c r="O92" s="438">
        <f>IFERROR(ROUND(O$11*'Sch D'!$G90,2),0)</f>
        <v>0</v>
      </c>
      <c r="P92" s="438">
        <f>IFERROR(ROUND(P$11*'Sch D'!$G90,2),0)</f>
        <v>0</v>
      </c>
      <c r="Q92" s="438">
        <f>IFERROR(ROUND(Q$11*'Sch D'!$G90,2),0)</f>
        <v>0</v>
      </c>
      <c r="R92" s="438">
        <f>IFERROR(ROUND(R$11*'Sch D'!$G90,2),0)</f>
        <v>0</v>
      </c>
      <c r="S92" s="421" t="str">
        <f>IF(ABS('Sch D'!G90-ROUND(SUM(D92:R92),0))&gt;5,"ERROR", "")</f>
        <v/>
      </c>
    </row>
    <row r="93" spans="1:19" x14ac:dyDescent="0.2">
      <c r="A93" s="47">
        <v>4940</v>
      </c>
      <c r="B93" s="305" t="s">
        <v>376</v>
      </c>
      <c r="C93" s="506">
        <f>'Sch D'!G91</f>
        <v>0</v>
      </c>
      <c r="D93" s="438">
        <f>IFERROR(ROUND(D$11*'Sch D'!$G91,2),0)</f>
        <v>0</v>
      </c>
      <c r="E93" s="438">
        <f>IFERROR(ROUND(E$11*'Sch D'!$G91,2),0)</f>
        <v>0</v>
      </c>
      <c r="F93" s="438">
        <f>IFERROR(ROUND(F$11*'Sch D'!$G91,2),0)</f>
        <v>0</v>
      </c>
      <c r="G93" s="438">
        <f>IFERROR(ROUND(G$11*'Sch D'!$G91,2),0)</f>
        <v>0</v>
      </c>
      <c r="H93" s="438">
        <f>IFERROR(ROUND(H$11*'Sch D'!$G91,2),0)</f>
        <v>0</v>
      </c>
      <c r="I93" s="438">
        <f>IFERROR(ROUND(I$11*'Sch D'!$G91,2),0)</f>
        <v>0</v>
      </c>
      <c r="J93" s="438">
        <f>IFERROR(ROUND(J$11*'Sch D'!$G91,2),0)</f>
        <v>0</v>
      </c>
      <c r="K93" s="438">
        <f>IFERROR(ROUND(K$11*'Sch D'!$G91,2),0)</f>
        <v>0</v>
      </c>
      <c r="L93" s="438">
        <f>IFERROR(ROUND(L$11*'Sch D'!$G91,2),0)</f>
        <v>0</v>
      </c>
      <c r="M93" s="438">
        <f>IFERROR(ROUND(M$11*'Sch D'!$G91,2),0)</f>
        <v>0</v>
      </c>
      <c r="N93" s="438">
        <f>IFERROR(ROUND(N$11*'Sch D'!$G91,2),0)</f>
        <v>0</v>
      </c>
      <c r="O93" s="438">
        <f>IFERROR(ROUND(O$11*'Sch D'!$G91,2),0)</f>
        <v>0</v>
      </c>
      <c r="P93" s="438">
        <f>IFERROR(ROUND(P$11*'Sch D'!$G91,2),0)</f>
        <v>0</v>
      </c>
      <c r="Q93" s="438">
        <f>IFERROR(ROUND(Q$11*'Sch D'!$G91,2),0)</f>
        <v>0</v>
      </c>
      <c r="R93" s="438">
        <f>IFERROR(ROUND(R$11*'Sch D'!$G91,2),0)</f>
        <v>0</v>
      </c>
      <c r="S93" s="421" t="str">
        <f>IF(ABS('Sch D'!G91-ROUND(SUM(D93:R93),0))&gt;5,"ERROR", "")</f>
        <v/>
      </c>
    </row>
    <row r="94" spans="1:19" x14ac:dyDescent="0.2">
      <c r="A94" s="63">
        <v>4950</v>
      </c>
      <c r="B94" s="305" t="s">
        <v>496</v>
      </c>
      <c r="C94" s="506">
        <f>'Sch D'!G92</f>
        <v>0</v>
      </c>
      <c r="D94" s="438">
        <f>IFERROR(ROUND(D$11*'Sch D'!$G92,2),0)</f>
        <v>0</v>
      </c>
      <c r="E94" s="438">
        <f>IFERROR(ROUND(E$11*'Sch D'!$G92,2),0)</f>
        <v>0</v>
      </c>
      <c r="F94" s="438">
        <f>IFERROR(ROUND(F$11*'Sch D'!$G92,2),0)</f>
        <v>0</v>
      </c>
      <c r="G94" s="438">
        <f>IFERROR(ROUND(G$11*'Sch D'!$G92,2),0)</f>
        <v>0</v>
      </c>
      <c r="H94" s="438">
        <f>IFERROR(ROUND(H$11*'Sch D'!$G92,2),0)</f>
        <v>0</v>
      </c>
      <c r="I94" s="438">
        <f>IFERROR(ROUND(I$11*'Sch D'!$G92,2),0)</f>
        <v>0</v>
      </c>
      <c r="J94" s="438">
        <f>IFERROR(ROUND(J$11*'Sch D'!$G92,2),0)</f>
        <v>0</v>
      </c>
      <c r="K94" s="438">
        <f>IFERROR(ROUND(K$11*'Sch D'!$G92,2),0)</f>
        <v>0</v>
      </c>
      <c r="L94" s="438">
        <f>IFERROR(ROUND(L$11*'Sch D'!$G92,2),0)</f>
        <v>0</v>
      </c>
      <c r="M94" s="438">
        <f>IFERROR(ROUND(M$11*'Sch D'!$G92,2),0)</f>
        <v>0</v>
      </c>
      <c r="N94" s="438">
        <f>IFERROR(ROUND(N$11*'Sch D'!$G92,2),0)</f>
        <v>0</v>
      </c>
      <c r="O94" s="438">
        <f>IFERROR(ROUND(O$11*'Sch D'!$G92,2),0)</f>
        <v>0</v>
      </c>
      <c r="P94" s="438">
        <f>IFERROR(ROUND(P$11*'Sch D'!$G92,2),0)</f>
        <v>0</v>
      </c>
      <c r="Q94" s="438">
        <f>IFERROR(ROUND(Q$11*'Sch D'!$G92,2),0)</f>
        <v>0</v>
      </c>
      <c r="R94" s="438">
        <f>IFERROR(ROUND(R$11*'Sch D'!$G92,2),0)</f>
        <v>0</v>
      </c>
      <c r="S94" s="421" t="str">
        <f>IF(ABS('Sch D'!G92-ROUND(SUM(D94:R94),0))&gt;5,"ERROR", "")</f>
        <v/>
      </c>
    </row>
    <row r="95" spans="1:19" x14ac:dyDescent="0.2">
      <c r="A95" s="63">
        <v>4960</v>
      </c>
      <c r="B95" s="304" t="s">
        <v>377</v>
      </c>
      <c r="C95" s="506">
        <f>'Sch D'!G93</f>
        <v>0</v>
      </c>
      <c r="D95" s="438">
        <f>IFERROR(ROUND(D$11*'Sch D'!$G93,2),0)</f>
        <v>0</v>
      </c>
      <c r="E95" s="438">
        <f>IFERROR(ROUND(E$11*'Sch D'!$G93,2),0)</f>
        <v>0</v>
      </c>
      <c r="F95" s="438">
        <f>IFERROR(ROUND(F$11*'Sch D'!$G93,2),0)</f>
        <v>0</v>
      </c>
      <c r="G95" s="438">
        <f>IFERROR(ROUND(G$11*'Sch D'!$G93,2),0)</f>
        <v>0</v>
      </c>
      <c r="H95" s="438">
        <f>IFERROR(ROUND(H$11*'Sch D'!$G93,2),0)</f>
        <v>0</v>
      </c>
      <c r="I95" s="438">
        <f>IFERROR(ROUND(I$11*'Sch D'!$G93,2),0)</f>
        <v>0</v>
      </c>
      <c r="J95" s="438">
        <f>IFERROR(ROUND(J$11*'Sch D'!$G93,2),0)</f>
        <v>0</v>
      </c>
      <c r="K95" s="438">
        <f>IFERROR(ROUND(K$11*'Sch D'!$G93,2),0)</f>
        <v>0</v>
      </c>
      <c r="L95" s="438">
        <f>IFERROR(ROUND(L$11*'Sch D'!$G93,2),0)</f>
        <v>0</v>
      </c>
      <c r="M95" s="438">
        <f>IFERROR(ROUND(M$11*'Sch D'!$G93,2),0)</f>
        <v>0</v>
      </c>
      <c r="N95" s="438">
        <f>IFERROR(ROUND(N$11*'Sch D'!$G93,2),0)</f>
        <v>0</v>
      </c>
      <c r="O95" s="438">
        <f>IFERROR(ROUND(O$11*'Sch D'!$G93,2),0)</f>
        <v>0</v>
      </c>
      <c r="P95" s="438">
        <f>IFERROR(ROUND(P$11*'Sch D'!$G93,2),0)</f>
        <v>0</v>
      </c>
      <c r="Q95" s="438">
        <f>IFERROR(ROUND(Q$11*'Sch D'!$G93,2),0)</f>
        <v>0</v>
      </c>
      <c r="R95" s="438">
        <f>IFERROR(ROUND(R$11*'Sch D'!$G93,2),0)</f>
        <v>0</v>
      </c>
      <c r="S95" s="421" t="str">
        <f>IF(ABS('Sch D'!G93-ROUND(SUM(D95:R95),0))&gt;5,"ERROR", "")</f>
        <v/>
      </c>
    </row>
    <row r="96" spans="1:19" s="45" customFormat="1" x14ac:dyDescent="0.2">
      <c r="A96" s="445">
        <v>4900</v>
      </c>
      <c r="B96" s="103" t="s">
        <v>1</v>
      </c>
      <c r="C96" s="506">
        <f>'Sch D'!G94</f>
        <v>0</v>
      </c>
      <c r="D96" s="433" cm="1">
        <f t="array" ref="D96">SUM(ROUND(D90:D95,2))</f>
        <v>0</v>
      </c>
      <c r="E96" s="433" cm="1">
        <f t="array" ref="E96">SUM(ROUND(E90:E95,2))</f>
        <v>0</v>
      </c>
      <c r="F96" s="433" cm="1">
        <f t="array" ref="F96">SUM(ROUND(F90:F95,2))</f>
        <v>0</v>
      </c>
      <c r="G96" s="433" cm="1">
        <f t="array" ref="G96">SUM(ROUND(G90:G95,2))</f>
        <v>0</v>
      </c>
      <c r="H96" s="433" cm="1">
        <f t="array" ref="H96">SUM(ROUND(H90:H95,2))</f>
        <v>0</v>
      </c>
      <c r="I96" s="433" cm="1">
        <f t="array" ref="I96">SUM(ROUND(I90:I95,2))</f>
        <v>0</v>
      </c>
      <c r="J96" s="433" cm="1">
        <f t="array" ref="J96">SUM(ROUND(J90:J95,2))</f>
        <v>0</v>
      </c>
      <c r="K96" s="433" cm="1">
        <f t="array" ref="K96">SUM(ROUND(K90:K95,2))</f>
        <v>0</v>
      </c>
      <c r="L96" s="433" cm="1">
        <f t="array" ref="L96">SUM(ROUND(L90:L95,2))</f>
        <v>0</v>
      </c>
      <c r="M96" s="433" cm="1">
        <f t="array" ref="M96">SUM(ROUND(M90:M95,2))</f>
        <v>0</v>
      </c>
      <c r="N96" s="433" cm="1">
        <f t="array" ref="N96">SUM(ROUND(N90:N95,2))</f>
        <v>0</v>
      </c>
      <c r="O96" s="433" cm="1">
        <f t="array" ref="O96">SUM(ROUND(O90:O95,2))</f>
        <v>0</v>
      </c>
      <c r="P96" s="433" cm="1">
        <f t="array" ref="P96">SUM(ROUND(P90:P95,2))</f>
        <v>0</v>
      </c>
      <c r="Q96" s="433" cm="1">
        <f t="array" ref="Q96">SUM(ROUND(Q90:Q95,2))</f>
        <v>0</v>
      </c>
      <c r="R96" s="433" cm="1">
        <f t="array" ref="R96">SUM(ROUND(R90:R95,2))</f>
        <v>0</v>
      </c>
      <c r="S96" s="421" t="str">
        <f>IF(ABS('Sch D'!G94-ROUND(SUM(D96:R96),0))&gt;5,"ERROR", "")</f>
        <v/>
      </c>
    </row>
    <row r="97" spans="1:19" s="45" customFormat="1" x14ac:dyDescent="0.2">
      <c r="A97" s="101"/>
      <c r="C97" s="513"/>
      <c r="D97" s="436"/>
      <c r="E97" s="436"/>
      <c r="F97" s="436"/>
      <c r="G97" s="436"/>
      <c r="H97" s="436"/>
      <c r="I97" s="436"/>
      <c r="J97" s="436"/>
      <c r="K97" s="436"/>
      <c r="L97" s="436"/>
      <c r="M97" s="436"/>
      <c r="N97" s="436"/>
      <c r="O97" s="436"/>
      <c r="P97" s="436"/>
      <c r="Q97" s="436"/>
      <c r="R97" s="436"/>
      <c r="S97" s="421"/>
    </row>
    <row r="98" spans="1:19" x14ac:dyDescent="0.2">
      <c r="A98" s="47">
        <v>5110</v>
      </c>
      <c r="B98" s="305" t="s">
        <v>497</v>
      </c>
      <c r="C98" s="507">
        <f>'Sch D'!G96</f>
        <v>0</v>
      </c>
      <c r="D98" s="438">
        <f>IFERROR(ROUND(D$11*'Sch D'!$G96,2),0)</f>
        <v>0</v>
      </c>
      <c r="E98" s="438">
        <f>IFERROR(ROUND(E$11*'Sch D'!$G96,2),0)</f>
        <v>0</v>
      </c>
      <c r="F98" s="438">
        <f>IFERROR(ROUND(F$11*'Sch D'!$G96,2),0)</f>
        <v>0</v>
      </c>
      <c r="G98" s="438">
        <f>IFERROR(ROUND(G$11*'Sch D'!$G96,2),0)</f>
        <v>0</v>
      </c>
      <c r="H98" s="438">
        <f>IFERROR(ROUND(H$11*'Sch D'!$G96,2),0)</f>
        <v>0</v>
      </c>
      <c r="I98" s="438">
        <f>IFERROR(ROUND(I$11*'Sch D'!$G96,2),0)</f>
        <v>0</v>
      </c>
      <c r="J98" s="438">
        <f>IFERROR(ROUND(J$11*'Sch D'!$G96,2),0)</f>
        <v>0</v>
      </c>
      <c r="K98" s="438">
        <f>IFERROR(ROUND(K$11*'Sch D'!$G96,2),0)</f>
        <v>0</v>
      </c>
      <c r="L98" s="438">
        <f>IFERROR(ROUND(L$11*'Sch D'!$G96,2),0)</f>
        <v>0</v>
      </c>
      <c r="M98" s="438">
        <f>IFERROR(ROUND(M$11*'Sch D'!$G96,2),0)</f>
        <v>0</v>
      </c>
      <c r="N98" s="438">
        <f>IFERROR(ROUND(N$11*'Sch D'!$G96,2),0)</f>
        <v>0</v>
      </c>
      <c r="O98" s="438">
        <f>IFERROR(ROUND(O$11*'Sch D'!$G96,2),0)</f>
        <v>0</v>
      </c>
      <c r="P98" s="438">
        <f>IFERROR(ROUND(P$11*'Sch D'!$G96,2),0)</f>
        <v>0</v>
      </c>
      <c r="Q98" s="438">
        <f>IFERROR(ROUND(Q$11*'Sch D'!$G96,2),0)</f>
        <v>0</v>
      </c>
      <c r="R98" s="438">
        <f>IFERROR(ROUND(R$11*'Sch D'!$G96,2),0)</f>
        <v>0</v>
      </c>
      <c r="S98" s="421" t="str">
        <f>IF(ABS('Sch D'!G96-ROUND(SUM(D98:R98),0))&gt;5,"ERROR", "")</f>
        <v/>
      </c>
    </row>
    <row r="99" spans="1:19" x14ac:dyDescent="0.2">
      <c r="A99" s="63">
        <v>5120</v>
      </c>
      <c r="B99" s="305" t="s">
        <v>378</v>
      </c>
      <c r="C99" s="507">
        <f>'Sch D'!G97</f>
        <v>0</v>
      </c>
      <c r="D99" s="438">
        <f>IFERROR(ROUND(D$11*'Sch D'!$G97,2),0)</f>
        <v>0</v>
      </c>
      <c r="E99" s="438">
        <f>IFERROR(ROUND(E$11*'Sch D'!$G97,2),0)</f>
        <v>0</v>
      </c>
      <c r="F99" s="438">
        <f>IFERROR(ROUND(F$11*'Sch D'!$G97,2),0)</f>
        <v>0</v>
      </c>
      <c r="G99" s="438">
        <f>IFERROR(ROUND(G$11*'Sch D'!$G97,2),0)</f>
        <v>0</v>
      </c>
      <c r="H99" s="438">
        <f>IFERROR(ROUND(H$11*'Sch D'!$G97,2),0)</f>
        <v>0</v>
      </c>
      <c r="I99" s="438">
        <f>IFERROR(ROUND(I$11*'Sch D'!$G97,2),0)</f>
        <v>0</v>
      </c>
      <c r="J99" s="438">
        <f>IFERROR(ROUND(J$11*'Sch D'!$G97,2),0)</f>
        <v>0</v>
      </c>
      <c r="K99" s="438">
        <f>IFERROR(ROUND(K$11*'Sch D'!$G97,2),0)</f>
        <v>0</v>
      </c>
      <c r="L99" s="438">
        <f>IFERROR(ROUND(L$11*'Sch D'!$G97,2),0)</f>
        <v>0</v>
      </c>
      <c r="M99" s="438">
        <f>IFERROR(ROUND(M$11*'Sch D'!$G97,2),0)</f>
        <v>0</v>
      </c>
      <c r="N99" s="438">
        <f>IFERROR(ROUND(N$11*'Sch D'!$G97,2),0)</f>
        <v>0</v>
      </c>
      <c r="O99" s="438">
        <f>IFERROR(ROUND(O$11*'Sch D'!$G97,2),0)</f>
        <v>0</v>
      </c>
      <c r="P99" s="438">
        <f>IFERROR(ROUND(P$11*'Sch D'!$G97,2),0)</f>
        <v>0</v>
      </c>
      <c r="Q99" s="438">
        <f>IFERROR(ROUND(Q$11*'Sch D'!$G97,2),0)</f>
        <v>0</v>
      </c>
      <c r="R99" s="438">
        <f>IFERROR(ROUND(R$11*'Sch D'!$G97,2),0)</f>
        <v>0</v>
      </c>
      <c r="S99" s="421" t="str">
        <f>IF(ABS('Sch D'!G97-ROUND(SUM(D99:R99),0))&gt;5,"ERROR", "")</f>
        <v/>
      </c>
    </row>
    <row r="100" spans="1:19" s="45" customFormat="1" x14ac:dyDescent="0.2">
      <c r="A100" s="445">
        <v>5100</v>
      </c>
      <c r="B100" s="103" t="s">
        <v>181</v>
      </c>
      <c r="C100" s="506">
        <f>'Sch D'!G98</f>
        <v>0</v>
      </c>
      <c r="D100" s="433" cm="1">
        <f t="array" ref="D100">SUM(ROUND(D98:D99,2))</f>
        <v>0</v>
      </c>
      <c r="E100" s="433" cm="1">
        <f t="array" ref="E100">SUM(ROUND(E98:E99,2))</f>
        <v>0</v>
      </c>
      <c r="F100" s="433" cm="1">
        <f t="array" ref="F100">SUM(ROUND(F98:F99,2))</f>
        <v>0</v>
      </c>
      <c r="G100" s="433" cm="1">
        <f t="array" ref="G100">SUM(ROUND(G98:G99,2))</f>
        <v>0</v>
      </c>
      <c r="H100" s="433" cm="1">
        <f t="array" ref="H100">SUM(ROUND(H98:H99,2))</f>
        <v>0</v>
      </c>
      <c r="I100" s="433" cm="1">
        <f t="array" ref="I100">SUM(ROUND(I98:I99,2))</f>
        <v>0</v>
      </c>
      <c r="J100" s="433" cm="1">
        <f t="array" ref="J100">SUM(ROUND(J98:J99,2))</f>
        <v>0</v>
      </c>
      <c r="K100" s="433" cm="1">
        <f t="array" ref="K100">SUM(ROUND(K98:K99,2))</f>
        <v>0</v>
      </c>
      <c r="L100" s="433" cm="1">
        <f t="array" ref="L100">SUM(ROUND(L98:L99,2))</f>
        <v>0</v>
      </c>
      <c r="M100" s="433" cm="1">
        <f t="array" ref="M100">SUM(ROUND(M98:M99,2))</f>
        <v>0</v>
      </c>
      <c r="N100" s="433" cm="1">
        <f t="array" ref="N100">SUM(ROUND(N98:N99,2))</f>
        <v>0</v>
      </c>
      <c r="O100" s="433" cm="1">
        <f t="array" ref="O100">SUM(ROUND(O98:O99,2))</f>
        <v>0</v>
      </c>
      <c r="P100" s="433" cm="1">
        <f t="array" ref="P100">SUM(ROUND(P98:P99,2))</f>
        <v>0</v>
      </c>
      <c r="Q100" s="433" cm="1">
        <f t="array" ref="Q100">SUM(ROUND(Q98:Q99,2))</f>
        <v>0</v>
      </c>
      <c r="R100" s="433" cm="1">
        <f t="array" ref="R100">SUM(ROUND(R98:R99,2))</f>
        <v>0</v>
      </c>
      <c r="S100" s="421" t="str">
        <f>IF(ABS('Sch D'!G98-ROUND(SUM(D100:R100),0))&gt;5,"ERROR", "")</f>
        <v/>
      </c>
    </row>
    <row r="101" spans="1:19" s="45" customFormat="1" x14ac:dyDescent="0.2">
      <c r="A101" s="101"/>
      <c r="C101" s="513"/>
      <c r="D101" s="436"/>
      <c r="E101" s="436"/>
      <c r="F101" s="436"/>
      <c r="G101" s="436"/>
      <c r="H101" s="436"/>
      <c r="I101" s="436"/>
      <c r="J101" s="436"/>
      <c r="K101" s="436"/>
      <c r="L101" s="436"/>
      <c r="M101" s="436"/>
      <c r="N101" s="436"/>
      <c r="O101" s="436"/>
      <c r="P101" s="436"/>
      <c r="Q101" s="436"/>
      <c r="R101" s="436"/>
      <c r="S101" s="421"/>
    </row>
    <row r="102" spans="1:19" x14ac:dyDescent="0.2">
      <c r="A102" s="522">
        <v>5210</v>
      </c>
      <c r="B102" s="387" t="s">
        <v>191</v>
      </c>
      <c r="C102" s="514">
        <f>'Sch D'!G100</f>
        <v>0</v>
      </c>
      <c r="D102" s="439">
        <f>IFERROR(ROUND(D$11*'Sch D'!$G100,2),0)</f>
        <v>0</v>
      </c>
      <c r="E102" s="439">
        <f>IFERROR(ROUND(E$11*'Sch D'!$G100,2),0)</f>
        <v>0</v>
      </c>
      <c r="F102" s="439">
        <f>IFERROR(ROUND(F$11*'Sch D'!$G100,2),0)</f>
        <v>0</v>
      </c>
      <c r="G102" s="439">
        <f>IFERROR(ROUND(G$11*'Sch D'!$G100,2),0)</f>
        <v>0</v>
      </c>
      <c r="H102" s="439">
        <f>IFERROR(ROUND(H$11*'Sch D'!$G100,2),0)</f>
        <v>0</v>
      </c>
      <c r="I102" s="439">
        <f>IFERROR(ROUND(I$11*'Sch D'!$G100,2),0)</f>
        <v>0</v>
      </c>
      <c r="J102" s="439">
        <f>IFERROR(ROUND(J$11*'Sch D'!$G100,2),0)</f>
        <v>0</v>
      </c>
      <c r="K102" s="439">
        <f>IFERROR(ROUND(K$11*'Sch D'!$G100,2),0)</f>
        <v>0</v>
      </c>
      <c r="L102" s="439">
        <f>IFERROR(ROUND(L$11*'Sch D'!$G100,2),0)</f>
        <v>0</v>
      </c>
      <c r="M102" s="439">
        <f>IFERROR(ROUND(M$11*'Sch D'!$G100,2),0)</f>
        <v>0</v>
      </c>
      <c r="N102" s="439">
        <f>IFERROR(ROUND(N$11*'Sch D'!$G100,2),0)</f>
        <v>0</v>
      </c>
      <c r="O102" s="439">
        <f>IFERROR(ROUND(O$11*'Sch D'!$G100,2),0)</f>
        <v>0</v>
      </c>
      <c r="P102" s="439">
        <f>IFERROR(ROUND(P$11*'Sch D'!$G100,2),0)</f>
        <v>0</v>
      </c>
      <c r="Q102" s="439">
        <f>IFERROR(ROUND(Q$11*'Sch D'!$G100,2),0)</f>
        <v>0</v>
      </c>
      <c r="R102" s="439">
        <f>IFERROR(ROUND(R$11*'Sch D'!$G100,2),0)</f>
        <v>0</v>
      </c>
      <c r="S102" s="421" t="str">
        <f>IF(ABS('Sch D'!G100-ROUND(SUM(D102:R102),0))&gt;5,"ERROR", "")</f>
        <v/>
      </c>
    </row>
    <row r="103" spans="1:19" x14ac:dyDescent="0.2">
      <c r="A103" s="522">
        <v>5220</v>
      </c>
      <c r="B103" s="387" t="s">
        <v>279</v>
      </c>
      <c r="C103" s="514">
        <f>'Sch D'!G101</f>
        <v>0</v>
      </c>
      <c r="D103" s="439">
        <f>IFERROR(ROUND(D$11*'Sch D'!$G101,2),0)</f>
        <v>0</v>
      </c>
      <c r="E103" s="439">
        <f>IFERROR(ROUND(E$11*'Sch D'!$G101,2),0)</f>
        <v>0</v>
      </c>
      <c r="F103" s="439">
        <f>IFERROR(ROUND(F$11*'Sch D'!$G101,2),0)</f>
        <v>0</v>
      </c>
      <c r="G103" s="439">
        <f>IFERROR(ROUND(G$11*'Sch D'!$G101,2),0)</f>
        <v>0</v>
      </c>
      <c r="H103" s="439">
        <f>IFERROR(ROUND(H$11*'Sch D'!$G101,2),0)</f>
        <v>0</v>
      </c>
      <c r="I103" s="439">
        <f>IFERROR(ROUND(I$11*'Sch D'!$G101,2),0)</f>
        <v>0</v>
      </c>
      <c r="J103" s="439">
        <f>IFERROR(ROUND(J$11*'Sch D'!$G101,2),0)</f>
        <v>0</v>
      </c>
      <c r="K103" s="439">
        <f>IFERROR(ROUND(K$11*'Sch D'!$G101,2),0)</f>
        <v>0</v>
      </c>
      <c r="L103" s="439">
        <f>IFERROR(ROUND(L$11*'Sch D'!$G101,2),0)</f>
        <v>0</v>
      </c>
      <c r="M103" s="439">
        <f>IFERROR(ROUND(M$11*'Sch D'!$G101,2),0)</f>
        <v>0</v>
      </c>
      <c r="N103" s="439">
        <f>IFERROR(ROUND(N$11*'Sch D'!$G101,2),0)</f>
        <v>0</v>
      </c>
      <c r="O103" s="439">
        <f>IFERROR(ROUND(O$11*'Sch D'!$G101,2),0)</f>
        <v>0</v>
      </c>
      <c r="P103" s="439">
        <f>IFERROR(ROUND(P$11*'Sch D'!$G101,2),0)</f>
        <v>0</v>
      </c>
      <c r="Q103" s="439">
        <f>IFERROR(ROUND(Q$11*'Sch D'!$G101,2),0)</f>
        <v>0</v>
      </c>
      <c r="R103" s="439">
        <f>IFERROR(ROUND(R$11*'Sch D'!$G101,2),0)</f>
        <v>0</v>
      </c>
      <c r="S103" s="421" t="str">
        <f>IF(ABS('Sch D'!G101-ROUND(SUM(D103:R103),0))&gt;5,"ERROR", "")</f>
        <v/>
      </c>
    </row>
    <row r="104" spans="1:19" x14ac:dyDescent="0.2">
      <c r="A104" s="522">
        <v>5230</v>
      </c>
      <c r="B104" s="387" t="s">
        <v>280</v>
      </c>
      <c r="C104" s="514">
        <f>'Sch D'!G102</f>
        <v>0</v>
      </c>
      <c r="D104" s="439">
        <f>IFERROR(ROUND(D$11*'Sch D'!$G102,2),0)</f>
        <v>0</v>
      </c>
      <c r="E104" s="439">
        <f>IFERROR(ROUND(E$11*'Sch D'!$G102,2),0)</f>
        <v>0</v>
      </c>
      <c r="F104" s="439">
        <f>IFERROR(ROUND(F$11*'Sch D'!$G102,2),0)</f>
        <v>0</v>
      </c>
      <c r="G104" s="439">
        <f>IFERROR(ROUND(G$11*'Sch D'!$G102,2),0)</f>
        <v>0</v>
      </c>
      <c r="H104" s="439">
        <f>IFERROR(ROUND(H$11*'Sch D'!$G102,2),0)</f>
        <v>0</v>
      </c>
      <c r="I104" s="439">
        <f>IFERROR(ROUND(I$11*'Sch D'!$G102,2),0)</f>
        <v>0</v>
      </c>
      <c r="J104" s="439">
        <f>IFERROR(ROUND(J$11*'Sch D'!$G102,2),0)</f>
        <v>0</v>
      </c>
      <c r="K104" s="439">
        <f>IFERROR(ROUND(K$11*'Sch D'!$G102,2),0)</f>
        <v>0</v>
      </c>
      <c r="L104" s="439">
        <f>IFERROR(ROUND(L$11*'Sch D'!$G102,2),0)</f>
        <v>0</v>
      </c>
      <c r="M104" s="439">
        <f>IFERROR(ROUND(M$11*'Sch D'!$G102,2),0)</f>
        <v>0</v>
      </c>
      <c r="N104" s="439">
        <f>IFERROR(ROUND(N$11*'Sch D'!$G102,2),0)</f>
        <v>0</v>
      </c>
      <c r="O104" s="439">
        <f>IFERROR(ROUND(O$11*'Sch D'!$G102,2),0)</f>
        <v>0</v>
      </c>
      <c r="P104" s="439">
        <f>IFERROR(ROUND(P$11*'Sch D'!$G102,2),0)</f>
        <v>0</v>
      </c>
      <c r="Q104" s="439">
        <f>IFERROR(ROUND(Q$11*'Sch D'!$G102,2),0)</f>
        <v>0</v>
      </c>
      <c r="R104" s="439">
        <f>IFERROR(ROUND(R$11*'Sch D'!$G102,2),0)</f>
        <v>0</v>
      </c>
      <c r="S104" s="421" t="str">
        <f>IF(ABS('Sch D'!G102-ROUND(SUM(D104:R104),0))&gt;5,"ERROR", "")</f>
        <v/>
      </c>
    </row>
    <row r="105" spans="1:19" x14ac:dyDescent="0.2">
      <c r="A105" s="522">
        <v>5240</v>
      </c>
      <c r="B105" s="387" t="s">
        <v>281</v>
      </c>
      <c r="C105" s="514">
        <f>'Sch D'!G103</f>
        <v>0</v>
      </c>
      <c r="D105" s="439">
        <f>IFERROR(ROUND(D$11*'Sch D'!$G103,2),0)</f>
        <v>0</v>
      </c>
      <c r="E105" s="439">
        <f>IFERROR(ROUND(E$11*'Sch D'!$G103,2),0)</f>
        <v>0</v>
      </c>
      <c r="F105" s="439">
        <f>IFERROR(ROUND(F$11*'Sch D'!$G103,2),0)</f>
        <v>0</v>
      </c>
      <c r="G105" s="439">
        <f>IFERROR(ROUND(G$11*'Sch D'!$G103,2),0)</f>
        <v>0</v>
      </c>
      <c r="H105" s="439">
        <f>IFERROR(ROUND(H$11*'Sch D'!$G103,2),0)</f>
        <v>0</v>
      </c>
      <c r="I105" s="439">
        <f>IFERROR(ROUND(I$11*'Sch D'!$G103,2),0)</f>
        <v>0</v>
      </c>
      <c r="J105" s="439">
        <f>IFERROR(ROUND(J$11*'Sch D'!$G103,2),0)</f>
        <v>0</v>
      </c>
      <c r="K105" s="439">
        <f>IFERROR(ROUND(K$11*'Sch D'!$G103,2),0)</f>
        <v>0</v>
      </c>
      <c r="L105" s="439">
        <f>IFERROR(ROUND(L$11*'Sch D'!$G103,2),0)</f>
        <v>0</v>
      </c>
      <c r="M105" s="439">
        <f>IFERROR(ROUND(M$11*'Sch D'!$G103,2),0)</f>
        <v>0</v>
      </c>
      <c r="N105" s="439">
        <f>IFERROR(ROUND(N$11*'Sch D'!$G103,2),0)</f>
        <v>0</v>
      </c>
      <c r="O105" s="439">
        <f>IFERROR(ROUND(O$11*'Sch D'!$G103,2),0)</f>
        <v>0</v>
      </c>
      <c r="P105" s="439">
        <f>IFERROR(ROUND(P$11*'Sch D'!$G103,2),0)</f>
        <v>0</v>
      </c>
      <c r="Q105" s="439">
        <f>IFERROR(ROUND(Q$11*'Sch D'!$G103,2),0)</f>
        <v>0</v>
      </c>
      <c r="R105" s="439">
        <f>IFERROR(ROUND(R$11*'Sch D'!$G103,2),0)</f>
        <v>0</v>
      </c>
      <c r="S105" s="421" t="str">
        <f>IF(ABS('Sch D'!G103-ROUND(SUM(D105:R105),0))&gt;5,"ERROR", "")</f>
        <v/>
      </c>
    </row>
    <row r="106" spans="1:19" x14ac:dyDescent="0.2">
      <c r="A106" s="522">
        <v>5250</v>
      </c>
      <c r="B106" s="387" t="s">
        <v>282</v>
      </c>
      <c r="C106" s="514">
        <f>'Sch D'!G104</f>
        <v>0</v>
      </c>
      <c r="D106" s="439">
        <f>IFERROR(ROUND(D$11*'Sch D'!$G104,2),0)</f>
        <v>0</v>
      </c>
      <c r="E106" s="439">
        <f>IFERROR(ROUND(E$11*'Sch D'!$G104,2),0)</f>
        <v>0</v>
      </c>
      <c r="F106" s="439">
        <f>IFERROR(ROUND(F$11*'Sch D'!$G104,2),0)</f>
        <v>0</v>
      </c>
      <c r="G106" s="439">
        <f>IFERROR(ROUND(G$11*'Sch D'!$G104,2),0)</f>
        <v>0</v>
      </c>
      <c r="H106" s="439">
        <f>IFERROR(ROUND(H$11*'Sch D'!$G104,2),0)</f>
        <v>0</v>
      </c>
      <c r="I106" s="439">
        <f>IFERROR(ROUND(I$11*'Sch D'!$G104,2),0)</f>
        <v>0</v>
      </c>
      <c r="J106" s="439">
        <f>IFERROR(ROUND(J$11*'Sch D'!$G104,2),0)</f>
        <v>0</v>
      </c>
      <c r="K106" s="439">
        <f>IFERROR(ROUND(K$11*'Sch D'!$G104,2),0)</f>
        <v>0</v>
      </c>
      <c r="L106" s="439">
        <f>IFERROR(ROUND(L$11*'Sch D'!$G104,2),0)</f>
        <v>0</v>
      </c>
      <c r="M106" s="439">
        <f>IFERROR(ROUND(M$11*'Sch D'!$G104,2),0)</f>
        <v>0</v>
      </c>
      <c r="N106" s="439">
        <f>IFERROR(ROUND(N$11*'Sch D'!$G104,2),0)</f>
        <v>0</v>
      </c>
      <c r="O106" s="439">
        <f>IFERROR(ROUND(O$11*'Sch D'!$G104,2),0)</f>
        <v>0</v>
      </c>
      <c r="P106" s="439">
        <f>IFERROR(ROUND(P$11*'Sch D'!$G104,2),0)</f>
        <v>0</v>
      </c>
      <c r="Q106" s="439">
        <f>IFERROR(ROUND(Q$11*'Sch D'!$G104,2),0)</f>
        <v>0</v>
      </c>
      <c r="R106" s="439">
        <f>IFERROR(ROUND(R$11*'Sch D'!$G104,2),0)</f>
        <v>0</v>
      </c>
      <c r="S106" s="421" t="str">
        <f>IF(ABS('Sch D'!G104-ROUND(SUM(D106:R106),0))&gt;5,"ERROR", "")</f>
        <v/>
      </c>
    </row>
    <row r="107" spans="1:19" x14ac:dyDescent="0.2">
      <c r="A107" s="522">
        <v>5260</v>
      </c>
      <c r="B107" s="387" t="s">
        <v>283</v>
      </c>
      <c r="C107" s="514">
        <f>'Sch D'!G105</f>
        <v>0</v>
      </c>
      <c r="D107" s="439">
        <f>IFERROR(ROUND(D$11*'Sch D'!$G105,2),0)</f>
        <v>0</v>
      </c>
      <c r="E107" s="439">
        <f>IFERROR(ROUND(E$11*'Sch D'!$G105,2),0)</f>
        <v>0</v>
      </c>
      <c r="F107" s="439">
        <f>IFERROR(ROUND(F$11*'Sch D'!$G105,2),0)</f>
        <v>0</v>
      </c>
      <c r="G107" s="439">
        <f>IFERROR(ROUND(G$11*'Sch D'!$G105,2),0)</f>
        <v>0</v>
      </c>
      <c r="H107" s="439">
        <f>IFERROR(ROUND(H$11*'Sch D'!$G105,2),0)</f>
        <v>0</v>
      </c>
      <c r="I107" s="439">
        <f>IFERROR(ROUND(I$11*'Sch D'!$G105,2),0)</f>
        <v>0</v>
      </c>
      <c r="J107" s="439">
        <f>IFERROR(ROUND(J$11*'Sch D'!$G105,2),0)</f>
        <v>0</v>
      </c>
      <c r="K107" s="439">
        <f>IFERROR(ROUND(K$11*'Sch D'!$G105,2),0)</f>
        <v>0</v>
      </c>
      <c r="L107" s="439">
        <f>IFERROR(ROUND(L$11*'Sch D'!$G105,2),0)</f>
        <v>0</v>
      </c>
      <c r="M107" s="439">
        <f>IFERROR(ROUND(M$11*'Sch D'!$G105,2),0)</f>
        <v>0</v>
      </c>
      <c r="N107" s="439">
        <f>IFERROR(ROUND(N$11*'Sch D'!$G105,2),0)</f>
        <v>0</v>
      </c>
      <c r="O107" s="439">
        <f>IFERROR(ROUND(O$11*'Sch D'!$G105,2),0)</f>
        <v>0</v>
      </c>
      <c r="P107" s="439">
        <f>IFERROR(ROUND(P$11*'Sch D'!$G105,2),0)</f>
        <v>0</v>
      </c>
      <c r="Q107" s="439">
        <f>IFERROR(ROUND(Q$11*'Sch D'!$G105,2),0)</f>
        <v>0</v>
      </c>
      <c r="R107" s="439">
        <f>IFERROR(ROUND(R$11*'Sch D'!$G105,2),0)</f>
        <v>0</v>
      </c>
      <c r="S107" s="421" t="str">
        <f>IF(ABS('Sch D'!G105-ROUND(SUM(D107:R107),0))&gt;5,"ERROR", "")</f>
        <v/>
      </c>
    </row>
    <row r="108" spans="1:19" x14ac:dyDescent="0.2">
      <c r="A108" s="522">
        <v>5270</v>
      </c>
      <c r="B108" s="387" t="s">
        <v>284</v>
      </c>
      <c r="C108" s="514">
        <f>'Sch D'!G106</f>
        <v>0</v>
      </c>
      <c r="D108" s="439">
        <f>IFERROR(ROUND(D$11*'Sch D'!$G106,2),0)</f>
        <v>0</v>
      </c>
      <c r="E108" s="439">
        <f>IFERROR(ROUND(E$11*'Sch D'!$G106,2),0)</f>
        <v>0</v>
      </c>
      <c r="F108" s="439">
        <f>IFERROR(ROUND(F$11*'Sch D'!$G106,2),0)</f>
        <v>0</v>
      </c>
      <c r="G108" s="439">
        <f>IFERROR(ROUND(G$11*'Sch D'!$G106,2),0)</f>
        <v>0</v>
      </c>
      <c r="H108" s="439">
        <f>IFERROR(ROUND(H$11*'Sch D'!$G106,2),0)</f>
        <v>0</v>
      </c>
      <c r="I108" s="439">
        <f>IFERROR(ROUND(I$11*'Sch D'!$G106,2),0)</f>
        <v>0</v>
      </c>
      <c r="J108" s="439">
        <f>IFERROR(ROUND(J$11*'Sch D'!$G106,2),0)</f>
        <v>0</v>
      </c>
      <c r="K108" s="439">
        <f>IFERROR(ROUND(K$11*'Sch D'!$G106,2),0)</f>
        <v>0</v>
      </c>
      <c r="L108" s="439">
        <f>IFERROR(ROUND(L$11*'Sch D'!$G106,2),0)</f>
        <v>0</v>
      </c>
      <c r="M108" s="439">
        <f>IFERROR(ROUND(M$11*'Sch D'!$G106,2),0)</f>
        <v>0</v>
      </c>
      <c r="N108" s="439">
        <f>IFERROR(ROUND(N$11*'Sch D'!$G106,2),0)</f>
        <v>0</v>
      </c>
      <c r="O108" s="439">
        <f>IFERROR(ROUND(O$11*'Sch D'!$G106,2),0)</f>
        <v>0</v>
      </c>
      <c r="P108" s="439">
        <f>IFERROR(ROUND(P$11*'Sch D'!$G106,2),0)</f>
        <v>0</v>
      </c>
      <c r="Q108" s="439">
        <f>IFERROR(ROUND(Q$11*'Sch D'!$G106,2),0)</f>
        <v>0</v>
      </c>
      <c r="R108" s="439">
        <f>IFERROR(ROUND(R$11*'Sch D'!$G106,2),0)</f>
        <v>0</v>
      </c>
      <c r="S108" s="421" t="str">
        <f>IF(ABS('Sch D'!G106-ROUND(SUM(D108:R108),0))&gt;5,"ERROR", "")</f>
        <v/>
      </c>
    </row>
    <row r="109" spans="1:19" x14ac:dyDescent="0.2">
      <c r="A109" s="522">
        <v>5280</v>
      </c>
      <c r="B109" s="387" t="s">
        <v>285</v>
      </c>
      <c r="C109" s="514">
        <f>'Sch D'!G107</f>
        <v>0</v>
      </c>
      <c r="D109" s="439">
        <f>IFERROR(ROUND(D$11*'Sch D'!$G107,2),0)</f>
        <v>0</v>
      </c>
      <c r="E109" s="439">
        <f>IFERROR(ROUND(E$11*'Sch D'!$G107,2),0)</f>
        <v>0</v>
      </c>
      <c r="F109" s="439">
        <f>IFERROR(ROUND(F$11*'Sch D'!$G107,2),0)</f>
        <v>0</v>
      </c>
      <c r="G109" s="439">
        <f>IFERROR(ROUND(G$11*'Sch D'!$G107,2),0)</f>
        <v>0</v>
      </c>
      <c r="H109" s="439">
        <f>IFERROR(ROUND(H$11*'Sch D'!$G107,2),0)</f>
        <v>0</v>
      </c>
      <c r="I109" s="439">
        <f>IFERROR(ROUND(I$11*'Sch D'!$G107,2),0)</f>
        <v>0</v>
      </c>
      <c r="J109" s="439">
        <f>IFERROR(ROUND(J$11*'Sch D'!$G107,2),0)</f>
        <v>0</v>
      </c>
      <c r="K109" s="439">
        <f>IFERROR(ROUND(K$11*'Sch D'!$G107,2),0)</f>
        <v>0</v>
      </c>
      <c r="L109" s="439">
        <f>IFERROR(ROUND(L$11*'Sch D'!$G107,2),0)</f>
        <v>0</v>
      </c>
      <c r="M109" s="439">
        <f>IFERROR(ROUND(M$11*'Sch D'!$G107,2),0)</f>
        <v>0</v>
      </c>
      <c r="N109" s="439">
        <f>IFERROR(ROUND(N$11*'Sch D'!$G107,2),0)</f>
        <v>0</v>
      </c>
      <c r="O109" s="439">
        <f>IFERROR(ROUND(O$11*'Sch D'!$G107,2),0)</f>
        <v>0</v>
      </c>
      <c r="P109" s="439">
        <f>IFERROR(ROUND(P$11*'Sch D'!$G107,2),0)</f>
        <v>0</v>
      </c>
      <c r="Q109" s="439">
        <f>IFERROR(ROUND(Q$11*'Sch D'!$G107,2),0)</f>
        <v>0</v>
      </c>
      <c r="R109" s="439">
        <f>IFERROR(ROUND(R$11*'Sch D'!$G107,2),0)</f>
        <v>0</v>
      </c>
      <c r="S109" s="421" t="str">
        <f>IF(ABS('Sch D'!G107-ROUND(SUM(D109:R109),0))&gt;5,"ERROR", "")</f>
        <v/>
      </c>
    </row>
    <row r="110" spans="1:19" x14ac:dyDescent="0.2">
      <c r="A110" s="522">
        <v>5290</v>
      </c>
      <c r="B110" s="387" t="s">
        <v>286</v>
      </c>
      <c r="C110" s="514">
        <f>'Sch D'!G108</f>
        <v>0</v>
      </c>
      <c r="D110" s="439">
        <f>IFERROR(ROUND(D$11*'Sch D'!$G108,2),0)</f>
        <v>0</v>
      </c>
      <c r="E110" s="439">
        <f>IFERROR(ROUND(E$11*'Sch D'!$G108,2),0)</f>
        <v>0</v>
      </c>
      <c r="F110" s="439">
        <f>IFERROR(ROUND(F$11*'Sch D'!$G108,2),0)</f>
        <v>0</v>
      </c>
      <c r="G110" s="439">
        <f>IFERROR(ROUND(G$11*'Sch D'!$G108,2),0)</f>
        <v>0</v>
      </c>
      <c r="H110" s="439">
        <f>IFERROR(ROUND(H$11*'Sch D'!$G108,2),0)</f>
        <v>0</v>
      </c>
      <c r="I110" s="439">
        <f>IFERROR(ROUND(I$11*'Sch D'!$G108,2),0)</f>
        <v>0</v>
      </c>
      <c r="J110" s="439">
        <f>IFERROR(ROUND(J$11*'Sch D'!$G108,2),0)</f>
        <v>0</v>
      </c>
      <c r="K110" s="439">
        <f>IFERROR(ROUND(K$11*'Sch D'!$G108,2),0)</f>
        <v>0</v>
      </c>
      <c r="L110" s="439">
        <f>IFERROR(ROUND(L$11*'Sch D'!$G108,2),0)</f>
        <v>0</v>
      </c>
      <c r="M110" s="439">
        <f>IFERROR(ROUND(M$11*'Sch D'!$G108,2),0)</f>
        <v>0</v>
      </c>
      <c r="N110" s="439">
        <f>IFERROR(ROUND(N$11*'Sch D'!$G108,2),0)</f>
        <v>0</v>
      </c>
      <c r="O110" s="439">
        <f>IFERROR(ROUND(O$11*'Sch D'!$G108,2),0)</f>
        <v>0</v>
      </c>
      <c r="P110" s="439">
        <f>IFERROR(ROUND(P$11*'Sch D'!$G108,2),0)</f>
        <v>0</v>
      </c>
      <c r="Q110" s="439">
        <f>IFERROR(ROUND(Q$11*'Sch D'!$G108,2),0)</f>
        <v>0</v>
      </c>
      <c r="R110" s="439">
        <f>IFERROR(ROUND(R$11*'Sch D'!$G108,2),0)</f>
        <v>0</v>
      </c>
      <c r="S110" s="421" t="str">
        <f>IF(ABS('Sch D'!G108-ROUND(SUM(D110:R110),0))&gt;5,"ERROR", "")</f>
        <v/>
      </c>
    </row>
    <row r="111" spans="1:19" s="45" customFormat="1" x14ac:dyDescent="0.2">
      <c r="A111" s="388">
        <v>5200</v>
      </c>
      <c r="B111" s="207" t="s">
        <v>300</v>
      </c>
      <c r="C111" s="532">
        <f>'Sch D'!G109</f>
        <v>0</v>
      </c>
      <c r="D111" s="437" cm="1">
        <f t="array" ref="D111">SUM(ROUND(D102:D110,2))</f>
        <v>0</v>
      </c>
      <c r="E111" s="437" cm="1">
        <f t="array" ref="E111">SUM(ROUND(E102:E110,2))</f>
        <v>0</v>
      </c>
      <c r="F111" s="437" cm="1">
        <f t="array" ref="F111">SUM(ROUND(F102:F110,2))</f>
        <v>0</v>
      </c>
      <c r="G111" s="437" cm="1">
        <f t="array" ref="G111">SUM(ROUND(G102:G110,2))</f>
        <v>0</v>
      </c>
      <c r="H111" s="437" cm="1">
        <f t="array" ref="H111">SUM(ROUND(H102:H110,2))</f>
        <v>0</v>
      </c>
      <c r="I111" s="437" cm="1">
        <f t="array" ref="I111">SUM(ROUND(I102:I110,2))</f>
        <v>0</v>
      </c>
      <c r="J111" s="437" cm="1">
        <f t="array" ref="J111">SUM(ROUND(J102:J110,2))</f>
        <v>0</v>
      </c>
      <c r="K111" s="437" cm="1">
        <f t="array" ref="K111">SUM(ROUND(K102:K110,2))</f>
        <v>0</v>
      </c>
      <c r="L111" s="437" cm="1">
        <f t="array" ref="L111">SUM(ROUND(L102:L110,2))</f>
        <v>0</v>
      </c>
      <c r="M111" s="437" cm="1">
        <f t="array" ref="M111">SUM(ROUND(M102:M110,2))</f>
        <v>0</v>
      </c>
      <c r="N111" s="437" cm="1">
        <f t="array" ref="N111">SUM(ROUND(N102:N110,2))</f>
        <v>0</v>
      </c>
      <c r="O111" s="437" cm="1">
        <f t="array" ref="O111">SUM(ROUND(O102:O110,2))</f>
        <v>0</v>
      </c>
      <c r="P111" s="437" cm="1">
        <f t="array" ref="P111">SUM(ROUND(P102:P110,2))</f>
        <v>0</v>
      </c>
      <c r="Q111" s="437" cm="1">
        <f t="array" ref="Q111">SUM(ROUND(Q102:Q110,2))</f>
        <v>0</v>
      </c>
      <c r="R111" s="437" cm="1">
        <f t="array" ref="R111">SUM(ROUND(R102:R110,2))</f>
        <v>0</v>
      </c>
      <c r="S111" s="421" t="str">
        <f>IF(ABS('Sch D'!G109-ROUND(SUM(D111:R111),0))&gt;5,"ERROR", "")</f>
        <v/>
      </c>
    </row>
    <row r="112" spans="1:19" x14ac:dyDescent="0.2">
      <c r="A112"/>
    </row>
    <row r="113" spans="1:19" x14ac:dyDescent="0.2">
      <c r="A113"/>
      <c r="B113" s="311" t="s">
        <v>384</v>
      </c>
      <c r="C113" s="311"/>
      <c r="D113" s="40">
        <f>SUM(D18,D22,D26,D29,D39,D58,D64,D71,D83,D73,D75)</f>
        <v>0</v>
      </c>
      <c r="E113" s="40">
        <f t="shared" ref="E113:R113" si="0">SUM(E18,E22,E26,E29,E39,E58,E64,E71,E83,E73,E75)</f>
        <v>0</v>
      </c>
      <c r="F113" s="40">
        <f t="shared" si="0"/>
        <v>0</v>
      </c>
      <c r="G113" s="40">
        <f t="shared" si="0"/>
        <v>0</v>
      </c>
      <c r="H113" s="40">
        <f t="shared" si="0"/>
        <v>0</v>
      </c>
      <c r="I113" s="40">
        <f t="shared" si="0"/>
        <v>0</v>
      </c>
      <c r="J113" s="40">
        <f t="shared" si="0"/>
        <v>0</v>
      </c>
      <c r="K113" s="40">
        <f t="shared" si="0"/>
        <v>0</v>
      </c>
      <c r="L113" s="40">
        <f t="shared" si="0"/>
        <v>0</v>
      </c>
      <c r="M113" s="40">
        <f t="shared" si="0"/>
        <v>0</v>
      </c>
      <c r="N113" s="40">
        <f t="shared" si="0"/>
        <v>0</v>
      </c>
      <c r="O113" s="40">
        <f t="shared" si="0"/>
        <v>0</v>
      </c>
      <c r="P113" s="40">
        <f t="shared" si="0"/>
        <v>0</v>
      </c>
      <c r="Q113" s="40">
        <f t="shared" si="0"/>
        <v>0</v>
      </c>
      <c r="R113" s="40">
        <f t="shared" si="0"/>
        <v>0</v>
      </c>
    </row>
    <row r="114" spans="1:19" x14ac:dyDescent="0.2">
      <c r="A114"/>
      <c r="B114" s="311" t="s">
        <v>426</v>
      </c>
      <c r="C114" s="311"/>
      <c r="D114" s="51">
        <f>SUM(D28,D30:D34,D37:D38,D40:D41,D44,D52,D56,D59,D62:D63,D67,D84,D74,D76,D81,D85:D87,D96,D100)</f>
        <v>0</v>
      </c>
      <c r="E114" s="51">
        <f t="shared" ref="E114:R114" si="1">SUM(E28,E30:E34,E37:E38,E40:E41,E44,E52,E56,E59,E62:E63,E67,E84,E74,E76,E81,E85:E87,E96,E100)</f>
        <v>0</v>
      </c>
      <c r="F114" s="51">
        <f t="shared" si="1"/>
        <v>0</v>
      </c>
      <c r="G114" s="51">
        <f t="shared" si="1"/>
        <v>0</v>
      </c>
      <c r="H114" s="51">
        <f t="shared" si="1"/>
        <v>0</v>
      </c>
      <c r="I114" s="51">
        <f t="shared" si="1"/>
        <v>0</v>
      </c>
      <c r="J114" s="51">
        <f t="shared" si="1"/>
        <v>0</v>
      </c>
      <c r="K114" s="51">
        <f t="shared" si="1"/>
        <v>0</v>
      </c>
      <c r="L114" s="51">
        <f t="shared" si="1"/>
        <v>0</v>
      </c>
      <c r="M114" s="51">
        <f t="shared" si="1"/>
        <v>0</v>
      </c>
      <c r="N114" s="51">
        <f t="shared" si="1"/>
        <v>0</v>
      </c>
      <c r="O114" s="51">
        <f t="shared" si="1"/>
        <v>0</v>
      </c>
      <c r="P114" s="51">
        <f t="shared" si="1"/>
        <v>0</v>
      </c>
      <c r="Q114" s="51">
        <f t="shared" si="1"/>
        <v>0</v>
      </c>
      <c r="R114" s="51">
        <f t="shared" si="1"/>
        <v>0</v>
      </c>
    </row>
    <row r="115" spans="1:19" x14ac:dyDescent="0.2">
      <c r="A115"/>
      <c r="B115" s="311" t="s">
        <v>429</v>
      </c>
      <c r="C115" s="311"/>
      <c r="D115" s="43">
        <f>SUM(D113:D114)</f>
        <v>0</v>
      </c>
      <c r="E115" s="43">
        <f t="shared" ref="E115:R115" si="2">SUM(E113:E114)</f>
        <v>0</v>
      </c>
      <c r="F115" s="43">
        <f t="shared" si="2"/>
        <v>0</v>
      </c>
      <c r="G115" s="43">
        <f t="shared" si="2"/>
        <v>0</v>
      </c>
      <c r="H115" s="43">
        <f t="shared" si="2"/>
        <v>0</v>
      </c>
      <c r="I115" s="43">
        <f t="shared" si="2"/>
        <v>0</v>
      </c>
      <c r="J115" s="43">
        <f t="shared" si="2"/>
        <v>0</v>
      </c>
      <c r="K115" s="43">
        <f t="shared" si="2"/>
        <v>0</v>
      </c>
      <c r="L115" s="43">
        <f t="shared" si="2"/>
        <v>0</v>
      </c>
      <c r="M115" s="43">
        <f t="shared" si="2"/>
        <v>0</v>
      </c>
      <c r="N115" s="43">
        <f t="shared" si="2"/>
        <v>0</v>
      </c>
      <c r="O115" s="43">
        <f t="shared" si="2"/>
        <v>0</v>
      </c>
      <c r="P115" s="43">
        <f t="shared" si="2"/>
        <v>0</v>
      </c>
      <c r="Q115" s="43">
        <f t="shared" si="2"/>
        <v>0</v>
      </c>
      <c r="R115" s="40">
        <f t="shared" si="2"/>
        <v>0</v>
      </c>
      <c r="S115" s="421" t="str">
        <f>IF(ABS(('Sch D'!G112-ROUND(SUM(D115:R115),0)))&gt;5,"ERROR", "")</f>
        <v/>
      </c>
    </row>
    <row r="116" spans="1:19" x14ac:dyDescent="0.2">
      <c r="A116"/>
      <c r="D116" s="38"/>
      <c r="E116" s="38"/>
      <c r="F116" s="38"/>
      <c r="G116" s="38"/>
      <c r="H116" s="38"/>
      <c r="I116" s="38"/>
      <c r="J116" s="38"/>
      <c r="K116" s="38"/>
      <c r="L116" s="38"/>
      <c r="M116" s="38"/>
      <c r="N116" s="38"/>
      <c r="O116" s="38"/>
      <c r="P116" s="38"/>
      <c r="Q116" s="38"/>
      <c r="R116" s="38"/>
    </row>
    <row r="117" spans="1:19" x14ac:dyDescent="0.2">
      <c r="A117"/>
    </row>
    <row r="118" spans="1:19" ht="25.5" x14ac:dyDescent="0.2">
      <c r="A118"/>
      <c r="B118" s="397" t="s">
        <v>427</v>
      </c>
      <c r="C118" s="397"/>
      <c r="D118" s="40">
        <f>IFERROR(ROUND(D$11*'Sch D'!$G$115,0),0)</f>
        <v>0</v>
      </c>
      <c r="E118" s="40">
        <f>IFERROR(ROUND(E$11*'Sch D'!$G$115,0),0)</f>
        <v>0</v>
      </c>
      <c r="F118" s="40">
        <f>IFERROR(ROUND(F$11*'Sch D'!$G$115,0),0)</f>
        <v>0</v>
      </c>
      <c r="G118" s="40">
        <f>IFERROR(ROUND(G$11*'Sch D'!$G$115,0),0)</f>
        <v>0</v>
      </c>
      <c r="H118" s="40">
        <f>IFERROR(ROUND(H$11*'Sch D'!$G$115,0),0)</f>
        <v>0</v>
      </c>
      <c r="I118" s="40">
        <f>IFERROR(ROUND(I$11*'Sch D'!$G$115,0),0)</f>
        <v>0</v>
      </c>
      <c r="J118" s="40">
        <f>IFERROR(ROUND(J$11*'Sch D'!$G$115,0),0)</f>
        <v>0</v>
      </c>
      <c r="K118" s="40">
        <f>IFERROR(ROUND(K$11*'Sch D'!$G$115,0),0)</f>
        <v>0</v>
      </c>
      <c r="L118" s="40">
        <f>IFERROR(ROUND(L$11*'Sch D'!$G$115,0),0)</f>
        <v>0</v>
      </c>
      <c r="M118" s="40">
        <f>IFERROR(ROUND(M$11*'Sch D'!$G$115,0),0)</f>
        <v>0</v>
      </c>
      <c r="N118" s="40">
        <f>IFERROR(ROUND(N$11*'Sch D'!$G$115,0),0)</f>
        <v>0</v>
      </c>
      <c r="O118" s="40">
        <f>IFERROR(ROUND(O$11*'Sch D'!$G$115,0),0)</f>
        <v>0</v>
      </c>
      <c r="P118" s="40">
        <f>IFERROR(ROUND(P$11*'Sch D'!$G$115,0),0)</f>
        <v>0</v>
      </c>
      <c r="Q118" s="40">
        <f>IFERROR(ROUND(Q$11*'Sch D'!$G$115,0),0)</f>
        <v>0</v>
      </c>
      <c r="R118" s="40">
        <f>IFERROR(ROUND(R$11*'Sch D'!$G$115,0),0)</f>
        <v>0</v>
      </c>
      <c r="S118" s="421" t="str">
        <f>IF(ABS('Sch D'!G115-ROUND(SUM(D118:R118),0))&gt;5,"ERROR", "")</f>
        <v/>
      </c>
    </row>
    <row r="119" spans="1:19" x14ac:dyDescent="0.2">
      <c r="A119"/>
    </row>
    <row r="120" spans="1:19" x14ac:dyDescent="0.2">
      <c r="A120"/>
    </row>
    <row r="121" spans="1:19" x14ac:dyDescent="0.2">
      <c r="A121"/>
    </row>
    <row r="123" spans="1:19" x14ac:dyDescent="0.2">
      <c r="A123"/>
    </row>
    <row r="124" spans="1:19" s="5" customFormat="1" x14ac:dyDescent="0.2">
      <c r="B124" s="140"/>
      <c r="C124" s="140"/>
      <c r="S124" s="421"/>
    </row>
    <row r="125" spans="1:19" ht="12" customHeight="1" x14ac:dyDescent="0.2">
      <c r="A125"/>
    </row>
    <row r="136" spans="20:20" x14ac:dyDescent="0.2">
      <c r="T136" t="s">
        <v>71</v>
      </c>
    </row>
  </sheetData>
  <sheetProtection algorithmName="SHA-512" hashValue="C8DhtHd3iotNMMSLiAgA1/JvAFKFJDrEO//6Td6wUXn8fY4A5lmxQjTY0tUO+XggH88w0H3B/eW8f8eKpVX6ZQ==" saltValue="rDsmHA8Js4jYDfJQW3fBcA==" spinCount="100000" sheet="1" objects="1" scenarios="1"/>
  <mergeCells count="6">
    <mergeCell ref="A7:B7"/>
    <mergeCell ref="D8:D10"/>
    <mergeCell ref="A3:B3"/>
    <mergeCell ref="A8:A10"/>
    <mergeCell ref="B8:B10"/>
    <mergeCell ref="C8:C10"/>
  </mergeCells>
  <pageMargins left="0.75" right="0.5" top="1" bottom="0.5" header="0.5" footer="0.5"/>
  <pageSetup scale="55" fitToWidth="0" fitToHeight="0" orientation="landscape" blackAndWhite="1" r:id="rId1"/>
  <headerFooter alignWithMargins="0">
    <oddFooter>&amp;L470-5477 (Rev. 7/26)&amp;RPage &amp;P of &amp;N</oddFooter>
  </headerFooter>
  <rowBreaks count="1" manualBreakCount="1">
    <brk id="68" max="23" man="1"/>
  </rowBreaks>
  <colBreaks count="1" manualBreakCount="1">
    <brk id="13" max="118" man="1"/>
  </colBreaks>
  <extLst>
    <ext xmlns:x14="http://schemas.microsoft.com/office/spreadsheetml/2009/9/main" uri="{78C0D931-6437-407d-A8EE-F0AAD7539E65}">
      <x14:conditionalFormattings>
        <x14:conditionalFormatting xmlns:xm="http://schemas.microsoft.com/office/excel/2006/main">
          <x14:cfRule type="expression" priority="1" id="{AC60531E-BEB6-435E-BEB0-D76E05B891AA}">
            <xm:f>'Sch D'!$F$113="Other - Complete Sch. D-1 v.2"</xm:f>
            <x14:dxf>
              <font>
                <color rgb="FFFF0000"/>
              </font>
            </x14:dxf>
          </x14:cfRule>
          <xm:sqref>A5</xm:sqref>
        </x14:conditionalFormatting>
        <x14:conditionalFormatting xmlns:xm="http://schemas.microsoft.com/office/excel/2006/main">
          <x14:cfRule type="expression" priority="5" id="{C3DE13BC-A4D3-446D-87AB-4C3E2DFD0F53}">
            <xm:f>'Sch D'!$F$113=0</xm:f>
            <x14:dxf>
              <font>
                <color theme="0"/>
              </font>
            </x14:dxf>
          </x14:cfRule>
          <x14:cfRule type="expression" priority="6" id="{18193C42-5DB3-443C-A33A-D57A72679EFC}">
            <xm:f>'Sch D'!$F$113="Other - Complete Sch. D-1 v.2"</xm:f>
            <x14:dxf>
              <font>
                <color rgb="FFFF0000"/>
              </font>
            </x14:dxf>
          </x14:cfRule>
          <x14:cfRule type="expression" priority="7" id="{34FA73E4-A640-474E-9941-639A0D79FEC0}">
            <xm:f>'Sch D'!$F$113="% of Direct Costs (Default - See Sch. D-1 v.1)"</xm:f>
            <x14:dxf>
              <font>
                <color theme="0"/>
              </font>
              <fill>
                <patternFill>
                  <bgColor theme="0"/>
                </patternFill>
              </fill>
            </x14:dxf>
          </x14:cfRule>
          <xm:sqref>A6</xm:sqref>
        </x14:conditionalFormatting>
        <x14:conditionalFormatting xmlns:xm="http://schemas.microsoft.com/office/excel/2006/main">
          <x14:cfRule type="expression" priority="12" id="{CDCED296-D2A9-4801-9D53-1EE44707C657}">
            <xm:f>'Sch D'!$F$113="Other - Complete Sch. D-1 v.2"</xm:f>
            <x14:dxf>
              <font>
                <color theme="0"/>
              </font>
              <fill>
                <patternFill patternType="solid">
                  <fgColor theme="0"/>
                  <bgColor theme="0"/>
                </patternFill>
              </fill>
              <border>
                <left/>
                <right/>
                <top/>
                <bottom/>
                <vertical/>
                <horizontal/>
              </border>
            </x14:dxf>
          </x14:cfRule>
          <xm:sqref>A7:B10 C7:R913 A11:R27 A28:B34 A35:R50 A51:B51 A52:R74 A75:B76 A77:R82 A83:B86 A87:R112 B113:R115</xm:sqref>
        </x14:conditionalFormatting>
        <x14:conditionalFormatting xmlns:xm="http://schemas.microsoft.com/office/excel/2006/main">
          <x14:cfRule type="expression" priority="4" id="{48164C8F-BD13-47BA-99C1-923B90B3D66D}">
            <xm:f>'Sch D'!$F$113="Other - Complete Sch. D-1 v.2"</xm:f>
            <x14:dxf>
              <font>
                <color theme="0"/>
              </font>
              <fill>
                <patternFill>
                  <bgColor theme="0"/>
                </patternFill>
              </fill>
            </x14:dxf>
          </x14:cfRule>
          <xm:sqref>B118:C118</xm:sqref>
        </x14:conditionalFormatting>
        <x14:conditionalFormatting xmlns:xm="http://schemas.microsoft.com/office/excel/2006/main">
          <x14:cfRule type="expression" priority="11" id="{E7416676-658E-4EE5-8B18-0954D84B0AD6}">
            <xm:f>'Sch D'!$F$113="Other - Complete Sch. D-1 v.2"</xm:f>
            <x14:dxf>
              <font>
                <color theme="0"/>
              </font>
              <fill>
                <patternFill patternType="solid">
                  <fgColor theme="0"/>
                  <bgColor theme="0"/>
                </patternFill>
              </fill>
              <border>
                <left/>
                <right/>
                <top/>
                <bottom/>
                <vertical/>
                <horizontal/>
              </border>
            </x14:dxf>
          </x14:cfRule>
          <xm:sqref>D118:R118</xm:sqref>
        </x14:conditionalFormatting>
        <x14:conditionalFormatting xmlns:xm="http://schemas.microsoft.com/office/excel/2006/main">
          <x14:cfRule type="expression" priority="3" id="{B4E0A0E5-AFDF-4136-9EFE-BF96BE473CDC}">
            <xm:f>'Sch D'!$F$113="Other - Complete Sch. D-1 v.2"</xm:f>
            <x14:dxf>
              <font>
                <color theme="0"/>
              </font>
              <fill>
                <patternFill>
                  <bgColor theme="0"/>
                </patternFill>
              </fill>
            </x14:dxf>
          </x14:cfRule>
          <xm:sqref>S10</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124D7-E3D5-4A0E-8A28-E56A396D0AB1}">
  <dimension ref="A1:X136"/>
  <sheetViews>
    <sheetView showGridLines="0" zoomScale="90" zoomScaleNormal="90" zoomScaleSheetLayoutView="70" zoomScalePageLayoutView="75" workbookViewId="0"/>
  </sheetViews>
  <sheetFormatPr defaultColWidth="11.42578125" defaultRowHeight="12.75" x14ac:dyDescent="0.2"/>
  <cols>
    <col min="1" max="1" width="10.5703125" style="38" customWidth="1"/>
    <col min="2" max="2" width="50.42578125" bestFit="1" customWidth="1"/>
    <col min="3" max="3" width="14.140625" style="516" customWidth="1"/>
    <col min="4" max="4" width="15.5703125" style="58" customWidth="1"/>
    <col min="5" max="19" width="14.140625" customWidth="1"/>
    <col min="20" max="20" width="9.5703125" style="421" customWidth="1"/>
  </cols>
  <sheetData>
    <row r="1" spans="1:24" ht="31.5" customHeight="1" x14ac:dyDescent="0.25">
      <c r="B1" s="254"/>
      <c r="C1" s="515"/>
      <c r="D1" s="223" t="s">
        <v>389</v>
      </c>
      <c r="E1" s="224"/>
      <c r="F1" s="224"/>
      <c r="G1" s="254"/>
      <c r="H1" s="224"/>
      <c r="I1" s="254"/>
      <c r="J1" s="254"/>
      <c r="K1" s="254"/>
      <c r="M1" s="607" t="s">
        <v>389</v>
      </c>
      <c r="N1" s="607"/>
      <c r="O1" s="607"/>
      <c r="P1" s="607"/>
      <c r="Q1" s="607"/>
      <c r="R1" s="607"/>
      <c r="S1" s="607"/>
      <c r="T1" s="487"/>
      <c r="U1" s="254"/>
      <c r="V1" s="254"/>
      <c r="W1" s="254"/>
      <c r="X1" s="254"/>
    </row>
    <row r="2" spans="1:24" x14ac:dyDescent="0.2">
      <c r="A2" s="55" t="s">
        <v>152</v>
      </c>
      <c r="C2" s="22">
        <f>Certification!D2</f>
        <v>0</v>
      </c>
      <c r="D2"/>
      <c r="E2" s="54"/>
      <c r="F2" s="54"/>
      <c r="G2" s="54"/>
      <c r="H2" s="55"/>
      <c r="I2" s="69"/>
      <c r="J2" s="54"/>
      <c r="K2" s="54"/>
      <c r="L2" s="67"/>
      <c r="M2" s="22"/>
      <c r="N2" s="69"/>
      <c r="O2" s="54"/>
      <c r="P2" s="54"/>
      <c r="Q2" s="54"/>
      <c r="R2" s="67"/>
      <c r="S2" s="67"/>
      <c r="T2" s="448"/>
      <c r="U2" s="67"/>
    </row>
    <row r="3" spans="1:24" x14ac:dyDescent="0.2">
      <c r="A3" s="671" t="s">
        <v>158</v>
      </c>
      <c r="B3" s="671"/>
      <c r="C3" s="73">
        <f>Certification!G6</f>
        <v>0</v>
      </c>
      <c r="D3"/>
      <c r="E3" s="54"/>
      <c r="F3" s="54"/>
      <c r="G3" s="54"/>
      <c r="H3" s="55"/>
      <c r="I3" s="69"/>
      <c r="J3" s="54"/>
      <c r="K3" s="54"/>
      <c r="L3" s="67"/>
      <c r="M3" s="73"/>
      <c r="N3" s="69"/>
      <c r="O3" s="54"/>
      <c r="P3" s="54"/>
      <c r="Q3" s="54"/>
      <c r="R3" s="67"/>
      <c r="S3" s="67"/>
      <c r="T3" s="448"/>
      <c r="U3" s="67"/>
    </row>
    <row r="4" spans="1:24" x14ac:dyDescent="0.2">
      <c r="A4"/>
      <c r="C4" s="503"/>
      <c r="D4" s="70"/>
      <c r="F4" s="68"/>
      <c r="G4" s="68"/>
      <c r="H4" s="55"/>
      <c r="I4" s="70"/>
      <c r="J4" s="55"/>
      <c r="K4" s="70"/>
      <c r="L4" s="56"/>
      <c r="M4" s="55"/>
      <c r="N4" s="70"/>
      <c r="O4" s="55"/>
      <c r="P4" s="70"/>
      <c r="Q4" s="70"/>
      <c r="R4" s="68"/>
      <c r="S4" s="68"/>
      <c r="T4" s="449"/>
      <c r="U4" s="68"/>
    </row>
    <row r="5" spans="1:24" x14ac:dyDescent="0.2">
      <c r="A5" s="45" t="str">
        <f>IF('Sch D'!F113="% of Direct Costs (Default - See Sch. D-1 v.1)",'Sch D-1 v.2 (Other)'!A6,"")</f>
        <v/>
      </c>
      <c r="C5" s="503"/>
      <c r="D5" s="70"/>
      <c r="F5" s="68"/>
      <c r="G5" s="68"/>
      <c r="H5" s="55"/>
      <c r="I5" s="70"/>
      <c r="J5" s="55"/>
      <c r="K5" s="70"/>
      <c r="L5" s="56"/>
      <c r="M5" s="55"/>
      <c r="N5" s="70"/>
      <c r="O5" s="55"/>
      <c r="P5" s="70"/>
      <c r="Q5" s="70"/>
      <c r="R5" s="68"/>
      <c r="S5" s="68"/>
      <c r="T5" s="449"/>
      <c r="U5" s="68"/>
    </row>
    <row r="6" spans="1:24" ht="13.5" hidden="1" customHeight="1" x14ac:dyDescent="0.2">
      <c r="A6" s="324" t="s">
        <v>515</v>
      </c>
    </row>
    <row r="7" spans="1:24" x14ac:dyDescent="0.2">
      <c r="A7" s="675" t="s">
        <v>254</v>
      </c>
      <c r="B7" s="676"/>
      <c r="C7" s="39">
        <v>5</v>
      </c>
      <c r="D7" s="536"/>
      <c r="E7" s="39">
        <v>6</v>
      </c>
      <c r="F7" s="39">
        <v>7</v>
      </c>
      <c r="G7" s="39">
        <v>8</v>
      </c>
      <c r="H7" s="39">
        <v>9</v>
      </c>
      <c r="I7" s="39">
        <v>10</v>
      </c>
      <c r="J7" s="39">
        <v>11</v>
      </c>
      <c r="K7" s="39">
        <v>12</v>
      </c>
      <c r="L7" s="39">
        <v>13</v>
      </c>
      <c r="M7" s="39">
        <v>14</v>
      </c>
      <c r="N7" s="39">
        <v>15</v>
      </c>
      <c r="O7" s="39">
        <v>16</v>
      </c>
      <c r="P7" s="39">
        <v>17</v>
      </c>
      <c r="Q7" s="39">
        <v>18</v>
      </c>
      <c r="R7" s="39">
        <v>19</v>
      </c>
      <c r="S7" s="39">
        <v>20</v>
      </c>
    </row>
    <row r="8" spans="1:24" s="54" customFormat="1" ht="38.1" customHeight="1" x14ac:dyDescent="0.2">
      <c r="A8" s="629" t="s">
        <v>73</v>
      </c>
      <c r="B8" s="629" t="s">
        <v>13</v>
      </c>
      <c r="C8" s="672" t="s">
        <v>302</v>
      </c>
      <c r="D8" s="603" t="s">
        <v>503</v>
      </c>
      <c r="E8" s="602" t="s">
        <v>149</v>
      </c>
      <c r="F8" s="113"/>
      <c r="G8" s="53" t="str">
        <f>'Statistical Data'!F9</f>
        <v>**Community Integrated</v>
      </c>
      <c r="H8" s="53" t="str">
        <f>'Statistical Data'!G9</f>
        <v>***Other</v>
      </c>
      <c r="I8" s="113"/>
      <c r="J8" s="53" t="str">
        <f>'Statistical Data'!I9</f>
        <v>**Community Integrated</v>
      </c>
      <c r="K8" s="53" t="str">
        <f>'Statistical Data'!J9</f>
        <v>***Other</v>
      </c>
      <c r="L8" s="113"/>
      <c r="M8" s="113"/>
      <c r="N8" s="113"/>
      <c r="O8" s="113"/>
      <c r="P8" s="113"/>
      <c r="Q8" s="253" t="s">
        <v>532</v>
      </c>
      <c r="R8" s="253" t="s">
        <v>532</v>
      </c>
      <c r="S8" s="116"/>
      <c r="T8" s="450"/>
    </row>
    <row r="9" spans="1:24" ht="18.95" customHeight="1" x14ac:dyDescent="0.2">
      <c r="A9" s="629"/>
      <c r="B9" s="629"/>
      <c r="C9" s="673"/>
      <c r="D9" s="598"/>
      <c r="E9" s="602"/>
      <c r="F9" s="330" t="str">
        <f>'Statistical Data'!E11</f>
        <v>ID</v>
      </c>
      <c r="G9" s="330" t="str">
        <f>'Statistical Data'!F11</f>
        <v>ID</v>
      </c>
      <c r="H9" s="330" t="str">
        <f>'Statistical Data'!G11</f>
        <v>ID</v>
      </c>
      <c r="I9" s="330" t="str">
        <f>'Statistical Data'!H11</f>
        <v>BI</v>
      </c>
      <c r="J9" s="330" t="str">
        <f>'Statistical Data'!I11</f>
        <v>BI</v>
      </c>
      <c r="K9" s="330" t="str">
        <f>'Statistical Data'!J11</f>
        <v>BI</v>
      </c>
      <c r="L9" s="330" t="str">
        <f>'Statistical Data'!K11</f>
        <v>ID</v>
      </c>
      <c r="M9" s="330" t="str">
        <f>'Statistical Data'!L11</f>
        <v>CMH</v>
      </c>
      <c r="N9" s="330" t="str">
        <f>'Statistical Data'!M11</f>
        <v>ID</v>
      </c>
      <c r="O9" s="330" t="str">
        <f>'Statistical Data'!N11</f>
        <v>BI</v>
      </c>
      <c r="P9" s="330" t="str">
        <f>'Statistical Data'!O11</f>
        <v>HD</v>
      </c>
      <c r="Q9" s="330">
        <f>'Statistical Data'!P11</f>
        <v>0</v>
      </c>
      <c r="R9" s="330">
        <f>'Statistical Data'!Q11</f>
        <v>0</v>
      </c>
      <c r="S9" s="115"/>
    </row>
    <row r="10" spans="1:24" ht="25.5" x14ac:dyDescent="0.2">
      <c r="A10" s="629"/>
      <c r="B10" s="629"/>
      <c r="C10" s="674"/>
      <c r="D10" s="599"/>
      <c r="E10" s="602"/>
      <c r="F10" s="330" t="str">
        <f>'Statistical Data'!E12</f>
        <v>H2015-HI</v>
      </c>
      <c r="G10" s="330" t="str">
        <f>'Statistical Data'!F12</f>
        <v>H2016/S5136
(See Below)</v>
      </c>
      <c r="H10" s="330" t="str">
        <f>'Statistical Data'!G12</f>
        <v>H2016-HI / S5136-HI</v>
      </c>
      <c r="I10" s="330" t="str">
        <f>'Statistical Data'!H12</f>
        <v>H2015</v>
      </c>
      <c r="J10" s="330" t="str">
        <f>'Statistical Data'!I12</f>
        <v>H2016</v>
      </c>
      <c r="K10" s="330" t="str">
        <f>'Statistical Data'!J12</f>
        <v>H2016</v>
      </c>
      <c r="L10" s="330" t="str">
        <f>'Statistical Data'!K12</f>
        <v>S5136-UA/UB/UC</v>
      </c>
      <c r="M10" s="330" t="str">
        <f>'Statistical Data'!L12</f>
        <v>H2021</v>
      </c>
      <c r="N10" s="330" t="str">
        <f>'Statistical Data'!M12</f>
        <v>T1004-U3</v>
      </c>
      <c r="O10" s="330" t="str">
        <f>'Statistical Data'!N12</f>
        <v>T1004-U3</v>
      </c>
      <c r="P10" s="330" t="str">
        <f>'Statistical Data'!O12</f>
        <v>T1004-U3</v>
      </c>
      <c r="Q10" s="330">
        <f>'Statistical Data'!P12</f>
        <v>0</v>
      </c>
      <c r="R10" s="330">
        <f>'Statistical Data'!Q12</f>
        <v>0</v>
      </c>
      <c r="S10" s="330" t="str">
        <f>'Statistical Data'!R12</f>
        <v>MFP</v>
      </c>
      <c r="T10" s="451" t="s">
        <v>264</v>
      </c>
    </row>
    <row r="11" spans="1:24" x14ac:dyDescent="0.2">
      <c r="A11"/>
      <c r="C11" s="517"/>
      <c r="D11"/>
    </row>
    <row r="12" spans="1:24" x14ac:dyDescent="0.2">
      <c r="A12" s="39">
        <v>2110</v>
      </c>
      <c r="B12" s="385" t="s">
        <v>269</v>
      </c>
      <c r="C12" s="501">
        <f>'Sch D'!G11</f>
        <v>0</v>
      </c>
      <c r="D12" s="190"/>
      <c r="E12" s="533">
        <f>IF($D$12=2,('Sch D-1 v.1 (Default)'!D$11*$C$12),0)</f>
        <v>0</v>
      </c>
      <c r="F12" s="533">
        <f>IF($D$12=2,('Sch D-1 v.1 (Default)'!E$11*$C$12),0)</f>
        <v>0</v>
      </c>
      <c r="G12" s="533">
        <f>IF($D$12=2,('Sch D-1 v.1 (Default)'!F$11*$C$12),0)</f>
        <v>0</v>
      </c>
      <c r="H12" s="533">
        <f>IF($D$12=2,('Sch D-1 v.1 (Default)'!G$11*$C$12),0)</f>
        <v>0</v>
      </c>
      <c r="I12" s="533">
        <f>IF($D$12=2,('Sch D-1 v.1 (Default)'!H$11*$C$12),0)</f>
        <v>0</v>
      </c>
      <c r="J12" s="533">
        <f>IF($D$12=2,('Sch D-1 v.1 (Default)'!I$11*$C$12),0)</f>
        <v>0</v>
      </c>
      <c r="K12" s="533">
        <f>IF($D$12=2,('Sch D-1 v.1 (Default)'!J$11*$C$12),0)</f>
        <v>0</v>
      </c>
      <c r="L12" s="533">
        <f>IF($D$12=2,('Sch D-1 v.1 (Default)'!K$11*$C$12),0)</f>
        <v>0</v>
      </c>
      <c r="M12" s="533">
        <f>IF($D$12=2,('Sch D-1 v.1 (Default)'!L$11*$C$12),0)</f>
        <v>0</v>
      </c>
      <c r="N12" s="533">
        <f>IF($D$12=2,('Sch D-1 v.1 (Default)'!M$11*$C$12),0)</f>
        <v>0</v>
      </c>
      <c r="O12" s="533">
        <f>IF($D$12=2,('Sch D-1 v.1 (Default)'!N$11*$C$12),0)</f>
        <v>0</v>
      </c>
      <c r="P12" s="533">
        <f>IF($D$12=2,('Sch D-1 v.1 (Default)'!O$11*$C$12),0)</f>
        <v>0</v>
      </c>
      <c r="Q12" s="533">
        <f>IF($D$12=2,('Sch D-1 v.1 (Default)'!P$11*$C$12),0)</f>
        <v>0</v>
      </c>
      <c r="R12" s="533">
        <f>IF($D$12=2,('Sch D-1 v.1 (Default)'!Q$11*$C$12),0)</f>
        <v>0</v>
      </c>
      <c r="S12" s="534">
        <f>IF($D$12=2,('Sch D-1 v.1 (Default)'!R$11*$C$12),0)</f>
        <v>0</v>
      </c>
      <c r="T12" s="421" t="str">
        <f>IF(ABS('Sch D'!G11-ROUND(SUM(E12:S12),0))&gt;5,"ERROR", "")</f>
        <v/>
      </c>
    </row>
    <row r="13" spans="1:24" x14ac:dyDescent="0.2">
      <c r="A13" s="39">
        <v>2120</v>
      </c>
      <c r="B13" s="385" t="s">
        <v>270</v>
      </c>
      <c r="C13" s="501">
        <f>'Sch D'!G12</f>
        <v>0</v>
      </c>
      <c r="D13" s="190"/>
      <c r="E13" s="533">
        <f>IF($D$13=2,('Sch D-1 v.1 (Default)'!D$11*$C$13),0)</f>
        <v>0</v>
      </c>
      <c r="F13" s="533">
        <f>IF($D$13=2,('Sch D-1 v.1 (Default)'!E$11*$C$13),0)</f>
        <v>0</v>
      </c>
      <c r="G13" s="533">
        <f>IF($D$13=2,('Sch D-1 v.1 (Default)'!F$11*$C$13),0)</f>
        <v>0</v>
      </c>
      <c r="H13" s="533">
        <f>IF($D$13=2,('Sch D-1 v.1 (Default)'!G$11*$C$13),0)</f>
        <v>0</v>
      </c>
      <c r="I13" s="533">
        <f>IF($D$13=2,('Sch D-1 v.1 (Default)'!H$11*$C$13),0)</f>
        <v>0</v>
      </c>
      <c r="J13" s="533">
        <f>IF($D$13=2,('Sch D-1 v.1 (Default)'!I$11*$C$13),0)</f>
        <v>0</v>
      </c>
      <c r="K13" s="533">
        <f>IF($D$13=2,('Sch D-1 v.1 (Default)'!J$11*$C$13),0)</f>
        <v>0</v>
      </c>
      <c r="L13" s="533">
        <f>IF($D$13=2,('Sch D-1 v.1 (Default)'!K$11*$C$13),0)</f>
        <v>0</v>
      </c>
      <c r="M13" s="533">
        <f>IF($D$13=2,('Sch D-1 v.1 (Default)'!L$11*$C$13),0)</f>
        <v>0</v>
      </c>
      <c r="N13" s="533">
        <f>IF($D$13=2,('Sch D-1 v.1 (Default)'!M$11*$C$13),0)</f>
        <v>0</v>
      </c>
      <c r="O13" s="533">
        <f>IF($D$13=2,('Sch D-1 v.1 (Default)'!N$11*$C$13),0)</f>
        <v>0</v>
      </c>
      <c r="P13" s="533">
        <f>IF($D$13=2,('Sch D-1 v.1 (Default)'!O$11*$C$13),0)</f>
        <v>0</v>
      </c>
      <c r="Q13" s="533">
        <f>IF($D$13=2,('Sch D-1 v.1 (Default)'!P$11*$C$13),0)</f>
        <v>0</v>
      </c>
      <c r="R13" s="533">
        <f>IF($D$13=2,('Sch D-1 v.1 (Default)'!Q$11*$C$13),0)</f>
        <v>0</v>
      </c>
      <c r="S13" s="534">
        <f>IF($D$13=2,('Sch D-1 v.1 (Default)'!R$11*$C$13),0)</f>
        <v>0</v>
      </c>
      <c r="T13" s="421" t="str">
        <f>IF(ABS('Sch D'!G12-ROUND(SUM(E13:S13),0))&gt;5,"ERROR", "")</f>
        <v/>
      </c>
    </row>
    <row r="14" spans="1:24" x14ac:dyDescent="0.2">
      <c r="A14" s="39">
        <v>2130</v>
      </c>
      <c r="B14" s="385" t="s">
        <v>271</v>
      </c>
      <c r="C14" s="501">
        <f>'Sch D'!G13</f>
        <v>0</v>
      </c>
      <c r="D14" s="190"/>
      <c r="E14" s="533">
        <f>IF($D$14=2,('Sch D-1 v.1 (Default)'!D$11*$C$14),0)</f>
        <v>0</v>
      </c>
      <c r="F14" s="533">
        <f>IF($D$14=2,('Sch D-1 v.1 (Default)'!E$11*$C$14),0)</f>
        <v>0</v>
      </c>
      <c r="G14" s="533">
        <f>IF($D$14=2,('Sch D-1 v.1 (Default)'!F$11*$C$14),0)</f>
        <v>0</v>
      </c>
      <c r="H14" s="533">
        <f>IF($D$14=2,('Sch D-1 v.1 (Default)'!G$11*$C$14),0)</f>
        <v>0</v>
      </c>
      <c r="I14" s="533">
        <f>IF($D$14=2,('Sch D-1 v.1 (Default)'!H$11*$C$14),0)</f>
        <v>0</v>
      </c>
      <c r="J14" s="533">
        <f>IF($D$14=2,('Sch D-1 v.1 (Default)'!I$11*$C$14),0)</f>
        <v>0</v>
      </c>
      <c r="K14" s="533">
        <f>IF($D$14=2,('Sch D-1 v.1 (Default)'!J$11*$C$14),0)</f>
        <v>0</v>
      </c>
      <c r="L14" s="533">
        <f>IF($D$14=2,('Sch D-1 v.1 (Default)'!K$11*$C$14),0)</f>
        <v>0</v>
      </c>
      <c r="M14" s="533">
        <f>IF($D$14=2,('Sch D-1 v.1 (Default)'!L$11*$C$14),0)</f>
        <v>0</v>
      </c>
      <c r="N14" s="533">
        <f>IF($D$14=2,('Sch D-1 v.1 (Default)'!M$11*$C$14),0)</f>
        <v>0</v>
      </c>
      <c r="O14" s="533">
        <f>IF($D$14=2,('Sch D-1 v.1 (Default)'!N$11*$C$14),0)</f>
        <v>0</v>
      </c>
      <c r="P14" s="533">
        <f>IF($D$14=2,('Sch D-1 v.1 (Default)'!O$11*$C$14),0)</f>
        <v>0</v>
      </c>
      <c r="Q14" s="533">
        <f>IF($D$14=2,('Sch D-1 v.1 (Default)'!P$11*$C$14),0)</f>
        <v>0</v>
      </c>
      <c r="R14" s="533">
        <f>IF($D$14=2,('Sch D-1 v.1 (Default)'!Q$11*$C$14),0)</f>
        <v>0</v>
      </c>
      <c r="S14" s="534">
        <f>IF($D$14=2,('Sch D-1 v.1 (Default)'!R$11*$C$14),0)</f>
        <v>0</v>
      </c>
      <c r="T14" s="421" t="str">
        <f>IF(ABS('Sch D'!G13-ROUND(SUM(E14:S14),0))&gt;5,"ERROR", "")</f>
        <v/>
      </c>
    </row>
    <row r="15" spans="1:24" x14ac:dyDescent="0.2">
      <c r="A15" s="39">
        <v>2140</v>
      </c>
      <c r="B15" s="385" t="s">
        <v>272</v>
      </c>
      <c r="C15" s="501">
        <f>'Sch D'!G14</f>
        <v>0</v>
      </c>
      <c r="D15" s="190"/>
      <c r="E15" s="533">
        <f>IF($D$15=2,('Sch D-1 v.1 (Default)'!D$11*$C$15),0)</f>
        <v>0</v>
      </c>
      <c r="F15" s="533">
        <f>IF($D$15=2,('Sch D-1 v.1 (Default)'!E$11*$C$15),0)</f>
        <v>0</v>
      </c>
      <c r="G15" s="533">
        <f>IF($D$15=2,('Sch D-1 v.1 (Default)'!F$11*$C$15),0)</f>
        <v>0</v>
      </c>
      <c r="H15" s="533">
        <f>IF($D$15=2,('Sch D-1 v.1 (Default)'!G$11*$C$15),0)</f>
        <v>0</v>
      </c>
      <c r="I15" s="533">
        <f>IF($D$15=2,('Sch D-1 v.1 (Default)'!H$11*$C$15),0)</f>
        <v>0</v>
      </c>
      <c r="J15" s="533">
        <f>IF($D$15=2,('Sch D-1 v.1 (Default)'!I$11*$C$15),0)</f>
        <v>0</v>
      </c>
      <c r="K15" s="533">
        <f>IF($D$15=2,('Sch D-1 v.1 (Default)'!J$11*$C$15),0)</f>
        <v>0</v>
      </c>
      <c r="L15" s="533">
        <f>IF($D$15=2,('Sch D-1 v.1 (Default)'!K$11*$C$15),0)</f>
        <v>0</v>
      </c>
      <c r="M15" s="533">
        <f>IF($D$15=2,('Sch D-1 v.1 (Default)'!L$11*$C$15),0)</f>
        <v>0</v>
      </c>
      <c r="N15" s="533">
        <f>IF($D$15=2,('Sch D-1 v.1 (Default)'!M$11*$C$15),0)</f>
        <v>0</v>
      </c>
      <c r="O15" s="533">
        <f>IF($D$15=2,('Sch D-1 v.1 (Default)'!N$11*$C$15),0)</f>
        <v>0</v>
      </c>
      <c r="P15" s="533">
        <f>IF($D$15=2,('Sch D-1 v.1 (Default)'!O$11*$C$15),0)</f>
        <v>0</v>
      </c>
      <c r="Q15" s="533">
        <f>IF($D$15=2,('Sch D-1 v.1 (Default)'!P$11*$C$15),0)</f>
        <v>0</v>
      </c>
      <c r="R15" s="533">
        <f>IF($D$15=2,('Sch D-1 v.1 (Default)'!Q$11*$C$15),0)</f>
        <v>0</v>
      </c>
      <c r="S15" s="534">
        <f>IF($D$15=2,('Sch D-1 v.1 (Default)'!R$11*$C$15),0)</f>
        <v>0</v>
      </c>
      <c r="T15" s="421" t="str">
        <f>IF(ABS('Sch D'!G14-ROUND(SUM(E15:S15),0))&gt;5,"ERROR", "")</f>
        <v/>
      </c>
    </row>
    <row r="16" spans="1:24" x14ac:dyDescent="0.2">
      <c r="A16" s="59">
        <v>2150</v>
      </c>
      <c r="B16" s="386" t="s">
        <v>75</v>
      </c>
      <c r="C16" s="501">
        <f>'Sch D'!G15</f>
        <v>0</v>
      </c>
      <c r="D16" s="190"/>
      <c r="E16" s="533">
        <f>IF($D$16=2,('Sch D-1 v.1 (Default)'!D$11*$C$16),0)</f>
        <v>0</v>
      </c>
      <c r="F16" s="533">
        <f>IF($D$16=2,('Sch D-1 v.1 (Default)'!E$11*$C$16),0)</f>
        <v>0</v>
      </c>
      <c r="G16" s="533">
        <f>IF($D$16=2,('Sch D-1 v.1 (Default)'!F$11*$C$16),0)</f>
        <v>0</v>
      </c>
      <c r="H16" s="533">
        <f>IF($D$16=2,('Sch D-1 v.1 (Default)'!G$11*$C$16),0)</f>
        <v>0</v>
      </c>
      <c r="I16" s="533">
        <f>IF($D$16=2,('Sch D-1 v.1 (Default)'!H$11*$C$16),0)</f>
        <v>0</v>
      </c>
      <c r="J16" s="533">
        <f>IF($D$16=2,('Sch D-1 v.1 (Default)'!I$11*$C$16),0)</f>
        <v>0</v>
      </c>
      <c r="K16" s="533">
        <f>IF($D$16=2,('Sch D-1 v.1 (Default)'!J$11*$C$16),0)</f>
        <v>0</v>
      </c>
      <c r="L16" s="533">
        <f>IF($D$16=2,('Sch D-1 v.1 (Default)'!K$11*$C$16),0)</f>
        <v>0</v>
      </c>
      <c r="M16" s="533">
        <f>IF($D$16=2,('Sch D-1 v.1 (Default)'!L$11*$C$16),0)</f>
        <v>0</v>
      </c>
      <c r="N16" s="533">
        <f>IF($D$16=2,('Sch D-1 v.1 (Default)'!M$11*$C$16),0)</f>
        <v>0</v>
      </c>
      <c r="O16" s="533">
        <f>IF($D$16=2,('Sch D-1 v.1 (Default)'!N$11*$C$16),0)</f>
        <v>0</v>
      </c>
      <c r="P16" s="533">
        <f>IF($D$16=2,('Sch D-1 v.1 (Default)'!O$11*$C$16),0)</f>
        <v>0</v>
      </c>
      <c r="Q16" s="533">
        <f>IF($D$16=2,('Sch D-1 v.1 (Default)'!P$11*$C$16),0)</f>
        <v>0</v>
      </c>
      <c r="R16" s="533">
        <f>IF($D$16=2,('Sch D-1 v.1 (Default)'!Q$11*$C$16),0)</f>
        <v>0</v>
      </c>
      <c r="S16" s="534">
        <f>IF($D$16=2,('Sch D-1 v.1 (Default)'!R$11*$C$16),0)</f>
        <v>0</v>
      </c>
      <c r="T16" s="421" t="str">
        <f>IF(ABS('Sch D'!G15-ROUND(SUM(E16:S16),0))&gt;5,"ERROR", "")</f>
        <v/>
      </c>
    </row>
    <row r="17" spans="1:20" s="45" customFormat="1" x14ac:dyDescent="0.2">
      <c r="A17" s="445">
        <v>2100</v>
      </c>
      <c r="B17" s="103" t="s">
        <v>76</v>
      </c>
      <c r="C17" s="502">
        <f>'Sch D'!G16</f>
        <v>0</v>
      </c>
      <c r="D17" s="104"/>
      <c r="E17" s="527">
        <f t="array" ref="E17">SUM(ROUND(E12:E16,0))</f>
        <v>0</v>
      </c>
      <c r="F17" s="527">
        <f t="array" ref="F17">SUM(ROUND(F12:F16,0))</f>
        <v>0</v>
      </c>
      <c r="G17" s="527">
        <f t="array" ref="G17">SUM(ROUND(G12:G16,0))</f>
        <v>0</v>
      </c>
      <c r="H17" s="527">
        <f t="array" ref="H17">SUM(ROUND(H12:H16,0))</f>
        <v>0</v>
      </c>
      <c r="I17" s="527">
        <f t="array" ref="I17">SUM(ROUND(I12:I16,0))</f>
        <v>0</v>
      </c>
      <c r="J17" s="527">
        <f t="array" ref="J17">SUM(ROUND(J12:J16,0))</f>
        <v>0</v>
      </c>
      <c r="K17" s="527">
        <f t="array" ref="K17">SUM(ROUND(K12:K16,0))</f>
        <v>0</v>
      </c>
      <c r="L17" s="527">
        <f t="array" ref="L17">SUM(ROUND(L12:L16,0))</f>
        <v>0</v>
      </c>
      <c r="M17" s="527">
        <f t="array" ref="M17">SUM(ROUND(M12:M16,0))</f>
        <v>0</v>
      </c>
      <c r="N17" s="527">
        <f t="array" ref="N17">SUM(ROUND(N12:N16,0))</f>
        <v>0</v>
      </c>
      <c r="O17" s="527">
        <f t="array" ref="O17">SUM(ROUND(O12:O16,0))</f>
        <v>0</v>
      </c>
      <c r="P17" s="527">
        <f t="array" ref="P17">SUM(ROUND(P12:P16,0))</f>
        <v>0</v>
      </c>
      <c r="Q17" s="527">
        <f t="array" ref="Q17">SUM(ROUND(Q12:Q16,0))</f>
        <v>0</v>
      </c>
      <c r="R17" s="527">
        <f t="array" ref="R17">SUM(ROUND(R12:R16,0))</f>
        <v>0</v>
      </c>
      <c r="S17" s="527">
        <f t="array" ref="S17">SUM(ROUND(S12:S16,0))</f>
        <v>0</v>
      </c>
      <c r="T17" s="421" t="str">
        <f>IF(ABS('Sch D'!G16-ROUND(SUM(E17:S17),0))&gt;5,"ERROR", "")</f>
        <v/>
      </c>
    </row>
    <row r="18" spans="1:20" x14ac:dyDescent="0.2">
      <c r="A18" s="322"/>
      <c r="C18" s="503"/>
      <c r="E18" s="434"/>
      <c r="F18" s="434"/>
      <c r="G18" s="434"/>
      <c r="H18" s="434"/>
      <c r="I18" s="434"/>
      <c r="J18" s="435"/>
      <c r="K18" s="434"/>
      <c r="L18" s="434"/>
      <c r="M18" s="434"/>
      <c r="N18" s="434"/>
      <c r="O18" s="434"/>
      <c r="P18" s="434"/>
      <c r="Q18" s="434"/>
      <c r="R18" s="434"/>
      <c r="S18" s="434"/>
    </row>
    <row r="19" spans="1:20" x14ac:dyDescent="0.2">
      <c r="A19" s="47">
        <v>2210</v>
      </c>
      <c r="B19" s="382" t="s">
        <v>273</v>
      </c>
      <c r="C19" s="501">
        <f>'Sch D'!G18</f>
        <v>0</v>
      </c>
      <c r="D19" s="190"/>
      <c r="E19" s="533">
        <f>IF($D$19=2,('Sch D-1 v.1 (Default)'!D$11*$C$19),0)</f>
        <v>0</v>
      </c>
      <c r="F19" s="533">
        <f>IF($D$19=2,('Sch D-1 v.1 (Default)'!E$11*$C$19),0)</f>
        <v>0</v>
      </c>
      <c r="G19" s="533">
        <f>IF($D$19=2,('Sch D-1 v.1 (Default)'!F$11*$C$19),0)</f>
        <v>0</v>
      </c>
      <c r="H19" s="533">
        <f>IF($D$19=2,('Sch D-1 v.1 (Default)'!G$11*$C$19),0)</f>
        <v>0</v>
      </c>
      <c r="I19" s="533">
        <f>IF($D$19=2,('Sch D-1 v.1 (Default)'!H$11*$C$19),0)</f>
        <v>0</v>
      </c>
      <c r="J19" s="533">
        <f>IF($D$19=2,('Sch D-1 v.1 (Default)'!I$11*$C$19),0)</f>
        <v>0</v>
      </c>
      <c r="K19" s="533">
        <f>IF($D$19=2,('Sch D-1 v.1 (Default)'!J$11*$C$19),0)</f>
        <v>0</v>
      </c>
      <c r="L19" s="533">
        <f>IF($D$19=2,('Sch D-1 v.1 (Default)'!K$11*$C$19),0)</f>
        <v>0</v>
      </c>
      <c r="M19" s="533">
        <f>IF($D$19=2,('Sch D-1 v.1 (Default)'!L$11*$C$19),0)</f>
        <v>0</v>
      </c>
      <c r="N19" s="533">
        <f>IF($D$19=2,('Sch D-1 v.1 (Default)'!M$11*$C$19),0)</f>
        <v>0</v>
      </c>
      <c r="O19" s="533">
        <f>IF($D$19=2,('Sch D-1 v.1 (Default)'!N$11*$C$19),0)</f>
        <v>0</v>
      </c>
      <c r="P19" s="533">
        <f>IF($D$19=2,('Sch D-1 v.1 (Default)'!O$11*$C$19),0)</f>
        <v>0</v>
      </c>
      <c r="Q19" s="533">
        <f>IF($D$19=2,('Sch D-1 v.1 (Default)'!P$11*$C$19),0)</f>
        <v>0</v>
      </c>
      <c r="R19" s="533">
        <f>IF($D$19=2,('Sch D-1 v.1 (Default)'!Q$11*$C$19),0)</f>
        <v>0</v>
      </c>
      <c r="S19" s="534">
        <f>IF($D$19=2,('Sch D-1 v.1 (Default)'!R$11*$C$19),0)</f>
        <v>0</v>
      </c>
      <c r="T19" s="421" t="str">
        <f>IF(ABS('Sch D'!G18-ROUND(SUM(E19:S19),0))&gt;5,"ERROR", "")</f>
        <v/>
      </c>
    </row>
    <row r="20" spans="1:20" x14ac:dyDescent="0.2">
      <c r="A20" s="47">
        <v>2220</v>
      </c>
      <c r="B20" s="384" t="s">
        <v>274</v>
      </c>
      <c r="C20" s="504">
        <f>'Sch D'!G19</f>
        <v>0</v>
      </c>
      <c r="D20" s="190"/>
      <c r="E20" s="533">
        <f>IF($D$20=2,('Sch D-1 v.1 (Default)'!D$11*$C$20),0)</f>
        <v>0</v>
      </c>
      <c r="F20" s="533">
        <f>IF($D$20=2,('Sch D-1 v.1 (Default)'!E$11*$C$20),0)</f>
        <v>0</v>
      </c>
      <c r="G20" s="533">
        <f>IF($D$20=2,('Sch D-1 v.1 (Default)'!F$11*$C$20),0)</f>
        <v>0</v>
      </c>
      <c r="H20" s="533">
        <f>IF($D$20=2,('Sch D-1 v.1 (Default)'!G$11*$C$20),0)</f>
        <v>0</v>
      </c>
      <c r="I20" s="533">
        <f>IF($D$20=2,('Sch D-1 v.1 (Default)'!H$11*$C$20),0)</f>
        <v>0</v>
      </c>
      <c r="J20" s="533">
        <f>IF($D$20=2,('Sch D-1 v.1 (Default)'!I$11*$C$20),0)</f>
        <v>0</v>
      </c>
      <c r="K20" s="533">
        <f>IF($D$20=2,('Sch D-1 v.1 (Default)'!J$11*$C$20),0)</f>
        <v>0</v>
      </c>
      <c r="L20" s="533">
        <f>IF($D$20=2,('Sch D-1 v.1 (Default)'!K$11*$C$20),0)</f>
        <v>0</v>
      </c>
      <c r="M20" s="533">
        <f>IF($D$20=2,('Sch D-1 v.1 (Default)'!L$11*$C$20),0)</f>
        <v>0</v>
      </c>
      <c r="N20" s="533">
        <f>IF($D$20=2,('Sch D-1 v.1 (Default)'!M$11*$C$20),0)</f>
        <v>0</v>
      </c>
      <c r="O20" s="533">
        <f>IF($D$20=2,('Sch D-1 v.1 (Default)'!N$11*$C$20),0)</f>
        <v>0</v>
      </c>
      <c r="P20" s="533">
        <f>IF($D$20=2,('Sch D-1 v.1 (Default)'!O$11*$C$20),0)</f>
        <v>0</v>
      </c>
      <c r="Q20" s="533">
        <f>IF($D$20=2,('Sch D-1 v.1 (Default)'!P$11*$C$20),0)</f>
        <v>0</v>
      </c>
      <c r="R20" s="533">
        <f>IF($D$20=2,('Sch D-1 v.1 (Default)'!Q$11*$C$20),0)</f>
        <v>0</v>
      </c>
      <c r="S20" s="534">
        <f>IF($D$20=2,('Sch D-1 v.1 (Default)'!R$11*$C$20),0)</f>
        <v>0</v>
      </c>
      <c r="T20" s="421" t="str">
        <f>IF(ABS('Sch D'!G19-ROUND(SUM(E20:S20),0))&gt;5,"ERROR", "")</f>
        <v/>
      </c>
    </row>
    <row r="21" spans="1:20" s="45" customFormat="1" x14ac:dyDescent="0.2">
      <c r="A21" s="445">
        <v>2200</v>
      </c>
      <c r="B21" s="103" t="s">
        <v>77</v>
      </c>
      <c r="C21" s="502">
        <f>'Sch D'!G20</f>
        <v>0</v>
      </c>
      <c r="D21" s="104"/>
      <c r="E21" s="527">
        <f t="array" ref="E21">SUM(ROUND(E19:E20,0))</f>
        <v>0</v>
      </c>
      <c r="F21" s="527">
        <f t="array" ref="F21">SUM(ROUND(F19:F20,0))</f>
        <v>0</v>
      </c>
      <c r="G21" s="527">
        <f t="array" ref="G21">SUM(ROUND(G19:G20,0))</f>
        <v>0</v>
      </c>
      <c r="H21" s="527">
        <f t="array" ref="H21">SUM(ROUND(H19:H20,0))</f>
        <v>0</v>
      </c>
      <c r="I21" s="527">
        <f t="array" ref="I21">SUM(ROUND(I19:I20,0))</f>
        <v>0</v>
      </c>
      <c r="J21" s="527">
        <f t="array" ref="J21">SUM(ROUND(J19:J20,0))</f>
        <v>0</v>
      </c>
      <c r="K21" s="527">
        <f t="array" ref="K21">SUM(ROUND(K19:K20,0))</f>
        <v>0</v>
      </c>
      <c r="L21" s="527">
        <f t="array" ref="L21">SUM(ROUND(L19:L20,0))</f>
        <v>0</v>
      </c>
      <c r="M21" s="527">
        <f t="array" ref="M21">SUM(ROUND(M19:M20,0))</f>
        <v>0</v>
      </c>
      <c r="N21" s="527">
        <f t="array" ref="N21">SUM(ROUND(N19:N20,0))</f>
        <v>0</v>
      </c>
      <c r="O21" s="527">
        <f t="array" ref="O21">SUM(ROUND(O19:O20,0))</f>
        <v>0</v>
      </c>
      <c r="P21" s="527">
        <f t="array" ref="P21">SUM(ROUND(P19:P20,0))</f>
        <v>0</v>
      </c>
      <c r="Q21" s="527">
        <f t="array" ref="Q21">SUM(ROUND(Q19:Q20,0))</f>
        <v>0</v>
      </c>
      <c r="R21" s="527">
        <f t="array" ref="R21">SUM(ROUND(R19:R20,0))</f>
        <v>0</v>
      </c>
      <c r="S21" s="527">
        <f t="array" ref="S21">SUM(ROUND(S19:S20,0))</f>
        <v>0</v>
      </c>
      <c r="T21" s="421" t="str">
        <f>IF(ABS('Sch D'!G20-ROUND(SUM(E21:S21),0))&gt;5,"ERROR", "")</f>
        <v/>
      </c>
    </row>
    <row r="22" spans="1:20" x14ac:dyDescent="0.2">
      <c r="C22" s="503"/>
      <c r="E22" s="434"/>
      <c r="F22" s="434"/>
      <c r="G22" s="434"/>
      <c r="H22" s="434"/>
      <c r="I22" s="434"/>
      <c r="J22" s="434"/>
      <c r="K22" s="434"/>
      <c r="L22" s="434"/>
      <c r="M22" s="434"/>
      <c r="N22" s="434"/>
      <c r="O22" s="434"/>
      <c r="P22" s="434"/>
      <c r="Q22" s="434"/>
      <c r="R22" s="434"/>
      <c r="S22" s="434"/>
    </row>
    <row r="23" spans="1:20" x14ac:dyDescent="0.2">
      <c r="A23" s="47">
        <v>2310</v>
      </c>
      <c r="B23" s="383" t="s">
        <v>498</v>
      </c>
      <c r="C23" s="505">
        <f>'Sch D'!G22</f>
        <v>0</v>
      </c>
      <c r="D23" s="190"/>
      <c r="E23" s="533">
        <f>IF($D$23=2,('Sch D-1 v.1 (Default)'!D$11*$C$23),0)</f>
        <v>0</v>
      </c>
      <c r="F23" s="533">
        <f>IF($D$23=2,('Sch D-1 v.1 (Default)'!E$11*$C$23),0)</f>
        <v>0</v>
      </c>
      <c r="G23" s="533">
        <f>IF($D$23=2,('Sch D-1 v.1 (Default)'!F$11*$C$23),0)</f>
        <v>0</v>
      </c>
      <c r="H23" s="533">
        <f>IF($D$23=2,('Sch D-1 v.1 (Default)'!G$11*$C$23),0)</f>
        <v>0</v>
      </c>
      <c r="I23" s="533">
        <f>IF($D$23=2,('Sch D-1 v.1 (Default)'!H$11*$C$23),0)</f>
        <v>0</v>
      </c>
      <c r="J23" s="533">
        <f>IF($D$23=2,('Sch D-1 v.1 (Default)'!I$11*$C$23),0)</f>
        <v>0</v>
      </c>
      <c r="K23" s="533">
        <f>IF($D$23=2,('Sch D-1 v.1 (Default)'!J$11*$C$23),0)</f>
        <v>0</v>
      </c>
      <c r="L23" s="533">
        <f>IF($D$23=2,('Sch D-1 v.1 (Default)'!K$11*$C$23),0)</f>
        <v>0</v>
      </c>
      <c r="M23" s="533">
        <f>IF($D$23=2,('Sch D-1 v.1 (Default)'!L$11*$C$23),0)</f>
        <v>0</v>
      </c>
      <c r="N23" s="533">
        <f>IF($D$23=2,('Sch D-1 v.1 (Default)'!M$11*$C$23),0)</f>
        <v>0</v>
      </c>
      <c r="O23" s="533">
        <f>IF($D$23=2,('Sch D-1 v.1 (Default)'!N$11*$C$23),0)</f>
        <v>0</v>
      </c>
      <c r="P23" s="533">
        <f>IF($D$23=2,('Sch D-1 v.1 (Default)'!O$11*$C$23),0)</f>
        <v>0</v>
      </c>
      <c r="Q23" s="533">
        <f>IF($D$23=2,('Sch D-1 v.1 (Default)'!P$11*$C$23),0)</f>
        <v>0</v>
      </c>
      <c r="R23" s="533">
        <f>IF($D$23=2,('Sch D-1 v.1 (Default)'!Q$11*$C$23),0)</f>
        <v>0</v>
      </c>
      <c r="S23" s="534">
        <f>IF($D$23=2,('Sch D-1 v.1 (Default)'!R$11*$C$23),0)</f>
        <v>0</v>
      </c>
      <c r="T23" s="421" t="str">
        <f>IF(ABS('Sch D'!G22-ROUND(SUM(E23:S23),0))&gt;5,"ERROR", "")</f>
        <v/>
      </c>
    </row>
    <row r="24" spans="1:20" x14ac:dyDescent="0.2">
      <c r="A24" s="47">
        <v>2320</v>
      </c>
      <c r="B24" s="383" t="s">
        <v>292</v>
      </c>
      <c r="C24" s="505">
        <f>'Sch D'!G23</f>
        <v>0</v>
      </c>
      <c r="D24" s="190"/>
      <c r="E24" s="533">
        <f>IF($D$24=2,('Sch D-1 v.1 (Default)'!D$11*$C$24),0)</f>
        <v>0</v>
      </c>
      <c r="F24" s="533">
        <f>IF($D$24=2,('Sch D-1 v.1 (Default)'!E$11*$C$24),0)</f>
        <v>0</v>
      </c>
      <c r="G24" s="533">
        <f>IF($D$24=2,('Sch D-1 v.1 (Default)'!F$11*$C$24),0)</f>
        <v>0</v>
      </c>
      <c r="H24" s="533">
        <f>IF($D$24=2,('Sch D-1 v.1 (Default)'!G$11*$C$24),0)</f>
        <v>0</v>
      </c>
      <c r="I24" s="533">
        <f>IF($D$24=2,('Sch D-1 v.1 (Default)'!H$11*$C$24),0)</f>
        <v>0</v>
      </c>
      <c r="J24" s="533">
        <f>IF($D$24=2,('Sch D-1 v.1 (Default)'!I$11*$C$24),0)</f>
        <v>0</v>
      </c>
      <c r="K24" s="533">
        <f>IF($D$24=2,('Sch D-1 v.1 (Default)'!J$11*$C$24),0)</f>
        <v>0</v>
      </c>
      <c r="L24" s="533">
        <f>IF($D$24=2,('Sch D-1 v.1 (Default)'!K$11*$C$24),0)</f>
        <v>0</v>
      </c>
      <c r="M24" s="533">
        <f>IF($D$24=2,('Sch D-1 v.1 (Default)'!L$11*$C$24),0)</f>
        <v>0</v>
      </c>
      <c r="N24" s="533">
        <f>IF($D$24=2,('Sch D-1 v.1 (Default)'!M$11*$C$24),0)</f>
        <v>0</v>
      </c>
      <c r="O24" s="533">
        <f>IF($D$24=2,('Sch D-1 v.1 (Default)'!N$11*$C$24),0)</f>
        <v>0</v>
      </c>
      <c r="P24" s="533">
        <f>IF($D$24=2,('Sch D-1 v.1 (Default)'!O$11*$C$24),0)</f>
        <v>0</v>
      </c>
      <c r="Q24" s="533">
        <f>IF($D$24=2,('Sch D-1 v.1 (Default)'!P$11*$C$24),0)</f>
        <v>0</v>
      </c>
      <c r="R24" s="533">
        <f>IF($D$24=2,('Sch D-1 v.1 (Default)'!Q$11*$C$24),0)</f>
        <v>0</v>
      </c>
      <c r="S24" s="534">
        <f>IF($D$24=2,('Sch D-1 v.1 (Default)'!R$11*$C$24),0)</f>
        <v>0</v>
      </c>
      <c r="T24" s="421" t="str">
        <f>IF(ABS('Sch D'!G23-ROUND(SUM(E24:S24),0))&gt;5,"ERROR", "")</f>
        <v/>
      </c>
    </row>
    <row r="25" spans="1:20" s="45" customFormat="1" x14ac:dyDescent="0.2">
      <c r="A25" s="445">
        <v>2300</v>
      </c>
      <c r="B25" s="103" t="s">
        <v>78</v>
      </c>
      <c r="C25" s="502">
        <f>'Sch D'!G24</f>
        <v>0</v>
      </c>
      <c r="D25" s="104"/>
      <c r="E25" s="527">
        <f t="array" ref="E25">SUM(ROUND(E23:E24,0))</f>
        <v>0</v>
      </c>
      <c r="F25" s="527">
        <f t="array" ref="F25">SUM(ROUND(F23:F24,0))</f>
        <v>0</v>
      </c>
      <c r="G25" s="527">
        <f t="array" ref="G25">SUM(ROUND(G23:G24,0))</f>
        <v>0</v>
      </c>
      <c r="H25" s="527">
        <f t="array" ref="H25">SUM(ROUND(H23:H24,0))</f>
        <v>0</v>
      </c>
      <c r="I25" s="527">
        <f t="array" ref="I25">SUM(ROUND(I23:I24,0))</f>
        <v>0</v>
      </c>
      <c r="J25" s="527">
        <f t="array" ref="J25">SUM(ROUND(J23:J24,0))</f>
        <v>0</v>
      </c>
      <c r="K25" s="527">
        <f t="array" ref="K25">SUM(ROUND(K23:K24,0))</f>
        <v>0</v>
      </c>
      <c r="L25" s="527">
        <f t="array" ref="L25">SUM(ROUND(L23:L24,0))</f>
        <v>0</v>
      </c>
      <c r="M25" s="527">
        <f t="array" ref="M25">SUM(ROUND(M23:M24,0))</f>
        <v>0</v>
      </c>
      <c r="N25" s="527">
        <f t="array" ref="N25">SUM(ROUND(N23:N24,0))</f>
        <v>0</v>
      </c>
      <c r="O25" s="527">
        <f t="array" ref="O25">SUM(ROUND(O23:O24,0))</f>
        <v>0</v>
      </c>
      <c r="P25" s="527">
        <f t="array" ref="P25">SUM(ROUND(P23:P24,0))</f>
        <v>0</v>
      </c>
      <c r="Q25" s="527">
        <f t="array" ref="Q25">SUM(ROUND(Q23:Q24,0))</f>
        <v>0</v>
      </c>
      <c r="R25" s="527">
        <f t="array" ref="R25">SUM(ROUND(R23:R24,0))</f>
        <v>0</v>
      </c>
      <c r="S25" s="527">
        <f t="array" ref="S25">SUM(ROUND(S23:S24,0))</f>
        <v>0</v>
      </c>
      <c r="T25" s="421" t="str">
        <f>IF(ABS('Sch D'!G24-ROUND(SUM(E25:S25),0))&gt;5,"ERROR", "")</f>
        <v/>
      </c>
    </row>
    <row r="26" spans="1:20" x14ac:dyDescent="0.2">
      <c r="C26" s="503"/>
      <c r="E26" s="528"/>
      <c r="F26" s="528"/>
      <c r="G26" s="528"/>
      <c r="H26" s="528"/>
      <c r="I26" s="528"/>
      <c r="J26" s="528"/>
      <c r="K26" s="528"/>
      <c r="L26" s="528"/>
      <c r="M26" s="528"/>
      <c r="N26" s="528"/>
      <c r="O26" s="528"/>
      <c r="P26" s="528"/>
      <c r="Q26" s="528"/>
      <c r="R26" s="528"/>
      <c r="S26" s="528"/>
    </row>
    <row r="27" spans="1:20" x14ac:dyDescent="0.2">
      <c r="A27" s="47">
        <v>2410</v>
      </c>
      <c r="B27" s="304" t="s">
        <v>352</v>
      </c>
      <c r="C27" s="506">
        <f>'Sch D'!G26</f>
        <v>0</v>
      </c>
      <c r="D27" s="190"/>
      <c r="E27" s="533">
        <f>IF($D$27=2,('Sch D-1 v.1 (Default)'!D$11*$C$27),0)</f>
        <v>0</v>
      </c>
      <c r="F27" s="533">
        <f>IF($D$27=2,('Sch D-1 v.1 (Default)'!E$11*$C$27),0)</f>
        <v>0</v>
      </c>
      <c r="G27" s="533">
        <f>IF($D$27=2,('Sch D-1 v.1 (Default)'!F$11*$C$27),0)</f>
        <v>0</v>
      </c>
      <c r="H27" s="533">
        <f>IF($D$27=2,('Sch D-1 v.1 (Default)'!G$11*$C$27),0)</f>
        <v>0</v>
      </c>
      <c r="I27" s="533">
        <f>IF($D$27=2,('Sch D-1 v.1 (Default)'!H$11*$C$27),0)</f>
        <v>0</v>
      </c>
      <c r="J27" s="533">
        <f>IF($D$27=2,('Sch D-1 v.1 (Default)'!I$11*$C$27),0)</f>
        <v>0</v>
      </c>
      <c r="K27" s="533">
        <f>IF($D$27=2,('Sch D-1 v.1 (Default)'!J$11*$C$27),0)</f>
        <v>0</v>
      </c>
      <c r="L27" s="533">
        <f>IF($D$27=2,('Sch D-1 v.1 (Default)'!K$11*$C$27),0)</f>
        <v>0</v>
      </c>
      <c r="M27" s="533">
        <f>IF($D$27=2,('Sch D-1 v.1 (Default)'!L$11*$C$27),0)</f>
        <v>0</v>
      </c>
      <c r="N27" s="533">
        <f>IF($D$27=2,('Sch D-1 v.1 (Default)'!M$11*$C$27),0)</f>
        <v>0</v>
      </c>
      <c r="O27" s="533">
        <f>IF($D$27=2,('Sch D-1 v.1 (Default)'!N$11*$C$27),0)</f>
        <v>0</v>
      </c>
      <c r="P27" s="533">
        <f>IF($D$27=2,('Sch D-1 v.1 (Default)'!O$11*$C$27),0)</f>
        <v>0</v>
      </c>
      <c r="Q27" s="533">
        <f>IF($D$27=2,('Sch D-1 v.1 (Default)'!P$11*$C$27),0)</f>
        <v>0</v>
      </c>
      <c r="R27" s="533">
        <f>IF($D$27=2,('Sch D-1 v.1 (Default)'!Q$11*$C$27),0)</f>
        <v>0</v>
      </c>
      <c r="S27" s="534">
        <f>IF($D$27=2,('Sch D-1 v.1 (Default)'!R$11*$C$27),0)</f>
        <v>0</v>
      </c>
      <c r="T27" s="421" t="str">
        <f>IF(ABS('Sch D'!G26-ROUND(SUM(E27:S27),0))&gt;5,"ERROR", "")</f>
        <v/>
      </c>
    </row>
    <row r="28" spans="1:20" x14ac:dyDescent="0.2">
      <c r="A28" s="47">
        <v>2420</v>
      </c>
      <c r="B28" s="493" t="s">
        <v>492</v>
      </c>
      <c r="C28" s="507">
        <f>'Sch D'!G27</f>
        <v>0</v>
      </c>
      <c r="D28" s="190"/>
      <c r="E28" s="533">
        <f>IF($D$28=2,('Sch D-1 v.1 (Default)'!D$11*$C$28),0)</f>
        <v>0</v>
      </c>
      <c r="F28" s="533">
        <f>IF($D$28=2,('Sch D-1 v.1 (Default)'!E$11*$C$28),0)</f>
        <v>0</v>
      </c>
      <c r="G28" s="533">
        <f>IF($D$28=2,('Sch D-1 v.1 (Default)'!F$11*$C$28),0)</f>
        <v>0</v>
      </c>
      <c r="H28" s="533">
        <f>IF($D$28=2,('Sch D-1 v.1 (Default)'!G$11*$C$28),0)</f>
        <v>0</v>
      </c>
      <c r="I28" s="533">
        <f>IF($D$28=2,('Sch D-1 v.1 (Default)'!H$11*$C$28),0)</f>
        <v>0</v>
      </c>
      <c r="J28" s="533">
        <f>IF($D$28=2,('Sch D-1 v.1 (Default)'!I$11*$C$28),0)</f>
        <v>0</v>
      </c>
      <c r="K28" s="533">
        <f>IF($D$28=2,('Sch D-1 v.1 (Default)'!J$11*$C$28),0)</f>
        <v>0</v>
      </c>
      <c r="L28" s="533">
        <f>IF($D$28=2,('Sch D-1 v.1 (Default)'!K$11*$C$28),0)</f>
        <v>0</v>
      </c>
      <c r="M28" s="533">
        <f>IF($D$28=2,('Sch D-1 v.1 (Default)'!L$11*$C$28),0)</f>
        <v>0</v>
      </c>
      <c r="N28" s="533">
        <f>IF($D$28=2,('Sch D-1 v.1 (Default)'!M$11*$C$28),0)</f>
        <v>0</v>
      </c>
      <c r="O28" s="533">
        <f>IF($D$28=2,('Sch D-1 v.1 (Default)'!N$11*$C$28),0)</f>
        <v>0</v>
      </c>
      <c r="P28" s="533">
        <f>IF($D$28=2,('Sch D-1 v.1 (Default)'!O$11*$C$28),0)</f>
        <v>0</v>
      </c>
      <c r="Q28" s="533">
        <f>IF($D$28=2,('Sch D-1 v.1 (Default)'!P$11*$C$28),0)</f>
        <v>0</v>
      </c>
      <c r="R28" s="533">
        <f>IF($D$28=2,('Sch D-1 v.1 (Default)'!Q$11*$C$28),0)</f>
        <v>0</v>
      </c>
      <c r="S28" s="534">
        <f>IF($D$28=2,('Sch D-1 v.1 (Default)'!R$11*$C$28),0)</f>
        <v>0</v>
      </c>
      <c r="T28" s="421" t="str">
        <f>IF(ABS('Sch D'!G27-ROUND(SUM(E28:S28),0))&gt;5,"ERROR", "")</f>
        <v/>
      </c>
    </row>
    <row r="29" spans="1:20" x14ac:dyDescent="0.2">
      <c r="A29" s="47">
        <v>2430</v>
      </c>
      <c r="B29" s="305" t="s">
        <v>353</v>
      </c>
      <c r="C29" s="507">
        <f>'Sch D'!G28</f>
        <v>0</v>
      </c>
      <c r="D29" s="190"/>
      <c r="E29" s="533">
        <f>IF($D$29=2,('Sch D-1 v.1 (Default)'!D$11*$C$29),0)</f>
        <v>0</v>
      </c>
      <c r="F29" s="533">
        <f>IF($D$29=2,('Sch D-1 v.1 (Default)'!E$11*$C$29),0)</f>
        <v>0</v>
      </c>
      <c r="G29" s="533">
        <f>IF($D$29=2,('Sch D-1 v.1 (Default)'!F$11*$C$29),0)</f>
        <v>0</v>
      </c>
      <c r="H29" s="533">
        <f>IF($D$29=2,('Sch D-1 v.1 (Default)'!G$11*$C$29),0)</f>
        <v>0</v>
      </c>
      <c r="I29" s="533">
        <f>IF($D$29=2,('Sch D-1 v.1 (Default)'!H$11*$C$29),0)</f>
        <v>0</v>
      </c>
      <c r="J29" s="533">
        <f>IF($D$29=2,('Sch D-1 v.1 (Default)'!I$11*$C$29),0)</f>
        <v>0</v>
      </c>
      <c r="K29" s="533">
        <f>IF($D$29=2,('Sch D-1 v.1 (Default)'!J$11*$C$29),0)</f>
        <v>0</v>
      </c>
      <c r="L29" s="533">
        <f>IF($D$29=2,('Sch D-1 v.1 (Default)'!K$11*$C$29),0)</f>
        <v>0</v>
      </c>
      <c r="M29" s="533">
        <f>IF($D$29=2,('Sch D-1 v.1 (Default)'!L$11*$C$29),0)</f>
        <v>0</v>
      </c>
      <c r="N29" s="533">
        <f>IF($D$29=2,('Sch D-1 v.1 (Default)'!M$11*$C$29),0)</f>
        <v>0</v>
      </c>
      <c r="O29" s="533">
        <f>IF($D$29=2,('Sch D-1 v.1 (Default)'!N$11*$C$29),0)</f>
        <v>0</v>
      </c>
      <c r="P29" s="533">
        <f>IF($D$29=2,('Sch D-1 v.1 (Default)'!O$11*$C$29),0)</f>
        <v>0</v>
      </c>
      <c r="Q29" s="533">
        <f>IF($D$29=2,('Sch D-1 v.1 (Default)'!P$11*$C$29),0)</f>
        <v>0</v>
      </c>
      <c r="R29" s="533">
        <f>IF($D$29=2,('Sch D-1 v.1 (Default)'!Q$11*$C$29),0)</f>
        <v>0</v>
      </c>
      <c r="S29" s="534">
        <f>IF($D$29=2,('Sch D-1 v.1 (Default)'!R$11*$C$29),0)</f>
        <v>0</v>
      </c>
      <c r="T29" s="421" t="str">
        <f>IF(ABS('Sch D'!G28-ROUND(SUM(E29:S29),0))&gt;5,"ERROR", "")</f>
        <v/>
      </c>
    </row>
    <row r="30" spans="1:20" x14ac:dyDescent="0.2">
      <c r="A30" s="47">
        <v>2440</v>
      </c>
      <c r="B30" s="304" t="s">
        <v>491</v>
      </c>
      <c r="C30" s="506">
        <f>'Sch D'!G29</f>
        <v>0</v>
      </c>
      <c r="D30" s="190"/>
      <c r="E30" s="533">
        <f>IF($D$30=2,('Sch D-1 v.1 (Default)'!D$11*$C$30),0)</f>
        <v>0</v>
      </c>
      <c r="F30" s="533">
        <f>IF($D$30=2,('Sch D-1 v.1 (Default)'!E$11*$C$30),0)</f>
        <v>0</v>
      </c>
      <c r="G30" s="533">
        <f>IF($D$30=2,('Sch D-1 v.1 (Default)'!F$11*$C$30),0)</f>
        <v>0</v>
      </c>
      <c r="H30" s="533">
        <f>IF($D$30=2,('Sch D-1 v.1 (Default)'!G$11*$C$30),0)</f>
        <v>0</v>
      </c>
      <c r="I30" s="533">
        <f>IF($D$30=2,('Sch D-1 v.1 (Default)'!H$11*$C$30),0)</f>
        <v>0</v>
      </c>
      <c r="J30" s="533">
        <f>IF($D$30=2,('Sch D-1 v.1 (Default)'!I$11*$C$30),0)</f>
        <v>0</v>
      </c>
      <c r="K30" s="533">
        <f>IF($D$30=2,('Sch D-1 v.1 (Default)'!J$11*$C$30),0)</f>
        <v>0</v>
      </c>
      <c r="L30" s="533">
        <f>IF($D$30=2,('Sch D-1 v.1 (Default)'!K$11*$C$30),0)</f>
        <v>0</v>
      </c>
      <c r="M30" s="533">
        <f>IF($D$30=2,('Sch D-1 v.1 (Default)'!L$11*$C$30),0)</f>
        <v>0</v>
      </c>
      <c r="N30" s="533">
        <f>IF($D$30=2,('Sch D-1 v.1 (Default)'!M$11*$C$30),0)</f>
        <v>0</v>
      </c>
      <c r="O30" s="533">
        <f>IF($D$30=2,('Sch D-1 v.1 (Default)'!N$11*$C$30),0)</f>
        <v>0</v>
      </c>
      <c r="P30" s="533">
        <f>IF($D$30=2,('Sch D-1 v.1 (Default)'!O$11*$C$30),0)</f>
        <v>0</v>
      </c>
      <c r="Q30" s="533">
        <f>IF($D$30=2,('Sch D-1 v.1 (Default)'!P$11*$C$30),0)</f>
        <v>0</v>
      </c>
      <c r="R30" s="533">
        <f>IF($D$30=2,('Sch D-1 v.1 (Default)'!Q$11*$C$30),0)</f>
        <v>0</v>
      </c>
      <c r="S30" s="534">
        <f>IF($D$30=2,('Sch D-1 v.1 (Default)'!R$11*$C$30),0)</f>
        <v>0</v>
      </c>
      <c r="T30" s="421" t="str">
        <f>IF(ABS('Sch D'!G29-ROUND(SUM(E30:S30),0))&gt;5,"ERROR", "")</f>
        <v/>
      </c>
    </row>
    <row r="31" spans="1:20" x14ac:dyDescent="0.2">
      <c r="A31" s="47">
        <v>2450</v>
      </c>
      <c r="B31" s="312" t="s">
        <v>354</v>
      </c>
      <c r="C31" s="508">
        <f>'Sch D'!G30</f>
        <v>0</v>
      </c>
      <c r="D31" s="190"/>
      <c r="E31" s="533">
        <f>IF($D$31=2,('Sch D-1 v.1 (Default)'!D$11*$C$31),0)</f>
        <v>0</v>
      </c>
      <c r="F31" s="533">
        <f>IF($D$31=2,('Sch D-1 v.1 (Default)'!E$11*$C$31),0)</f>
        <v>0</v>
      </c>
      <c r="G31" s="533">
        <f>IF($D$31=2,('Sch D-1 v.1 (Default)'!F$11*$C$31),0)</f>
        <v>0</v>
      </c>
      <c r="H31" s="533">
        <f>IF($D$31=2,('Sch D-1 v.1 (Default)'!G$11*$C$31),0)</f>
        <v>0</v>
      </c>
      <c r="I31" s="533">
        <f>IF($D$31=2,('Sch D-1 v.1 (Default)'!H$11*$C$31),0)</f>
        <v>0</v>
      </c>
      <c r="J31" s="533">
        <f>IF($D$31=2,('Sch D-1 v.1 (Default)'!I$11*$C$31),0)</f>
        <v>0</v>
      </c>
      <c r="K31" s="533">
        <f>IF($D$31=2,('Sch D-1 v.1 (Default)'!J$11*$C$31),0)</f>
        <v>0</v>
      </c>
      <c r="L31" s="533">
        <f>IF($D$31=2,('Sch D-1 v.1 (Default)'!K$11*$C$31),0)</f>
        <v>0</v>
      </c>
      <c r="M31" s="533">
        <f>IF($D$31=2,('Sch D-1 v.1 (Default)'!L$11*$C$31),0)</f>
        <v>0</v>
      </c>
      <c r="N31" s="533">
        <f>IF($D$31=2,('Sch D-1 v.1 (Default)'!M$11*$C$31),0)</f>
        <v>0</v>
      </c>
      <c r="O31" s="533">
        <f>IF($D$31=2,('Sch D-1 v.1 (Default)'!N$11*$C$31),0)</f>
        <v>0</v>
      </c>
      <c r="P31" s="533">
        <f>IF($D$31=2,('Sch D-1 v.1 (Default)'!O$11*$C$31),0)</f>
        <v>0</v>
      </c>
      <c r="Q31" s="533">
        <f>IF($D$31=2,('Sch D-1 v.1 (Default)'!P$11*$C$31),0)</f>
        <v>0</v>
      </c>
      <c r="R31" s="533">
        <f>IF($D$31=2,('Sch D-1 v.1 (Default)'!Q$11*$C$31),0)</f>
        <v>0</v>
      </c>
      <c r="S31" s="534">
        <f>IF($D$31=2,('Sch D-1 v.1 (Default)'!R$11*$C$31),0)</f>
        <v>0</v>
      </c>
      <c r="T31" s="421" t="str">
        <f>IF(ABS('Sch D'!G30-ROUND(SUM(E31:S31),0))&gt;5,"ERROR", "")</f>
        <v/>
      </c>
    </row>
    <row r="32" spans="1:20" x14ac:dyDescent="0.2">
      <c r="A32" s="47">
        <v>2460</v>
      </c>
      <c r="B32" s="304" t="s">
        <v>355</v>
      </c>
      <c r="C32" s="506">
        <f>'Sch D'!G31</f>
        <v>0</v>
      </c>
      <c r="D32" s="190"/>
      <c r="E32" s="533">
        <f>IF($D$32=2,('Sch D-1 v.1 (Default)'!D$11*$C$32),0)</f>
        <v>0</v>
      </c>
      <c r="F32" s="533">
        <f>IF($D$32=2,('Sch D-1 v.1 (Default)'!E$11*$C$32),0)</f>
        <v>0</v>
      </c>
      <c r="G32" s="533">
        <f>IF($D$32=2,('Sch D-1 v.1 (Default)'!F$11*$C$32),0)</f>
        <v>0</v>
      </c>
      <c r="H32" s="533">
        <f>IF($D$32=2,('Sch D-1 v.1 (Default)'!G$11*$C$32),0)</f>
        <v>0</v>
      </c>
      <c r="I32" s="533">
        <f>IF($D$32=2,('Sch D-1 v.1 (Default)'!H$11*$C$32),0)</f>
        <v>0</v>
      </c>
      <c r="J32" s="533">
        <f>IF($D$32=2,('Sch D-1 v.1 (Default)'!I$11*$C$32),0)</f>
        <v>0</v>
      </c>
      <c r="K32" s="533">
        <f>IF($D$32=2,('Sch D-1 v.1 (Default)'!J$11*$C$32),0)</f>
        <v>0</v>
      </c>
      <c r="L32" s="533">
        <f>IF($D$32=2,('Sch D-1 v.1 (Default)'!K$11*$C$32),0)</f>
        <v>0</v>
      </c>
      <c r="M32" s="533">
        <f>IF($D$32=2,('Sch D-1 v.1 (Default)'!L$11*$C$32),0)</f>
        <v>0</v>
      </c>
      <c r="N32" s="533">
        <f>IF($D$32=2,('Sch D-1 v.1 (Default)'!M$11*$C$32),0)</f>
        <v>0</v>
      </c>
      <c r="O32" s="533">
        <f>IF($D$32=2,('Sch D-1 v.1 (Default)'!N$11*$C$32),0)</f>
        <v>0</v>
      </c>
      <c r="P32" s="533">
        <f>IF($D$32=2,('Sch D-1 v.1 (Default)'!O$11*$C$32),0)</f>
        <v>0</v>
      </c>
      <c r="Q32" s="533">
        <f>IF($D$32=2,('Sch D-1 v.1 (Default)'!P$11*$C$32),0)</f>
        <v>0</v>
      </c>
      <c r="R32" s="533">
        <f>IF($D$32=2,('Sch D-1 v.1 (Default)'!Q$11*$C$32),0)</f>
        <v>0</v>
      </c>
      <c r="S32" s="534">
        <f>IF($D$32=2,('Sch D-1 v.1 (Default)'!R$11*$C$32),0)</f>
        <v>0</v>
      </c>
      <c r="T32" s="421" t="str">
        <f>IF(ABS('Sch D'!G31-ROUND(SUM(E32:S32),0))&gt;5,"ERROR", "")</f>
        <v/>
      </c>
    </row>
    <row r="33" spans="1:20" x14ac:dyDescent="0.2">
      <c r="A33" s="47">
        <v>2470</v>
      </c>
      <c r="B33" s="304" t="s">
        <v>356</v>
      </c>
      <c r="C33" s="506">
        <f>'Sch D'!G32</f>
        <v>0</v>
      </c>
      <c r="D33" s="190"/>
      <c r="E33" s="533">
        <f>IF($D$33=2,('Sch D-1 v.1 (Default)'!D$11*$C$33),0)</f>
        <v>0</v>
      </c>
      <c r="F33" s="533">
        <f>IF($D$33=2,('Sch D-1 v.1 (Default)'!E$11*$C$33),0)</f>
        <v>0</v>
      </c>
      <c r="G33" s="533">
        <f>IF($D$33=2,('Sch D-1 v.1 (Default)'!F$11*$C$33),0)</f>
        <v>0</v>
      </c>
      <c r="H33" s="533">
        <f>IF($D$33=2,('Sch D-1 v.1 (Default)'!G$11*$C$33),0)</f>
        <v>0</v>
      </c>
      <c r="I33" s="533">
        <f>IF($D$33=2,('Sch D-1 v.1 (Default)'!H$11*$C$33),0)</f>
        <v>0</v>
      </c>
      <c r="J33" s="533">
        <f>IF($D$33=2,('Sch D-1 v.1 (Default)'!I$11*$C$33),0)</f>
        <v>0</v>
      </c>
      <c r="K33" s="533">
        <f>IF($D$33=2,('Sch D-1 v.1 (Default)'!J$11*$C$33),0)</f>
        <v>0</v>
      </c>
      <c r="L33" s="533">
        <f>IF($D$33=2,('Sch D-1 v.1 (Default)'!K$11*$C$33),0)</f>
        <v>0</v>
      </c>
      <c r="M33" s="533">
        <f>IF($D$33=2,('Sch D-1 v.1 (Default)'!L$11*$C$33),0)</f>
        <v>0</v>
      </c>
      <c r="N33" s="533">
        <f>IF($D$33=2,('Sch D-1 v.1 (Default)'!M$11*$C$33),0)</f>
        <v>0</v>
      </c>
      <c r="O33" s="533">
        <f>IF($D$33=2,('Sch D-1 v.1 (Default)'!N$11*$C$33),0)</f>
        <v>0</v>
      </c>
      <c r="P33" s="533">
        <f>IF($D$33=2,('Sch D-1 v.1 (Default)'!O$11*$C$33),0)</f>
        <v>0</v>
      </c>
      <c r="Q33" s="533">
        <f>IF($D$33=2,('Sch D-1 v.1 (Default)'!P$11*$C$33),0)</f>
        <v>0</v>
      </c>
      <c r="R33" s="533">
        <f>IF($D$33=2,('Sch D-1 v.1 (Default)'!Q$11*$C$33),0)</f>
        <v>0</v>
      </c>
      <c r="S33" s="534">
        <f>IF($D$33=2,('Sch D-1 v.1 (Default)'!R$11*$C$33),0)</f>
        <v>0</v>
      </c>
      <c r="T33" s="421" t="str">
        <f>IF(ABS('Sch D'!G32-ROUND(SUM(E33:S33),0))&gt;5,"ERROR", "")</f>
        <v/>
      </c>
    </row>
    <row r="34" spans="1:20" s="45" customFormat="1" x14ac:dyDescent="0.2">
      <c r="A34" s="445">
        <v>2400</v>
      </c>
      <c r="B34" s="200" t="s">
        <v>79</v>
      </c>
      <c r="C34" s="509">
        <f>'Sch D'!G33</f>
        <v>0</v>
      </c>
      <c r="D34" s="104"/>
      <c r="E34" s="527">
        <f t="array" ref="E34">SUM(ROUND(E27:E33,0))</f>
        <v>0</v>
      </c>
      <c r="F34" s="527">
        <f t="array" ref="F34">SUM(ROUND(F27:F33,0))</f>
        <v>0</v>
      </c>
      <c r="G34" s="527">
        <f t="array" ref="G34">SUM(ROUND(G27:G33,0))</f>
        <v>0</v>
      </c>
      <c r="H34" s="527">
        <f t="array" ref="H34">SUM(ROUND(H27:H33,0))</f>
        <v>0</v>
      </c>
      <c r="I34" s="527">
        <f t="array" ref="I34">SUM(ROUND(I27:I33,0))</f>
        <v>0</v>
      </c>
      <c r="J34" s="527">
        <f t="array" ref="J34">SUM(ROUND(J27:J33,0))</f>
        <v>0</v>
      </c>
      <c r="K34" s="527">
        <f t="array" ref="K34">SUM(ROUND(K27:K33,0))</f>
        <v>0</v>
      </c>
      <c r="L34" s="527">
        <f t="array" ref="L34">SUM(ROUND(L27:L33,0))</f>
        <v>0</v>
      </c>
      <c r="M34" s="527">
        <f t="array" ref="M34">SUM(ROUND(M27:M33,0))</f>
        <v>0</v>
      </c>
      <c r="N34" s="527">
        <f t="array" ref="N34">SUM(ROUND(N27:N33,0))</f>
        <v>0</v>
      </c>
      <c r="O34" s="527">
        <f t="array" ref="O34">SUM(ROUND(O27:O33,0))</f>
        <v>0</v>
      </c>
      <c r="P34" s="527">
        <f t="array" ref="P34">SUM(ROUND(P27:P33,0))</f>
        <v>0</v>
      </c>
      <c r="Q34" s="527">
        <f t="array" ref="Q34">SUM(ROUND(Q27:Q33,0))</f>
        <v>0</v>
      </c>
      <c r="R34" s="527">
        <f t="array" ref="R34">SUM(ROUND(R27:R33,0))</f>
        <v>0</v>
      </c>
      <c r="S34" s="527">
        <f t="array" ref="S34">SUM(ROUND(S27:S33,0))</f>
        <v>0</v>
      </c>
      <c r="T34" s="421" t="str">
        <f>IF(ABS('Sch D'!G33-ROUND(SUM(E34:S34),0))&gt;5,"ERROR", "")</f>
        <v/>
      </c>
    </row>
    <row r="35" spans="1:20" x14ac:dyDescent="0.2">
      <c r="C35" s="503"/>
      <c r="E35" s="528"/>
      <c r="F35" s="528"/>
      <c r="G35" s="528"/>
      <c r="H35" s="528"/>
      <c r="I35" s="528"/>
      <c r="J35" s="528"/>
      <c r="K35" s="528"/>
      <c r="L35" s="528"/>
      <c r="M35" s="528"/>
      <c r="N35" s="528"/>
      <c r="O35" s="528"/>
      <c r="P35" s="528"/>
      <c r="Q35" s="528"/>
      <c r="R35" s="528"/>
      <c r="S35" s="528"/>
    </row>
    <row r="36" spans="1:20" x14ac:dyDescent="0.2">
      <c r="A36" s="47">
        <v>2510</v>
      </c>
      <c r="B36" s="304" t="s">
        <v>357</v>
      </c>
      <c r="C36" s="506">
        <f>'Sch D'!G35</f>
        <v>0</v>
      </c>
      <c r="D36" s="190"/>
      <c r="E36" s="533">
        <f>IF($D$36=2,('Sch D-1 v.1 (Default)'!D$11*$C$36),0)</f>
        <v>0</v>
      </c>
      <c r="F36" s="533">
        <f>IF($D$36=2,('Sch D-1 v.1 (Default)'!E$11*$C$36),0)</f>
        <v>0</v>
      </c>
      <c r="G36" s="533">
        <f>IF($D$36=2,('Sch D-1 v.1 (Default)'!F$11*$C$36),0)</f>
        <v>0</v>
      </c>
      <c r="H36" s="533">
        <f>IF($D$36=2,('Sch D-1 v.1 (Default)'!G$11*$C$36),0)</f>
        <v>0</v>
      </c>
      <c r="I36" s="533">
        <f>IF($D$36=2,('Sch D-1 v.1 (Default)'!H$11*$C$36),0)</f>
        <v>0</v>
      </c>
      <c r="J36" s="533">
        <f>IF($D$36=2,('Sch D-1 v.1 (Default)'!I$11*$C$36),0)</f>
        <v>0</v>
      </c>
      <c r="K36" s="533">
        <f>IF($D$36=2,('Sch D-1 v.1 (Default)'!J$11*$C$36),0)</f>
        <v>0</v>
      </c>
      <c r="L36" s="533">
        <f>IF($D$36=2,('Sch D-1 v.1 (Default)'!K$11*$C$36),0)</f>
        <v>0</v>
      </c>
      <c r="M36" s="533">
        <f>IF($D$36=2,('Sch D-1 v.1 (Default)'!L$11*$C$36),0)</f>
        <v>0</v>
      </c>
      <c r="N36" s="533">
        <f>IF($D$36=2,('Sch D-1 v.1 (Default)'!M$11*$C$36),0)</f>
        <v>0</v>
      </c>
      <c r="O36" s="533">
        <f>IF($D$36=2,('Sch D-1 v.1 (Default)'!N$11*$C$36),0)</f>
        <v>0</v>
      </c>
      <c r="P36" s="533">
        <f>IF($D$36=2,('Sch D-1 v.1 (Default)'!O$11*$C$36),0)</f>
        <v>0</v>
      </c>
      <c r="Q36" s="533">
        <f>IF($D$36=2,('Sch D-1 v.1 (Default)'!P$11*$C$36),0)</f>
        <v>0</v>
      </c>
      <c r="R36" s="533">
        <f>IF($D$36=2,('Sch D-1 v.1 (Default)'!Q$11*$C$36),0)</f>
        <v>0</v>
      </c>
      <c r="S36" s="534">
        <f>IF($D$36=2,('Sch D-1 v.1 (Default)'!R$11*$C$36),0)</f>
        <v>0</v>
      </c>
      <c r="T36" s="421" t="str">
        <f>IF(ABS('Sch D'!G35-ROUND(SUM(E36:S36),0))&gt;5,"ERROR", "")</f>
        <v/>
      </c>
    </row>
    <row r="37" spans="1:20" x14ac:dyDescent="0.2">
      <c r="A37" s="47">
        <v>2520</v>
      </c>
      <c r="B37" s="313" t="s">
        <v>358</v>
      </c>
      <c r="C37" s="510">
        <f>'Sch D'!G36</f>
        <v>0</v>
      </c>
      <c r="D37" s="190"/>
      <c r="E37" s="533">
        <f>IF($D$37=2,('Sch D-1 v.1 (Default)'!D$11*$C$37),0)</f>
        <v>0</v>
      </c>
      <c r="F37" s="533">
        <f>IF($D$37=2,('Sch D-1 v.1 (Default)'!E$11*$C$37),0)</f>
        <v>0</v>
      </c>
      <c r="G37" s="533">
        <f>IF($D$37=2,('Sch D-1 v.1 (Default)'!F$11*$C$37),0)</f>
        <v>0</v>
      </c>
      <c r="H37" s="533">
        <f>IF($D$37=2,('Sch D-1 v.1 (Default)'!G$11*$C$37),0)</f>
        <v>0</v>
      </c>
      <c r="I37" s="533">
        <f>IF($D$37=2,('Sch D-1 v.1 (Default)'!H$11*$C$37),0)</f>
        <v>0</v>
      </c>
      <c r="J37" s="533">
        <f>IF($D$37=2,('Sch D-1 v.1 (Default)'!I$11*$C$37),0)</f>
        <v>0</v>
      </c>
      <c r="K37" s="533">
        <f>IF($D$37=2,('Sch D-1 v.1 (Default)'!J$11*$C$37),0)</f>
        <v>0</v>
      </c>
      <c r="L37" s="533">
        <f>IF($D$37=2,('Sch D-1 v.1 (Default)'!K$11*$C$37),0)</f>
        <v>0</v>
      </c>
      <c r="M37" s="533">
        <f>IF($D$37=2,('Sch D-1 v.1 (Default)'!L$11*$C$37),0)</f>
        <v>0</v>
      </c>
      <c r="N37" s="533">
        <f>IF($D$37=2,('Sch D-1 v.1 (Default)'!M$11*$C$37),0)</f>
        <v>0</v>
      </c>
      <c r="O37" s="533">
        <f>IF($D$37=2,('Sch D-1 v.1 (Default)'!N$11*$C$37),0)</f>
        <v>0</v>
      </c>
      <c r="P37" s="533">
        <f>IF($D$37=2,('Sch D-1 v.1 (Default)'!O$11*$C$37),0)</f>
        <v>0</v>
      </c>
      <c r="Q37" s="533">
        <f>IF($D$37=2,('Sch D-1 v.1 (Default)'!P$11*$C$37),0)</f>
        <v>0</v>
      </c>
      <c r="R37" s="533">
        <f>IF($D$37=2,('Sch D-1 v.1 (Default)'!Q$11*$C$37),0)</f>
        <v>0</v>
      </c>
      <c r="S37" s="534">
        <f>IF($D$37=2,('Sch D-1 v.1 (Default)'!R$11*$C$37),0)</f>
        <v>0</v>
      </c>
      <c r="T37" s="421" t="str">
        <f>IF(ABS('Sch D'!G36-ROUND(SUM(E37:S37),0))&gt;5,"ERROR", "")</f>
        <v/>
      </c>
    </row>
    <row r="38" spans="1:20" x14ac:dyDescent="0.2">
      <c r="A38" s="47">
        <v>2530</v>
      </c>
      <c r="B38" s="384" t="s">
        <v>268</v>
      </c>
      <c r="C38" s="504">
        <f>'Sch D'!G37</f>
        <v>0</v>
      </c>
      <c r="D38" s="190"/>
      <c r="E38" s="533">
        <f>IF($D$38=2,('Sch D-1 v.1 (Default)'!D$11*$C$38),0)</f>
        <v>0</v>
      </c>
      <c r="F38" s="533">
        <f>IF($D$38=2,('Sch D-1 v.1 (Default)'!E$11*$C$38),0)</f>
        <v>0</v>
      </c>
      <c r="G38" s="533">
        <f>IF($D$38=2,('Sch D-1 v.1 (Default)'!F$11*$C$38),0)</f>
        <v>0</v>
      </c>
      <c r="H38" s="533">
        <f>IF($D$38=2,('Sch D-1 v.1 (Default)'!G$11*$C$38),0)</f>
        <v>0</v>
      </c>
      <c r="I38" s="533">
        <f>IF($D$38=2,('Sch D-1 v.1 (Default)'!H$11*$C$38),0)</f>
        <v>0</v>
      </c>
      <c r="J38" s="533">
        <f>IF($D$38=2,('Sch D-1 v.1 (Default)'!I$11*$C$38),0)</f>
        <v>0</v>
      </c>
      <c r="K38" s="533">
        <f>IF($D$38=2,('Sch D-1 v.1 (Default)'!J$11*$C$38),0)</f>
        <v>0</v>
      </c>
      <c r="L38" s="533">
        <f>IF($D$38=2,('Sch D-1 v.1 (Default)'!K$11*$C$38),0)</f>
        <v>0</v>
      </c>
      <c r="M38" s="533">
        <f>IF($D$38=2,('Sch D-1 v.1 (Default)'!L$11*$C$38),0)</f>
        <v>0</v>
      </c>
      <c r="N38" s="533">
        <f>IF($D$38=2,('Sch D-1 v.1 (Default)'!M$11*$C$38),0)</f>
        <v>0</v>
      </c>
      <c r="O38" s="533">
        <f>IF($D$38=2,('Sch D-1 v.1 (Default)'!N$11*$C$38),0)</f>
        <v>0</v>
      </c>
      <c r="P38" s="533">
        <f>IF($D$38=2,('Sch D-1 v.1 (Default)'!O$11*$C$38),0)</f>
        <v>0</v>
      </c>
      <c r="Q38" s="533">
        <f>IF($D$38=2,('Sch D-1 v.1 (Default)'!P$11*$C$38),0)</f>
        <v>0</v>
      </c>
      <c r="R38" s="533">
        <f>IF($D$38=2,('Sch D-1 v.1 (Default)'!Q$11*$C$38),0)</f>
        <v>0</v>
      </c>
      <c r="S38" s="534">
        <f>IF($D$38=2,('Sch D-1 v.1 (Default)'!R$11*$C$38),0)</f>
        <v>0</v>
      </c>
      <c r="T38" s="421" t="str">
        <f>IF(ABS('Sch D'!G37-ROUND(SUM(E38:S38),0))&gt;5,"ERROR", "")</f>
        <v/>
      </c>
    </row>
    <row r="39" spans="1:20" x14ac:dyDescent="0.2">
      <c r="A39" s="47">
        <v>2540</v>
      </c>
      <c r="B39" s="304" t="s">
        <v>359</v>
      </c>
      <c r="C39" s="506">
        <f>'Sch D'!G38</f>
        <v>0</v>
      </c>
      <c r="D39" s="190"/>
      <c r="E39" s="533">
        <f>IF($D$39=2,('Sch D-1 v.1 (Default)'!D$11*$C$39),0)</f>
        <v>0</v>
      </c>
      <c r="F39" s="533">
        <f>IF($D$39=2,('Sch D-1 v.1 (Default)'!E$11*$C$39),0)</f>
        <v>0</v>
      </c>
      <c r="G39" s="533">
        <f>IF($D$39=2,('Sch D-1 v.1 (Default)'!F$11*$C$39),0)</f>
        <v>0</v>
      </c>
      <c r="H39" s="533">
        <f>IF($D$39=2,('Sch D-1 v.1 (Default)'!G$11*$C$39),0)</f>
        <v>0</v>
      </c>
      <c r="I39" s="533">
        <f>IF($D$39=2,('Sch D-1 v.1 (Default)'!H$11*$C$39),0)</f>
        <v>0</v>
      </c>
      <c r="J39" s="533">
        <f>IF($D$39=2,('Sch D-1 v.1 (Default)'!I$11*$C$39),0)</f>
        <v>0</v>
      </c>
      <c r="K39" s="533">
        <f>IF($D$39=2,('Sch D-1 v.1 (Default)'!J$11*$C$39),0)</f>
        <v>0</v>
      </c>
      <c r="L39" s="533">
        <f>IF($D$39=2,('Sch D-1 v.1 (Default)'!K$11*$C$39),0)</f>
        <v>0</v>
      </c>
      <c r="M39" s="533">
        <f>IF($D$39=2,('Sch D-1 v.1 (Default)'!L$11*$C$39),0)</f>
        <v>0</v>
      </c>
      <c r="N39" s="533">
        <f>IF($D$39=2,('Sch D-1 v.1 (Default)'!M$11*$C$39),0)</f>
        <v>0</v>
      </c>
      <c r="O39" s="533">
        <f>IF($D$39=2,('Sch D-1 v.1 (Default)'!N$11*$C$39),0)</f>
        <v>0</v>
      </c>
      <c r="P39" s="533">
        <f>IF($D$39=2,('Sch D-1 v.1 (Default)'!O$11*$C$39),0)</f>
        <v>0</v>
      </c>
      <c r="Q39" s="533">
        <f>IF($D$39=2,('Sch D-1 v.1 (Default)'!P$11*$C$39),0)</f>
        <v>0</v>
      </c>
      <c r="R39" s="533">
        <f>IF($D$39=2,('Sch D-1 v.1 (Default)'!Q$11*$C$39),0)</f>
        <v>0</v>
      </c>
      <c r="S39" s="534">
        <f>IF($D$39=2,('Sch D-1 v.1 (Default)'!R$11*$C$39),0)</f>
        <v>0</v>
      </c>
      <c r="T39" s="421" t="str">
        <f>IF(ABS('Sch D'!G38-ROUND(SUM(E39:S39),0))&gt;5,"ERROR", "")</f>
        <v/>
      </c>
    </row>
    <row r="40" spans="1:20" x14ac:dyDescent="0.2">
      <c r="A40" s="47">
        <v>2550</v>
      </c>
      <c r="B40" s="304" t="s">
        <v>360</v>
      </c>
      <c r="C40" s="506">
        <f>'Sch D'!G39</f>
        <v>0</v>
      </c>
      <c r="D40" s="190"/>
      <c r="E40" s="533">
        <f>IF($D$40=2,('Sch D-1 v.1 (Default)'!D$11*$C$40),0)</f>
        <v>0</v>
      </c>
      <c r="F40" s="533">
        <f>IF($D$40=2,('Sch D-1 v.1 (Default)'!E$11*$C$40),0)</f>
        <v>0</v>
      </c>
      <c r="G40" s="533">
        <f>IF($D$40=2,('Sch D-1 v.1 (Default)'!F$11*$C$40),0)</f>
        <v>0</v>
      </c>
      <c r="H40" s="533">
        <f>IF($D$40=2,('Sch D-1 v.1 (Default)'!G$11*$C$40),0)</f>
        <v>0</v>
      </c>
      <c r="I40" s="533">
        <f>IF($D$40=2,('Sch D-1 v.1 (Default)'!H$11*$C$40),0)</f>
        <v>0</v>
      </c>
      <c r="J40" s="533">
        <f>IF($D$40=2,('Sch D-1 v.1 (Default)'!I$11*$C$40),0)</f>
        <v>0</v>
      </c>
      <c r="K40" s="533">
        <f>IF($D$40=2,('Sch D-1 v.1 (Default)'!J$11*$C$40),0)</f>
        <v>0</v>
      </c>
      <c r="L40" s="533">
        <f>IF($D$40=2,('Sch D-1 v.1 (Default)'!K$11*$C$40),0)</f>
        <v>0</v>
      </c>
      <c r="M40" s="533">
        <f>IF($D$40=2,('Sch D-1 v.1 (Default)'!L$11*$C$40),0)</f>
        <v>0</v>
      </c>
      <c r="N40" s="533">
        <f>IF($D$40=2,('Sch D-1 v.1 (Default)'!M$11*$C$40),0)</f>
        <v>0</v>
      </c>
      <c r="O40" s="533">
        <f>IF($D$40=2,('Sch D-1 v.1 (Default)'!N$11*$C$40),0)</f>
        <v>0</v>
      </c>
      <c r="P40" s="533">
        <f>IF($D$40=2,('Sch D-1 v.1 (Default)'!O$11*$C$40),0)</f>
        <v>0</v>
      </c>
      <c r="Q40" s="533">
        <f>IF($D$40=2,('Sch D-1 v.1 (Default)'!P$11*$C$40),0)</f>
        <v>0</v>
      </c>
      <c r="R40" s="533">
        <f>IF($D$40=2,('Sch D-1 v.1 (Default)'!Q$11*$C$40),0)</f>
        <v>0</v>
      </c>
      <c r="S40" s="534">
        <f>IF($D$40=2,('Sch D-1 v.1 (Default)'!R$11*$C$40),0)</f>
        <v>0</v>
      </c>
      <c r="T40" s="421" t="str">
        <f>IF(ABS('Sch D'!G39-ROUND(SUM(E40:S40),0))&gt;5,"ERROR", "")</f>
        <v/>
      </c>
    </row>
    <row r="41" spans="1:20" s="45" customFormat="1" x14ac:dyDescent="0.2">
      <c r="A41" s="445">
        <v>2500</v>
      </c>
      <c r="B41" s="103" t="s">
        <v>80</v>
      </c>
      <c r="C41" s="502">
        <f>'Sch D'!G40</f>
        <v>0</v>
      </c>
      <c r="D41" s="104"/>
      <c r="E41" s="527">
        <f t="array" ref="E41">SUM(ROUND(E36:E40,0))</f>
        <v>0</v>
      </c>
      <c r="F41" s="527">
        <f t="array" ref="F41">SUM(ROUND(F36:F40,0))</f>
        <v>0</v>
      </c>
      <c r="G41" s="527">
        <f t="array" ref="G41">SUM(ROUND(G36:G40,0))</f>
        <v>0</v>
      </c>
      <c r="H41" s="527">
        <f t="array" ref="H41">SUM(ROUND(H36:H40,0))</f>
        <v>0</v>
      </c>
      <c r="I41" s="527">
        <f t="array" ref="I41">SUM(ROUND(I36:I40,0))</f>
        <v>0</v>
      </c>
      <c r="J41" s="527">
        <f t="array" ref="J41">SUM(ROUND(J36:J40,0))</f>
        <v>0</v>
      </c>
      <c r="K41" s="527">
        <f t="array" ref="K41">SUM(ROUND(K36:K40,0))</f>
        <v>0</v>
      </c>
      <c r="L41" s="527">
        <f t="array" ref="L41">SUM(ROUND(L36:L40,0))</f>
        <v>0</v>
      </c>
      <c r="M41" s="527">
        <f t="array" ref="M41">SUM(ROUND(M36:M40,0))</f>
        <v>0</v>
      </c>
      <c r="N41" s="527">
        <f t="array" ref="N41">SUM(ROUND(N36:N40,0))</f>
        <v>0</v>
      </c>
      <c r="O41" s="527">
        <f t="array" ref="O41">SUM(ROUND(O36:O40,0))</f>
        <v>0</v>
      </c>
      <c r="P41" s="527">
        <f t="array" ref="P41">SUM(ROUND(P36:P40,0))</f>
        <v>0</v>
      </c>
      <c r="Q41" s="527">
        <f t="array" ref="Q41">SUM(ROUND(Q36:Q40,0))</f>
        <v>0</v>
      </c>
      <c r="R41" s="527">
        <f t="array" ref="R41">SUM(ROUND(R36:R40,0))</f>
        <v>0</v>
      </c>
      <c r="S41" s="527">
        <f t="array" ref="S41">SUM(ROUND(S36:S40,0))</f>
        <v>0</v>
      </c>
      <c r="T41" s="421" t="str">
        <f>IF(ABS('Sch D'!G40-ROUND(SUM(E41:S41),0))&gt;5,"ERROR", "")</f>
        <v/>
      </c>
    </row>
    <row r="42" spans="1:20" x14ac:dyDescent="0.2">
      <c r="C42" s="503"/>
      <c r="E42" s="528"/>
      <c r="F42" s="528"/>
      <c r="G42" s="528"/>
      <c r="H42" s="528"/>
      <c r="I42" s="528"/>
      <c r="J42" s="528"/>
      <c r="K42" s="528"/>
      <c r="L42" s="528"/>
      <c r="M42" s="528"/>
      <c r="N42" s="528"/>
      <c r="O42" s="528"/>
      <c r="P42" s="528"/>
      <c r="Q42" s="528"/>
      <c r="R42" s="528"/>
      <c r="S42" s="528"/>
    </row>
    <row r="43" spans="1:20" s="45" customFormat="1" x14ac:dyDescent="0.2">
      <c r="A43" s="106">
        <v>2600</v>
      </c>
      <c r="B43" s="103" t="s">
        <v>361</v>
      </c>
      <c r="C43" s="502">
        <f>'Sch D'!G42</f>
        <v>0</v>
      </c>
      <c r="D43" s="190"/>
      <c r="E43" s="533">
        <f>IF($D$43=2,('Sch D-1 v.1 (Default)'!D$11*$C$43),0)</f>
        <v>0</v>
      </c>
      <c r="F43" s="533">
        <f>IF($D$43=2,('Sch D-1 v.1 (Default)'!E$11*$C$43),0)</f>
        <v>0</v>
      </c>
      <c r="G43" s="533">
        <f>IF($D$43=2,('Sch D-1 v.1 (Default)'!F$11*$C$43),0)</f>
        <v>0</v>
      </c>
      <c r="H43" s="533">
        <f>IF($D$43=2,('Sch D-1 v.1 (Default)'!G$11*$C$43),0)</f>
        <v>0</v>
      </c>
      <c r="I43" s="533">
        <f>IF($D$43=2,('Sch D-1 v.1 (Default)'!H$11*$C$43),0)</f>
        <v>0</v>
      </c>
      <c r="J43" s="533">
        <f>IF($D$43=2,('Sch D-1 v.1 (Default)'!I$11*$C$43),0)</f>
        <v>0</v>
      </c>
      <c r="K43" s="533">
        <f>IF($D$43=2,('Sch D-1 v.1 (Default)'!J$11*$C$43),0)</f>
        <v>0</v>
      </c>
      <c r="L43" s="533">
        <f>IF($D$43=2,('Sch D-1 v.1 (Default)'!K$11*$C$43),0)</f>
        <v>0</v>
      </c>
      <c r="M43" s="533">
        <f>IF($D$43=2,('Sch D-1 v.1 (Default)'!L$11*$C$43),0)</f>
        <v>0</v>
      </c>
      <c r="N43" s="533">
        <f>IF($D$43=2,('Sch D-1 v.1 (Default)'!M$11*$C$43),0)</f>
        <v>0</v>
      </c>
      <c r="O43" s="533">
        <f>IF($D$43=2,('Sch D-1 v.1 (Default)'!N$11*$C$43),0)</f>
        <v>0</v>
      </c>
      <c r="P43" s="533">
        <f>IF($D$43=2,('Sch D-1 v.1 (Default)'!O$11*$C$43),0)</f>
        <v>0</v>
      </c>
      <c r="Q43" s="533">
        <f>IF($D$43=2,('Sch D-1 v.1 (Default)'!P$11*$C$43),0)</f>
        <v>0</v>
      </c>
      <c r="R43" s="533">
        <f>IF($D$43=2,('Sch D-1 v.1 (Default)'!Q$11*$C$43),0)</f>
        <v>0</v>
      </c>
      <c r="S43" s="534">
        <f>IF($D$43=2,('Sch D-1 v.1 (Default)'!R$11*$C$43),0)</f>
        <v>0</v>
      </c>
      <c r="T43" s="421" t="str">
        <f>IF(ABS('Sch D'!G42-ROUND(SUM(E43:S43),0))&gt;5,"ERROR", "")</f>
        <v/>
      </c>
    </row>
    <row r="44" spans="1:20" x14ac:dyDescent="0.2">
      <c r="C44" s="503"/>
      <c r="E44" s="528"/>
      <c r="F44" s="528"/>
      <c r="G44" s="528"/>
      <c r="H44" s="529"/>
      <c r="I44" s="528"/>
      <c r="J44" s="528"/>
      <c r="K44" s="528"/>
      <c r="L44" s="528"/>
      <c r="M44" s="528"/>
      <c r="N44" s="528"/>
      <c r="O44" s="528"/>
      <c r="P44" s="528"/>
      <c r="Q44" s="528"/>
      <c r="R44" s="529"/>
      <c r="S44" s="529"/>
    </row>
    <row r="45" spans="1:20" x14ac:dyDescent="0.2">
      <c r="A45" s="47">
        <v>2810</v>
      </c>
      <c r="B45" s="304" t="s">
        <v>362</v>
      </c>
      <c r="C45" s="511">
        <f>'Sch D'!G44</f>
        <v>0</v>
      </c>
      <c r="D45" s="190"/>
      <c r="E45" s="533">
        <f>IF($D$45=2,('Sch D-1 v.1 (Default)'!D$11*$C$45),0)</f>
        <v>0</v>
      </c>
      <c r="F45" s="533">
        <f>IF($D$45=2,('Sch D-1 v.1 (Default)'!E$11*$C$45),0)</f>
        <v>0</v>
      </c>
      <c r="G45" s="533">
        <f>IF($D$45=2,('Sch D-1 v.1 (Default)'!F$11*$C$45),0)</f>
        <v>0</v>
      </c>
      <c r="H45" s="533">
        <f>IF($D$45=2,('Sch D-1 v.1 (Default)'!G$11*$C$45),0)</f>
        <v>0</v>
      </c>
      <c r="I45" s="533">
        <f>IF($D$45=2,('Sch D-1 v.1 (Default)'!H$11*$C$45),0)</f>
        <v>0</v>
      </c>
      <c r="J45" s="533">
        <f>IF($D$45=2,('Sch D-1 v.1 (Default)'!I$11*$C$45),0)</f>
        <v>0</v>
      </c>
      <c r="K45" s="533">
        <f>IF($D$45=2,('Sch D-1 v.1 (Default)'!J$11*$C$45),0)</f>
        <v>0</v>
      </c>
      <c r="L45" s="533">
        <f>IF($D$45=2,('Sch D-1 v.1 (Default)'!K$11*$C$45),0)</f>
        <v>0</v>
      </c>
      <c r="M45" s="533">
        <f>IF($D$45=2,('Sch D-1 v.1 (Default)'!L$11*$C$45),0)</f>
        <v>0</v>
      </c>
      <c r="N45" s="533">
        <f>IF($D$45=2,('Sch D-1 v.1 (Default)'!M$11*$C$45),0)</f>
        <v>0</v>
      </c>
      <c r="O45" s="533">
        <f>IF($D$45=2,('Sch D-1 v.1 (Default)'!N$11*$C$45),0)</f>
        <v>0</v>
      </c>
      <c r="P45" s="533">
        <f>IF($D$45=2,('Sch D-1 v.1 (Default)'!O$11*$C$45),0)</f>
        <v>0</v>
      </c>
      <c r="Q45" s="533">
        <f>IF($D$45=2,('Sch D-1 v.1 (Default)'!P$11*$C$45),0)</f>
        <v>0</v>
      </c>
      <c r="R45" s="533">
        <f>IF($D$45=2,('Sch D-1 v.1 (Default)'!Q$11*$C$45),0)</f>
        <v>0</v>
      </c>
      <c r="S45" s="534">
        <f>IF($D$45=2,('Sch D-1 v.1 (Default)'!R$11*$C$45),0)</f>
        <v>0</v>
      </c>
      <c r="T45" s="421" t="str">
        <f>IF(ABS('Sch D'!G44-ROUND(SUM(E45:S45),0))&gt;5,"ERROR", "")</f>
        <v/>
      </c>
    </row>
    <row r="46" spans="1:20" x14ac:dyDescent="0.2">
      <c r="A46" s="47">
        <v>2820</v>
      </c>
      <c r="B46" s="304" t="s">
        <v>363</v>
      </c>
      <c r="C46" s="511">
        <f>'Sch D'!G45</f>
        <v>0</v>
      </c>
      <c r="D46" s="190"/>
      <c r="E46" s="533">
        <f>IF($D$46=2,('Sch D-1 v.1 (Default)'!D$11*$C$46),0)</f>
        <v>0</v>
      </c>
      <c r="F46" s="533">
        <f>IF($D$46=2,('Sch D-1 v.1 (Default)'!E$11*$C$46),0)</f>
        <v>0</v>
      </c>
      <c r="G46" s="533">
        <f>IF($D$46=2,('Sch D-1 v.1 (Default)'!F$11*$C$46),0)</f>
        <v>0</v>
      </c>
      <c r="H46" s="533">
        <f>IF($D$46=2,('Sch D-1 v.1 (Default)'!G$11*$C$46),0)</f>
        <v>0</v>
      </c>
      <c r="I46" s="533">
        <f>IF($D$46=2,('Sch D-1 v.1 (Default)'!H$11*$C$46),0)</f>
        <v>0</v>
      </c>
      <c r="J46" s="533">
        <f>IF($D$46=2,('Sch D-1 v.1 (Default)'!I$11*$C$46),0)</f>
        <v>0</v>
      </c>
      <c r="K46" s="533">
        <f>IF($D$46=2,('Sch D-1 v.1 (Default)'!J$11*$C$46),0)</f>
        <v>0</v>
      </c>
      <c r="L46" s="533">
        <f>IF($D$46=2,('Sch D-1 v.1 (Default)'!K$11*$C$46),0)</f>
        <v>0</v>
      </c>
      <c r="M46" s="533">
        <f>IF($D$46=2,('Sch D-1 v.1 (Default)'!L$11*$C$46),0)</f>
        <v>0</v>
      </c>
      <c r="N46" s="533">
        <f>IF($D$46=2,('Sch D-1 v.1 (Default)'!M$11*$C$46),0)</f>
        <v>0</v>
      </c>
      <c r="O46" s="533">
        <f>IF($D$46=2,('Sch D-1 v.1 (Default)'!N$11*$C$46),0)</f>
        <v>0</v>
      </c>
      <c r="P46" s="533">
        <f>IF($D$46=2,('Sch D-1 v.1 (Default)'!O$11*$C$46),0)</f>
        <v>0</v>
      </c>
      <c r="Q46" s="533">
        <f>IF($D$46=2,('Sch D-1 v.1 (Default)'!P$11*$C$46),0)</f>
        <v>0</v>
      </c>
      <c r="R46" s="533">
        <f>IF($D$46=2,('Sch D-1 v.1 (Default)'!Q$11*$C$46),0)</f>
        <v>0</v>
      </c>
      <c r="S46" s="534">
        <f>IF($D$46=2,('Sch D-1 v.1 (Default)'!R$11*$C$46),0)</f>
        <v>0</v>
      </c>
      <c r="T46" s="421" t="str">
        <f>IF(ABS('Sch D'!G45-ROUND(SUM(E46:S46),0))&gt;5,"ERROR", "")</f>
        <v/>
      </c>
    </row>
    <row r="47" spans="1:20" x14ac:dyDescent="0.2">
      <c r="A47" s="47">
        <v>2830</v>
      </c>
      <c r="B47" s="304" t="s">
        <v>364</v>
      </c>
      <c r="C47" s="506">
        <f>'Sch D'!G46</f>
        <v>0</v>
      </c>
      <c r="D47" s="190"/>
      <c r="E47" s="533">
        <f>IF($D$47=2,('Sch D-1 v.1 (Default)'!D$11*$C$47),0)</f>
        <v>0</v>
      </c>
      <c r="F47" s="533">
        <f>IF($D$47=2,('Sch D-1 v.1 (Default)'!E$11*$C$47),0)</f>
        <v>0</v>
      </c>
      <c r="G47" s="533">
        <f>IF($D$47=2,('Sch D-1 v.1 (Default)'!F$11*$C$47),0)</f>
        <v>0</v>
      </c>
      <c r="H47" s="533">
        <f>IF($D$47=2,('Sch D-1 v.1 (Default)'!G$11*$C$47),0)</f>
        <v>0</v>
      </c>
      <c r="I47" s="533">
        <f>IF($D$47=2,('Sch D-1 v.1 (Default)'!H$11*$C$47),0)</f>
        <v>0</v>
      </c>
      <c r="J47" s="533">
        <f>IF($D$47=2,('Sch D-1 v.1 (Default)'!I$11*$C$47),0)</f>
        <v>0</v>
      </c>
      <c r="K47" s="533">
        <f>IF($D$47=2,('Sch D-1 v.1 (Default)'!J$11*$C$47),0)</f>
        <v>0</v>
      </c>
      <c r="L47" s="533">
        <f>IF($D$47=2,('Sch D-1 v.1 (Default)'!K$11*$C$47),0)</f>
        <v>0</v>
      </c>
      <c r="M47" s="533">
        <f>IF($D$47=2,('Sch D-1 v.1 (Default)'!L$11*$C$47),0)</f>
        <v>0</v>
      </c>
      <c r="N47" s="533">
        <f>IF($D$47=2,('Sch D-1 v.1 (Default)'!M$11*$C$47),0)</f>
        <v>0</v>
      </c>
      <c r="O47" s="533">
        <f>IF($D$47=2,('Sch D-1 v.1 (Default)'!N$11*$C$47),0)</f>
        <v>0</v>
      </c>
      <c r="P47" s="533">
        <f>IF($D$47=2,('Sch D-1 v.1 (Default)'!O$11*$C$47),0)</f>
        <v>0</v>
      </c>
      <c r="Q47" s="533">
        <f>IF($D$47=2,('Sch D-1 v.1 (Default)'!P$11*$C$47),0)</f>
        <v>0</v>
      </c>
      <c r="R47" s="533">
        <f>IF($D$47=2,('Sch D-1 v.1 (Default)'!Q$11*$C$47),0)</f>
        <v>0</v>
      </c>
      <c r="S47" s="534">
        <f>IF($D$47=2,('Sch D-1 v.1 (Default)'!R$11*$C$47),0)</f>
        <v>0</v>
      </c>
      <c r="T47" s="421" t="str">
        <f>IF(ABS('Sch D'!G46-ROUND(SUM(E47:S47),0))&gt;5,"ERROR", "")</f>
        <v/>
      </c>
    </row>
    <row r="48" spans="1:20" x14ac:dyDescent="0.2">
      <c r="A48" s="47">
        <v>2840</v>
      </c>
      <c r="B48" s="304" t="s">
        <v>493</v>
      </c>
      <c r="C48" s="511">
        <f>'Sch D'!G47</f>
        <v>0</v>
      </c>
      <c r="D48" s="190"/>
      <c r="E48" s="533">
        <f>IF($D$48=2,('Sch D-1 v.1 (Default)'!D$11*$C$48),0)</f>
        <v>0</v>
      </c>
      <c r="F48" s="533">
        <f>IF($D$48=2,('Sch D-1 v.1 (Default)'!E$11*$C$48),0)</f>
        <v>0</v>
      </c>
      <c r="G48" s="533">
        <f>IF($D$48=2,('Sch D-1 v.1 (Default)'!F$11*$C$48),0)</f>
        <v>0</v>
      </c>
      <c r="H48" s="533">
        <f>IF($D$48=2,('Sch D-1 v.1 (Default)'!G$11*$C$48),0)</f>
        <v>0</v>
      </c>
      <c r="I48" s="533">
        <f>IF($D$48=2,('Sch D-1 v.1 (Default)'!H$11*$C$48),0)</f>
        <v>0</v>
      </c>
      <c r="J48" s="533">
        <f>IF($D$48=2,('Sch D-1 v.1 (Default)'!I$11*$C$48),0)</f>
        <v>0</v>
      </c>
      <c r="K48" s="533">
        <f>IF($D$48=2,('Sch D-1 v.1 (Default)'!J$11*$C$48),0)</f>
        <v>0</v>
      </c>
      <c r="L48" s="533">
        <f>IF($D$48=2,('Sch D-1 v.1 (Default)'!K$11*$C$48),0)</f>
        <v>0</v>
      </c>
      <c r="M48" s="533">
        <f>IF($D$48=2,('Sch D-1 v.1 (Default)'!L$11*$C$48),0)</f>
        <v>0</v>
      </c>
      <c r="N48" s="533">
        <f>IF($D$48=2,('Sch D-1 v.1 (Default)'!M$11*$C$48),0)</f>
        <v>0</v>
      </c>
      <c r="O48" s="533">
        <f>IF($D$48=2,('Sch D-1 v.1 (Default)'!N$11*$C$48),0)</f>
        <v>0</v>
      </c>
      <c r="P48" s="533">
        <f>IF($D$48=2,('Sch D-1 v.1 (Default)'!O$11*$C$48),0)</f>
        <v>0</v>
      </c>
      <c r="Q48" s="533">
        <f>IF($D$48=2,('Sch D-1 v.1 (Default)'!P$11*$C$48),0)</f>
        <v>0</v>
      </c>
      <c r="R48" s="533">
        <f>IF($D$48=2,('Sch D-1 v.1 (Default)'!Q$11*$C$48),0)</f>
        <v>0</v>
      </c>
      <c r="S48" s="534">
        <f>IF($D$48=2,('Sch D-1 v.1 (Default)'!R$11*$C$48),0)</f>
        <v>0</v>
      </c>
      <c r="T48" s="421" t="str">
        <f>IF(ABS('Sch D'!G47-ROUND(SUM(E48:S48),0))&gt;5,"ERROR", "")</f>
        <v/>
      </c>
    </row>
    <row r="49" spans="1:20" x14ac:dyDescent="0.2">
      <c r="A49" s="47">
        <v>2850</v>
      </c>
      <c r="B49" s="304" t="s">
        <v>365</v>
      </c>
      <c r="C49" s="506">
        <f>'Sch D'!G48</f>
        <v>0</v>
      </c>
      <c r="D49" s="190"/>
      <c r="E49" s="533">
        <f>IF($D$49=2,('Sch D-1 v.1 (Default)'!D$11*$C$49),0)</f>
        <v>0</v>
      </c>
      <c r="F49" s="533">
        <f>IF($D$49=2,('Sch D-1 v.1 (Default)'!E$11*$C$49),0)</f>
        <v>0</v>
      </c>
      <c r="G49" s="533">
        <f>IF($D$49=2,('Sch D-1 v.1 (Default)'!F$11*$C$49),0)</f>
        <v>0</v>
      </c>
      <c r="H49" s="533">
        <f>IF($D$49=2,('Sch D-1 v.1 (Default)'!G$11*$C$49),0)</f>
        <v>0</v>
      </c>
      <c r="I49" s="533">
        <f>IF($D$49=2,('Sch D-1 v.1 (Default)'!H$11*$C$49),0)</f>
        <v>0</v>
      </c>
      <c r="J49" s="533">
        <f>IF($D$49=2,('Sch D-1 v.1 (Default)'!I$11*$C$49),0)</f>
        <v>0</v>
      </c>
      <c r="K49" s="533">
        <f>IF($D$49=2,('Sch D-1 v.1 (Default)'!J$11*$C$49),0)</f>
        <v>0</v>
      </c>
      <c r="L49" s="533">
        <f>IF($D$49=2,('Sch D-1 v.1 (Default)'!K$11*$C$49),0)</f>
        <v>0</v>
      </c>
      <c r="M49" s="533">
        <f>IF($D$49=2,('Sch D-1 v.1 (Default)'!L$11*$C$49),0)</f>
        <v>0</v>
      </c>
      <c r="N49" s="533">
        <f>IF($D$49=2,('Sch D-1 v.1 (Default)'!M$11*$C$49),0)</f>
        <v>0</v>
      </c>
      <c r="O49" s="533">
        <f>IF($D$49=2,('Sch D-1 v.1 (Default)'!N$11*$C$49),0)</f>
        <v>0</v>
      </c>
      <c r="P49" s="533">
        <f>IF($D$49=2,('Sch D-1 v.1 (Default)'!O$11*$C$49),0)</f>
        <v>0</v>
      </c>
      <c r="Q49" s="533">
        <f>IF($D$49=2,('Sch D-1 v.1 (Default)'!P$11*$C$49),0)</f>
        <v>0</v>
      </c>
      <c r="R49" s="533">
        <f>IF($D$49=2,('Sch D-1 v.1 (Default)'!Q$11*$C$49),0)</f>
        <v>0</v>
      </c>
      <c r="S49" s="534">
        <f>IF($D$49=2,('Sch D-1 v.1 (Default)'!R$11*$C$49),0)</f>
        <v>0</v>
      </c>
      <c r="T49" s="421" t="str">
        <f>IF(ABS('Sch D'!G48-ROUND(SUM(E49:S49),0))&gt;5,"ERROR", "")</f>
        <v/>
      </c>
    </row>
    <row r="50" spans="1:20" x14ac:dyDescent="0.2">
      <c r="A50" s="47">
        <v>2860</v>
      </c>
      <c r="B50" s="304" t="s">
        <v>494</v>
      </c>
      <c r="C50" s="506">
        <f>'Sch D'!G49</f>
        <v>0</v>
      </c>
      <c r="D50" s="190"/>
      <c r="E50" s="533">
        <f>IF($D$50=2,('Sch D-1 v.1 (Default)'!D$11*$C$50),0)</f>
        <v>0</v>
      </c>
      <c r="F50" s="533">
        <f>IF($D$50=2,('Sch D-1 v.1 (Default)'!E$11*$C$50),0)</f>
        <v>0</v>
      </c>
      <c r="G50" s="533">
        <f>IF($D$50=2,('Sch D-1 v.1 (Default)'!F$11*$C$50),0)</f>
        <v>0</v>
      </c>
      <c r="H50" s="533">
        <f>IF($D$50=2,('Sch D-1 v.1 (Default)'!G$11*$C$50),0)</f>
        <v>0</v>
      </c>
      <c r="I50" s="533">
        <f>IF($D$50=2,('Sch D-1 v.1 (Default)'!H$11*$C$50),0)</f>
        <v>0</v>
      </c>
      <c r="J50" s="533">
        <f>IF($D$50=2,('Sch D-1 v.1 (Default)'!I$11*$C$50),0)</f>
        <v>0</v>
      </c>
      <c r="K50" s="533">
        <f>IF($D$50=2,('Sch D-1 v.1 (Default)'!J$11*$C$50),0)</f>
        <v>0</v>
      </c>
      <c r="L50" s="533">
        <f>IF($D$50=2,('Sch D-1 v.1 (Default)'!K$11*$C$50),0)</f>
        <v>0</v>
      </c>
      <c r="M50" s="533">
        <f>IF($D$50=2,('Sch D-1 v.1 (Default)'!L$11*$C$50),0)</f>
        <v>0</v>
      </c>
      <c r="N50" s="533">
        <f>IF($D$50=2,('Sch D-1 v.1 (Default)'!M$11*$C$50),0)</f>
        <v>0</v>
      </c>
      <c r="O50" s="533">
        <f>IF($D$50=2,('Sch D-1 v.1 (Default)'!N$11*$C$50),0)</f>
        <v>0</v>
      </c>
      <c r="P50" s="533">
        <f>IF($D$50=2,('Sch D-1 v.1 (Default)'!O$11*$C$50),0)</f>
        <v>0</v>
      </c>
      <c r="Q50" s="533">
        <f>IF($D$50=2,('Sch D-1 v.1 (Default)'!P$11*$C$50),0)</f>
        <v>0</v>
      </c>
      <c r="R50" s="533">
        <f>IF($D$50=2,('Sch D-1 v.1 (Default)'!Q$11*$C$50),0)</f>
        <v>0</v>
      </c>
      <c r="S50" s="534">
        <f>IF($D$50=2,('Sch D-1 v.1 (Default)'!R$11*$C$50),0)</f>
        <v>0</v>
      </c>
      <c r="T50" s="421" t="str">
        <f>IF(ABS('Sch D'!G49-ROUND(SUM(E50:S50),0))&gt;5,"ERROR", "")</f>
        <v/>
      </c>
    </row>
    <row r="51" spans="1:20" s="45" customFormat="1" x14ac:dyDescent="0.2">
      <c r="A51" s="445">
        <v>2800</v>
      </c>
      <c r="B51" s="103" t="s">
        <v>81</v>
      </c>
      <c r="C51" s="502">
        <f>'Sch D'!G50</f>
        <v>0</v>
      </c>
      <c r="D51" s="104"/>
      <c r="E51" s="527">
        <f t="array" ref="E51">SUM(ROUND(E45:E50,0))</f>
        <v>0</v>
      </c>
      <c r="F51" s="527">
        <f t="array" ref="F51">SUM(ROUND(F45:F50,0))</f>
        <v>0</v>
      </c>
      <c r="G51" s="527">
        <f t="array" ref="G51">SUM(ROUND(G45:G50,0))</f>
        <v>0</v>
      </c>
      <c r="H51" s="527">
        <f t="array" ref="H51">SUM(ROUND(H45:H50,0))</f>
        <v>0</v>
      </c>
      <c r="I51" s="527">
        <f t="array" ref="I51">SUM(ROUND(I45:I50,0))</f>
        <v>0</v>
      </c>
      <c r="J51" s="527">
        <f t="array" ref="J51">SUM(ROUND(J45:J50,0))</f>
        <v>0</v>
      </c>
      <c r="K51" s="527">
        <f t="array" ref="K51">SUM(ROUND(K45:K50,0))</f>
        <v>0</v>
      </c>
      <c r="L51" s="527">
        <f t="array" ref="L51">SUM(ROUND(L45:L50,0))</f>
        <v>0</v>
      </c>
      <c r="M51" s="527">
        <f t="array" ref="M51">SUM(ROUND(M45:M50,0))</f>
        <v>0</v>
      </c>
      <c r="N51" s="527">
        <f t="array" ref="N51">SUM(ROUND(N45:N50,0))</f>
        <v>0</v>
      </c>
      <c r="O51" s="527">
        <f t="array" ref="O51">SUM(ROUND(O45:O50,0))</f>
        <v>0</v>
      </c>
      <c r="P51" s="527">
        <f t="array" ref="P51">SUM(ROUND(P45:P50,0))</f>
        <v>0</v>
      </c>
      <c r="Q51" s="527">
        <f t="array" ref="Q51">SUM(ROUND(Q45:Q50,0))</f>
        <v>0</v>
      </c>
      <c r="R51" s="527">
        <f t="array" ref="R51">SUM(ROUND(R45:R50,0))</f>
        <v>0</v>
      </c>
      <c r="S51" s="527">
        <f t="array" ref="S51">SUM(ROUND(S45:S50,0))</f>
        <v>0</v>
      </c>
      <c r="T51" s="421" t="str">
        <f>IF(ABS('Sch D'!G50-ROUND(SUM(E51:S51),0))&gt;5,"ERROR", "")</f>
        <v/>
      </c>
    </row>
    <row r="52" spans="1:20" x14ac:dyDescent="0.2">
      <c r="C52" s="503"/>
      <c r="E52" s="528"/>
      <c r="F52" s="528"/>
      <c r="G52" s="528"/>
      <c r="H52" s="528"/>
      <c r="I52" s="528"/>
      <c r="J52" s="528"/>
      <c r="K52" s="528"/>
      <c r="L52" s="528"/>
      <c r="M52" s="528"/>
      <c r="N52" s="528"/>
      <c r="O52" s="528"/>
      <c r="P52" s="528"/>
      <c r="Q52" s="528"/>
      <c r="R52" s="528"/>
      <c r="S52" s="528"/>
    </row>
    <row r="53" spans="1:20" x14ac:dyDescent="0.2">
      <c r="A53" s="47">
        <v>3110</v>
      </c>
      <c r="B53" s="304" t="s">
        <v>366</v>
      </c>
      <c r="C53" s="511">
        <f>'Sch D'!G52</f>
        <v>0</v>
      </c>
      <c r="D53" s="190"/>
      <c r="E53" s="533">
        <f>IF($D$53=2,('Sch D-1 v.1 (Default)'!D$11*$C$53),0)</f>
        <v>0</v>
      </c>
      <c r="F53" s="533">
        <f>IF($D$53=2,('Sch D-1 v.1 (Default)'!E$11*$C$53),0)</f>
        <v>0</v>
      </c>
      <c r="G53" s="533">
        <f>IF($D$53=2,('Sch D-1 v.1 (Default)'!F$11*$C$53),0)</f>
        <v>0</v>
      </c>
      <c r="H53" s="533">
        <f>IF($D$53=2,('Sch D-1 v.1 (Default)'!G$11*$C$53),0)</f>
        <v>0</v>
      </c>
      <c r="I53" s="533">
        <f>IF($D$53=2,('Sch D-1 v.1 (Default)'!H$11*$C$53),0)</f>
        <v>0</v>
      </c>
      <c r="J53" s="533">
        <f>IF($D$53=2,('Sch D-1 v.1 (Default)'!I$11*$C$53),0)</f>
        <v>0</v>
      </c>
      <c r="K53" s="533">
        <f>IF($D$53=2,('Sch D-1 v.1 (Default)'!J$11*$C$53),0)</f>
        <v>0</v>
      </c>
      <c r="L53" s="533">
        <f>IF($D$53=2,('Sch D-1 v.1 (Default)'!K$11*$C$53),0)</f>
        <v>0</v>
      </c>
      <c r="M53" s="533">
        <f>IF($D$53=2,('Sch D-1 v.1 (Default)'!L$11*$C$53),0)</f>
        <v>0</v>
      </c>
      <c r="N53" s="533">
        <f>IF($D$53=2,('Sch D-1 v.1 (Default)'!M$11*$C$53),0)</f>
        <v>0</v>
      </c>
      <c r="O53" s="533">
        <f>IF($D$53=2,('Sch D-1 v.1 (Default)'!N$11*$C$53),0)</f>
        <v>0</v>
      </c>
      <c r="P53" s="533">
        <f>IF($D$53=2,('Sch D-1 v.1 (Default)'!O$11*$C$53),0)</f>
        <v>0</v>
      </c>
      <c r="Q53" s="533">
        <f>IF($D$53=2,('Sch D-1 v.1 (Default)'!P$11*$C$53),0)</f>
        <v>0</v>
      </c>
      <c r="R53" s="533">
        <f>IF($D$53=2,('Sch D-1 v.1 (Default)'!Q$11*$C$53),0)</f>
        <v>0</v>
      </c>
      <c r="S53" s="534">
        <f>IF($D$53=2,('Sch D-1 v.1 (Default)'!R$11*$C$53),0)</f>
        <v>0</v>
      </c>
      <c r="T53" s="421" t="str">
        <f>IF(ABS('Sch D'!G52-ROUND(SUM(E53:S53),0))&gt;5,"ERROR", "")</f>
        <v/>
      </c>
    </row>
    <row r="54" spans="1:20" x14ac:dyDescent="0.2">
      <c r="A54" s="47">
        <v>3120</v>
      </c>
      <c r="B54" s="304" t="s">
        <v>367</v>
      </c>
      <c r="C54" s="511">
        <f>'Sch D'!G53</f>
        <v>0</v>
      </c>
      <c r="D54" s="190"/>
      <c r="E54" s="533">
        <f>IF($D$54=2,('Sch D-1 v.1 (Default)'!D$11*$C$54),0)</f>
        <v>0</v>
      </c>
      <c r="F54" s="533">
        <f>IF($D$54=2,('Sch D-1 v.1 (Default)'!E$11*$C$54),0)</f>
        <v>0</v>
      </c>
      <c r="G54" s="533">
        <f>IF($D$54=2,('Sch D-1 v.1 (Default)'!F$11*$C$54),0)</f>
        <v>0</v>
      </c>
      <c r="H54" s="533">
        <f>IF($D$54=2,('Sch D-1 v.1 (Default)'!G$11*$C$54),0)</f>
        <v>0</v>
      </c>
      <c r="I54" s="533">
        <f>IF($D$54=2,('Sch D-1 v.1 (Default)'!H$11*$C$54),0)</f>
        <v>0</v>
      </c>
      <c r="J54" s="533">
        <f>IF($D$54=2,('Sch D-1 v.1 (Default)'!I$11*$C$54),0)</f>
        <v>0</v>
      </c>
      <c r="K54" s="533">
        <f>IF($D$54=2,('Sch D-1 v.1 (Default)'!J$11*$C$54),0)</f>
        <v>0</v>
      </c>
      <c r="L54" s="533">
        <f>IF($D$54=2,('Sch D-1 v.1 (Default)'!K$11*$C$54),0)</f>
        <v>0</v>
      </c>
      <c r="M54" s="533">
        <f>IF($D$54=2,('Sch D-1 v.1 (Default)'!L$11*$C$54),0)</f>
        <v>0</v>
      </c>
      <c r="N54" s="533">
        <f>IF($D$54=2,('Sch D-1 v.1 (Default)'!M$11*$C$54),0)</f>
        <v>0</v>
      </c>
      <c r="O54" s="533">
        <f>IF($D$54=2,('Sch D-1 v.1 (Default)'!N$11*$C$54),0)</f>
        <v>0</v>
      </c>
      <c r="P54" s="533">
        <f>IF($D$54=2,('Sch D-1 v.1 (Default)'!O$11*$C$54),0)</f>
        <v>0</v>
      </c>
      <c r="Q54" s="533">
        <f>IF($D$54=2,('Sch D-1 v.1 (Default)'!P$11*$C$54),0)</f>
        <v>0</v>
      </c>
      <c r="R54" s="533">
        <f>IF($D$54=2,('Sch D-1 v.1 (Default)'!Q$11*$C$54),0)</f>
        <v>0</v>
      </c>
      <c r="S54" s="534">
        <f>IF($D$54=2,('Sch D-1 v.1 (Default)'!R$11*$C$54),0)</f>
        <v>0</v>
      </c>
      <c r="T54" s="421" t="str">
        <f>IF(ABS('Sch D'!G53-ROUND(SUM(E54:S54),0))&gt;5,"ERROR", "")</f>
        <v/>
      </c>
    </row>
    <row r="55" spans="1:20" s="45" customFormat="1" x14ac:dyDescent="0.2">
      <c r="A55" s="106">
        <v>3100</v>
      </c>
      <c r="B55" s="103" t="s">
        <v>186</v>
      </c>
      <c r="C55" s="502">
        <f>'Sch D'!G54</f>
        <v>0</v>
      </c>
      <c r="D55" s="104"/>
      <c r="E55" s="527">
        <f t="array" ref="E55">SUM(ROUND(E53:E54,0))</f>
        <v>0</v>
      </c>
      <c r="F55" s="527">
        <f t="array" ref="F55">SUM(ROUND(F53:F54,0))</f>
        <v>0</v>
      </c>
      <c r="G55" s="527">
        <f t="array" ref="G55">SUM(ROUND(G53:G54,0))</f>
        <v>0</v>
      </c>
      <c r="H55" s="527">
        <f t="array" ref="H55">SUM(ROUND(H53:H54,0))</f>
        <v>0</v>
      </c>
      <c r="I55" s="527">
        <f t="array" ref="I55">SUM(ROUND(I53:I54,0))</f>
        <v>0</v>
      </c>
      <c r="J55" s="527">
        <f t="array" ref="J55">SUM(ROUND(J53:J54,0))</f>
        <v>0</v>
      </c>
      <c r="K55" s="527">
        <f t="array" ref="K55">SUM(ROUND(K53:K54,0))</f>
        <v>0</v>
      </c>
      <c r="L55" s="527">
        <f t="array" ref="L55">SUM(ROUND(L53:L54,0))</f>
        <v>0</v>
      </c>
      <c r="M55" s="527">
        <f t="array" ref="M55">SUM(ROUND(M53:M54,0))</f>
        <v>0</v>
      </c>
      <c r="N55" s="527">
        <f t="array" ref="N55">SUM(ROUND(N53:N54,0))</f>
        <v>0</v>
      </c>
      <c r="O55" s="527">
        <f t="array" ref="O55">SUM(ROUND(O53:O54,0))</f>
        <v>0</v>
      </c>
      <c r="P55" s="527">
        <f t="array" ref="P55">SUM(ROUND(P53:P54,0))</f>
        <v>0</v>
      </c>
      <c r="Q55" s="527">
        <f t="array" ref="Q55">SUM(ROUND(Q53:Q54,0))</f>
        <v>0</v>
      </c>
      <c r="R55" s="527">
        <f t="array" ref="R55">SUM(ROUND(R53:R54,0))</f>
        <v>0</v>
      </c>
      <c r="S55" s="527">
        <f t="array" ref="S55">SUM(ROUND(S53:S54,0))</f>
        <v>0</v>
      </c>
      <c r="T55" s="421" t="str">
        <f>IF(ABS('Sch D'!G54-ROUND(SUM(E55:S55),0))&gt;5,"ERROR", "")</f>
        <v/>
      </c>
    </row>
    <row r="56" spans="1:20" x14ac:dyDescent="0.2">
      <c r="C56" s="503"/>
      <c r="E56" s="528"/>
      <c r="F56" s="528"/>
      <c r="G56" s="528"/>
      <c r="H56" s="528"/>
      <c r="I56" s="528"/>
      <c r="J56" s="528"/>
      <c r="K56" s="528"/>
      <c r="L56" s="528"/>
      <c r="M56" s="528"/>
      <c r="N56" s="528"/>
      <c r="O56" s="528"/>
      <c r="P56" s="528"/>
      <c r="Q56" s="528"/>
      <c r="R56" s="528"/>
      <c r="S56" s="528"/>
    </row>
    <row r="57" spans="1:20" x14ac:dyDescent="0.2">
      <c r="A57" s="47">
        <v>3210</v>
      </c>
      <c r="B57" s="499" t="s">
        <v>485</v>
      </c>
      <c r="C57" s="501">
        <f>'Sch D'!G56</f>
        <v>0</v>
      </c>
      <c r="D57" s="190"/>
      <c r="E57" s="533">
        <f>IF($D$57=2,('Sch D-1 v.1 (Default)'!D$11*$C$57),0)</f>
        <v>0</v>
      </c>
      <c r="F57" s="533">
        <f>IF($D$57=2,('Sch D-1 v.1 (Default)'!E$11*$C$57),0)</f>
        <v>0</v>
      </c>
      <c r="G57" s="533">
        <f>IF($D$57=2,('Sch D-1 v.1 (Default)'!F$11*$C$57),0)</f>
        <v>0</v>
      </c>
      <c r="H57" s="533">
        <f>IF($D$57=2,('Sch D-1 v.1 (Default)'!G$11*$C$57),0)</f>
        <v>0</v>
      </c>
      <c r="I57" s="533">
        <f>IF($D$57=2,('Sch D-1 v.1 (Default)'!H$11*$C$57),0)</f>
        <v>0</v>
      </c>
      <c r="J57" s="533">
        <f>IF($D$57=2,('Sch D-1 v.1 (Default)'!I$11*$C$57),0)</f>
        <v>0</v>
      </c>
      <c r="K57" s="533">
        <f>IF($D$57=2,('Sch D-1 v.1 (Default)'!J$11*$C$57),0)</f>
        <v>0</v>
      </c>
      <c r="L57" s="533">
        <f>IF($D$57=2,('Sch D-1 v.1 (Default)'!K$11*$C$57),0)</f>
        <v>0</v>
      </c>
      <c r="M57" s="533">
        <f>IF($D$57=2,('Sch D-1 v.1 (Default)'!L$11*$C$57),0)</f>
        <v>0</v>
      </c>
      <c r="N57" s="533">
        <f>IF($D$57=2,('Sch D-1 v.1 (Default)'!M$11*$C$57),0)</f>
        <v>0</v>
      </c>
      <c r="O57" s="533">
        <f>IF($D$57=2,('Sch D-1 v.1 (Default)'!N$11*$C$57),0)</f>
        <v>0</v>
      </c>
      <c r="P57" s="533">
        <f>IF($D$57=2,('Sch D-1 v.1 (Default)'!O$11*$C$57),0)</f>
        <v>0</v>
      </c>
      <c r="Q57" s="533">
        <f>IF($D$57=2,('Sch D-1 v.1 (Default)'!P$11*$C$57),0)</f>
        <v>0</v>
      </c>
      <c r="R57" s="533">
        <f>IF($D$57=2,('Sch D-1 v.1 (Default)'!Q$11*$C$57),0)</f>
        <v>0</v>
      </c>
      <c r="S57" s="534">
        <f>IF($D$57=2,('Sch D-1 v.1 (Default)'!R$11*$C$57),0)</f>
        <v>0</v>
      </c>
      <c r="T57" s="421" t="str">
        <f>IF(ABS('Sch D'!G56-ROUND(SUM(E57:S57),0))&gt;5,"ERROR", "")</f>
        <v/>
      </c>
    </row>
    <row r="58" spans="1:20" x14ac:dyDescent="0.2">
      <c r="A58" s="47">
        <v>3220</v>
      </c>
      <c r="B58" s="305" t="s">
        <v>486</v>
      </c>
      <c r="C58" s="507">
        <f>'Sch D'!G57</f>
        <v>0</v>
      </c>
      <c r="D58" s="190"/>
      <c r="E58" s="533">
        <f>IF($D$58=2,('Sch D-1 v.1 (Default)'!D$11*$C$58),0)</f>
        <v>0</v>
      </c>
      <c r="F58" s="533">
        <f>IF($D$58=2,('Sch D-1 v.1 (Default)'!E$11*$C$58),0)</f>
        <v>0</v>
      </c>
      <c r="G58" s="533">
        <f>IF($D$58=2,('Sch D-1 v.1 (Default)'!F$11*$C$58),0)</f>
        <v>0</v>
      </c>
      <c r="H58" s="533">
        <f>IF($D$58=2,('Sch D-1 v.1 (Default)'!G$11*$C$58),0)</f>
        <v>0</v>
      </c>
      <c r="I58" s="533">
        <f>IF($D$58=2,('Sch D-1 v.1 (Default)'!H$11*$C$58),0)</f>
        <v>0</v>
      </c>
      <c r="J58" s="533">
        <f>IF($D$58=2,('Sch D-1 v.1 (Default)'!I$11*$C$58),0)</f>
        <v>0</v>
      </c>
      <c r="K58" s="533">
        <f>IF($D$58=2,('Sch D-1 v.1 (Default)'!J$11*$C$58),0)</f>
        <v>0</v>
      </c>
      <c r="L58" s="533">
        <f>IF($D$58=2,('Sch D-1 v.1 (Default)'!K$11*$C$58),0)</f>
        <v>0</v>
      </c>
      <c r="M58" s="533">
        <f>IF($D$58=2,('Sch D-1 v.1 (Default)'!L$11*$C$58),0)</f>
        <v>0</v>
      </c>
      <c r="N58" s="533">
        <f>IF($D$58=2,('Sch D-1 v.1 (Default)'!M$11*$C$58),0)</f>
        <v>0</v>
      </c>
      <c r="O58" s="533">
        <f>IF($D$58=2,('Sch D-1 v.1 (Default)'!N$11*$C$58),0)</f>
        <v>0</v>
      </c>
      <c r="P58" s="533">
        <f>IF($D$58=2,('Sch D-1 v.1 (Default)'!O$11*$C$58),0)</f>
        <v>0</v>
      </c>
      <c r="Q58" s="533">
        <f>IF($D$58=2,('Sch D-1 v.1 (Default)'!P$11*$C$58),0)</f>
        <v>0</v>
      </c>
      <c r="R58" s="533">
        <f>IF($D$58=2,('Sch D-1 v.1 (Default)'!Q$11*$C$58),0)</f>
        <v>0</v>
      </c>
      <c r="S58" s="534">
        <f>IF($D$58=2,('Sch D-1 v.1 (Default)'!R$11*$C$58),0)</f>
        <v>0</v>
      </c>
      <c r="T58" s="421" t="str">
        <f>IF(ABS('Sch D'!G57-ROUND(SUM(E58:S58),0))&gt;5,"ERROR", "")</f>
        <v/>
      </c>
    </row>
    <row r="59" spans="1:20" s="45" customFormat="1" x14ac:dyDescent="0.2">
      <c r="A59" s="445">
        <v>3200</v>
      </c>
      <c r="B59" s="103" t="s">
        <v>495</v>
      </c>
      <c r="C59" s="502">
        <f>'Sch D'!G58</f>
        <v>0</v>
      </c>
      <c r="D59" s="104"/>
      <c r="E59" s="527">
        <f t="array" ref="E59">SUM(ROUND(E57:E58,0))</f>
        <v>0</v>
      </c>
      <c r="F59" s="527">
        <f t="array" ref="F59">SUM(ROUND(F57:F58,0))</f>
        <v>0</v>
      </c>
      <c r="G59" s="527">
        <f t="array" ref="G59">SUM(ROUND(G57:G58,0))</f>
        <v>0</v>
      </c>
      <c r="H59" s="527">
        <f t="array" ref="H59">SUM(ROUND(H57:H58,0))</f>
        <v>0</v>
      </c>
      <c r="I59" s="527">
        <f t="array" ref="I59">SUM(ROUND(I57:I58,0))</f>
        <v>0</v>
      </c>
      <c r="J59" s="527">
        <f t="array" ref="J59">SUM(ROUND(J57:J58,0))</f>
        <v>0</v>
      </c>
      <c r="K59" s="527">
        <f t="array" ref="K59">SUM(ROUND(K57:K58,0))</f>
        <v>0</v>
      </c>
      <c r="L59" s="527">
        <f t="array" ref="L59">SUM(ROUND(L57:L58,0))</f>
        <v>0</v>
      </c>
      <c r="M59" s="527">
        <f t="array" ref="M59">SUM(ROUND(M57:M58,0))</f>
        <v>0</v>
      </c>
      <c r="N59" s="527">
        <f t="array" ref="N59">SUM(ROUND(N57:N58,0))</f>
        <v>0</v>
      </c>
      <c r="O59" s="527">
        <f t="array" ref="O59">SUM(ROUND(O57:O58,0))</f>
        <v>0</v>
      </c>
      <c r="P59" s="527">
        <f t="array" ref="P59">SUM(ROUND(P57:P58,0))</f>
        <v>0</v>
      </c>
      <c r="Q59" s="527">
        <f t="array" ref="Q59">SUM(ROUND(Q57:Q58,0))</f>
        <v>0</v>
      </c>
      <c r="R59" s="527">
        <f t="array" ref="R59">SUM(ROUND(R57:R58,0))</f>
        <v>0</v>
      </c>
      <c r="S59" s="527">
        <f t="array" ref="S59">SUM(ROUND(S57:S58,0))</f>
        <v>0</v>
      </c>
      <c r="T59" s="421" t="str">
        <f>IF(ABS('Sch D'!G58-ROUND(SUM(E59:S59),0))&gt;5,"ERROR", "")</f>
        <v/>
      </c>
    </row>
    <row r="60" spans="1:20" x14ac:dyDescent="0.2">
      <c r="C60" s="503"/>
      <c r="E60" s="528"/>
      <c r="F60" s="528"/>
      <c r="G60" s="528"/>
      <c r="H60" s="528"/>
      <c r="I60" s="528"/>
      <c r="J60" s="528"/>
      <c r="K60" s="528"/>
      <c r="L60" s="528"/>
      <c r="M60" s="528"/>
      <c r="N60" s="528"/>
      <c r="O60" s="528"/>
      <c r="P60" s="528"/>
      <c r="Q60" s="528"/>
      <c r="R60" s="528"/>
      <c r="S60" s="528"/>
    </row>
    <row r="61" spans="1:20" x14ac:dyDescent="0.2">
      <c r="A61" s="47">
        <v>3310</v>
      </c>
      <c r="B61" s="304" t="s">
        <v>368</v>
      </c>
      <c r="C61" s="506">
        <f>'Sch D'!G60</f>
        <v>0</v>
      </c>
      <c r="D61" s="190"/>
      <c r="E61" s="533">
        <f>IF($D$61=2,('Sch D-1 v.1 (Default)'!D$11*$C$61),0)</f>
        <v>0</v>
      </c>
      <c r="F61" s="533">
        <f>IF($D$61=2,('Sch D-1 v.1 (Default)'!E$11*$C$61),0)</f>
        <v>0</v>
      </c>
      <c r="G61" s="533">
        <f>IF($D$61=2,('Sch D-1 v.1 (Default)'!F$11*$C$61),0)</f>
        <v>0</v>
      </c>
      <c r="H61" s="533">
        <f>IF($D$61=2,('Sch D-1 v.1 (Default)'!G$11*$C$61),0)</f>
        <v>0</v>
      </c>
      <c r="I61" s="533">
        <f>IF($D$61=2,('Sch D-1 v.1 (Default)'!H$11*$C$61),0)</f>
        <v>0</v>
      </c>
      <c r="J61" s="533">
        <f>IF($D$61=2,('Sch D-1 v.1 (Default)'!I$11*$C$61),0)</f>
        <v>0</v>
      </c>
      <c r="K61" s="533">
        <f>IF($D$61=2,('Sch D-1 v.1 (Default)'!J$11*$C$61),0)</f>
        <v>0</v>
      </c>
      <c r="L61" s="533">
        <f>IF($D$61=2,('Sch D-1 v.1 (Default)'!K$11*$C$61),0)</f>
        <v>0</v>
      </c>
      <c r="M61" s="533">
        <f>IF($D$61=2,('Sch D-1 v.1 (Default)'!L$11*$C$61),0)</f>
        <v>0</v>
      </c>
      <c r="N61" s="533">
        <f>IF($D$61=2,('Sch D-1 v.1 (Default)'!M$11*$C$61),0)</f>
        <v>0</v>
      </c>
      <c r="O61" s="533">
        <f>IF($D$61=2,('Sch D-1 v.1 (Default)'!N$11*$C$61),0)</f>
        <v>0</v>
      </c>
      <c r="P61" s="533">
        <f>IF($D$61=2,('Sch D-1 v.1 (Default)'!O$11*$C$61),0)</f>
        <v>0</v>
      </c>
      <c r="Q61" s="533">
        <f>IF($D$61=2,('Sch D-1 v.1 (Default)'!P$11*$C$61),0)</f>
        <v>0</v>
      </c>
      <c r="R61" s="533">
        <f>IF($D$61=2,('Sch D-1 v.1 (Default)'!Q$11*$C$61),0)</f>
        <v>0</v>
      </c>
      <c r="S61" s="534">
        <f>IF($D$61=2,('Sch D-1 v.1 (Default)'!R$11*$C$61),0)</f>
        <v>0</v>
      </c>
      <c r="T61" s="421" t="str">
        <f>IF(ABS('Sch D'!G60-ROUND(SUM(E61:S61),0))&gt;5,"ERROR", "")</f>
        <v/>
      </c>
    </row>
    <row r="62" spans="1:20" x14ac:dyDescent="0.2">
      <c r="A62" s="47">
        <v>3320</v>
      </c>
      <c r="B62" s="304" t="s">
        <v>369</v>
      </c>
      <c r="C62" s="506">
        <f>'Sch D'!G61</f>
        <v>0</v>
      </c>
      <c r="D62" s="190"/>
      <c r="E62" s="533">
        <f>IF($D$62=2,('Sch D-1 v.1 (Default)'!D$11*$C$62),0)</f>
        <v>0</v>
      </c>
      <c r="F62" s="533">
        <f>IF($D$62=2,('Sch D-1 v.1 (Default)'!E$11*$C$62),0)</f>
        <v>0</v>
      </c>
      <c r="G62" s="533">
        <f>IF($D$62=2,('Sch D-1 v.1 (Default)'!F$11*$C$62),0)</f>
        <v>0</v>
      </c>
      <c r="H62" s="533">
        <f>IF($D$62=2,('Sch D-1 v.1 (Default)'!G$11*$C$62),0)</f>
        <v>0</v>
      </c>
      <c r="I62" s="533">
        <f>IF($D$62=2,('Sch D-1 v.1 (Default)'!H$11*$C$62),0)</f>
        <v>0</v>
      </c>
      <c r="J62" s="533">
        <f>IF($D$62=2,('Sch D-1 v.1 (Default)'!I$11*$C$62),0)</f>
        <v>0</v>
      </c>
      <c r="K62" s="533">
        <f>IF($D$62=2,('Sch D-1 v.1 (Default)'!J$11*$C$62),0)</f>
        <v>0</v>
      </c>
      <c r="L62" s="533">
        <f>IF($D$62=2,('Sch D-1 v.1 (Default)'!K$11*$C$62),0)</f>
        <v>0</v>
      </c>
      <c r="M62" s="533">
        <f>IF($D$62=2,('Sch D-1 v.1 (Default)'!L$11*$C$62),0)</f>
        <v>0</v>
      </c>
      <c r="N62" s="533">
        <f>IF($D$62=2,('Sch D-1 v.1 (Default)'!M$11*$C$62),0)</f>
        <v>0</v>
      </c>
      <c r="O62" s="533">
        <f>IF($D$62=2,('Sch D-1 v.1 (Default)'!N$11*$C$62),0)</f>
        <v>0</v>
      </c>
      <c r="P62" s="533">
        <f>IF($D$62=2,('Sch D-1 v.1 (Default)'!O$11*$C$62),0)</f>
        <v>0</v>
      </c>
      <c r="Q62" s="533">
        <f>IF($D$62=2,('Sch D-1 v.1 (Default)'!P$11*$C$62),0)</f>
        <v>0</v>
      </c>
      <c r="R62" s="533">
        <f>IF($D$62=2,('Sch D-1 v.1 (Default)'!Q$11*$C$62),0)</f>
        <v>0</v>
      </c>
      <c r="S62" s="534">
        <f>IF($D$62=2,('Sch D-1 v.1 (Default)'!R$11*$C$62),0)</f>
        <v>0</v>
      </c>
      <c r="T62" s="421" t="str">
        <f>IF(ABS('Sch D'!G61-ROUND(SUM(E62:S62),0))&gt;5,"ERROR", "")</f>
        <v/>
      </c>
    </row>
    <row r="63" spans="1:20" x14ac:dyDescent="0.2">
      <c r="A63" s="63">
        <v>3330</v>
      </c>
      <c r="B63" s="383" t="s">
        <v>184</v>
      </c>
      <c r="C63" s="512">
        <f>'Sch D'!G62</f>
        <v>0</v>
      </c>
      <c r="D63" s="190"/>
      <c r="E63" s="533">
        <f>IF($D$63=2,('Sch D-1 v.1 (Default)'!D$11*$C$63),0)</f>
        <v>0</v>
      </c>
      <c r="F63" s="533">
        <f>IF($D$63=2,('Sch D-1 v.1 (Default)'!E$11*$C$63),0)</f>
        <v>0</v>
      </c>
      <c r="G63" s="533">
        <f>IF($D$63=2,('Sch D-1 v.1 (Default)'!F$11*$C$63),0)</f>
        <v>0</v>
      </c>
      <c r="H63" s="533">
        <f>IF($D$63=2,('Sch D-1 v.1 (Default)'!G$11*$C$63),0)</f>
        <v>0</v>
      </c>
      <c r="I63" s="533">
        <f>IF($D$63=2,('Sch D-1 v.1 (Default)'!H$11*$C$63),0)</f>
        <v>0</v>
      </c>
      <c r="J63" s="533">
        <f>IF($D$63=2,('Sch D-1 v.1 (Default)'!I$11*$C$63),0)</f>
        <v>0</v>
      </c>
      <c r="K63" s="533">
        <f>IF($D$63=2,('Sch D-1 v.1 (Default)'!J$11*$C$63),0)</f>
        <v>0</v>
      </c>
      <c r="L63" s="533">
        <f>IF($D$63=2,('Sch D-1 v.1 (Default)'!K$11*$C$63),0)</f>
        <v>0</v>
      </c>
      <c r="M63" s="533">
        <f>IF($D$63=2,('Sch D-1 v.1 (Default)'!L$11*$C$63),0)</f>
        <v>0</v>
      </c>
      <c r="N63" s="533">
        <f>IF($D$63=2,('Sch D-1 v.1 (Default)'!M$11*$C$63),0)</f>
        <v>0</v>
      </c>
      <c r="O63" s="533">
        <f>IF($D$63=2,('Sch D-1 v.1 (Default)'!N$11*$C$63),0)</f>
        <v>0</v>
      </c>
      <c r="P63" s="533">
        <f>IF($D$63=2,('Sch D-1 v.1 (Default)'!O$11*$C$63),0)</f>
        <v>0</v>
      </c>
      <c r="Q63" s="533">
        <f>IF($D$63=2,('Sch D-1 v.1 (Default)'!P$11*$C$63),0)</f>
        <v>0</v>
      </c>
      <c r="R63" s="533">
        <f>IF($D$63=2,('Sch D-1 v.1 (Default)'!Q$11*$C$63),0)</f>
        <v>0</v>
      </c>
      <c r="S63" s="534">
        <f>IF($D$63=2,('Sch D-1 v.1 (Default)'!R$11*$C$63),0)</f>
        <v>0</v>
      </c>
      <c r="T63" s="421" t="str">
        <f>IF(ABS('Sch D'!G62-ROUND(SUM(E63:S63),0))&gt;5,"ERROR", "")</f>
        <v/>
      </c>
    </row>
    <row r="64" spans="1:20" s="45" customFormat="1" x14ac:dyDescent="0.2">
      <c r="A64" s="445">
        <v>3300</v>
      </c>
      <c r="B64" s="103" t="s">
        <v>293</v>
      </c>
      <c r="C64" s="502">
        <f>'Sch D'!G63</f>
        <v>0</v>
      </c>
      <c r="D64" s="104"/>
      <c r="E64" s="527">
        <f t="array" ref="E64">SUM(ROUND(E61:E63,0))</f>
        <v>0</v>
      </c>
      <c r="F64" s="527">
        <f t="array" ref="F64">SUM(ROUND(F61:F63,0))</f>
        <v>0</v>
      </c>
      <c r="G64" s="527">
        <f t="array" ref="G64">SUM(ROUND(G61:G63,0))</f>
        <v>0</v>
      </c>
      <c r="H64" s="527">
        <f t="array" ref="H64">SUM(ROUND(H61:H63,0))</f>
        <v>0</v>
      </c>
      <c r="I64" s="527">
        <f t="array" ref="I64">SUM(ROUND(I61:I63,0))</f>
        <v>0</v>
      </c>
      <c r="J64" s="527">
        <f t="array" ref="J64">SUM(ROUND(J61:J63,0))</f>
        <v>0</v>
      </c>
      <c r="K64" s="527">
        <f t="array" ref="K64">SUM(ROUND(K61:K63,0))</f>
        <v>0</v>
      </c>
      <c r="L64" s="527">
        <f t="array" ref="L64">SUM(ROUND(L61:L63,0))</f>
        <v>0</v>
      </c>
      <c r="M64" s="527">
        <f t="array" ref="M64">SUM(ROUND(M61:M63,0))</f>
        <v>0</v>
      </c>
      <c r="N64" s="527">
        <f t="array" ref="N64">SUM(ROUND(N61:N63,0))</f>
        <v>0</v>
      </c>
      <c r="O64" s="527">
        <f t="array" ref="O64">SUM(ROUND(O61:O63,0))</f>
        <v>0</v>
      </c>
      <c r="P64" s="527">
        <f t="array" ref="P64">SUM(ROUND(P61:P63,0))</f>
        <v>0</v>
      </c>
      <c r="Q64" s="527">
        <f t="array" ref="Q64">SUM(ROUND(Q61:Q63,0))</f>
        <v>0</v>
      </c>
      <c r="R64" s="527">
        <f t="array" ref="R64">SUM(ROUND(R61:R63,0))</f>
        <v>0</v>
      </c>
      <c r="S64" s="527">
        <f t="array" ref="S64">SUM(ROUND(S61:S63,0))</f>
        <v>0</v>
      </c>
      <c r="T64" s="421" t="str">
        <f>IF(ABS('Sch D'!G63-ROUND(SUM(E64:S64),0))&gt;5,"ERROR", "")</f>
        <v/>
      </c>
    </row>
    <row r="65" spans="1:20" x14ac:dyDescent="0.2">
      <c r="C65" s="503"/>
      <c r="E65" s="528"/>
      <c r="F65" s="528"/>
      <c r="G65" s="528"/>
      <c r="H65" s="528"/>
      <c r="I65" s="528"/>
      <c r="J65" s="528"/>
      <c r="K65" s="528"/>
      <c r="L65" s="528"/>
      <c r="M65" s="528"/>
      <c r="N65" s="528"/>
      <c r="O65" s="528"/>
      <c r="P65" s="528"/>
      <c r="Q65" s="528"/>
      <c r="R65" s="528"/>
      <c r="S65" s="528"/>
    </row>
    <row r="66" spans="1:20" s="45" customFormat="1" x14ac:dyDescent="0.2">
      <c r="A66" s="445">
        <v>3400</v>
      </c>
      <c r="B66" s="103" t="s">
        <v>370</v>
      </c>
      <c r="C66" s="502">
        <f>'Sch D'!G65</f>
        <v>0</v>
      </c>
      <c r="D66" s="190"/>
      <c r="E66" s="533">
        <f>IF($D$66=2,('Sch D-1 v.1 (Default)'!D$11*$C$66),0)</f>
        <v>0</v>
      </c>
      <c r="F66" s="533">
        <f>IF($D$66=2,('Sch D-1 v.1 (Default)'!E$11*$C$66),0)</f>
        <v>0</v>
      </c>
      <c r="G66" s="533">
        <f>IF($D$66=2,('Sch D-1 v.1 (Default)'!F$11*$C$66),0)</f>
        <v>0</v>
      </c>
      <c r="H66" s="533">
        <f>IF($D$66=2,('Sch D-1 v.1 (Default)'!G$11*$C$66),0)</f>
        <v>0</v>
      </c>
      <c r="I66" s="533">
        <f>IF($D$66=2,('Sch D-1 v.1 (Default)'!H$11*$C$66),0)</f>
        <v>0</v>
      </c>
      <c r="J66" s="533">
        <f>IF($D$66=2,('Sch D-1 v.1 (Default)'!I$11*$C$66),0)</f>
        <v>0</v>
      </c>
      <c r="K66" s="533">
        <f>IF($D$66=2,('Sch D-1 v.1 (Default)'!J$11*$C$66),0)</f>
        <v>0</v>
      </c>
      <c r="L66" s="533">
        <f>IF($D$66=2,('Sch D-1 v.1 (Default)'!K$11*$C$66),0)</f>
        <v>0</v>
      </c>
      <c r="M66" s="533">
        <f>IF($D$66=2,('Sch D-1 v.1 (Default)'!L$11*$C$66),0)</f>
        <v>0</v>
      </c>
      <c r="N66" s="533">
        <f>IF($D$66=2,('Sch D-1 v.1 (Default)'!M$11*$C$66),0)</f>
        <v>0</v>
      </c>
      <c r="O66" s="533">
        <f>IF($D$66=2,('Sch D-1 v.1 (Default)'!N$11*$C$66),0)</f>
        <v>0</v>
      </c>
      <c r="P66" s="533">
        <f>IF($D$66=2,('Sch D-1 v.1 (Default)'!O$11*$C$66),0)</f>
        <v>0</v>
      </c>
      <c r="Q66" s="533">
        <f>IF($D$66=2,('Sch D-1 v.1 (Default)'!P$11*$C$66),0)</f>
        <v>0</v>
      </c>
      <c r="R66" s="533">
        <f>IF($D$66=2,('Sch D-1 v.1 (Default)'!Q$11*$C$66),0)</f>
        <v>0</v>
      </c>
      <c r="S66" s="534">
        <f>IF($D$66=2,('Sch D-1 v.1 (Default)'!R$11*$C$66),0)</f>
        <v>0</v>
      </c>
      <c r="T66" s="421" t="str">
        <f>IF(ABS('Sch D'!G65-ROUND(SUM(E66:S66),0))&gt;5,"ERROR", "")</f>
        <v/>
      </c>
    </row>
    <row r="67" spans="1:20" x14ac:dyDescent="0.2">
      <c r="C67" s="503"/>
      <c r="E67" s="528"/>
      <c r="F67" s="528"/>
      <c r="G67" s="528"/>
      <c r="H67" s="528"/>
      <c r="I67" s="528"/>
      <c r="J67" s="528"/>
      <c r="K67" s="528"/>
      <c r="L67" s="528"/>
      <c r="M67" s="528"/>
      <c r="N67" s="528"/>
      <c r="O67" s="528"/>
      <c r="P67" s="528"/>
      <c r="Q67" s="528"/>
      <c r="R67" s="528"/>
      <c r="S67" s="528"/>
    </row>
    <row r="68" spans="1:20" x14ac:dyDescent="0.2">
      <c r="A68" s="47">
        <v>3510</v>
      </c>
      <c r="B68" s="382" t="s">
        <v>294</v>
      </c>
      <c r="C68" s="501">
        <f>'Sch D'!G67</f>
        <v>0</v>
      </c>
      <c r="D68" s="190"/>
      <c r="E68" s="533">
        <f>IF($D$68=2,('Sch D-1 v.1 (Default)'!D$11*$C$68),0)</f>
        <v>0</v>
      </c>
      <c r="F68" s="533">
        <f>IF($D$68=2,('Sch D-1 v.1 (Default)'!E$11*$C$68),0)</f>
        <v>0</v>
      </c>
      <c r="G68" s="533">
        <f>IF($D$68=2,('Sch D-1 v.1 (Default)'!F$11*$C$68),0)</f>
        <v>0</v>
      </c>
      <c r="H68" s="533">
        <f>IF($D$68=2,('Sch D-1 v.1 (Default)'!G$11*$C$68),0)</f>
        <v>0</v>
      </c>
      <c r="I68" s="533">
        <f>IF($D$68=2,('Sch D-1 v.1 (Default)'!H$11*$C$68),0)</f>
        <v>0</v>
      </c>
      <c r="J68" s="533">
        <f>IF($D$68=2,('Sch D-1 v.1 (Default)'!I$11*$C$68),0)</f>
        <v>0</v>
      </c>
      <c r="K68" s="533">
        <f>IF($D$68=2,('Sch D-1 v.1 (Default)'!J$11*$C$68),0)</f>
        <v>0</v>
      </c>
      <c r="L68" s="533">
        <f>IF($D$68=2,('Sch D-1 v.1 (Default)'!K$11*$C$68),0)</f>
        <v>0</v>
      </c>
      <c r="M68" s="533">
        <f>IF($D$68=2,('Sch D-1 v.1 (Default)'!L$11*$C$68),0)</f>
        <v>0</v>
      </c>
      <c r="N68" s="533">
        <f>IF($D$68=2,('Sch D-1 v.1 (Default)'!M$11*$C$68),0)</f>
        <v>0</v>
      </c>
      <c r="O68" s="533">
        <f>IF($D$68=2,('Sch D-1 v.1 (Default)'!N$11*$C$68),0)</f>
        <v>0</v>
      </c>
      <c r="P68" s="533">
        <f>IF($D$68=2,('Sch D-1 v.1 (Default)'!O$11*$C$68),0)</f>
        <v>0</v>
      </c>
      <c r="Q68" s="533">
        <f>IF($D$68=2,('Sch D-1 v.1 (Default)'!P$11*$C$68),0)</f>
        <v>0</v>
      </c>
      <c r="R68" s="533">
        <f>IF($D$68=2,('Sch D-1 v.1 (Default)'!Q$11*$C$68),0)</f>
        <v>0</v>
      </c>
      <c r="S68" s="534">
        <f>IF($D$68=2,('Sch D-1 v.1 (Default)'!R$11*$C$68),0)</f>
        <v>0</v>
      </c>
      <c r="T68" s="421" t="str">
        <f>IF(ABS('Sch D'!G67-ROUND(SUM(E68:S68),0))&gt;5,"ERROR", "")</f>
        <v/>
      </c>
    </row>
    <row r="69" spans="1:20" x14ac:dyDescent="0.2">
      <c r="A69" s="63">
        <v>3520</v>
      </c>
      <c r="B69" s="382" t="s">
        <v>275</v>
      </c>
      <c r="C69" s="501">
        <f>'Sch D'!G68</f>
        <v>0</v>
      </c>
      <c r="D69" s="190"/>
      <c r="E69" s="533">
        <f>IF($D$69=2,('Sch D-1 v.1 (Default)'!D$11*$C$69),0)</f>
        <v>0</v>
      </c>
      <c r="F69" s="533">
        <f>IF($D$69=2,('Sch D-1 v.1 (Default)'!E$11*$C$69),0)</f>
        <v>0</v>
      </c>
      <c r="G69" s="533">
        <f>IF($D$69=2,('Sch D-1 v.1 (Default)'!F$11*$C$69),0)</f>
        <v>0</v>
      </c>
      <c r="H69" s="533">
        <f>IF($D$69=2,('Sch D-1 v.1 (Default)'!G$11*$C$69),0)</f>
        <v>0</v>
      </c>
      <c r="I69" s="533">
        <f>IF($D$69=2,('Sch D-1 v.1 (Default)'!H$11*$C$69),0)</f>
        <v>0</v>
      </c>
      <c r="J69" s="533">
        <f>IF($D$69=2,('Sch D-1 v.1 (Default)'!I$11*$C$69),0)</f>
        <v>0</v>
      </c>
      <c r="K69" s="533">
        <f>IF($D$69=2,('Sch D-1 v.1 (Default)'!J$11*$C$69),0)</f>
        <v>0</v>
      </c>
      <c r="L69" s="533">
        <f>IF($D$69=2,('Sch D-1 v.1 (Default)'!K$11*$C$69),0)</f>
        <v>0</v>
      </c>
      <c r="M69" s="533">
        <f>IF($D$69=2,('Sch D-1 v.1 (Default)'!L$11*$C$69),0)</f>
        <v>0</v>
      </c>
      <c r="N69" s="533">
        <f>IF($D$69=2,('Sch D-1 v.1 (Default)'!M$11*$C$69),0)</f>
        <v>0</v>
      </c>
      <c r="O69" s="533">
        <f>IF($D$69=2,('Sch D-1 v.1 (Default)'!N$11*$C$69),0)</f>
        <v>0</v>
      </c>
      <c r="P69" s="533">
        <f>IF($D$69=2,('Sch D-1 v.1 (Default)'!O$11*$C$69),0)</f>
        <v>0</v>
      </c>
      <c r="Q69" s="533">
        <f>IF($D$69=2,('Sch D-1 v.1 (Default)'!P$11*$C$69),0)</f>
        <v>0</v>
      </c>
      <c r="R69" s="533">
        <f>IF($D$69=2,('Sch D-1 v.1 (Default)'!Q$11*$C$69),0)</f>
        <v>0</v>
      </c>
      <c r="S69" s="534">
        <f>IF($D$69=2,('Sch D-1 v.1 (Default)'!R$11*$C$69),0)</f>
        <v>0</v>
      </c>
      <c r="T69" s="421" t="str">
        <f>IF(ABS('Sch D'!G68-ROUND(SUM(E69:S69),0))&gt;5,"ERROR", "")</f>
        <v/>
      </c>
    </row>
    <row r="70" spans="1:20" s="45" customFormat="1" x14ac:dyDescent="0.2">
      <c r="A70" s="445">
        <v>3500</v>
      </c>
      <c r="B70" s="103" t="s">
        <v>278</v>
      </c>
      <c r="C70" s="502">
        <f>'Sch D'!G69</f>
        <v>0</v>
      </c>
      <c r="D70" s="104"/>
      <c r="E70" s="527">
        <f t="array" ref="E70">SUM(ROUND(E68:E69,0))</f>
        <v>0</v>
      </c>
      <c r="F70" s="527">
        <f t="array" ref="F70">SUM(ROUND(F68:F69,0))</f>
        <v>0</v>
      </c>
      <c r="G70" s="527">
        <f t="array" ref="G70">SUM(ROUND(G68:G69,0))</f>
        <v>0</v>
      </c>
      <c r="H70" s="527">
        <f t="array" ref="H70">SUM(ROUND(H68:H69,0))</f>
        <v>0</v>
      </c>
      <c r="I70" s="527">
        <f t="array" ref="I70">SUM(ROUND(I68:I69,0))</f>
        <v>0</v>
      </c>
      <c r="J70" s="527">
        <f t="array" ref="J70">SUM(ROUND(J68:J69,0))</f>
        <v>0</v>
      </c>
      <c r="K70" s="527">
        <f t="array" ref="K70">SUM(ROUND(K68:K69,0))</f>
        <v>0</v>
      </c>
      <c r="L70" s="527">
        <f t="array" ref="L70">SUM(ROUND(L68:L69,0))</f>
        <v>0</v>
      </c>
      <c r="M70" s="527">
        <f t="array" ref="M70">SUM(ROUND(M68:M69,0))</f>
        <v>0</v>
      </c>
      <c r="N70" s="527">
        <f t="array" ref="N70">SUM(ROUND(N68:N69,0))</f>
        <v>0</v>
      </c>
      <c r="O70" s="527">
        <f t="array" ref="O70">SUM(ROUND(O68:O69,0))</f>
        <v>0</v>
      </c>
      <c r="P70" s="527">
        <f t="array" ref="P70">SUM(ROUND(P68:P69,0))</f>
        <v>0</v>
      </c>
      <c r="Q70" s="527">
        <f t="array" ref="Q70">SUM(ROUND(Q68:Q69,0))</f>
        <v>0</v>
      </c>
      <c r="R70" s="527">
        <f t="array" ref="R70">SUM(ROUND(R68:R69,0))</f>
        <v>0</v>
      </c>
      <c r="S70" s="527">
        <f t="array" ref="S70">SUM(ROUND(S68:S69,0))</f>
        <v>0</v>
      </c>
      <c r="T70" s="421" t="str">
        <f>IF(ABS('Sch D'!G69-ROUND(SUM(E70:S70),0))&gt;5,"ERROR", "")</f>
        <v/>
      </c>
    </row>
    <row r="71" spans="1:20" x14ac:dyDescent="0.2">
      <c r="C71" s="503"/>
      <c r="E71" s="528"/>
      <c r="F71" s="528"/>
      <c r="G71" s="528"/>
      <c r="H71" s="528"/>
      <c r="I71" s="528"/>
      <c r="J71" s="528"/>
      <c r="K71" s="528"/>
      <c r="L71" s="528"/>
      <c r="M71" s="528"/>
      <c r="N71" s="528"/>
      <c r="O71" s="528"/>
      <c r="P71" s="528"/>
      <c r="Q71" s="528"/>
      <c r="R71" s="528"/>
      <c r="S71" s="528"/>
    </row>
    <row r="72" spans="1:20" x14ac:dyDescent="0.2">
      <c r="A72" s="63">
        <v>4210</v>
      </c>
      <c r="B72" s="493" t="s">
        <v>463</v>
      </c>
      <c r="C72" s="507">
        <f>'Sch D'!G71</f>
        <v>0</v>
      </c>
      <c r="D72" s="190"/>
      <c r="E72" s="533">
        <f>IF($D$72=2,('Sch D-1 v.1 (Default)'!D$11*$C$72),0)</f>
        <v>0</v>
      </c>
      <c r="F72" s="533">
        <f>IF($D$72=2,('Sch D-1 v.1 (Default)'!E$11*$C$72),0)</f>
        <v>0</v>
      </c>
      <c r="G72" s="533">
        <f>IF($D$72=2,('Sch D-1 v.1 (Default)'!F$11*$C$72),0)</f>
        <v>0</v>
      </c>
      <c r="H72" s="533">
        <f>IF($D$72=2,('Sch D-1 v.1 (Default)'!G$11*$C$72),0)</f>
        <v>0</v>
      </c>
      <c r="I72" s="533">
        <f>IF($D$72=2,('Sch D-1 v.1 (Default)'!H$11*$C$72),0)</f>
        <v>0</v>
      </c>
      <c r="J72" s="533">
        <f>IF($D$72=2,('Sch D-1 v.1 (Default)'!I$11*$C$72),0)</f>
        <v>0</v>
      </c>
      <c r="K72" s="533">
        <f>IF($D$72=2,('Sch D-1 v.1 (Default)'!J$11*$C$72),0)</f>
        <v>0</v>
      </c>
      <c r="L72" s="533">
        <f>IF($D$72=2,('Sch D-1 v.1 (Default)'!K$11*$C$72),0)</f>
        <v>0</v>
      </c>
      <c r="M72" s="533">
        <f>IF($D$72=2,('Sch D-1 v.1 (Default)'!L$11*$C$72),0)</f>
        <v>0</v>
      </c>
      <c r="N72" s="533">
        <f>IF($D$72=2,('Sch D-1 v.1 (Default)'!M$11*$C$72),0)</f>
        <v>0</v>
      </c>
      <c r="O72" s="533">
        <f>IF($D$72=2,('Sch D-1 v.1 (Default)'!N$11*$C$72),0)</f>
        <v>0</v>
      </c>
      <c r="P72" s="533">
        <f>IF($D$72=2,('Sch D-1 v.1 (Default)'!O$11*$C$72),0)</f>
        <v>0</v>
      </c>
      <c r="Q72" s="533">
        <f>IF($D$72=2,('Sch D-1 v.1 (Default)'!P$11*$C$72),0)</f>
        <v>0</v>
      </c>
      <c r="R72" s="533">
        <f>IF($D$72=2,('Sch D-1 v.1 (Default)'!Q$11*$C$72),0)</f>
        <v>0</v>
      </c>
      <c r="S72" s="534">
        <f>IF($D$72=2,('Sch D-1 v.1 (Default)'!R$11*$C$72),0)</f>
        <v>0</v>
      </c>
      <c r="T72" s="421" t="str">
        <f>IF(ABS('Sch D'!G71-ROUND(SUM(E72:S72),0))&gt;5,"ERROR", "")</f>
        <v/>
      </c>
    </row>
    <row r="73" spans="1:20" x14ac:dyDescent="0.2">
      <c r="A73" s="63">
        <v>4220</v>
      </c>
      <c r="B73" s="305" t="s">
        <v>464</v>
      </c>
      <c r="C73" s="507">
        <f>'Sch D'!G72</f>
        <v>0</v>
      </c>
      <c r="D73" s="190"/>
      <c r="E73" s="533">
        <f>IF($D$73=2,('Sch D-1 v.1 (Default)'!D$11*$C$73),0)</f>
        <v>0</v>
      </c>
      <c r="F73" s="533">
        <f>IF($D$73=2,('Sch D-1 v.1 (Default)'!E$11*$C$73),0)</f>
        <v>0</v>
      </c>
      <c r="G73" s="533">
        <f>IF($D$73=2,('Sch D-1 v.1 (Default)'!F$11*$C$73),0)</f>
        <v>0</v>
      </c>
      <c r="H73" s="533">
        <f>IF($D$73=2,('Sch D-1 v.1 (Default)'!G$11*$C$73),0)</f>
        <v>0</v>
      </c>
      <c r="I73" s="533">
        <f>IF($D$73=2,('Sch D-1 v.1 (Default)'!H$11*$C$73),0)</f>
        <v>0</v>
      </c>
      <c r="J73" s="533">
        <f>IF($D$73=2,('Sch D-1 v.1 (Default)'!I$11*$C$73),0)</f>
        <v>0</v>
      </c>
      <c r="K73" s="533">
        <f>IF($D$73=2,('Sch D-1 v.1 (Default)'!J$11*$C$73),0)</f>
        <v>0</v>
      </c>
      <c r="L73" s="533">
        <f>IF($D$73=2,('Sch D-1 v.1 (Default)'!K$11*$C$73),0)</f>
        <v>0</v>
      </c>
      <c r="M73" s="533">
        <f>IF($D$73=2,('Sch D-1 v.1 (Default)'!L$11*$C$73),0)</f>
        <v>0</v>
      </c>
      <c r="N73" s="533">
        <f>IF($D$73=2,('Sch D-1 v.1 (Default)'!M$11*$C$73),0)</f>
        <v>0</v>
      </c>
      <c r="O73" s="533">
        <f>IF($D$73=2,('Sch D-1 v.1 (Default)'!N$11*$C$73),0)</f>
        <v>0</v>
      </c>
      <c r="P73" s="533">
        <f>IF($D$73=2,('Sch D-1 v.1 (Default)'!O$11*$C$73),0)</f>
        <v>0</v>
      </c>
      <c r="Q73" s="533">
        <f>IF($D$73=2,('Sch D-1 v.1 (Default)'!P$11*$C$73),0)</f>
        <v>0</v>
      </c>
      <c r="R73" s="533">
        <f>IF($D$73=2,('Sch D-1 v.1 (Default)'!Q$11*$C$73),0)</f>
        <v>0</v>
      </c>
      <c r="S73" s="534">
        <f>IF($D$73=2,('Sch D-1 v.1 (Default)'!R$11*$C$73),0)</f>
        <v>0</v>
      </c>
      <c r="T73" s="421" t="str">
        <f>IF(ABS('Sch D'!G72-ROUND(SUM(E73:S73),0))&gt;5,"ERROR", "")</f>
        <v/>
      </c>
    </row>
    <row r="74" spans="1:20" x14ac:dyDescent="0.2">
      <c r="A74" s="63">
        <v>4230</v>
      </c>
      <c r="B74" s="499" t="s">
        <v>499</v>
      </c>
      <c r="C74" s="507">
        <f>'Sch D'!G73</f>
        <v>0</v>
      </c>
      <c r="D74" s="190"/>
      <c r="E74" s="533">
        <f>IF($D$74=2,('Sch D-1 v.1 (Default)'!D$11*$C$74),0)</f>
        <v>0</v>
      </c>
      <c r="F74" s="533">
        <f>IF($D$74=2,('Sch D-1 v.1 (Default)'!E$11*$C$74),0)</f>
        <v>0</v>
      </c>
      <c r="G74" s="533">
        <f>IF($D$74=2,('Sch D-1 v.1 (Default)'!F$11*$C$74),0)</f>
        <v>0</v>
      </c>
      <c r="H74" s="533">
        <f>IF($D$74=2,('Sch D-1 v.1 (Default)'!G$11*$C$74),0)</f>
        <v>0</v>
      </c>
      <c r="I74" s="533">
        <f>IF($D$74=2,('Sch D-1 v.1 (Default)'!H$11*$C$74),0)</f>
        <v>0</v>
      </c>
      <c r="J74" s="533">
        <f>IF($D$74=2,('Sch D-1 v.1 (Default)'!I$11*$C$74),0)</f>
        <v>0</v>
      </c>
      <c r="K74" s="533">
        <f>IF($D$74=2,('Sch D-1 v.1 (Default)'!J$11*$C$74),0)</f>
        <v>0</v>
      </c>
      <c r="L74" s="533">
        <f>IF($D$74=2,('Sch D-1 v.1 (Default)'!K$11*$C$74),0)</f>
        <v>0</v>
      </c>
      <c r="M74" s="533">
        <f>IF($D$74=2,('Sch D-1 v.1 (Default)'!L$11*$C$74),0)</f>
        <v>0</v>
      </c>
      <c r="N74" s="533">
        <f>IF($D$74=2,('Sch D-1 v.1 (Default)'!M$11*$C$74),0)</f>
        <v>0</v>
      </c>
      <c r="O74" s="533">
        <f>IF($D$74=2,('Sch D-1 v.1 (Default)'!N$11*$C$74),0)</f>
        <v>0</v>
      </c>
      <c r="P74" s="533">
        <f>IF($D$74=2,('Sch D-1 v.1 (Default)'!O$11*$C$74),0)</f>
        <v>0</v>
      </c>
      <c r="Q74" s="533">
        <f>IF($D$74=2,('Sch D-1 v.1 (Default)'!P$11*$C$74),0)</f>
        <v>0</v>
      </c>
      <c r="R74" s="533">
        <f>IF($D$74=2,('Sch D-1 v.1 (Default)'!Q$11*$C$74),0)</f>
        <v>0</v>
      </c>
      <c r="S74" s="534">
        <f>IF($D$74=2,('Sch D-1 v.1 (Default)'!R$11*$C$74),0)</f>
        <v>0</v>
      </c>
      <c r="T74" s="421" t="str">
        <f>IF(ABS('Sch D'!G73-ROUND(SUM(E74:S74),0))&gt;5,"ERROR", "")</f>
        <v/>
      </c>
    </row>
    <row r="75" spans="1:20" x14ac:dyDescent="0.2">
      <c r="A75" s="63">
        <v>4240</v>
      </c>
      <c r="B75" s="304" t="s">
        <v>500</v>
      </c>
      <c r="C75" s="507">
        <f>'Sch D'!G74</f>
        <v>0</v>
      </c>
      <c r="D75" s="190"/>
      <c r="E75" s="533">
        <f>IF($D$75=2,('Sch D-1 v.1 (Default)'!D$11*$C$75),0)</f>
        <v>0</v>
      </c>
      <c r="F75" s="533">
        <f>IF($D$75=2,('Sch D-1 v.1 (Default)'!E$11*$C$75),0)</f>
        <v>0</v>
      </c>
      <c r="G75" s="533">
        <f>IF($D$75=2,('Sch D-1 v.1 (Default)'!F$11*$C$75),0)</f>
        <v>0</v>
      </c>
      <c r="H75" s="533">
        <f>IF($D$75=2,('Sch D-1 v.1 (Default)'!G$11*$C$75),0)</f>
        <v>0</v>
      </c>
      <c r="I75" s="533">
        <f>IF($D$75=2,('Sch D-1 v.1 (Default)'!H$11*$C$75),0)</f>
        <v>0</v>
      </c>
      <c r="J75" s="533">
        <f>IF($D$75=2,('Sch D-1 v.1 (Default)'!I$11*$C$75),0)</f>
        <v>0</v>
      </c>
      <c r="K75" s="533">
        <f>IF($D$75=2,('Sch D-1 v.1 (Default)'!J$11*$C$75),0)</f>
        <v>0</v>
      </c>
      <c r="L75" s="533">
        <f>IF($D$75=2,('Sch D-1 v.1 (Default)'!K$11*$C$75),0)</f>
        <v>0</v>
      </c>
      <c r="M75" s="533">
        <f>IF($D$75=2,('Sch D-1 v.1 (Default)'!L$11*$C$75),0)</f>
        <v>0</v>
      </c>
      <c r="N75" s="533">
        <f>IF($D$75=2,('Sch D-1 v.1 (Default)'!M$11*$C$75),0)</f>
        <v>0</v>
      </c>
      <c r="O75" s="533">
        <f>IF($D$75=2,('Sch D-1 v.1 (Default)'!N$11*$C$75),0)</f>
        <v>0</v>
      </c>
      <c r="P75" s="533">
        <f>IF($D$75=2,('Sch D-1 v.1 (Default)'!O$11*$C$75),0)</f>
        <v>0</v>
      </c>
      <c r="Q75" s="533">
        <f>IF($D$75=2,('Sch D-1 v.1 (Default)'!P$11*$C$75),0)</f>
        <v>0</v>
      </c>
      <c r="R75" s="533">
        <f>IF($D$75=2,('Sch D-1 v.1 (Default)'!Q$11*$C$75),0)</f>
        <v>0</v>
      </c>
      <c r="S75" s="534">
        <f>IF($D$75=2,('Sch D-1 v.1 (Default)'!R$11*$C$75),0)</f>
        <v>0</v>
      </c>
      <c r="T75" s="421" t="str">
        <f>IF(ABS('Sch D'!G74-ROUND(SUM(E75:S75),0))&gt;5,"ERROR", "")</f>
        <v/>
      </c>
    </row>
    <row r="76" spans="1:20" s="45" customFormat="1" x14ac:dyDescent="0.2">
      <c r="A76" s="445">
        <v>4200</v>
      </c>
      <c r="B76" s="103" t="s">
        <v>462</v>
      </c>
      <c r="C76" s="502">
        <f>'Sch D'!G75</f>
        <v>0</v>
      </c>
      <c r="D76" s="104"/>
      <c r="E76" s="527" cm="1">
        <f t="array" ref="E76">SUM(ROUND(E72:E75,0))</f>
        <v>0</v>
      </c>
      <c r="F76" s="527" cm="1">
        <f t="array" ref="F76">SUM(ROUND(F72:F75,0))</f>
        <v>0</v>
      </c>
      <c r="G76" s="527" cm="1">
        <f t="array" ref="G76">SUM(ROUND(G72:G75,0))</f>
        <v>0</v>
      </c>
      <c r="H76" s="527" cm="1">
        <f t="array" ref="H76">SUM(ROUND(H72:H75,0))</f>
        <v>0</v>
      </c>
      <c r="I76" s="527" cm="1">
        <f t="array" ref="I76">SUM(ROUND(I72:I75,0))</f>
        <v>0</v>
      </c>
      <c r="J76" s="527" cm="1">
        <f t="array" ref="J76">SUM(ROUND(J72:J75,0))</f>
        <v>0</v>
      </c>
      <c r="K76" s="527" cm="1">
        <f t="array" ref="K76">SUM(ROUND(K72:K75,0))</f>
        <v>0</v>
      </c>
      <c r="L76" s="527" cm="1">
        <f t="array" ref="L76">SUM(ROUND(L72:L75,0))</f>
        <v>0</v>
      </c>
      <c r="M76" s="527" cm="1">
        <f t="array" ref="M76">SUM(ROUND(M72:M75,0))</f>
        <v>0</v>
      </c>
      <c r="N76" s="527" cm="1">
        <f t="array" ref="N76">SUM(ROUND(N72:N75,0))</f>
        <v>0</v>
      </c>
      <c r="O76" s="527" cm="1">
        <f t="array" ref="O76">SUM(ROUND(O72:O75,0))</f>
        <v>0</v>
      </c>
      <c r="P76" s="527" cm="1">
        <f t="array" ref="P76">SUM(ROUND(P72:P75,0))</f>
        <v>0</v>
      </c>
      <c r="Q76" s="527" cm="1">
        <f t="array" ref="Q76">SUM(ROUND(Q72:Q75,0))</f>
        <v>0</v>
      </c>
      <c r="R76" s="527" cm="1">
        <f t="array" ref="R76">SUM(ROUND(R72:R75,0))</f>
        <v>0</v>
      </c>
      <c r="S76" s="527" cm="1">
        <f t="array" ref="S76">SUM(ROUND(S72:S75,0))</f>
        <v>0</v>
      </c>
      <c r="T76" s="421" t="str">
        <f>IF(ABS('Sch D'!G75-ROUND(SUM(E76:S76),0))&gt;5,"ERROR", "")</f>
        <v/>
      </c>
    </row>
    <row r="77" spans="1:20" x14ac:dyDescent="0.2">
      <c r="C77" s="503"/>
      <c r="E77" s="528"/>
      <c r="F77" s="528"/>
      <c r="G77" s="528"/>
      <c r="H77" s="528"/>
      <c r="I77" s="528"/>
      <c r="J77" s="528"/>
      <c r="K77" s="528"/>
      <c r="L77" s="528"/>
      <c r="M77" s="528"/>
      <c r="N77" s="528"/>
      <c r="O77" s="528"/>
      <c r="P77" s="528"/>
      <c r="Q77" s="528"/>
      <c r="R77" s="528"/>
      <c r="S77" s="528"/>
    </row>
    <row r="78" spans="1:20" x14ac:dyDescent="0.2">
      <c r="A78" s="63">
        <v>4310</v>
      </c>
      <c r="B78" s="305" t="s">
        <v>371</v>
      </c>
      <c r="C78" s="507">
        <f>'Sch D'!G77</f>
        <v>0</v>
      </c>
      <c r="D78" s="190"/>
      <c r="E78" s="533">
        <f>IF($D$78=2,('Sch D-1 v.1 (Default)'!D$11*$C$78),0)</f>
        <v>0</v>
      </c>
      <c r="F78" s="533">
        <f>IF($D$78=2,('Sch D-1 v.1 (Default)'!E$11*$C$78),0)</f>
        <v>0</v>
      </c>
      <c r="G78" s="533">
        <f>IF($D$78=2,('Sch D-1 v.1 (Default)'!F$11*$C$78),0)</f>
        <v>0</v>
      </c>
      <c r="H78" s="533">
        <f>IF($D$78=2,('Sch D-1 v.1 (Default)'!G$11*$C$78),0)</f>
        <v>0</v>
      </c>
      <c r="I78" s="533">
        <f>IF($D$78=2,('Sch D-1 v.1 (Default)'!H$11*$C$78),0)</f>
        <v>0</v>
      </c>
      <c r="J78" s="533">
        <f>IF($D$78=2,('Sch D-1 v.1 (Default)'!I$11*$C$78),0)</f>
        <v>0</v>
      </c>
      <c r="K78" s="533">
        <f>IF($D$78=2,('Sch D-1 v.1 (Default)'!J$11*$C$78),0)</f>
        <v>0</v>
      </c>
      <c r="L78" s="533">
        <f>IF($D$78=2,('Sch D-1 v.1 (Default)'!K$11*$C$78),0)</f>
        <v>0</v>
      </c>
      <c r="M78" s="533">
        <f>IF($D$78=2,('Sch D-1 v.1 (Default)'!L$11*$C$78),0)</f>
        <v>0</v>
      </c>
      <c r="N78" s="533">
        <f>IF($D$78=2,('Sch D-1 v.1 (Default)'!M$11*$C$78),0)</f>
        <v>0</v>
      </c>
      <c r="O78" s="533">
        <f>IF($D$78=2,('Sch D-1 v.1 (Default)'!N$11*$C$78),0)</f>
        <v>0</v>
      </c>
      <c r="P78" s="533">
        <f>IF($D$78=2,('Sch D-1 v.1 (Default)'!O$11*$C$78),0)</f>
        <v>0</v>
      </c>
      <c r="Q78" s="533">
        <f>IF($D$78=2,('Sch D-1 v.1 (Default)'!P$11*$C$78),0)</f>
        <v>0</v>
      </c>
      <c r="R78" s="533">
        <f>IF($D$78=2,('Sch D-1 v.1 (Default)'!Q$11*$C$78),0)</f>
        <v>0</v>
      </c>
      <c r="S78" s="534">
        <f>IF($D$78=2,('Sch D-1 v.1 (Default)'!R$11*$C$78),0)</f>
        <v>0</v>
      </c>
      <c r="T78" s="421" t="str">
        <f>IF(ABS('Sch D'!G77-ROUND(SUM(E78:S78),0))&gt;5,"ERROR", "")</f>
        <v/>
      </c>
    </row>
    <row r="79" spans="1:20" x14ac:dyDescent="0.2">
      <c r="A79" s="63">
        <v>4320</v>
      </c>
      <c r="B79" s="305" t="s">
        <v>514</v>
      </c>
      <c r="C79" s="507">
        <f>'Sch D'!G78</f>
        <v>0</v>
      </c>
      <c r="D79" s="190"/>
      <c r="E79" s="533">
        <f>IF($D$79=2,('Sch D-1 v.1 (Default)'!D$11*$C$79),0)</f>
        <v>0</v>
      </c>
      <c r="F79" s="533">
        <f>IF($D$79=2,('Sch D-1 v.1 (Default)'!E$11*$C$79),0)</f>
        <v>0</v>
      </c>
      <c r="G79" s="533">
        <f>IF($D$79=2,('Sch D-1 v.1 (Default)'!F$11*$C$79),0)</f>
        <v>0</v>
      </c>
      <c r="H79" s="533">
        <f>IF($D$79=2,('Sch D-1 v.1 (Default)'!G$11*$C$79),0)</f>
        <v>0</v>
      </c>
      <c r="I79" s="533">
        <f>IF($D$79=2,('Sch D-1 v.1 (Default)'!H$11*$C$79),0)</f>
        <v>0</v>
      </c>
      <c r="J79" s="533">
        <f>IF($D$79=2,('Sch D-1 v.1 (Default)'!I$11*$C$79),0)</f>
        <v>0</v>
      </c>
      <c r="K79" s="533">
        <f>IF($D$79=2,('Sch D-1 v.1 (Default)'!J$11*$C$79),0)</f>
        <v>0</v>
      </c>
      <c r="L79" s="533">
        <f>IF($D$79=2,('Sch D-1 v.1 (Default)'!K$11*$C$79),0)</f>
        <v>0</v>
      </c>
      <c r="M79" s="533">
        <f>IF($D$79=2,('Sch D-1 v.1 (Default)'!L$11*$C$79),0)</f>
        <v>0</v>
      </c>
      <c r="N79" s="533">
        <f>IF($D$79=2,('Sch D-1 v.1 (Default)'!M$11*$C$79),0)</f>
        <v>0</v>
      </c>
      <c r="O79" s="533">
        <f>IF($D$79=2,('Sch D-1 v.1 (Default)'!N$11*$C$79),0)</f>
        <v>0</v>
      </c>
      <c r="P79" s="533">
        <f>IF($D$79=2,('Sch D-1 v.1 (Default)'!O$11*$C$79),0)</f>
        <v>0</v>
      </c>
      <c r="Q79" s="533">
        <f>IF($D$79=2,('Sch D-1 v.1 (Default)'!P$11*$C$79),0)</f>
        <v>0</v>
      </c>
      <c r="R79" s="533">
        <f>IF($D$79=2,('Sch D-1 v.1 (Default)'!Q$11*$C$79),0)</f>
        <v>0</v>
      </c>
      <c r="S79" s="534">
        <f>IF($D$79=2,('Sch D-1 v.1 (Default)'!R$11*$C$79),0)</f>
        <v>0</v>
      </c>
      <c r="T79" s="421" t="str">
        <f>IF(ABS('Sch D'!G78-ROUND(SUM(E79:S79),0))&gt;5,"ERROR", "")</f>
        <v/>
      </c>
    </row>
    <row r="80" spans="1:20" s="45" customFormat="1" x14ac:dyDescent="0.2">
      <c r="A80" s="445">
        <v>4300</v>
      </c>
      <c r="B80" s="103" t="s">
        <v>187</v>
      </c>
      <c r="C80" s="502">
        <f>'Sch D'!G79</f>
        <v>0</v>
      </c>
      <c r="D80" s="104"/>
      <c r="E80" s="527" cm="1">
        <f t="array" ref="E80">SUM(ROUND(E78:E79,0))</f>
        <v>0</v>
      </c>
      <c r="F80" s="527" cm="1">
        <f t="array" ref="F80">SUM(ROUND(F78:F79,0))</f>
        <v>0</v>
      </c>
      <c r="G80" s="527" cm="1">
        <f t="array" ref="G80">SUM(ROUND(G78:G79,0))</f>
        <v>0</v>
      </c>
      <c r="H80" s="527" cm="1">
        <f t="array" ref="H80">SUM(ROUND(H78:H79,0))</f>
        <v>0</v>
      </c>
      <c r="I80" s="527" cm="1">
        <f t="array" ref="I80">SUM(ROUND(I78:I79,0))</f>
        <v>0</v>
      </c>
      <c r="J80" s="527" cm="1">
        <f t="array" ref="J80">SUM(ROUND(J78:J79,0))</f>
        <v>0</v>
      </c>
      <c r="K80" s="527" cm="1">
        <f t="array" ref="K80">SUM(ROUND(K78:K79,0))</f>
        <v>0</v>
      </c>
      <c r="L80" s="527" cm="1">
        <f t="array" ref="L80">SUM(ROUND(L78:L79,0))</f>
        <v>0</v>
      </c>
      <c r="M80" s="527" cm="1">
        <f t="array" ref="M80">SUM(ROUND(M78:M79,0))</f>
        <v>0</v>
      </c>
      <c r="N80" s="527" cm="1">
        <f t="array" ref="N80">SUM(ROUND(N78:N79,0))</f>
        <v>0</v>
      </c>
      <c r="O80" s="527" cm="1">
        <f t="array" ref="O80">SUM(ROUND(O78:O79,0))</f>
        <v>0</v>
      </c>
      <c r="P80" s="527" cm="1">
        <f t="array" ref="P80">SUM(ROUND(P78:P79,0))</f>
        <v>0</v>
      </c>
      <c r="Q80" s="527" cm="1">
        <f t="array" ref="Q80">SUM(ROUND(Q78:Q79,0))</f>
        <v>0</v>
      </c>
      <c r="R80" s="527" cm="1">
        <f t="array" ref="R80">SUM(ROUND(R78:R79,0))</f>
        <v>0</v>
      </c>
      <c r="S80" s="527" cm="1">
        <f t="array" ref="S80">SUM(ROUND(S78:S79,0))</f>
        <v>0</v>
      </c>
      <c r="T80" s="421" t="str">
        <f>IF(ABS('Sch D'!G79-ROUND(SUM(E80:S80),0))&gt;5,"ERROR", "")</f>
        <v/>
      </c>
    </row>
    <row r="81" spans="1:20" x14ac:dyDescent="0.2">
      <c r="C81" s="503"/>
      <c r="E81" s="528"/>
      <c r="F81" s="528"/>
      <c r="G81" s="528"/>
      <c r="H81" s="528"/>
      <c r="I81" s="528"/>
      <c r="J81" s="528"/>
      <c r="K81" s="528"/>
      <c r="L81" s="528"/>
      <c r="M81" s="528"/>
      <c r="N81" s="528"/>
      <c r="O81" s="528"/>
      <c r="P81" s="528"/>
      <c r="Q81" s="528"/>
      <c r="R81" s="528"/>
      <c r="S81" s="528"/>
    </row>
    <row r="82" spans="1:20" x14ac:dyDescent="0.2">
      <c r="A82" s="47">
        <v>4410</v>
      </c>
      <c r="B82" s="499" t="s">
        <v>461</v>
      </c>
      <c r="C82" s="506">
        <f>'Sch D'!G81</f>
        <v>0</v>
      </c>
      <c r="D82" s="190"/>
      <c r="E82" s="533">
        <f>IF($D$82=2,('Sch D-1 v.1 (Default)'!D$11*$C$82),0)</f>
        <v>0</v>
      </c>
      <c r="F82" s="533">
        <f>IF($D$82=2,('Sch D-1 v.1 (Default)'!E$11*$C$82),0)</f>
        <v>0</v>
      </c>
      <c r="G82" s="533">
        <f>IF($D$82=2,('Sch D-1 v.1 (Default)'!F$11*$C$82),0)</f>
        <v>0</v>
      </c>
      <c r="H82" s="533">
        <f>IF($D$82=2,('Sch D-1 v.1 (Default)'!G$11*$C$82),0)</f>
        <v>0</v>
      </c>
      <c r="I82" s="533">
        <f>IF($D$82=2,('Sch D-1 v.1 (Default)'!H$11*$C$82),0)</f>
        <v>0</v>
      </c>
      <c r="J82" s="533">
        <f>IF($D$82=2,('Sch D-1 v.1 (Default)'!I$11*$C$82),0)</f>
        <v>0</v>
      </c>
      <c r="K82" s="533">
        <f>IF($D$82=2,('Sch D-1 v.1 (Default)'!J$11*$C$82),0)</f>
        <v>0</v>
      </c>
      <c r="L82" s="533">
        <f>IF($D$82=2,('Sch D-1 v.1 (Default)'!K$11*$C$82),0)</f>
        <v>0</v>
      </c>
      <c r="M82" s="533">
        <f>IF($D$82=2,('Sch D-1 v.1 (Default)'!L$11*$C$82),0)</f>
        <v>0</v>
      </c>
      <c r="N82" s="533">
        <f>IF($D$82=2,('Sch D-1 v.1 (Default)'!M$11*$C$82),0)</f>
        <v>0</v>
      </c>
      <c r="O82" s="533">
        <f>IF($D$82=2,('Sch D-1 v.1 (Default)'!N$11*$C$82),0)</f>
        <v>0</v>
      </c>
      <c r="P82" s="533">
        <f>IF($D$82=2,('Sch D-1 v.1 (Default)'!O$11*$C$82),0)</f>
        <v>0</v>
      </c>
      <c r="Q82" s="533">
        <f>IF($D$82=2,('Sch D-1 v.1 (Default)'!P$11*$C$82),0)</f>
        <v>0</v>
      </c>
      <c r="R82" s="533">
        <f>IF($D$82=2,('Sch D-1 v.1 (Default)'!Q$11*$C$82),0)</f>
        <v>0</v>
      </c>
      <c r="S82" s="534">
        <f>IF($D$82=2,('Sch D-1 v.1 (Default)'!R$11*$C$82),0)</f>
        <v>0</v>
      </c>
      <c r="T82" s="421" t="str">
        <f>IF(ABS('Sch D'!G81-ROUND(SUM(E82:S82),0))&gt;5,"ERROR", "")</f>
        <v/>
      </c>
    </row>
    <row r="83" spans="1:20" x14ac:dyDescent="0.2">
      <c r="A83" s="63">
        <v>4420</v>
      </c>
      <c r="B83" s="305" t="s">
        <v>465</v>
      </c>
      <c r="C83" s="507">
        <f>'Sch D'!G82</f>
        <v>0</v>
      </c>
      <c r="D83" s="190"/>
      <c r="E83" s="533">
        <f>IF($D$83=2,('Sch D-1 v.1 (Default)'!D$11*$C$83),0)</f>
        <v>0</v>
      </c>
      <c r="F83" s="533">
        <f>IF($D$83=2,('Sch D-1 v.1 (Default)'!E$11*$C$83),0)</f>
        <v>0</v>
      </c>
      <c r="G83" s="533">
        <f>IF($D$83=2,('Sch D-1 v.1 (Default)'!F$11*$C$83),0)</f>
        <v>0</v>
      </c>
      <c r="H83" s="533">
        <f>IF($D$83=2,('Sch D-1 v.1 (Default)'!G$11*$C$83),0)</f>
        <v>0</v>
      </c>
      <c r="I83" s="533">
        <f>IF($D$83=2,('Sch D-1 v.1 (Default)'!H$11*$C$83),0)</f>
        <v>0</v>
      </c>
      <c r="J83" s="533">
        <f>IF($D$83=2,('Sch D-1 v.1 (Default)'!I$11*$C$83),0)</f>
        <v>0</v>
      </c>
      <c r="K83" s="533">
        <f>IF($D$83=2,('Sch D-1 v.1 (Default)'!J$11*$C$83),0)</f>
        <v>0</v>
      </c>
      <c r="L83" s="533">
        <f>IF($D$83=2,('Sch D-1 v.1 (Default)'!K$11*$C$83),0)</f>
        <v>0</v>
      </c>
      <c r="M83" s="533">
        <f>IF($D$83=2,('Sch D-1 v.1 (Default)'!L$11*$C$83),0)</f>
        <v>0</v>
      </c>
      <c r="N83" s="533">
        <f>IF($D$83=2,('Sch D-1 v.1 (Default)'!M$11*$C$83),0)</f>
        <v>0</v>
      </c>
      <c r="O83" s="533">
        <f>IF($D$83=2,('Sch D-1 v.1 (Default)'!N$11*$C$83),0)</f>
        <v>0</v>
      </c>
      <c r="P83" s="533">
        <f>IF($D$83=2,('Sch D-1 v.1 (Default)'!O$11*$C$83),0)</f>
        <v>0</v>
      </c>
      <c r="Q83" s="533">
        <f>IF($D$83=2,('Sch D-1 v.1 (Default)'!P$11*$C$83),0)</f>
        <v>0</v>
      </c>
      <c r="R83" s="533">
        <f>IF($D$83=2,('Sch D-1 v.1 (Default)'!Q$11*$C$83),0)</f>
        <v>0</v>
      </c>
      <c r="S83" s="534">
        <f>IF($D$83=2,('Sch D-1 v.1 (Default)'!R$11*$C$83),0)</f>
        <v>0</v>
      </c>
      <c r="T83" s="421" t="str">
        <f>IF(ABS('Sch D'!G82-ROUND(SUM(E83:S83),0))&gt;5,"ERROR", "")</f>
        <v/>
      </c>
    </row>
    <row r="84" spans="1:20" x14ac:dyDescent="0.2">
      <c r="A84" s="47">
        <v>4430</v>
      </c>
      <c r="B84" s="304" t="s">
        <v>501</v>
      </c>
      <c r="C84" s="506">
        <f>'Sch D'!G83</f>
        <v>0</v>
      </c>
      <c r="D84" s="190"/>
      <c r="E84" s="533">
        <f>IF($D$84=2,('Sch D-1 v.1 (Default)'!D$11*$C$84),0)</f>
        <v>0</v>
      </c>
      <c r="F84" s="533">
        <f>IF($D$84=2,('Sch D-1 v.1 (Default)'!E$11*$C$84),0)</f>
        <v>0</v>
      </c>
      <c r="G84" s="533">
        <f>IF($D$84=2,('Sch D-1 v.1 (Default)'!F$11*$C$84),0)</f>
        <v>0</v>
      </c>
      <c r="H84" s="533">
        <f>IF($D$84=2,('Sch D-1 v.1 (Default)'!G$11*$C$84),0)</f>
        <v>0</v>
      </c>
      <c r="I84" s="533">
        <f>IF($D$84=2,('Sch D-1 v.1 (Default)'!H$11*$C$84),0)</f>
        <v>0</v>
      </c>
      <c r="J84" s="533">
        <f>IF($D$84=2,('Sch D-1 v.1 (Default)'!I$11*$C$84),0)</f>
        <v>0</v>
      </c>
      <c r="K84" s="533">
        <f>IF($D$84=2,('Sch D-1 v.1 (Default)'!J$11*$C$84),0)</f>
        <v>0</v>
      </c>
      <c r="L84" s="533">
        <f>IF($D$84=2,('Sch D-1 v.1 (Default)'!K$11*$C$84),0)</f>
        <v>0</v>
      </c>
      <c r="M84" s="533">
        <f>IF($D$84=2,('Sch D-1 v.1 (Default)'!L$11*$C$84),0)</f>
        <v>0</v>
      </c>
      <c r="N84" s="533">
        <f>IF($D$84=2,('Sch D-1 v.1 (Default)'!M$11*$C$84),0)</f>
        <v>0</v>
      </c>
      <c r="O84" s="533">
        <f>IF($D$84=2,('Sch D-1 v.1 (Default)'!N$11*$C$84),0)</f>
        <v>0</v>
      </c>
      <c r="P84" s="533">
        <f>IF($D$84=2,('Sch D-1 v.1 (Default)'!O$11*$C$84),0)</f>
        <v>0</v>
      </c>
      <c r="Q84" s="533">
        <f>IF($D$84=2,('Sch D-1 v.1 (Default)'!P$11*$C$84),0)</f>
        <v>0</v>
      </c>
      <c r="R84" s="533">
        <f>IF($D$84=2,('Sch D-1 v.1 (Default)'!Q$11*$C$84),0)</f>
        <v>0</v>
      </c>
      <c r="S84" s="534">
        <f>IF($D$84=2,('Sch D-1 v.1 (Default)'!R$11*$C$84),0)</f>
        <v>0</v>
      </c>
      <c r="T84" s="421" t="str">
        <f>IF(ABS('Sch D'!G83-ROUND(SUM(E84:S84),0))&gt;5,"ERROR", "")</f>
        <v/>
      </c>
    </row>
    <row r="85" spans="1:20" x14ac:dyDescent="0.2">
      <c r="A85" s="63">
        <v>4440</v>
      </c>
      <c r="B85" s="305" t="s">
        <v>502</v>
      </c>
      <c r="C85" s="507">
        <f>'Sch D'!G84</f>
        <v>0</v>
      </c>
      <c r="D85" s="190"/>
      <c r="E85" s="533">
        <f>IF($D$85=2,('Sch D-1 v.1 (Default)'!D$11*$C$85),0)</f>
        <v>0</v>
      </c>
      <c r="F85" s="533">
        <f>IF($D$85=2,('Sch D-1 v.1 (Default)'!E$11*$C$85),0)</f>
        <v>0</v>
      </c>
      <c r="G85" s="533">
        <f>IF($D$85=2,('Sch D-1 v.1 (Default)'!F$11*$C$85),0)</f>
        <v>0</v>
      </c>
      <c r="H85" s="533">
        <f>IF($D$85=2,('Sch D-1 v.1 (Default)'!G$11*$C$85),0)</f>
        <v>0</v>
      </c>
      <c r="I85" s="533">
        <f>IF($D$85=2,('Sch D-1 v.1 (Default)'!H$11*$C$85),0)</f>
        <v>0</v>
      </c>
      <c r="J85" s="533">
        <f>IF($D$85=2,('Sch D-1 v.1 (Default)'!I$11*$C$85),0)</f>
        <v>0</v>
      </c>
      <c r="K85" s="533">
        <f>IF($D$85=2,('Sch D-1 v.1 (Default)'!J$11*$C$85),0)</f>
        <v>0</v>
      </c>
      <c r="L85" s="533">
        <f>IF($D$85=2,('Sch D-1 v.1 (Default)'!K$11*$C$85),0)</f>
        <v>0</v>
      </c>
      <c r="M85" s="533">
        <f>IF($D$85=2,('Sch D-1 v.1 (Default)'!L$11*$C$85),0)</f>
        <v>0</v>
      </c>
      <c r="N85" s="533">
        <f>IF($D$85=2,('Sch D-1 v.1 (Default)'!M$11*$C$85),0)</f>
        <v>0</v>
      </c>
      <c r="O85" s="533">
        <f>IF($D$85=2,('Sch D-1 v.1 (Default)'!N$11*$C$85),0)</f>
        <v>0</v>
      </c>
      <c r="P85" s="533">
        <f>IF($D$85=2,('Sch D-1 v.1 (Default)'!O$11*$C$85),0)</f>
        <v>0</v>
      </c>
      <c r="Q85" s="533">
        <f>IF($D$85=2,('Sch D-1 v.1 (Default)'!P$11*$C$85),0)</f>
        <v>0</v>
      </c>
      <c r="R85" s="533">
        <f>IF($D$85=2,('Sch D-1 v.1 (Default)'!Q$11*$C$85),0)</f>
        <v>0</v>
      </c>
      <c r="S85" s="534">
        <f>IF($D$85=2,('Sch D-1 v.1 (Default)'!R$11*$C$85),0)</f>
        <v>0</v>
      </c>
      <c r="T85" s="421" t="str">
        <f>IF(ABS('Sch D'!G84-ROUND(SUM(E85:S85),0))&gt;5,"ERROR", "")</f>
        <v/>
      </c>
    </row>
    <row r="86" spans="1:20" x14ac:dyDescent="0.2">
      <c r="A86" s="63">
        <v>4450</v>
      </c>
      <c r="B86" s="305" t="s">
        <v>372</v>
      </c>
      <c r="C86" s="507">
        <f>'Sch D'!G85</f>
        <v>0</v>
      </c>
      <c r="D86" s="190"/>
      <c r="E86" s="533">
        <f>IF($D$86=2,('Sch D-1 v.1 (Default)'!D$11*$C$86),0)</f>
        <v>0</v>
      </c>
      <c r="F86" s="533">
        <f>IF($D$86=2,('Sch D-1 v.1 (Default)'!E$11*$C$86),0)</f>
        <v>0</v>
      </c>
      <c r="G86" s="533">
        <f>IF($D$86=2,('Sch D-1 v.1 (Default)'!F$11*$C$86),0)</f>
        <v>0</v>
      </c>
      <c r="H86" s="533">
        <f>IF($D$86=2,('Sch D-1 v.1 (Default)'!G$11*$C$86),0)</f>
        <v>0</v>
      </c>
      <c r="I86" s="533">
        <f>IF($D$86=2,('Sch D-1 v.1 (Default)'!H$11*$C$86),0)</f>
        <v>0</v>
      </c>
      <c r="J86" s="533">
        <f>IF($D$86=2,('Sch D-1 v.1 (Default)'!I$11*$C$86),0)</f>
        <v>0</v>
      </c>
      <c r="K86" s="533">
        <f>IF($D$86=2,('Sch D-1 v.1 (Default)'!J$11*$C$86),0)</f>
        <v>0</v>
      </c>
      <c r="L86" s="533">
        <f>IF($D$86=2,('Sch D-1 v.1 (Default)'!K$11*$C$86),0)</f>
        <v>0</v>
      </c>
      <c r="M86" s="533">
        <f>IF($D$86=2,('Sch D-1 v.1 (Default)'!L$11*$C$86),0)</f>
        <v>0</v>
      </c>
      <c r="N86" s="533">
        <f>IF($D$86=2,('Sch D-1 v.1 (Default)'!M$11*$C$86),0)</f>
        <v>0</v>
      </c>
      <c r="O86" s="533">
        <f>IF($D$86=2,('Sch D-1 v.1 (Default)'!N$11*$C$86),0)</f>
        <v>0</v>
      </c>
      <c r="P86" s="533">
        <f>IF($D$86=2,('Sch D-1 v.1 (Default)'!O$11*$C$86),0)</f>
        <v>0</v>
      </c>
      <c r="Q86" s="533">
        <f>IF($D$86=2,('Sch D-1 v.1 (Default)'!P$11*$C$86),0)</f>
        <v>0</v>
      </c>
      <c r="R86" s="533">
        <f>IF($D$86=2,('Sch D-1 v.1 (Default)'!Q$11*$C$86),0)</f>
        <v>0</v>
      </c>
      <c r="S86" s="534">
        <f>IF($D$86=2,('Sch D-1 v.1 (Default)'!R$11*$C$86),0)</f>
        <v>0</v>
      </c>
      <c r="T86" s="421" t="str">
        <f>IF(ABS('Sch D'!G85-ROUND(SUM(E86:S86),0))&gt;5,"ERROR", "")</f>
        <v/>
      </c>
    </row>
    <row r="87" spans="1:20" s="45" customFormat="1" x14ac:dyDescent="0.2">
      <c r="A87" s="445">
        <v>4400</v>
      </c>
      <c r="B87" s="103" t="s">
        <v>277</v>
      </c>
      <c r="C87" s="502">
        <f>'Sch D'!G86</f>
        <v>0</v>
      </c>
      <c r="D87" s="104"/>
      <c r="E87" s="527" cm="1">
        <f t="array" ref="E87">SUM(ROUND(E82:E86,0))</f>
        <v>0</v>
      </c>
      <c r="F87" s="527" cm="1">
        <f t="array" ref="F87">SUM(ROUND(F82:F86,0))</f>
        <v>0</v>
      </c>
      <c r="G87" s="527" cm="1">
        <f t="array" ref="G87">SUM(ROUND(G82:G86,0))</f>
        <v>0</v>
      </c>
      <c r="H87" s="527" cm="1">
        <f t="array" ref="H87">SUM(ROUND(H82:H86,0))</f>
        <v>0</v>
      </c>
      <c r="I87" s="527" cm="1">
        <f t="array" ref="I87">SUM(ROUND(I82:I86,0))</f>
        <v>0</v>
      </c>
      <c r="J87" s="527" cm="1">
        <f t="array" ref="J87">SUM(ROUND(J82:J86,0))</f>
        <v>0</v>
      </c>
      <c r="K87" s="527" cm="1">
        <f t="array" ref="K87">SUM(ROUND(K82:K86,0))</f>
        <v>0</v>
      </c>
      <c r="L87" s="527" cm="1">
        <f t="array" ref="L87">SUM(ROUND(L82:L86,0))</f>
        <v>0</v>
      </c>
      <c r="M87" s="527" cm="1">
        <f t="array" ref="M87">SUM(ROUND(M82:M86,0))</f>
        <v>0</v>
      </c>
      <c r="N87" s="527" cm="1">
        <f t="array" ref="N87">SUM(ROUND(N82:N86,0))</f>
        <v>0</v>
      </c>
      <c r="O87" s="527" cm="1">
        <f t="array" ref="O87">SUM(ROUND(O82:O86,0))</f>
        <v>0</v>
      </c>
      <c r="P87" s="527" cm="1">
        <f t="array" ref="P87">SUM(ROUND(P82:P86,0))</f>
        <v>0</v>
      </c>
      <c r="Q87" s="527" cm="1">
        <f t="array" ref="Q87">SUM(ROUND(Q82:Q86,0))</f>
        <v>0</v>
      </c>
      <c r="R87" s="527" cm="1">
        <f t="array" ref="R87">SUM(ROUND(R82:R86,0))</f>
        <v>0</v>
      </c>
      <c r="S87" s="527" cm="1">
        <f t="array" ref="S87">SUM(ROUND(S82:S86,0))</f>
        <v>0</v>
      </c>
      <c r="T87" s="421" t="str">
        <f>IF(ABS('Sch D'!G86-ROUND(SUM(E87:S87),0))&gt;5,"ERROR", "")</f>
        <v/>
      </c>
    </row>
    <row r="88" spans="1:20" x14ac:dyDescent="0.2">
      <c r="C88" s="503"/>
      <c r="E88" s="528"/>
      <c r="F88" s="528"/>
      <c r="G88" s="528"/>
      <c r="H88" s="528"/>
      <c r="I88" s="528"/>
      <c r="J88" s="528"/>
      <c r="K88" s="528"/>
      <c r="L88" s="528"/>
      <c r="M88" s="528"/>
      <c r="N88" s="528"/>
      <c r="O88" s="528"/>
      <c r="P88" s="528"/>
      <c r="Q88" s="528"/>
      <c r="R88" s="528"/>
      <c r="S88" s="528"/>
    </row>
    <row r="89" spans="1:20" x14ac:dyDescent="0.2">
      <c r="A89" s="47">
        <v>4910</v>
      </c>
      <c r="B89" s="304" t="s">
        <v>373</v>
      </c>
      <c r="C89" s="506">
        <f>'Sch D'!G88</f>
        <v>0</v>
      </c>
      <c r="D89" s="190"/>
      <c r="E89" s="533">
        <f>IF($D$89=2,('Sch D-1 v.1 (Default)'!D$11*$C$89),0)</f>
        <v>0</v>
      </c>
      <c r="F89" s="533">
        <f>IF($D$89=2,('Sch D-1 v.1 (Default)'!E$11*$C$89),0)</f>
        <v>0</v>
      </c>
      <c r="G89" s="533">
        <f>IF($D$89=2,('Sch D-1 v.1 (Default)'!F$11*$C$89),0)</f>
        <v>0</v>
      </c>
      <c r="H89" s="533">
        <f>IF($D$89=2,('Sch D-1 v.1 (Default)'!G$11*$C$89),0)</f>
        <v>0</v>
      </c>
      <c r="I89" s="533">
        <f>IF($D$89=2,('Sch D-1 v.1 (Default)'!H$11*$C$89),0)</f>
        <v>0</v>
      </c>
      <c r="J89" s="533">
        <f>IF($D$89=2,('Sch D-1 v.1 (Default)'!I$11*$C$89),0)</f>
        <v>0</v>
      </c>
      <c r="K89" s="533">
        <f>IF($D$89=2,('Sch D-1 v.1 (Default)'!J$11*$C$89),0)</f>
        <v>0</v>
      </c>
      <c r="L89" s="533">
        <f>IF($D$89=2,('Sch D-1 v.1 (Default)'!K$11*$C$89),0)</f>
        <v>0</v>
      </c>
      <c r="M89" s="533">
        <f>IF($D$89=2,('Sch D-1 v.1 (Default)'!L$11*$C$89),0)</f>
        <v>0</v>
      </c>
      <c r="N89" s="533">
        <f>IF($D$89=2,('Sch D-1 v.1 (Default)'!M$11*$C$89),0)</f>
        <v>0</v>
      </c>
      <c r="O89" s="533">
        <f>IF($D$89=2,('Sch D-1 v.1 (Default)'!N$11*$C$89),0)</f>
        <v>0</v>
      </c>
      <c r="P89" s="533">
        <f>IF($D$89=2,('Sch D-1 v.1 (Default)'!O$11*$C$89),0)</f>
        <v>0</v>
      </c>
      <c r="Q89" s="533">
        <f>IF($D$89=2,('Sch D-1 v.1 (Default)'!P$11*$C$89),0)</f>
        <v>0</v>
      </c>
      <c r="R89" s="533">
        <f>IF($D$89=2,('Sch D-1 v.1 (Default)'!Q$11*$C$89),0)</f>
        <v>0</v>
      </c>
      <c r="S89" s="534">
        <f>IF($D$89=2,('Sch D-1 v.1 (Default)'!R$11*$C$89),0)</f>
        <v>0</v>
      </c>
      <c r="T89" s="421" t="str">
        <f>IF(ABS('Sch D'!G88-ROUND(SUM(E89:S89),0))&gt;5,"ERROR", "")</f>
        <v/>
      </c>
    </row>
    <row r="90" spans="1:20" x14ac:dyDescent="0.2">
      <c r="A90" s="47">
        <v>4920</v>
      </c>
      <c r="B90" s="305" t="s">
        <v>374</v>
      </c>
      <c r="C90" s="507">
        <f>'Sch D'!G89</f>
        <v>0</v>
      </c>
      <c r="D90" s="190"/>
      <c r="E90" s="533">
        <f>IF($D$90=2,('Sch D-1 v.1 (Default)'!D$11*$C$90),0)</f>
        <v>0</v>
      </c>
      <c r="F90" s="533">
        <f>IF($D$90=2,('Sch D-1 v.1 (Default)'!E$11*$C$90),0)</f>
        <v>0</v>
      </c>
      <c r="G90" s="533">
        <f>IF($D$90=2,('Sch D-1 v.1 (Default)'!F$11*$C$90),0)</f>
        <v>0</v>
      </c>
      <c r="H90" s="533">
        <f>IF($D$90=2,('Sch D-1 v.1 (Default)'!G$11*$C$90),0)</f>
        <v>0</v>
      </c>
      <c r="I90" s="533">
        <f>IF($D$90=2,('Sch D-1 v.1 (Default)'!H$11*$C$90),0)</f>
        <v>0</v>
      </c>
      <c r="J90" s="533">
        <f>IF($D$90=2,('Sch D-1 v.1 (Default)'!I$11*$C$90),0)</f>
        <v>0</v>
      </c>
      <c r="K90" s="533">
        <f>IF($D$90=2,('Sch D-1 v.1 (Default)'!J$11*$C$90),0)</f>
        <v>0</v>
      </c>
      <c r="L90" s="533">
        <f>IF($D$90=2,('Sch D-1 v.1 (Default)'!K$11*$C$90),0)</f>
        <v>0</v>
      </c>
      <c r="M90" s="533">
        <f>IF($D$90=2,('Sch D-1 v.1 (Default)'!L$11*$C$90),0)</f>
        <v>0</v>
      </c>
      <c r="N90" s="533">
        <f>IF($D$90=2,('Sch D-1 v.1 (Default)'!M$11*$C$90),0)</f>
        <v>0</v>
      </c>
      <c r="O90" s="533">
        <f>IF($D$90=2,('Sch D-1 v.1 (Default)'!N$11*$C$90),0)</f>
        <v>0</v>
      </c>
      <c r="P90" s="533">
        <f>IF($D$90=2,('Sch D-1 v.1 (Default)'!O$11*$C$90),0)</f>
        <v>0</v>
      </c>
      <c r="Q90" s="533">
        <f>IF($D$90=2,('Sch D-1 v.1 (Default)'!P$11*$C$90),0)</f>
        <v>0</v>
      </c>
      <c r="R90" s="533">
        <f>IF($D$90=2,('Sch D-1 v.1 (Default)'!Q$11*$C$90),0)</f>
        <v>0</v>
      </c>
      <c r="S90" s="534">
        <f>IF($D$90=2,('Sch D-1 v.1 (Default)'!R$11*$C$90),0)</f>
        <v>0</v>
      </c>
      <c r="T90" s="421" t="str">
        <f>IF(ABS('Sch D'!G89-ROUND(SUM(E90:S90),0))&gt;5,"ERROR", "")</f>
        <v/>
      </c>
    </row>
    <row r="91" spans="1:20" x14ac:dyDescent="0.2">
      <c r="A91" s="47">
        <v>4930</v>
      </c>
      <c r="B91" s="305" t="s">
        <v>375</v>
      </c>
      <c r="C91" s="507">
        <f>'Sch D'!G90</f>
        <v>0</v>
      </c>
      <c r="D91" s="190"/>
      <c r="E91" s="533">
        <f>IF($D$91=2,('Sch D-1 v.1 (Default)'!D$11*$C$91),0)</f>
        <v>0</v>
      </c>
      <c r="F91" s="533">
        <f>IF($D$91=2,('Sch D-1 v.1 (Default)'!E$11*$C$91),0)</f>
        <v>0</v>
      </c>
      <c r="G91" s="533">
        <f>IF($D$91=2,('Sch D-1 v.1 (Default)'!F$11*$C$91),0)</f>
        <v>0</v>
      </c>
      <c r="H91" s="533">
        <f>IF($D$91=2,('Sch D-1 v.1 (Default)'!G$11*$C$91),0)</f>
        <v>0</v>
      </c>
      <c r="I91" s="533">
        <f>IF($D$91=2,('Sch D-1 v.1 (Default)'!H$11*$C$91),0)</f>
        <v>0</v>
      </c>
      <c r="J91" s="533">
        <f>IF($D$91=2,('Sch D-1 v.1 (Default)'!I$11*$C$91),0)</f>
        <v>0</v>
      </c>
      <c r="K91" s="533">
        <f>IF($D$91=2,('Sch D-1 v.1 (Default)'!J$11*$C$91),0)</f>
        <v>0</v>
      </c>
      <c r="L91" s="533">
        <f>IF($D$91=2,('Sch D-1 v.1 (Default)'!K$11*$C$91),0)</f>
        <v>0</v>
      </c>
      <c r="M91" s="533">
        <f>IF($D$91=2,('Sch D-1 v.1 (Default)'!L$11*$C$91),0)</f>
        <v>0</v>
      </c>
      <c r="N91" s="533">
        <f>IF($D$91=2,('Sch D-1 v.1 (Default)'!M$11*$C$91),0)</f>
        <v>0</v>
      </c>
      <c r="O91" s="533">
        <f>IF($D$91=2,('Sch D-1 v.1 (Default)'!N$11*$C$91),0)</f>
        <v>0</v>
      </c>
      <c r="P91" s="533">
        <f>IF($D$91=2,('Sch D-1 v.1 (Default)'!O$11*$C$91),0)</f>
        <v>0</v>
      </c>
      <c r="Q91" s="533">
        <f>IF($D$91=2,('Sch D-1 v.1 (Default)'!P$11*$C$91),0)</f>
        <v>0</v>
      </c>
      <c r="R91" s="533">
        <f>IF($D$91=2,('Sch D-1 v.1 (Default)'!Q$11*$C$91),0)</f>
        <v>0</v>
      </c>
      <c r="S91" s="534">
        <f>IF($D$91=2,('Sch D-1 v.1 (Default)'!R$11*$C$91),0)</f>
        <v>0</v>
      </c>
      <c r="T91" s="421" t="str">
        <f>IF(ABS('Sch D'!G90-ROUND(SUM(E91:S91),0))&gt;5,"ERROR", "")</f>
        <v/>
      </c>
    </row>
    <row r="92" spans="1:20" x14ac:dyDescent="0.2">
      <c r="A92" s="47">
        <v>4940</v>
      </c>
      <c r="B92" s="305" t="s">
        <v>376</v>
      </c>
      <c r="C92" s="507">
        <f>'Sch D'!G91</f>
        <v>0</v>
      </c>
      <c r="D92" s="190"/>
      <c r="E92" s="533">
        <f>IF($D$92=2,('Sch D-1 v.1 (Default)'!D$11*$C$92),0)</f>
        <v>0</v>
      </c>
      <c r="F92" s="533">
        <f>IF($D$92=2,('Sch D-1 v.1 (Default)'!E$11*$C$92),0)</f>
        <v>0</v>
      </c>
      <c r="G92" s="533">
        <f>IF($D$92=2,('Sch D-1 v.1 (Default)'!F$11*$C$92),0)</f>
        <v>0</v>
      </c>
      <c r="H92" s="533">
        <f>IF($D$92=2,('Sch D-1 v.1 (Default)'!G$11*$C$92),0)</f>
        <v>0</v>
      </c>
      <c r="I92" s="533">
        <f>IF($D$92=2,('Sch D-1 v.1 (Default)'!H$11*$C$92),0)</f>
        <v>0</v>
      </c>
      <c r="J92" s="533">
        <f>IF($D$92=2,('Sch D-1 v.1 (Default)'!I$11*$C$92),0)</f>
        <v>0</v>
      </c>
      <c r="K92" s="533">
        <f>IF($D$92=2,('Sch D-1 v.1 (Default)'!J$11*$C$92),0)</f>
        <v>0</v>
      </c>
      <c r="L92" s="533">
        <f>IF($D$92=2,('Sch D-1 v.1 (Default)'!K$11*$C$92),0)</f>
        <v>0</v>
      </c>
      <c r="M92" s="533">
        <f>IF($D$92=2,('Sch D-1 v.1 (Default)'!L$11*$C$92),0)</f>
        <v>0</v>
      </c>
      <c r="N92" s="533">
        <f>IF($D$92=2,('Sch D-1 v.1 (Default)'!M$11*$C$92),0)</f>
        <v>0</v>
      </c>
      <c r="O92" s="533">
        <f>IF($D$92=2,('Sch D-1 v.1 (Default)'!N$11*$C$92),0)</f>
        <v>0</v>
      </c>
      <c r="P92" s="533">
        <f>IF($D$92=2,('Sch D-1 v.1 (Default)'!O$11*$C$92),0)</f>
        <v>0</v>
      </c>
      <c r="Q92" s="533">
        <f>IF($D$92=2,('Sch D-1 v.1 (Default)'!P$11*$C$92),0)</f>
        <v>0</v>
      </c>
      <c r="R92" s="533">
        <f>IF($D$92=2,('Sch D-1 v.1 (Default)'!Q$11*$C$92),0)</f>
        <v>0</v>
      </c>
      <c r="S92" s="534">
        <f>IF($D$92=2,('Sch D-1 v.1 (Default)'!R$11*$C$92),0)</f>
        <v>0</v>
      </c>
      <c r="T92" s="421" t="str">
        <f>IF(ABS('Sch D'!G91-ROUND(SUM(E92:S92),0))&gt;5,"ERROR", "")</f>
        <v/>
      </c>
    </row>
    <row r="93" spans="1:20" x14ac:dyDescent="0.2">
      <c r="A93" s="63">
        <v>4950</v>
      </c>
      <c r="B93" s="305" t="s">
        <v>496</v>
      </c>
      <c r="C93" s="507">
        <f>'Sch D'!G92</f>
        <v>0</v>
      </c>
      <c r="D93" s="190"/>
      <c r="E93" s="533">
        <f>IF($D$93=2,('Sch D-1 v.1 (Default)'!D$11*$C$93),0)</f>
        <v>0</v>
      </c>
      <c r="F93" s="533">
        <f>IF($D$93=2,('Sch D-1 v.1 (Default)'!E$11*$C$93),0)</f>
        <v>0</v>
      </c>
      <c r="G93" s="533">
        <f>IF($D$93=2,('Sch D-1 v.1 (Default)'!F$11*$C$93),0)</f>
        <v>0</v>
      </c>
      <c r="H93" s="533">
        <f>IF($D$93=2,('Sch D-1 v.1 (Default)'!G$11*$C$93),0)</f>
        <v>0</v>
      </c>
      <c r="I93" s="533">
        <f>IF($D$93=2,('Sch D-1 v.1 (Default)'!H$11*$C$93),0)</f>
        <v>0</v>
      </c>
      <c r="J93" s="533">
        <f>IF($D$93=2,('Sch D-1 v.1 (Default)'!I$11*$C$93),0)</f>
        <v>0</v>
      </c>
      <c r="K93" s="533">
        <f>IF($D$93=2,('Sch D-1 v.1 (Default)'!J$11*$C$93),0)</f>
        <v>0</v>
      </c>
      <c r="L93" s="533">
        <f>IF($D$93=2,('Sch D-1 v.1 (Default)'!K$11*$C$93),0)</f>
        <v>0</v>
      </c>
      <c r="M93" s="533">
        <f>IF($D$93=2,('Sch D-1 v.1 (Default)'!L$11*$C$93),0)</f>
        <v>0</v>
      </c>
      <c r="N93" s="533">
        <f>IF($D$93=2,('Sch D-1 v.1 (Default)'!M$11*$C$93),0)</f>
        <v>0</v>
      </c>
      <c r="O93" s="533">
        <f>IF($D$93=2,('Sch D-1 v.1 (Default)'!N$11*$C$93),0)</f>
        <v>0</v>
      </c>
      <c r="P93" s="533">
        <f>IF($D$93=2,('Sch D-1 v.1 (Default)'!O$11*$C$93),0)</f>
        <v>0</v>
      </c>
      <c r="Q93" s="533">
        <f>IF($D$93=2,('Sch D-1 v.1 (Default)'!P$11*$C$93),0)</f>
        <v>0</v>
      </c>
      <c r="R93" s="533">
        <f>IF($D$93=2,('Sch D-1 v.1 (Default)'!Q$11*$C$93),0)</f>
        <v>0</v>
      </c>
      <c r="S93" s="534">
        <f>IF($D$93=2,('Sch D-1 v.1 (Default)'!R$11*$C$93),0)</f>
        <v>0</v>
      </c>
      <c r="T93" s="421" t="str">
        <f>IF(ABS('Sch D'!G92-ROUND(SUM(E93:S93),0))&gt;5,"ERROR", "")</f>
        <v/>
      </c>
    </row>
    <row r="94" spans="1:20" x14ac:dyDescent="0.2">
      <c r="A94" s="63">
        <v>4960</v>
      </c>
      <c r="B94" s="304" t="s">
        <v>377</v>
      </c>
      <c r="C94" s="506">
        <f>'Sch D'!G93</f>
        <v>0</v>
      </c>
      <c r="D94" s="190"/>
      <c r="E94" s="533">
        <f>IF($D$94=2,('Sch D-1 v.1 (Default)'!D$11*$C$94),0)</f>
        <v>0</v>
      </c>
      <c r="F94" s="533">
        <f>IF($D$94=2,('Sch D-1 v.1 (Default)'!E$11*$C$94),0)</f>
        <v>0</v>
      </c>
      <c r="G94" s="533">
        <f>IF($D$94=2,('Sch D-1 v.1 (Default)'!F$11*$C$94),0)</f>
        <v>0</v>
      </c>
      <c r="H94" s="533">
        <f>IF($D$94=2,('Sch D-1 v.1 (Default)'!G$11*$C$94),0)</f>
        <v>0</v>
      </c>
      <c r="I94" s="533">
        <f>IF($D$94=2,('Sch D-1 v.1 (Default)'!H$11*$C$94),0)</f>
        <v>0</v>
      </c>
      <c r="J94" s="533">
        <f>IF($D$94=2,('Sch D-1 v.1 (Default)'!I$11*$C$94),0)</f>
        <v>0</v>
      </c>
      <c r="K94" s="533">
        <f>IF($D$94=2,('Sch D-1 v.1 (Default)'!J$11*$C$94),0)</f>
        <v>0</v>
      </c>
      <c r="L94" s="533">
        <f>IF($D$94=2,('Sch D-1 v.1 (Default)'!K$11*$C$94),0)</f>
        <v>0</v>
      </c>
      <c r="M94" s="533">
        <f>IF($D$94=2,('Sch D-1 v.1 (Default)'!L$11*$C$94),0)</f>
        <v>0</v>
      </c>
      <c r="N94" s="533">
        <f>IF($D$94=2,('Sch D-1 v.1 (Default)'!M$11*$C$94),0)</f>
        <v>0</v>
      </c>
      <c r="O94" s="533">
        <f>IF($D$94=2,('Sch D-1 v.1 (Default)'!N$11*$C$94),0)</f>
        <v>0</v>
      </c>
      <c r="P94" s="533">
        <f>IF($D$94=2,('Sch D-1 v.1 (Default)'!O$11*$C$94),0)</f>
        <v>0</v>
      </c>
      <c r="Q94" s="533">
        <f>IF($D$94=2,('Sch D-1 v.1 (Default)'!P$11*$C$94),0)</f>
        <v>0</v>
      </c>
      <c r="R94" s="533">
        <f>IF($D$94=2,('Sch D-1 v.1 (Default)'!Q$11*$C$94),0)</f>
        <v>0</v>
      </c>
      <c r="S94" s="534">
        <f>IF($D$94=2,('Sch D-1 v.1 (Default)'!R$11*$C$94),0)</f>
        <v>0</v>
      </c>
      <c r="T94" s="421" t="str">
        <f>IF(ABS('Sch D'!G93-ROUND(SUM(E94:S94),0))&gt;5,"ERROR", "")</f>
        <v/>
      </c>
    </row>
    <row r="95" spans="1:20" s="45" customFormat="1" x14ac:dyDescent="0.2">
      <c r="A95" s="445">
        <v>4900</v>
      </c>
      <c r="B95" s="103" t="s">
        <v>1</v>
      </c>
      <c r="C95" s="502">
        <f>'Sch D'!G94</f>
        <v>0</v>
      </c>
      <c r="D95" s="104"/>
      <c r="E95" s="527">
        <f t="array" ref="E95">SUM(ROUND(E89:E94,0))</f>
        <v>0</v>
      </c>
      <c r="F95" s="527">
        <f t="array" ref="F95">SUM(ROUND(F89:F94,0))</f>
        <v>0</v>
      </c>
      <c r="G95" s="527">
        <f t="array" ref="G95">SUM(ROUND(G89:G94,0))</f>
        <v>0</v>
      </c>
      <c r="H95" s="527">
        <f t="array" ref="H95">SUM(ROUND(H89:H94,0))</f>
        <v>0</v>
      </c>
      <c r="I95" s="530">
        <f t="array" ref="I95">SUM(ROUND(I89:I94,0))</f>
        <v>0</v>
      </c>
      <c r="J95" s="527">
        <f t="array" ref="J95">SUM(ROUND(J89:J94,0))</f>
        <v>0</v>
      </c>
      <c r="K95" s="527">
        <f t="array" ref="K95">SUM(ROUND(K89:K94,0))</f>
        <v>0</v>
      </c>
      <c r="L95" s="527">
        <f t="array" ref="L95">SUM(ROUND(L89:L94,0))</f>
        <v>0</v>
      </c>
      <c r="M95" s="527">
        <f t="array" ref="M95">SUM(ROUND(M89:M94,0))</f>
        <v>0</v>
      </c>
      <c r="N95" s="527">
        <f t="array" ref="N95">SUM(ROUND(N89:N94,0))</f>
        <v>0</v>
      </c>
      <c r="O95" s="527">
        <f t="array" ref="O95">SUM(ROUND(O89:O94,0))</f>
        <v>0</v>
      </c>
      <c r="P95" s="527">
        <f t="array" ref="P95">SUM(ROUND(P89:P94,0))</f>
        <v>0</v>
      </c>
      <c r="Q95" s="527">
        <f t="array" ref="Q95">SUM(ROUND(Q89:Q94,0))</f>
        <v>0</v>
      </c>
      <c r="R95" s="527">
        <f t="array" ref="R95">SUM(ROUND(R89:R94,0))</f>
        <v>0</v>
      </c>
      <c r="S95" s="527">
        <f t="array" ref="S95">SUM(ROUND(S89:S94,0))</f>
        <v>0</v>
      </c>
      <c r="T95" s="421" t="str">
        <f>IF(ABS('Sch D'!G94-ROUND(SUM(E95:S95),0))&gt;5,"ERROR", "")</f>
        <v/>
      </c>
    </row>
    <row r="96" spans="1:20" s="45" customFormat="1" x14ac:dyDescent="0.2">
      <c r="A96" s="101"/>
      <c r="C96" s="513"/>
      <c r="D96" s="102"/>
      <c r="E96" s="529"/>
      <c r="F96" s="529"/>
      <c r="G96" s="529"/>
      <c r="H96" s="529"/>
      <c r="I96" s="529"/>
      <c r="J96" s="529"/>
      <c r="K96" s="529"/>
      <c r="L96" s="529"/>
      <c r="M96" s="529"/>
      <c r="N96" s="529"/>
      <c r="O96" s="529"/>
      <c r="P96" s="529"/>
      <c r="Q96" s="529"/>
      <c r="R96" s="529"/>
      <c r="S96" s="529"/>
      <c r="T96" s="421"/>
    </row>
    <row r="97" spans="1:20" x14ac:dyDescent="0.2">
      <c r="A97" s="47">
        <v>5110</v>
      </c>
      <c r="B97" s="305" t="s">
        <v>497</v>
      </c>
      <c r="C97" s="507">
        <f>'Sch D'!G96</f>
        <v>0</v>
      </c>
      <c r="D97" s="190"/>
      <c r="E97" s="533">
        <f>IF($D$97=2,('Sch D-1 v.1 (Default)'!D$11*$C$97),0)</f>
        <v>0</v>
      </c>
      <c r="F97" s="533">
        <f>IF($D$97=2,('Sch D-1 v.1 (Default)'!E$11*$C$97),0)</f>
        <v>0</v>
      </c>
      <c r="G97" s="533">
        <f>IF($D$97=2,('Sch D-1 v.1 (Default)'!F$11*$C$97),0)</f>
        <v>0</v>
      </c>
      <c r="H97" s="533">
        <f>IF($D$97=2,('Sch D-1 v.1 (Default)'!G$11*$C$97),0)</f>
        <v>0</v>
      </c>
      <c r="I97" s="533">
        <f>IF($D$97=2,('Sch D-1 v.1 (Default)'!H$11*$C$97),0)</f>
        <v>0</v>
      </c>
      <c r="J97" s="533">
        <f>IF($D$97=2,('Sch D-1 v.1 (Default)'!I$11*$C$97),0)</f>
        <v>0</v>
      </c>
      <c r="K97" s="533">
        <f>IF($D$97=2,('Sch D-1 v.1 (Default)'!J$11*$C$97),0)</f>
        <v>0</v>
      </c>
      <c r="L97" s="533">
        <f>IF($D$97=2,('Sch D-1 v.1 (Default)'!K$11*$C$97),0)</f>
        <v>0</v>
      </c>
      <c r="M97" s="533">
        <f>IF($D$97=2,('Sch D-1 v.1 (Default)'!L$11*$C$97),0)</f>
        <v>0</v>
      </c>
      <c r="N97" s="533">
        <f>IF($D$97=2,('Sch D-1 v.1 (Default)'!M$11*$C$97),0)</f>
        <v>0</v>
      </c>
      <c r="O97" s="533">
        <f>IF($D$97=2,('Sch D-1 v.1 (Default)'!N$11*$C$97),0)</f>
        <v>0</v>
      </c>
      <c r="P97" s="533">
        <f>IF($D$97=2,('Sch D-1 v.1 (Default)'!O$11*$C$97),0)</f>
        <v>0</v>
      </c>
      <c r="Q97" s="533">
        <f>IF($D$97=2,('Sch D-1 v.1 (Default)'!P$11*$C$97),0)</f>
        <v>0</v>
      </c>
      <c r="R97" s="533">
        <f>IF($D$97=2,('Sch D-1 v.1 (Default)'!Q$11*$C$97),0)</f>
        <v>0</v>
      </c>
      <c r="S97" s="534">
        <f>IF($D$97=2,('Sch D-1 v.1 (Default)'!R$11*$C$97),0)</f>
        <v>0</v>
      </c>
      <c r="T97" s="421" t="str">
        <f>IF(ABS('Sch D'!G96-ROUND(SUM(E97:S97),0))&gt;5,"ERROR", "")</f>
        <v/>
      </c>
    </row>
    <row r="98" spans="1:20" x14ac:dyDescent="0.2">
      <c r="A98" s="63">
        <v>5120</v>
      </c>
      <c r="B98" s="305" t="s">
        <v>378</v>
      </c>
      <c r="C98" s="507">
        <f>'Sch D'!G97</f>
        <v>0</v>
      </c>
      <c r="D98" s="190"/>
      <c r="E98" s="533">
        <f>IF($D$98=2,('Sch D-1 v.1 (Default)'!D$11*$C$98),0)</f>
        <v>0</v>
      </c>
      <c r="F98" s="533">
        <f>IF($D$98=2,('Sch D-1 v.1 (Default)'!E$11*$C$98),0)</f>
        <v>0</v>
      </c>
      <c r="G98" s="533">
        <f>IF($D$98=2,('Sch D-1 v.1 (Default)'!F$11*$C$98),0)</f>
        <v>0</v>
      </c>
      <c r="H98" s="533">
        <f>IF($D$98=2,('Sch D-1 v.1 (Default)'!G$11*$C$98),0)</f>
        <v>0</v>
      </c>
      <c r="I98" s="533">
        <f>IF($D$98=2,('Sch D-1 v.1 (Default)'!H$11*$C$98),0)</f>
        <v>0</v>
      </c>
      <c r="J98" s="533">
        <f>IF($D$98=2,('Sch D-1 v.1 (Default)'!I$11*$C$98),0)</f>
        <v>0</v>
      </c>
      <c r="K98" s="533">
        <f>IF($D$98=2,('Sch D-1 v.1 (Default)'!J$11*$C$98),0)</f>
        <v>0</v>
      </c>
      <c r="L98" s="533">
        <f>IF($D$98=2,('Sch D-1 v.1 (Default)'!K$11*$C$98),0)</f>
        <v>0</v>
      </c>
      <c r="M98" s="533">
        <f>IF($D$98=2,('Sch D-1 v.1 (Default)'!L$11*$C$98),0)</f>
        <v>0</v>
      </c>
      <c r="N98" s="533">
        <f>IF($D$98=2,('Sch D-1 v.1 (Default)'!M$11*$C$98),0)</f>
        <v>0</v>
      </c>
      <c r="O98" s="533">
        <f>IF($D$98=2,('Sch D-1 v.1 (Default)'!N$11*$C$98),0)</f>
        <v>0</v>
      </c>
      <c r="P98" s="533">
        <f>IF($D$98=2,('Sch D-1 v.1 (Default)'!O$11*$C$98),0)</f>
        <v>0</v>
      </c>
      <c r="Q98" s="533">
        <f>IF($D$98=2,('Sch D-1 v.1 (Default)'!P$11*$C$98),0)</f>
        <v>0</v>
      </c>
      <c r="R98" s="533">
        <f>IF($D$98=2,('Sch D-1 v.1 (Default)'!Q$11*$C$98),0)</f>
        <v>0</v>
      </c>
      <c r="S98" s="534">
        <f>IF($D$98=2,('Sch D-1 v.1 (Default)'!R$11*$C$98),0)</f>
        <v>0</v>
      </c>
      <c r="T98" s="421" t="str">
        <f>IF(ABS('Sch D'!G97-ROUND(SUM(E98:S98),0))&gt;5,"ERROR", "")</f>
        <v/>
      </c>
    </row>
    <row r="99" spans="1:20" s="45" customFormat="1" x14ac:dyDescent="0.2">
      <c r="A99" s="445">
        <v>5100</v>
      </c>
      <c r="B99" s="103" t="s">
        <v>181</v>
      </c>
      <c r="C99" s="502">
        <f>'Sch D'!G98</f>
        <v>0</v>
      </c>
      <c r="D99" s="104"/>
      <c r="E99" s="527">
        <f t="array" ref="E99">SUM(ROUND(E97:E98,0))</f>
        <v>0</v>
      </c>
      <c r="F99" s="527">
        <f t="array" ref="F99">SUM(ROUND(F97:F98,0))</f>
        <v>0</v>
      </c>
      <c r="G99" s="527">
        <f t="array" ref="G99">SUM(ROUND(G97:G98,0))</f>
        <v>0</v>
      </c>
      <c r="H99" s="527">
        <f t="array" ref="H99">SUM(ROUND(H97:H98,0))</f>
        <v>0</v>
      </c>
      <c r="I99" s="530">
        <f t="array" ref="I99">SUM(ROUND(I97:I98,0))</f>
        <v>0</v>
      </c>
      <c r="J99" s="527">
        <f t="array" ref="J99">SUM(ROUND(J97:J98,0))</f>
        <v>0</v>
      </c>
      <c r="K99" s="527">
        <f t="array" ref="K99">SUM(ROUND(K97:K98,0))</f>
        <v>0</v>
      </c>
      <c r="L99" s="527">
        <f t="array" ref="L99">SUM(ROUND(L97:L98,0))</f>
        <v>0</v>
      </c>
      <c r="M99" s="527">
        <f t="array" ref="M99">SUM(ROUND(M97:M98,0))</f>
        <v>0</v>
      </c>
      <c r="N99" s="527">
        <f t="array" ref="N99">SUM(ROUND(N97:N98,0))</f>
        <v>0</v>
      </c>
      <c r="O99" s="527">
        <f t="array" ref="O99">SUM(ROUND(O97:O98,0))</f>
        <v>0</v>
      </c>
      <c r="P99" s="527">
        <f t="array" ref="P99">SUM(ROUND(P97:P98,0))</f>
        <v>0</v>
      </c>
      <c r="Q99" s="527">
        <f t="array" ref="Q99">SUM(ROUND(Q97:Q98,0))</f>
        <v>0</v>
      </c>
      <c r="R99" s="527">
        <f t="array" ref="R99">SUM(ROUND(R97:R98,0))</f>
        <v>0</v>
      </c>
      <c r="S99" s="527">
        <f t="array" ref="S99">SUM(ROUND(S97:S98,0))</f>
        <v>0</v>
      </c>
      <c r="T99" s="421" t="str">
        <f>IF(ABS('Sch D'!G98-ROUND(SUM(E99:S99),0))&gt;5,"ERROR", "")</f>
        <v/>
      </c>
    </row>
    <row r="100" spans="1:20" s="45" customFormat="1" x14ac:dyDescent="0.2">
      <c r="A100" s="101"/>
      <c r="C100" s="513"/>
      <c r="D100" s="102"/>
      <c r="E100" s="529"/>
      <c r="F100" s="529"/>
      <c r="G100" s="529"/>
      <c r="H100" s="529"/>
      <c r="I100" s="529"/>
      <c r="J100" s="529"/>
      <c r="K100" s="529"/>
      <c r="L100" s="529"/>
      <c r="M100" s="529"/>
      <c r="N100" s="529"/>
      <c r="O100" s="529"/>
      <c r="P100" s="529"/>
      <c r="Q100" s="529"/>
      <c r="R100" s="529"/>
      <c r="S100" s="529"/>
      <c r="T100" s="421"/>
    </row>
    <row r="101" spans="1:20" x14ac:dyDescent="0.2">
      <c r="A101" s="522">
        <v>5210</v>
      </c>
      <c r="B101" s="387" t="s">
        <v>191</v>
      </c>
      <c r="C101" s="512">
        <f>'Sch D'!G100</f>
        <v>0</v>
      </c>
      <c r="D101" s="535"/>
      <c r="E101" s="533">
        <f>IF($D$101=2,('Sch D-1 v.1 (Default)'!D$11*$C$101),0)</f>
        <v>0</v>
      </c>
      <c r="F101" s="533">
        <f>IF($D$101=2,('Sch D-1 v.1 (Default)'!E$11*$C$101),0)</f>
        <v>0</v>
      </c>
      <c r="G101" s="533">
        <f>IF($D$101=2,('Sch D-1 v.1 (Default)'!F$11*$C$101),0)</f>
        <v>0</v>
      </c>
      <c r="H101" s="533">
        <f>IF($D$101=2,('Sch D-1 v.1 (Default)'!G$11*$C$101),0)</f>
        <v>0</v>
      </c>
      <c r="I101" s="533">
        <f>IF($D$101=2,('Sch D-1 v.1 (Default)'!H$11*$C$101),0)</f>
        <v>0</v>
      </c>
      <c r="J101" s="533">
        <f>IF($D$101=2,('Sch D-1 v.1 (Default)'!I$11*$C$101),0)</f>
        <v>0</v>
      </c>
      <c r="K101" s="533">
        <f>IF($D$101=2,('Sch D-1 v.1 (Default)'!J$11*$C$101),0)</f>
        <v>0</v>
      </c>
      <c r="L101" s="533">
        <f>IF($D$101=2,('Sch D-1 v.1 (Default)'!K$11*$C$101),0)</f>
        <v>0</v>
      </c>
      <c r="M101" s="533">
        <f>IF($D$101=2,('Sch D-1 v.1 (Default)'!L$11*$C$101),0)</f>
        <v>0</v>
      </c>
      <c r="N101" s="533">
        <f>IF($D$101=2,('Sch D-1 v.1 (Default)'!M$11*$C$101),0)</f>
        <v>0</v>
      </c>
      <c r="O101" s="533">
        <f>IF($D$101=2,('Sch D-1 v.1 (Default)'!N$11*$C$101),0)</f>
        <v>0</v>
      </c>
      <c r="P101" s="533">
        <f>IF($D$101=2,('Sch D-1 v.1 (Default)'!O$11*$C$101),0)</f>
        <v>0</v>
      </c>
      <c r="Q101" s="533">
        <f>IF($D$101=2,('Sch D-1 v.1 (Default)'!P$11*$C$101),0)</f>
        <v>0</v>
      </c>
      <c r="R101" s="533">
        <f>IF($D$101=2,('Sch D-1 v.1 (Default)'!Q$11*$C$101),0)</f>
        <v>0</v>
      </c>
      <c r="S101" s="534">
        <f>IF($D$101=2,('Sch D-1 v.1 (Default)'!R$11*$C$101),0)</f>
        <v>0</v>
      </c>
      <c r="T101" s="421" t="str">
        <f>IF(ABS('Sch D'!G100-ROUND(SUM(E101:S101),0))&gt;5,"ERROR", "")</f>
        <v/>
      </c>
    </row>
    <row r="102" spans="1:20" x14ac:dyDescent="0.2">
      <c r="A102" s="522">
        <v>5220</v>
      </c>
      <c r="B102" s="387" t="s">
        <v>279</v>
      </c>
      <c r="C102" s="512">
        <f>'Sch D'!G101</f>
        <v>0</v>
      </c>
      <c r="D102" s="535"/>
      <c r="E102" s="533">
        <f>IF($D$102=2,('Sch D-1 v.1 (Default)'!D$11*$C$102),0)</f>
        <v>0</v>
      </c>
      <c r="F102" s="533">
        <f>IF($D$102=2,('Sch D-1 v.1 (Default)'!E$11*$C$102),0)</f>
        <v>0</v>
      </c>
      <c r="G102" s="533">
        <f>IF($D$102=2,('Sch D-1 v.1 (Default)'!F$11*$C$102),0)</f>
        <v>0</v>
      </c>
      <c r="H102" s="533">
        <f>IF($D$102=2,('Sch D-1 v.1 (Default)'!G$11*$C$102),0)</f>
        <v>0</v>
      </c>
      <c r="I102" s="533">
        <f>IF($D$102=2,('Sch D-1 v.1 (Default)'!H$11*$C$102),0)</f>
        <v>0</v>
      </c>
      <c r="J102" s="533">
        <f>IF($D$102=2,('Sch D-1 v.1 (Default)'!I$11*$C$102),0)</f>
        <v>0</v>
      </c>
      <c r="K102" s="533">
        <f>IF($D$102=2,('Sch D-1 v.1 (Default)'!J$11*$C$102),0)</f>
        <v>0</v>
      </c>
      <c r="L102" s="533">
        <f>IF($D$102=2,('Sch D-1 v.1 (Default)'!K$11*$C$102),0)</f>
        <v>0</v>
      </c>
      <c r="M102" s="533">
        <f>IF($D$102=2,('Sch D-1 v.1 (Default)'!L$11*$C$102),0)</f>
        <v>0</v>
      </c>
      <c r="N102" s="533">
        <f>IF($D$102=2,('Sch D-1 v.1 (Default)'!M$11*$C$102),0)</f>
        <v>0</v>
      </c>
      <c r="O102" s="533">
        <f>IF($D$102=2,('Sch D-1 v.1 (Default)'!N$11*$C$102),0)</f>
        <v>0</v>
      </c>
      <c r="P102" s="533">
        <f>IF($D$102=2,('Sch D-1 v.1 (Default)'!O$11*$C$102),0)</f>
        <v>0</v>
      </c>
      <c r="Q102" s="533">
        <f>IF($D$102=2,('Sch D-1 v.1 (Default)'!P$11*$C$102),0)</f>
        <v>0</v>
      </c>
      <c r="R102" s="533">
        <f>IF($D$102=2,('Sch D-1 v.1 (Default)'!Q$11*$C$102),0)</f>
        <v>0</v>
      </c>
      <c r="S102" s="534">
        <f>IF($D$102=2,('Sch D-1 v.1 (Default)'!R$11*$C$102),0)</f>
        <v>0</v>
      </c>
      <c r="T102" s="421" t="str">
        <f>IF(ABS('Sch D'!G101-ROUND(SUM(E102:S102),0))&gt;5,"ERROR", "")</f>
        <v/>
      </c>
    </row>
    <row r="103" spans="1:20" x14ac:dyDescent="0.2">
      <c r="A103" s="522">
        <v>5230</v>
      </c>
      <c r="B103" s="387" t="s">
        <v>280</v>
      </c>
      <c r="C103" s="512">
        <f>'Sch D'!G102</f>
        <v>0</v>
      </c>
      <c r="D103" s="535"/>
      <c r="E103" s="533">
        <f>IF($D$103=2,('Sch D-1 v.1 (Default)'!D$11*$C$103),0)</f>
        <v>0</v>
      </c>
      <c r="F103" s="533">
        <f>IF($D$103=2,('Sch D-1 v.1 (Default)'!E$11*$C$103),0)</f>
        <v>0</v>
      </c>
      <c r="G103" s="533">
        <f>IF($D$103=2,('Sch D-1 v.1 (Default)'!F$11*$C$103),0)</f>
        <v>0</v>
      </c>
      <c r="H103" s="533">
        <f>IF($D$103=2,('Sch D-1 v.1 (Default)'!G$11*$C$103),0)</f>
        <v>0</v>
      </c>
      <c r="I103" s="533">
        <f>IF($D$103=2,('Sch D-1 v.1 (Default)'!H$11*$C$103),0)</f>
        <v>0</v>
      </c>
      <c r="J103" s="533">
        <f>IF($D$103=2,('Sch D-1 v.1 (Default)'!I$11*$C$103),0)</f>
        <v>0</v>
      </c>
      <c r="K103" s="533">
        <f>IF($D$103=2,('Sch D-1 v.1 (Default)'!J$11*$C$103),0)</f>
        <v>0</v>
      </c>
      <c r="L103" s="533">
        <f>IF($D$103=2,('Sch D-1 v.1 (Default)'!K$11*$C$103),0)</f>
        <v>0</v>
      </c>
      <c r="M103" s="533">
        <f>IF($D$103=2,('Sch D-1 v.1 (Default)'!L$11*$C$103),0)</f>
        <v>0</v>
      </c>
      <c r="N103" s="533">
        <f>IF($D$103=2,('Sch D-1 v.1 (Default)'!M$11*$C$103),0)</f>
        <v>0</v>
      </c>
      <c r="O103" s="533">
        <f>IF($D$103=2,('Sch D-1 v.1 (Default)'!N$11*$C$103),0)</f>
        <v>0</v>
      </c>
      <c r="P103" s="533">
        <f>IF($D$103=2,('Sch D-1 v.1 (Default)'!O$11*$C$103),0)</f>
        <v>0</v>
      </c>
      <c r="Q103" s="533">
        <f>IF($D$103=2,('Sch D-1 v.1 (Default)'!P$11*$C$103),0)</f>
        <v>0</v>
      </c>
      <c r="R103" s="533">
        <f>IF($D$103=2,('Sch D-1 v.1 (Default)'!Q$11*$C$103),0)</f>
        <v>0</v>
      </c>
      <c r="S103" s="534">
        <f>IF($D$103=2,('Sch D-1 v.1 (Default)'!R$11*$C$103),0)</f>
        <v>0</v>
      </c>
      <c r="T103" s="421" t="str">
        <f>IF(ABS('Sch D'!G102-ROUND(SUM(E103:S103),0))&gt;5,"ERROR", "")</f>
        <v/>
      </c>
    </row>
    <row r="104" spans="1:20" x14ac:dyDescent="0.2">
      <c r="A104" s="522">
        <v>5240</v>
      </c>
      <c r="B104" s="387" t="s">
        <v>281</v>
      </c>
      <c r="C104" s="512">
        <f>'Sch D'!G103</f>
        <v>0</v>
      </c>
      <c r="D104" s="535"/>
      <c r="E104" s="533">
        <f>IF($D$104=2,('Sch D-1 v.1 (Default)'!D$11*$C$104),0)</f>
        <v>0</v>
      </c>
      <c r="F104" s="533">
        <f>IF($D$104=2,('Sch D-1 v.1 (Default)'!E$11*$C$104),0)</f>
        <v>0</v>
      </c>
      <c r="G104" s="533">
        <f>IF($D$104=2,('Sch D-1 v.1 (Default)'!F$11*$C$104),0)</f>
        <v>0</v>
      </c>
      <c r="H104" s="533">
        <f>IF($D$104=2,('Sch D-1 v.1 (Default)'!G$11*$C$104),0)</f>
        <v>0</v>
      </c>
      <c r="I104" s="533">
        <f>IF($D$104=2,('Sch D-1 v.1 (Default)'!H$11*$C$104),0)</f>
        <v>0</v>
      </c>
      <c r="J104" s="533">
        <f>IF($D$104=2,('Sch D-1 v.1 (Default)'!I$11*$C$104),0)</f>
        <v>0</v>
      </c>
      <c r="K104" s="533">
        <f>IF($D$104=2,('Sch D-1 v.1 (Default)'!J$11*$C$104),0)</f>
        <v>0</v>
      </c>
      <c r="L104" s="533">
        <f>IF($D$104=2,('Sch D-1 v.1 (Default)'!K$11*$C$104),0)</f>
        <v>0</v>
      </c>
      <c r="M104" s="533">
        <f>IF($D$104=2,('Sch D-1 v.1 (Default)'!L$11*$C$104),0)</f>
        <v>0</v>
      </c>
      <c r="N104" s="533">
        <f>IF($D$104=2,('Sch D-1 v.1 (Default)'!M$11*$C$104),0)</f>
        <v>0</v>
      </c>
      <c r="O104" s="533">
        <f>IF($D$104=2,('Sch D-1 v.1 (Default)'!N$11*$C$104),0)</f>
        <v>0</v>
      </c>
      <c r="P104" s="533">
        <f>IF($D$104=2,('Sch D-1 v.1 (Default)'!O$11*$C$104),0)</f>
        <v>0</v>
      </c>
      <c r="Q104" s="533">
        <f>IF($D$104=2,('Sch D-1 v.1 (Default)'!P$11*$C$104),0)</f>
        <v>0</v>
      </c>
      <c r="R104" s="533">
        <f>IF($D$104=2,('Sch D-1 v.1 (Default)'!Q$11*$C$104),0)</f>
        <v>0</v>
      </c>
      <c r="S104" s="534">
        <f>IF($D$104=2,('Sch D-1 v.1 (Default)'!R$11*$C$104),0)</f>
        <v>0</v>
      </c>
      <c r="T104" s="421" t="str">
        <f>IF(ABS('Sch D'!G103-ROUND(SUM(E104:S104),0))&gt;5,"ERROR", "")</f>
        <v/>
      </c>
    </row>
    <row r="105" spans="1:20" x14ac:dyDescent="0.2">
      <c r="A105" s="522">
        <v>5250</v>
      </c>
      <c r="B105" s="387" t="s">
        <v>282</v>
      </c>
      <c r="C105" s="512">
        <f>'Sch D'!G104</f>
        <v>0</v>
      </c>
      <c r="D105" s="535"/>
      <c r="E105" s="533">
        <f>IF($D$105=2,('Sch D-1 v.1 (Default)'!D$11*$C$105),0)</f>
        <v>0</v>
      </c>
      <c r="F105" s="533">
        <f>IF($D$105=2,('Sch D-1 v.1 (Default)'!E$11*$C$105),0)</f>
        <v>0</v>
      </c>
      <c r="G105" s="533">
        <f>IF($D$105=2,('Sch D-1 v.1 (Default)'!F$11*$C$105),0)</f>
        <v>0</v>
      </c>
      <c r="H105" s="533">
        <f>IF($D$105=2,('Sch D-1 v.1 (Default)'!G$11*$C$105),0)</f>
        <v>0</v>
      </c>
      <c r="I105" s="533">
        <f>IF($D$105=2,('Sch D-1 v.1 (Default)'!H$11*$C$105),0)</f>
        <v>0</v>
      </c>
      <c r="J105" s="533">
        <f>IF($D$105=2,('Sch D-1 v.1 (Default)'!I$11*$C$105),0)</f>
        <v>0</v>
      </c>
      <c r="K105" s="533">
        <f>IF($D$105=2,('Sch D-1 v.1 (Default)'!J$11*$C$105),0)</f>
        <v>0</v>
      </c>
      <c r="L105" s="533">
        <f>IF($D$105=2,('Sch D-1 v.1 (Default)'!K$11*$C$105),0)</f>
        <v>0</v>
      </c>
      <c r="M105" s="533">
        <f>IF($D$105=2,('Sch D-1 v.1 (Default)'!L$11*$C$105),0)</f>
        <v>0</v>
      </c>
      <c r="N105" s="533">
        <f>IF($D$105=2,('Sch D-1 v.1 (Default)'!M$11*$C$105),0)</f>
        <v>0</v>
      </c>
      <c r="O105" s="533">
        <f>IF($D$105=2,('Sch D-1 v.1 (Default)'!N$11*$C$105),0)</f>
        <v>0</v>
      </c>
      <c r="P105" s="533">
        <f>IF($D$105=2,('Sch D-1 v.1 (Default)'!O$11*$C$105),0)</f>
        <v>0</v>
      </c>
      <c r="Q105" s="533">
        <f>IF($D$105=2,('Sch D-1 v.1 (Default)'!P$11*$C$105),0)</f>
        <v>0</v>
      </c>
      <c r="R105" s="533">
        <f>IF($D$105=2,('Sch D-1 v.1 (Default)'!Q$11*$C$105),0)</f>
        <v>0</v>
      </c>
      <c r="S105" s="534">
        <f>IF($D$105=2,('Sch D-1 v.1 (Default)'!R$11*$C$105),0)</f>
        <v>0</v>
      </c>
      <c r="T105" s="421" t="str">
        <f>IF(ABS('Sch D'!G104-ROUND(SUM(E105:S105),0))&gt;5,"ERROR", "")</f>
        <v/>
      </c>
    </row>
    <row r="106" spans="1:20" x14ac:dyDescent="0.2">
      <c r="A106" s="522">
        <v>5260</v>
      </c>
      <c r="B106" s="387" t="s">
        <v>283</v>
      </c>
      <c r="C106" s="512">
        <f>'Sch D'!G105</f>
        <v>0</v>
      </c>
      <c r="D106" s="535"/>
      <c r="E106" s="533">
        <f>IF($D$106=2,('Sch D-1 v.1 (Default)'!D$11*$C$106),0)</f>
        <v>0</v>
      </c>
      <c r="F106" s="533">
        <f>IF($D$106=2,('Sch D-1 v.1 (Default)'!E$11*$C$106),0)</f>
        <v>0</v>
      </c>
      <c r="G106" s="533">
        <f>IF($D$106=2,('Sch D-1 v.1 (Default)'!F$11*$C$106),0)</f>
        <v>0</v>
      </c>
      <c r="H106" s="533">
        <f>IF($D$106=2,('Sch D-1 v.1 (Default)'!G$11*$C$106),0)</f>
        <v>0</v>
      </c>
      <c r="I106" s="533">
        <f>IF($D$106=2,('Sch D-1 v.1 (Default)'!H$11*$C$106),0)</f>
        <v>0</v>
      </c>
      <c r="J106" s="533">
        <f>IF($D$106=2,('Sch D-1 v.1 (Default)'!I$11*$C$106),0)</f>
        <v>0</v>
      </c>
      <c r="K106" s="533">
        <f>IF($D$106=2,('Sch D-1 v.1 (Default)'!J$11*$C$106),0)</f>
        <v>0</v>
      </c>
      <c r="L106" s="533">
        <f>IF($D$106=2,('Sch D-1 v.1 (Default)'!K$11*$C$106),0)</f>
        <v>0</v>
      </c>
      <c r="M106" s="533">
        <f>IF($D$106=2,('Sch D-1 v.1 (Default)'!L$11*$C$106),0)</f>
        <v>0</v>
      </c>
      <c r="N106" s="533">
        <f>IF($D$106=2,('Sch D-1 v.1 (Default)'!M$11*$C$106),0)</f>
        <v>0</v>
      </c>
      <c r="O106" s="533">
        <f>IF($D$106=2,('Sch D-1 v.1 (Default)'!N$11*$C$106),0)</f>
        <v>0</v>
      </c>
      <c r="P106" s="533">
        <f>IF($D$106=2,('Sch D-1 v.1 (Default)'!O$11*$C$106),0)</f>
        <v>0</v>
      </c>
      <c r="Q106" s="533">
        <f>IF($D$106=2,('Sch D-1 v.1 (Default)'!P$11*$C$106),0)</f>
        <v>0</v>
      </c>
      <c r="R106" s="533">
        <f>IF($D$106=2,('Sch D-1 v.1 (Default)'!Q$11*$C$106),0)</f>
        <v>0</v>
      </c>
      <c r="S106" s="534">
        <f>IF($D$106=2,('Sch D-1 v.1 (Default)'!R$11*$C$106),0)</f>
        <v>0</v>
      </c>
      <c r="T106" s="421" t="str">
        <f>IF(ABS('Sch D'!G105-ROUND(SUM(E106:S106),0))&gt;5,"ERROR", "")</f>
        <v/>
      </c>
    </row>
    <row r="107" spans="1:20" x14ac:dyDescent="0.2">
      <c r="A107" s="522">
        <v>5270</v>
      </c>
      <c r="B107" s="387" t="s">
        <v>284</v>
      </c>
      <c r="C107" s="512">
        <f>'Sch D'!G106</f>
        <v>0</v>
      </c>
      <c r="D107" s="535"/>
      <c r="E107" s="533">
        <f>IF($D$107=2,('Sch D-1 v.1 (Default)'!D$11*$C$107),0)</f>
        <v>0</v>
      </c>
      <c r="F107" s="533">
        <f>IF($D$107=2,('Sch D-1 v.1 (Default)'!E$11*$C$107),0)</f>
        <v>0</v>
      </c>
      <c r="G107" s="533">
        <f>IF($D$107=2,('Sch D-1 v.1 (Default)'!F$11*$C$107),0)</f>
        <v>0</v>
      </c>
      <c r="H107" s="533">
        <f>IF($D$107=2,('Sch D-1 v.1 (Default)'!G$11*$C$107),0)</f>
        <v>0</v>
      </c>
      <c r="I107" s="533">
        <f>IF($D$107=2,('Sch D-1 v.1 (Default)'!H$11*$C$107),0)</f>
        <v>0</v>
      </c>
      <c r="J107" s="533">
        <f>IF($D$107=2,('Sch D-1 v.1 (Default)'!I$11*$C$107),0)</f>
        <v>0</v>
      </c>
      <c r="K107" s="533">
        <f>IF($D$107=2,('Sch D-1 v.1 (Default)'!J$11*$C$107),0)</f>
        <v>0</v>
      </c>
      <c r="L107" s="533">
        <f>IF($D$107=2,('Sch D-1 v.1 (Default)'!K$11*$C$107),0)</f>
        <v>0</v>
      </c>
      <c r="M107" s="533">
        <f>IF($D$107=2,('Sch D-1 v.1 (Default)'!L$11*$C$107),0)</f>
        <v>0</v>
      </c>
      <c r="N107" s="533">
        <f>IF($D$107=2,('Sch D-1 v.1 (Default)'!M$11*$C$107),0)</f>
        <v>0</v>
      </c>
      <c r="O107" s="533">
        <f>IF($D$107=2,('Sch D-1 v.1 (Default)'!N$11*$C$107),0)</f>
        <v>0</v>
      </c>
      <c r="P107" s="533">
        <f>IF($D$107=2,('Sch D-1 v.1 (Default)'!O$11*$C$107),0)</f>
        <v>0</v>
      </c>
      <c r="Q107" s="533">
        <f>IF($D$107=2,('Sch D-1 v.1 (Default)'!P$11*$C$107),0)</f>
        <v>0</v>
      </c>
      <c r="R107" s="533">
        <f>IF($D$107=2,('Sch D-1 v.1 (Default)'!Q$11*$C$107),0)</f>
        <v>0</v>
      </c>
      <c r="S107" s="534">
        <f>IF($D$107=2,('Sch D-1 v.1 (Default)'!R$11*$C$107),0)</f>
        <v>0</v>
      </c>
      <c r="T107" s="421" t="str">
        <f>IF(ABS('Sch D'!G106-ROUND(SUM(E107:S107),0))&gt;5,"ERROR", "")</f>
        <v/>
      </c>
    </row>
    <row r="108" spans="1:20" x14ac:dyDescent="0.2">
      <c r="A108" s="522">
        <v>5280</v>
      </c>
      <c r="B108" s="387" t="s">
        <v>285</v>
      </c>
      <c r="C108" s="512">
        <f>'Sch D'!G107</f>
        <v>0</v>
      </c>
      <c r="D108" s="535"/>
      <c r="E108" s="533">
        <f>IF($D$108=2,('Sch D-1 v.1 (Default)'!D$11*$C$108),0)</f>
        <v>0</v>
      </c>
      <c r="F108" s="533">
        <f>IF($D$108=2,('Sch D-1 v.1 (Default)'!E$11*$C$108),0)</f>
        <v>0</v>
      </c>
      <c r="G108" s="533">
        <f>IF($D$108=2,('Sch D-1 v.1 (Default)'!F$11*$C$108),0)</f>
        <v>0</v>
      </c>
      <c r="H108" s="533">
        <f>IF($D$108=2,('Sch D-1 v.1 (Default)'!G$11*$C$108),0)</f>
        <v>0</v>
      </c>
      <c r="I108" s="533">
        <f>IF($D$108=2,('Sch D-1 v.1 (Default)'!H$11*$C$108),0)</f>
        <v>0</v>
      </c>
      <c r="J108" s="533">
        <f>IF($D$108=2,('Sch D-1 v.1 (Default)'!I$11*$C$108),0)</f>
        <v>0</v>
      </c>
      <c r="K108" s="533">
        <f>IF($D$108=2,('Sch D-1 v.1 (Default)'!J$11*$C$108),0)</f>
        <v>0</v>
      </c>
      <c r="L108" s="533">
        <f>IF($D$108=2,('Sch D-1 v.1 (Default)'!K$11*$C$108),0)</f>
        <v>0</v>
      </c>
      <c r="M108" s="533">
        <f>IF($D$108=2,('Sch D-1 v.1 (Default)'!L$11*$C$108),0)</f>
        <v>0</v>
      </c>
      <c r="N108" s="533">
        <f>IF($D$108=2,('Sch D-1 v.1 (Default)'!M$11*$C$108),0)</f>
        <v>0</v>
      </c>
      <c r="O108" s="533">
        <f>IF($D$108=2,('Sch D-1 v.1 (Default)'!N$11*$C$108),0)</f>
        <v>0</v>
      </c>
      <c r="P108" s="533">
        <f>IF($D$108=2,('Sch D-1 v.1 (Default)'!O$11*$C$108),0)</f>
        <v>0</v>
      </c>
      <c r="Q108" s="533">
        <f>IF($D$108=2,('Sch D-1 v.1 (Default)'!P$11*$C$108),0)</f>
        <v>0</v>
      </c>
      <c r="R108" s="533">
        <f>IF($D$108=2,('Sch D-1 v.1 (Default)'!Q$11*$C$108),0)</f>
        <v>0</v>
      </c>
      <c r="S108" s="534">
        <f>IF($D$108=2,('Sch D-1 v.1 (Default)'!R$11*$C$108),0)</f>
        <v>0</v>
      </c>
      <c r="T108" s="421" t="str">
        <f>IF(ABS('Sch D'!G107-ROUND(SUM(E108:S108),0))&gt;5,"ERROR", "")</f>
        <v/>
      </c>
    </row>
    <row r="109" spans="1:20" x14ac:dyDescent="0.2">
      <c r="A109" s="522">
        <v>5290</v>
      </c>
      <c r="B109" s="387" t="s">
        <v>286</v>
      </c>
      <c r="C109" s="512">
        <f>'Sch D'!G108</f>
        <v>0</v>
      </c>
      <c r="D109" s="535"/>
      <c r="E109" s="533">
        <f>IF($D$109=2,('Sch D-1 v.1 (Default)'!D$11*$C$109),0)</f>
        <v>0</v>
      </c>
      <c r="F109" s="533">
        <f>IF($D$109=2,('Sch D-1 v.1 (Default)'!E$11*$C$109),0)</f>
        <v>0</v>
      </c>
      <c r="G109" s="533">
        <f>IF($D$109=2,('Sch D-1 v.1 (Default)'!F$11*$C$109),0)</f>
        <v>0</v>
      </c>
      <c r="H109" s="533">
        <f>IF($D$109=2,('Sch D-1 v.1 (Default)'!G$11*$C$109),0)</f>
        <v>0</v>
      </c>
      <c r="I109" s="533">
        <f>IF($D$109=2,('Sch D-1 v.1 (Default)'!H$11*$C$109),0)</f>
        <v>0</v>
      </c>
      <c r="J109" s="533">
        <f>IF($D$109=2,('Sch D-1 v.1 (Default)'!I$11*$C$109),0)</f>
        <v>0</v>
      </c>
      <c r="K109" s="533">
        <f>IF($D$109=2,('Sch D-1 v.1 (Default)'!J$11*$C$109),0)</f>
        <v>0</v>
      </c>
      <c r="L109" s="533">
        <f>IF($D$109=2,('Sch D-1 v.1 (Default)'!K$11*$C$109),0)</f>
        <v>0</v>
      </c>
      <c r="M109" s="533">
        <f>IF($D$109=2,('Sch D-1 v.1 (Default)'!L$11*$C$109),0)</f>
        <v>0</v>
      </c>
      <c r="N109" s="533">
        <f>IF($D$109=2,('Sch D-1 v.1 (Default)'!M$11*$C$109),0)</f>
        <v>0</v>
      </c>
      <c r="O109" s="533">
        <f>IF($D$109=2,('Sch D-1 v.1 (Default)'!N$11*$C$109),0)</f>
        <v>0</v>
      </c>
      <c r="P109" s="533">
        <f>IF($D$109=2,('Sch D-1 v.1 (Default)'!O$11*$C$109),0)</f>
        <v>0</v>
      </c>
      <c r="Q109" s="533">
        <f>IF($D$109=2,('Sch D-1 v.1 (Default)'!P$11*$C$109),0)</f>
        <v>0</v>
      </c>
      <c r="R109" s="533">
        <f>IF($D$109=2,('Sch D-1 v.1 (Default)'!Q$11*$C$109),0)</f>
        <v>0</v>
      </c>
      <c r="S109" s="534">
        <f>IF($D$109=2,('Sch D-1 v.1 (Default)'!R$11*$C$109),0)</f>
        <v>0</v>
      </c>
      <c r="T109" s="421" t="str">
        <f>IF(ABS('Sch D'!G108-ROUND(SUM(E109:S109),0))&gt;5,"ERROR", "")</f>
        <v/>
      </c>
    </row>
    <row r="110" spans="1:20" s="45" customFormat="1" x14ac:dyDescent="0.2">
      <c r="A110" s="388">
        <v>5200</v>
      </c>
      <c r="B110" s="207" t="s">
        <v>300</v>
      </c>
      <c r="C110" s="502">
        <f>'Sch D'!G109</f>
        <v>0</v>
      </c>
      <c r="D110" s="104"/>
      <c r="E110" s="531" cm="1">
        <f t="array" ref="E110">SUM(ROUND(E101:E109,0))</f>
        <v>0</v>
      </c>
      <c r="F110" s="531" cm="1">
        <f t="array" ref="F110">SUM(ROUND(F101:F109,0))</f>
        <v>0</v>
      </c>
      <c r="G110" s="531" cm="1">
        <f t="array" ref="G110">SUM(ROUND(G101:G109,0))</f>
        <v>0</v>
      </c>
      <c r="H110" s="531" cm="1">
        <f t="array" ref="H110">SUM(ROUND(H101:H109,0))</f>
        <v>0</v>
      </c>
      <c r="I110" s="531" cm="1">
        <f t="array" ref="I110">SUM(ROUND(I101:I109,0))</f>
        <v>0</v>
      </c>
      <c r="J110" s="531" cm="1">
        <f t="array" ref="J110">SUM(ROUND(J101:J109,0))</f>
        <v>0</v>
      </c>
      <c r="K110" s="531" cm="1">
        <f t="array" ref="K110">SUM(ROUND(K101:K109,0))</f>
        <v>0</v>
      </c>
      <c r="L110" s="531" cm="1">
        <f t="array" ref="L110">SUM(ROUND(L101:L109,0))</f>
        <v>0</v>
      </c>
      <c r="M110" s="531" cm="1">
        <f t="array" ref="M110">SUM(ROUND(M101:M109,0))</f>
        <v>0</v>
      </c>
      <c r="N110" s="531" cm="1">
        <f t="array" ref="N110">SUM(ROUND(N101:N109,0))</f>
        <v>0</v>
      </c>
      <c r="O110" s="531" cm="1">
        <f t="array" ref="O110">SUM(ROUND(O101:O109,0))</f>
        <v>0</v>
      </c>
      <c r="P110" s="531" cm="1">
        <f t="array" ref="P110">SUM(ROUND(P101:P109,0))</f>
        <v>0</v>
      </c>
      <c r="Q110" s="531" cm="1">
        <f t="array" ref="Q110">SUM(ROUND(Q101:Q109,0))</f>
        <v>0</v>
      </c>
      <c r="R110" s="531" cm="1">
        <f t="array" ref="R110">SUM(ROUND(R101:R109,0))</f>
        <v>0</v>
      </c>
      <c r="S110" s="531" cm="1">
        <f t="array" ref="S110">SUM(ROUND(S101:S109,0))</f>
        <v>0</v>
      </c>
      <c r="T110" s="421" t="str">
        <f>IF(ABS('Sch D'!G109-ROUND(SUM(E110:S110),0))&gt;5,"ERROR", "")</f>
        <v/>
      </c>
    </row>
    <row r="111" spans="1:20" x14ac:dyDescent="0.2">
      <c r="A111"/>
      <c r="D111"/>
    </row>
    <row r="112" spans="1:20" x14ac:dyDescent="0.2">
      <c r="A112"/>
      <c r="C112" s="518"/>
      <c r="D112" s="311" t="s">
        <v>384</v>
      </c>
      <c r="E112" s="40">
        <f>SUM(E17,E21,E25,E28,E38,E57,E63,E70,E82,E72,E74)</f>
        <v>0</v>
      </c>
      <c r="F112" s="40">
        <f t="shared" ref="F112:S112" si="0">SUM(F17,F21,F25,F28,F38,F57,F63,F70,F82,F72,F74)</f>
        <v>0</v>
      </c>
      <c r="G112" s="40">
        <f t="shared" si="0"/>
        <v>0</v>
      </c>
      <c r="H112" s="40">
        <f t="shared" si="0"/>
        <v>0</v>
      </c>
      <c r="I112" s="40">
        <f t="shared" si="0"/>
        <v>0</v>
      </c>
      <c r="J112" s="40">
        <f t="shared" si="0"/>
        <v>0</v>
      </c>
      <c r="K112" s="40">
        <f t="shared" si="0"/>
        <v>0</v>
      </c>
      <c r="L112" s="40">
        <f t="shared" si="0"/>
        <v>0</v>
      </c>
      <c r="M112" s="40">
        <f t="shared" si="0"/>
        <v>0</v>
      </c>
      <c r="N112" s="40">
        <f t="shared" si="0"/>
        <v>0</v>
      </c>
      <c r="O112" s="40">
        <f t="shared" si="0"/>
        <v>0</v>
      </c>
      <c r="P112" s="40">
        <f t="shared" si="0"/>
        <v>0</v>
      </c>
      <c r="Q112" s="40">
        <f t="shared" si="0"/>
        <v>0</v>
      </c>
      <c r="R112" s="40">
        <f t="shared" si="0"/>
        <v>0</v>
      </c>
      <c r="S112" s="40">
        <f t="shared" si="0"/>
        <v>0</v>
      </c>
    </row>
    <row r="113" spans="1:20" ht="13.5" thickBot="1" x14ac:dyDescent="0.25">
      <c r="A113"/>
      <c r="C113" s="519"/>
      <c r="D113" s="311" t="s">
        <v>426</v>
      </c>
      <c r="E113" s="51">
        <f>SUM(E27,E29:E33,E36:E37,E39:E40,E43,E51,E55,E58,E61:E62,E66,E83,E73,E75,E80,E84:E86,E95,E99)</f>
        <v>0</v>
      </c>
      <c r="F113" s="51">
        <f t="shared" ref="F113:S113" si="1">SUM(F27,F29:F33,F36:F37,F39:F40,F43,F51,F55,F58,F61:F62,F66,F83,F73,F75,F80,F84:F86,F95,F99)</f>
        <v>0</v>
      </c>
      <c r="G113" s="51">
        <f t="shared" si="1"/>
        <v>0</v>
      </c>
      <c r="H113" s="51">
        <f t="shared" si="1"/>
        <v>0</v>
      </c>
      <c r="I113" s="51">
        <f t="shared" si="1"/>
        <v>0</v>
      </c>
      <c r="J113" s="51">
        <f t="shared" si="1"/>
        <v>0</v>
      </c>
      <c r="K113" s="51">
        <f t="shared" si="1"/>
        <v>0</v>
      </c>
      <c r="L113" s="51">
        <f t="shared" si="1"/>
        <v>0</v>
      </c>
      <c r="M113" s="51">
        <f t="shared" si="1"/>
        <v>0</v>
      </c>
      <c r="N113" s="51">
        <f t="shared" si="1"/>
        <v>0</v>
      </c>
      <c r="O113" s="51">
        <f t="shared" si="1"/>
        <v>0</v>
      </c>
      <c r="P113" s="51">
        <f t="shared" si="1"/>
        <v>0</v>
      </c>
      <c r="Q113" s="51">
        <f t="shared" si="1"/>
        <v>0</v>
      </c>
      <c r="R113" s="51">
        <f t="shared" si="1"/>
        <v>0</v>
      </c>
      <c r="S113" s="51">
        <f t="shared" si="1"/>
        <v>0</v>
      </c>
    </row>
    <row r="114" spans="1:20" ht="13.5" thickBot="1" x14ac:dyDescent="0.25">
      <c r="A114"/>
      <c r="C114" s="518"/>
      <c r="D114" s="311" t="s">
        <v>429</v>
      </c>
      <c r="E114" s="415">
        <f>SUM(E112:E113)</f>
        <v>0</v>
      </c>
      <c r="F114" s="415">
        <f t="shared" ref="F114:S114" si="2">SUM(F112:F113)</f>
        <v>0</v>
      </c>
      <c r="G114" s="415">
        <f t="shared" si="2"/>
        <v>0</v>
      </c>
      <c r="H114" s="415">
        <f t="shared" si="2"/>
        <v>0</v>
      </c>
      <c r="I114" s="415">
        <f t="shared" si="2"/>
        <v>0</v>
      </c>
      <c r="J114" s="415">
        <f t="shared" si="2"/>
        <v>0</v>
      </c>
      <c r="K114" s="415">
        <f t="shared" si="2"/>
        <v>0</v>
      </c>
      <c r="L114" s="415">
        <f t="shared" si="2"/>
        <v>0</v>
      </c>
      <c r="M114" s="415">
        <f t="shared" si="2"/>
        <v>0</v>
      </c>
      <c r="N114" s="415">
        <f t="shared" si="2"/>
        <v>0</v>
      </c>
      <c r="O114" s="415">
        <f t="shared" si="2"/>
        <v>0</v>
      </c>
      <c r="P114" s="415">
        <f t="shared" si="2"/>
        <v>0</v>
      </c>
      <c r="Q114" s="415">
        <f t="shared" si="2"/>
        <v>0</v>
      </c>
      <c r="R114" s="415">
        <f t="shared" si="2"/>
        <v>0</v>
      </c>
      <c r="S114" s="415">
        <f t="shared" si="2"/>
        <v>0</v>
      </c>
      <c r="T114" s="421" t="str">
        <f>IF(ABS('Sch D'!G112-ROUND(SUM(E114:S114),0))&gt;5,"ERROR", "")</f>
        <v/>
      </c>
    </row>
    <row r="115" spans="1:20" x14ac:dyDescent="0.2">
      <c r="A115"/>
      <c r="D115"/>
      <c r="E115" s="38" t="str">
        <f t="shared" ref="E115:S115" si="3">IF(E114=SUM(E99,E95,E87,E80,E76,E70,E66,E64,E59,E51,E55,E43,E41,E34,E25,E21,E17)," ","ERROR")</f>
        <v xml:space="preserve"> </v>
      </c>
      <c r="F115" s="38" t="str">
        <f t="shared" si="3"/>
        <v xml:space="preserve"> </v>
      </c>
      <c r="G115" s="38" t="str">
        <f t="shared" si="3"/>
        <v xml:space="preserve"> </v>
      </c>
      <c r="H115" s="38" t="str">
        <f t="shared" si="3"/>
        <v xml:space="preserve"> </v>
      </c>
      <c r="I115" s="38" t="str">
        <f t="shared" si="3"/>
        <v xml:space="preserve"> </v>
      </c>
      <c r="J115" s="38" t="str">
        <f t="shared" si="3"/>
        <v xml:space="preserve"> </v>
      </c>
      <c r="K115" s="38" t="str">
        <f t="shared" si="3"/>
        <v xml:space="preserve"> </v>
      </c>
      <c r="L115" s="38" t="str">
        <f t="shared" si="3"/>
        <v xml:space="preserve"> </v>
      </c>
      <c r="M115" s="38" t="str">
        <f t="shared" si="3"/>
        <v xml:space="preserve"> </v>
      </c>
      <c r="N115" s="38" t="str">
        <f t="shared" si="3"/>
        <v xml:space="preserve"> </v>
      </c>
      <c r="O115" s="38" t="str">
        <f t="shared" si="3"/>
        <v xml:space="preserve"> </v>
      </c>
      <c r="P115" s="38" t="str">
        <f t="shared" si="3"/>
        <v xml:space="preserve"> </v>
      </c>
      <c r="Q115" s="38" t="str">
        <f t="shared" si="3"/>
        <v xml:space="preserve"> </v>
      </c>
      <c r="R115" s="38" t="str">
        <f t="shared" si="3"/>
        <v xml:space="preserve"> </v>
      </c>
      <c r="S115" s="38" t="str">
        <f t="shared" si="3"/>
        <v xml:space="preserve"> </v>
      </c>
    </row>
    <row r="116" spans="1:20" x14ac:dyDescent="0.2">
      <c r="A116"/>
      <c r="D116"/>
    </row>
    <row r="117" spans="1:20" x14ac:dyDescent="0.2">
      <c r="A117"/>
      <c r="C117" s="520"/>
      <c r="D117" s="311" t="s">
        <v>428</v>
      </c>
      <c r="E117" s="42"/>
      <c r="F117" s="42"/>
      <c r="G117" s="42"/>
      <c r="H117" s="42"/>
      <c r="I117" s="42"/>
      <c r="J117" s="42"/>
      <c r="K117" s="42"/>
      <c r="L117" s="42"/>
      <c r="M117" s="42"/>
      <c r="N117" s="42"/>
      <c r="O117" s="42"/>
      <c r="P117" s="42"/>
      <c r="Q117" s="42"/>
      <c r="R117" s="42"/>
      <c r="S117" s="310"/>
      <c r="T117" s="421" t="str">
        <f>IF(ABS('Sch D'!G115-ROUND(SUM(E117:S117),0))&gt;5,"ERROR", "")</f>
        <v/>
      </c>
    </row>
    <row r="118" spans="1:20" x14ac:dyDescent="0.2">
      <c r="A118"/>
      <c r="D118"/>
    </row>
    <row r="119" spans="1:20" x14ac:dyDescent="0.2">
      <c r="A119"/>
      <c r="D119"/>
    </row>
    <row r="120" spans="1:20" x14ac:dyDescent="0.2">
      <c r="A120"/>
      <c r="D120"/>
    </row>
    <row r="121" spans="1:20" x14ac:dyDescent="0.2">
      <c r="C121" s="503"/>
    </row>
    <row r="122" spans="1:20" x14ac:dyDescent="0.2">
      <c r="A122"/>
    </row>
    <row r="123" spans="1:20" s="5" customFormat="1" ht="12.75" customHeight="1" x14ac:dyDescent="0.2">
      <c r="A123"/>
      <c r="B123" s="140"/>
      <c r="C123" s="521"/>
      <c r="D123" s="140"/>
      <c r="T123" s="421"/>
    </row>
    <row r="124" spans="1:20" s="5" customFormat="1" x14ac:dyDescent="0.2">
      <c r="B124" s="140"/>
      <c r="C124" s="516"/>
      <c r="D124" s="140"/>
      <c r="T124" s="421"/>
    </row>
    <row r="125" spans="1:20" ht="12" customHeight="1" x14ac:dyDescent="0.2">
      <c r="A125"/>
      <c r="D125"/>
    </row>
    <row r="136" spans="21:21" x14ac:dyDescent="0.2">
      <c r="U136" t="s">
        <v>71</v>
      </c>
    </row>
  </sheetData>
  <sheetProtection algorithmName="SHA-512" hashValue="J5i4b6nZqv2OYtcMohOCfcbEYp4cO8OJcnY1VzxP2YZt/AaCTtyD7Vk3biJspJa4bGxzKdy3tL6AuyZBSIE4uA==" saltValue="0DZMftSPDJEuvOqKzyf5JQ==" spinCount="100000" sheet="1" objects="1" scenarios="1"/>
  <mergeCells count="8">
    <mergeCell ref="M1:S1"/>
    <mergeCell ref="E8:E10"/>
    <mergeCell ref="A3:B3"/>
    <mergeCell ref="A8:A10"/>
    <mergeCell ref="B8:B10"/>
    <mergeCell ref="D8:D10"/>
    <mergeCell ref="C8:C10"/>
    <mergeCell ref="A7:B7"/>
  </mergeCells>
  <conditionalFormatting sqref="D89:S94 D12:S16 D19:S20 D23:S24 D27:S33 D36:S40 D43:S43 D45:S50 D53:S54 D57:S58 D61:S63 D66:S66 D68:S69 D72:S75 D78:S79 D82:S86 D97:S98 D101:S109 E117:S117">
    <cfRule type="cellIs" dxfId="113" priority="753" operator="equal">
      <formula>0</formula>
    </cfRule>
  </conditionalFormatting>
  <conditionalFormatting sqref="E12:S12">
    <cfRule type="expression" dxfId="112" priority="388">
      <formula>$D12=2</formula>
    </cfRule>
    <cfRule type="expression" dxfId="111" priority="387">
      <formula>$E12&gt;2</formula>
    </cfRule>
  </conditionalFormatting>
  <conditionalFormatting sqref="E12:S16">
    <cfRule type="expression" dxfId="110" priority="331">
      <formula>$D12=1</formula>
    </cfRule>
    <cfRule type="expression" dxfId="109" priority="330">
      <formula>$D12=0</formula>
    </cfRule>
    <cfRule type="expression" dxfId="108" priority="329">
      <formula>$T12="ERROR"</formula>
    </cfRule>
  </conditionalFormatting>
  <conditionalFormatting sqref="E13:S16">
    <cfRule type="expression" dxfId="107" priority="333">
      <formula>$D13&gt;2</formula>
    </cfRule>
    <cfRule type="expression" dxfId="106" priority="332">
      <formula>$D13=2</formula>
    </cfRule>
  </conditionalFormatting>
  <conditionalFormatting sqref="E19:S20">
    <cfRule type="expression" dxfId="105" priority="323">
      <formula>$D19&gt;2</formula>
    </cfRule>
    <cfRule type="expression" dxfId="104" priority="322">
      <formula>$D19=2</formula>
    </cfRule>
    <cfRule type="expression" dxfId="103" priority="321">
      <formula>$D19=1</formula>
    </cfRule>
    <cfRule type="expression" dxfId="102" priority="320">
      <formula>$D19=0</formula>
    </cfRule>
    <cfRule type="expression" dxfId="101" priority="319">
      <formula>$T19="ERROR"</formula>
    </cfRule>
  </conditionalFormatting>
  <conditionalFormatting sqref="E23:S24">
    <cfRule type="expression" dxfId="100" priority="313">
      <formula>$D23&gt;2</formula>
    </cfRule>
    <cfRule type="expression" dxfId="99" priority="312">
      <formula>$D23=2</formula>
    </cfRule>
    <cfRule type="expression" dxfId="98" priority="311">
      <formula>$D23=1</formula>
    </cfRule>
    <cfRule type="expression" dxfId="97" priority="310">
      <formula>$D23=0</formula>
    </cfRule>
    <cfRule type="expression" dxfId="96" priority="309">
      <formula>$T23="ERROR"</formula>
    </cfRule>
  </conditionalFormatting>
  <conditionalFormatting sqref="E27:S33">
    <cfRule type="expression" dxfId="95" priority="278">
      <formula>$D27&gt;2</formula>
    </cfRule>
    <cfRule type="expression" dxfId="94" priority="277">
      <formula>$D27=2</formula>
    </cfRule>
    <cfRule type="expression" dxfId="93" priority="276">
      <formula>$D27=1</formula>
    </cfRule>
    <cfRule type="expression" dxfId="92" priority="275">
      <formula>$D27=0</formula>
    </cfRule>
    <cfRule type="expression" dxfId="91" priority="274">
      <formula>$T27="ERROR"</formula>
    </cfRule>
  </conditionalFormatting>
  <conditionalFormatting sqref="E36:S40">
    <cfRule type="expression" dxfId="90" priority="253">
      <formula>$D36&gt;2</formula>
    </cfRule>
    <cfRule type="expression" dxfId="89" priority="252">
      <formula>$D36=2</formula>
    </cfRule>
    <cfRule type="expression" dxfId="88" priority="251">
      <formula>$D36=1</formula>
    </cfRule>
    <cfRule type="expression" dxfId="87" priority="250">
      <formula>$D36=0</formula>
    </cfRule>
    <cfRule type="expression" dxfId="86" priority="249">
      <formula>$T36="ERROR"</formula>
    </cfRule>
  </conditionalFormatting>
  <conditionalFormatting sqref="E43:S43">
    <cfRule type="expression" dxfId="85" priority="248">
      <formula>$D43&gt;2</formula>
    </cfRule>
    <cfRule type="expression" dxfId="84" priority="247">
      <formula>$D43=2</formula>
    </cfRule>
    <cfRule type="expression" dxfId="83" priority="246">
      <formula>$D43=1</formula>
    </cfRule>
    <cfRule type="expression" dxfId="82" priority="245">
      <formula>$D43=0</formula>
    </cfRule>
    <cfRule type="expression" dxfId="81" priority="244">
      <formula>$T43="ERROR"</formula>
    </cfRule>
  </conditionalFormatting>
  <conditionalFormatting sqref="E45:S50">
    <cfRule type="expression" dxfId="80" priority="218">
      <formula>$D45&gt;2</formula>
    </cfRule>
    <cfRule type="expression" dxfId="79" priority="217">
      <formula>$D45=2</formula>
    </cfRule>
    <cfRule type="expression" dxfId="78" priority="216">
      <formula>$D45=1</formula>
    </cfRule>
    <cfRule type="expression" dxfId="77" priority="215">
      <formula>$D45=0</formula>
    </cfRule>
    <cfRule type="expression" dxfId="76" priority="214">
      <formula>$T45="ERROR"</formula>
    </cfRule>
  </conditionalFormatting>
  <conditionalFormatting sqref="E53:S54">
    <cfRule type="expression" dxfId="75" priority="204">
      <formula>$T53="ERROR"</formula>
    </cfRule>
    <cfRule type="expression" dxfId="74" priority="205">
      <formula>$D53=0</formula>
    </cfRule>
    <cfRule type="expression" dxfId="73" priority="206">
      <formula>$D53=1</formula>
    </cfRule>
    <cfRule type="expression" dxfId="72" priority="207">
      <formula>$D53=2</formula>
    </cfRule>
    <cfRule type="expression" dxfId="71" priority="208">
      <formula>$D53&gt;2</formula>
    </cfRule>
  </conditionalFormatting>
  <conditionalFormatting sqref="E57:S58">
    <cfRule type="expression" dxfId="70" priority="196">
      <formula>$D57=1</formula>
    </cfRule>
    <cfRule type="expression" dxfId="69" priority="198">
      <formula>$D57&gt;2</formula>
    </cfRule>
    <cfRule type="expression" dxfId="68" priority="197">
      <formula>$D57=2</formula>
    </cfRule>
    <cfRule type="expression" dxfId="67" priority="195">
      <formula>$D57=0</formula>
    </cfRule>
    <cfRule type="expression" dxfId="66" priority="194">
      <formula>$T57="ERROR"</formula>
    </cfRule>
  </conditionalFormatting>
  <conditionalFormatting sqref="E61:S63">
    <cfRule type="expression" dxfId="65" priority="183">
      <formula>$D61&gt;2</formula>
    </cfRule>
    <cfRule type="expression" dxfId="64" priority="182">
      <formula>$D61=2</formula>
    </cfRule>
    <cfRule type="expression" dxfId="63" priority="181">
      <formula>$D61=1</formula>
    </cfRule>
    <cfRule type="expression" dxfId="62" priority="180">
      <formula>$D61=0</formula>
    </cfRule>
    <cfRule type="expression" dxfId="61" priority="179">
      <formula>$T61="ERROR"</formula>
    </cfRule>
  </conditionalFormatting>
  <conditionalFormatting sqref="E66:S66">
    <cfRule type="expression" dxfId="60" priority="177">
      <formula>$D66=2</formula>
    </cfRule>
    <cfRule type="expression" dxfId="59" priority="178">
      <formula>$D66&gt;2</formula>
    </cfRule>
    <cfRule type="expression" dxfId="58" priority="176">
      <formula>$D66=1</formula>
    </cfRule>
    <cfRule type="expression" dxfId="57" priority="175">
      <formula>$D66=0</formula>
    </cfRule>
    <cfRule type="expression" dxfId="56" priority="174">
      <formula>$T66="ERROR"</formula>
    </cfRule>
  </conditionalFormatting>
  <conditionalFormatting sqref="E68:S69">
    <cfRule type="expression" dxfId="55" priority="168">
      <formula>$D68&gt;2</formula>
    </cfRule>
    <cfRule type="expression" dxfId="54" priority="167">
      <formula>$D68=2</formula>
    </cfRule>
    <cfRule type="expression" dxfId="53" priority="166">
      <formula>$D68=1</formula>
    </cfRule>
    <cfRule type="expression" dxfId="52" priority="165">
      <formula>$D68=0</formula>
    </cfRule>
    <cfRule type="expression" dxfId="51" priority="164">
      <formula>$T68="ERROR"</formula>
    </cfRule>
  </conditionalFormatting>
  <conditionalFormatting sqref="E72:S75">
    <cfRule type="expression" dxfId="50" priority="138">
      <formula>$D72&gt;2</formula>
    </cfRule>
    <cfRule type="expression" dxfId="49" priority="137">
      <formula>$D72=2</formula>
    </cfRule>
    <cfRule type="expression" dxfId="48" priority="136">
      <formula>$D72=1</formula>
    </cfRule>
    <cfRule type="expression" dxfId="47" priority="135">
      <formula>$D72=0</formula>
    </cfRule>
    <cfRule type="expression" dxfId="46" priority="134">
      <formula>$T72="ERROR"</formula>
    </cfRule>
  </conditionalFormatting>
  <conditionalFormatting sqref="E78:S79">
    <cfRule type="expression" dxfId="45" priority="118">
      <formula>$D78&gt;2</formula>
    </cfRule>
    <cfRule type="expression" dxfId="44" priority="116">
      <formula>$D78=1</formula>
    </cfRule>
    <cfRule type="expression" dxfId="43" priority="115">
      <formula>$D78=0</formula>
    </cfRule>
    <cfRule type="expression" dxfId="42" priority="114">
      <formula>$T78="ERROR"</formula>
    </cfRule>
    <cfRule type="expression" dxfId="41" priority="117">
      <formula>$D78=2</formula>
    </cfRule>
  </conditionalFormatting>
  <conditionalFormatting sqref="E82:S86">
    <cfRule type="expression" dxfId="40" priority="103">
      <formula>$D82&gt;2</formula>
    </cfRule>
    <cfRule type="expression" dxfId="39" priority="102">
      <formula>$D82=2</formula>
    </cfRule>
    <cfRule type="expression" dxfId="38" priority="101">
      <formula>$D82=1</formula>
    </cfRule>
    <cfRule type="expression" dxfId="37" priority="100">
      <formula>$D82=0</formula>
    </cfRule>
    <cfRule type="expression" dxfId="36" priority="99">
      <formula>$T82="ERROR"</formula>
    </cfRule>
  </conditionalFormatting>
  <conditionalFormatting sqref="E89:S94">
    <cfRule type="expression" dxfId="35" priority="64">
      <formula>$D89=0</formula>
    </cfRule>
    <cfRule type="expression" dxfId="34" priority="67">
      <formula>$D89&gt;2</formula>
    </cfRule>
    <cfRule type="expression" dxfId="33" priority="66">
      <formula>$D89=2</formula>
    </cfRule>
    <cfRule type="expression" dxfId="32" priority="65">
      <formula>$D89=1</formula>
    </cfRule>
    <cfRule type="expression" dxfId="31" priority="63">
      <formula>$T89="ERROR"</formula>
    </cfRule>
  </conditionalFormatting>
  <conditionalFormatting sqref="E91:S91">
    <cfRule type="expression" dxfId="30" priority="739">
      <formula>$T$91="ERROR"</formula>
    </cfRule>
  </conditionalFormatting>
  <conditionalFormatting sqref="E91:S94">
    <cfRule type="expression" dxfId="29" priority="68">
      <formula>$T$89="ERROR"</formula>
    </cfRule>
  </conditionalFormatting>
  <conditionalFormatting sqref="E92:S92">
    <cfRule type="expression" dxfId="28" priority="740">
      <formula>$T$92="ERROR"</formula>
    </cfRule>
  </conditionalFormatting>
  <conditionalFormatting sqref="E93:S93">
    <cfRule type="expression" dxfId="27" priority="741">
      <formula>$T$93="ERROR"</formula>
    </cfRule>
  </conditionalFormatting>
  <conditionalFormatting sqref="E94:S94">
    <cfRule type="expression" dxfId="26" priority="742">
      <formula>$T$94="ERROR"</formula>
    </cfRule>
  </conditionalFormatting>
  <conditionalFormatting sqref="E97:S98">
    <cfRule type="expression" dxfId="25" priority="56">
      <formula>$D97&gt;2</formula>
    </cfRule>
    <cfRule type="expression" dxfId="24" priority="53">
      <formula>$D97=2</formula>
    </cfRule>
    <cfRule type="expression" dxfId="23" priority="52">
      <formula>$D97=1</formula>
    </cfRule>
    <cfRule type="expression" dxfId="22" priority="51">
      <formula>$D97=0</formula>
    </cfRule>
    <cfRule type="expression" dxfId="21" priority="50">
      <formula>$T97="ERROR"</formula>
    </cfRule>
  </conditionalFormatting>
  <conditionalFormatting sqref="E101:S109">
    <cfRule type="expression" dxfId="20" priority="6">
      <formula>$D101=0</formula>
    </cfRule>
    <cfRule type="expression" dxfId="19" priority="7">
      <formula>$D101=1</formula>
    </cfRule>
    <cfRule type="expression" dxfId="18" priority="8">
      <formula>$D101=2</formula>
    </cfRule>
    <cfRule type="expression" dxfId="17" priority="9">
      <formula>$D101&gt;2</formula>
    </cfRule>
    <cfRule type="expression" dxfId="16" priority="5">
      <formula>$T101="ERROR"</formula>
    </cfRule>
  </conditionalFormatting>
  <pageMargins left="0.75" right="0.5" top="1" bottom="0.5" header="0.5" footer="0.5"/>
  <pageSetup scale="55" fitToWidth="0" fitToHeight="0" orientation="landscape" blackAndWhite="1" r:id="rId1"/>
  <headerFooter alignWithMargins="0">
    <oddFooter>&amp;L470-5477 (Rev. 7/26)&amp;RPage &amp;P of &amp;N</oddFooter>
  </headerFooter>
  <rowBreaks count="1" manualBreakCount="1">
    <brk id="64" max="19" man="1"/>
  </rowBreaks>
  <colBreaks count="1" manualBreakCount="1">
    <brk id="12" max="115" man="1"/>
  </colBreaks>
  <extLst>
    <ext xmlns:x14="http://schemas.microsoft.com/office/spreadsheetml/2009/9/main" uri="{78C0D931-6437-407d-A8EE-F0AAD7539E65}">
      <x14:conditionalFormattings>
        <x14:conditionalFormatting xmlns:xm="http://schemas.microsoft.com/office/excel/2006/main">
          <x14:cfRule type="expression" priority="2" id="{B64F1D60-61EE-4971-8951-24B4E0FD4A59}">
            <xm:f>'Sch D'!$F$113="% of Direct Costs (Default - See Sch. D-1 v.1)"</xm:f>
            <x14:dxf>
              <font>
                <color rgb="FFFF0000"/>
              </font>
            </x14:dxf>
          </x14:cfRule>
          <xm:sqref>A5</xm:sqref>
        </x14:conditionalFormatting>
        <x14:conditionalFormatting xmlns:xm="http://schemas.microsoft.com/office/excel/2006/main">
          <x14:cfRule type="expression" priority="406" id="{56138611-437B-4752-B72F-D56B41D40980}">
            <xm:f>'Sch D'!$F$113=0</xm:f>
            <x14:dxf>
              <font>
                <color theme="0"/>
              </font>
              <fill>
                <patternFill patternType="none">
                  <bgColor auto="1"/>
                </patternFill>
              </fill>
            </x14:dxf>
          </x14:cfRule>
          <x14:cfRule type="expression" priority="408" id="{77EE9A77-9F6B-40F2-AD73-8459229AE812}">
            <xm:f>'Sch D'!$F$113="% of Direct Costs (Default - See Sch. D-1 v.1)"</xm:f>
            <x14:dxf>
              <font>
                <color rgb="FFFF0000"/>
              </font>
            </x14:dxf>
          </x14:cfRule>
          <x14:cfRule type="expression" priority="407" id="{4609FDB3-9BF4-4994-8151-9858C670F195}">
            <xm:f>'Sch D'!$F$113="Other - Complete Sch. D-1 v.2"</xm:f>
            <x14:dxf>
              <font>
                <color theme="0"/>
              </font>
              <fill>
                <patternFill>
                  <bgColor theme="0"/>
                </patternFill>
              </fill>
            </x14:dxf>
          </x14:cfRule>
          <xm:sqref>A6</xm:sqref>
        </x14:conditionalFormatting>
        <x14:conditionalFormatting xmlns:xm="http://schemas.microsoft.com/office/excel/2006/main">
          <x14:cfRule type="expression" priority="4" id="{61DAB6B4-DF44-490E-8326-C5DA54DAAF1F}">
            <xm:f>'Sch D'!$F$113="% of Direct Costs (Default - See Sch. D-1 v.1)"</xm:f>
            <x14:dxf>
              <font>
                <color theme="0"/>
              </font>
              <fill>
                <patternFill patternType="none">
                  <bgColor auto="1"/>
                </patternFill>
              </fill>
              <border>
                <left/>
                <right/>
                <top/>
                <bottom/>
                <vertical/>
                <horizontal/>
              </border>
            </x14:dxf>
          </x14:cfRule>
          <xm:sqref>A7 C7:C10 D7:S71 A8:B71 D72:D112 E72:S114 B74:B75 A77:B100 B101:B109 A110:B111 B112:B114 E117:S117</xm:sqref>
        </x14:conditionalFormatting>
        <x14:conditionalFormatting xmlns:xm="http://schemas.microsoft.com/office/excel/2006/main">
          <x14:cfRule type="expression" priority="486" id="{F863F359-612C-46F6-8BD9-83B096BF9725}">
            <xm:f>'Sch D'!$F$113="% of Direct Costs (Default - See Sch. D-1 v.1)"</xm:f>
            <x14:dxf>
              <font>
                <color theme="0"/>
              </font>
              <fill>
                <patternFill patternType="solid">
                  <fgColor theme="0"/>
                  <bgColor theme="0"/>
                </patternFill>
              </fill>
              <border>
                <left/>
                <right/>
                <top/>
                <bottom/>
                <vertical/>
                <horizontal/>
              </border>
            </x14:dxf>
          </x14:cfRule>
          <xm:sqref>A82:C83 C11:C81 A72:B73 A74:A75 A76:B76 C84:C114 A101:A109</xm:sqref>
        </x14:conditionalFormatting>
        <x14:conditionalFormatting xmlns:xm="http://schemas.microsoft.com/office/excel/2006/main">
          <x14:cfRule type="expression" priority="409" id="{25DC9261-A9F6-4ACB-B0A3-E4A7BD2DE80F}">
            <xm:f>'Sch D'!$F$113="% of Direct Costs (Default - See Sch. D-1 v.1)"</xm:f>
            <x14:dxf>
              <border>
                <left/>
                <right/>
                <top/>
                <bottom/>
                <vertical/>
                <horizontal/>
              </border>
            </x14:dxf>
          </x14:cfRule>
          <xm:sqref>B6</xm:sqref>
        </x14:conditionalFormatting>
        <x14:conditionalFormatting xmlns:xm="http://schemas.microsoft.com/office/excel/2006/main">
          <x14:cfRule type="expression" priority="415" id="{2C8C337A-706F-4CA1-B32D-4C127C48CDB0}">
            <xm:f>'Sch D'!$F$113="Other - Complete Sch. D-1 v.2"</xm:f>
            <x14:dxf>
              <font>
                <color theme="0"/>
              </font>
              <fill>
                <patternFill>
                  <bgColor theme="0"/>
                </patternFill>
              </fill>
            </x14:dxf>
          </x14:cfRule>
          <xm:sqref>C117</xm:sqref>
        </x14:conditionalFormatting>
        <x14:conditionalFormatting xmlns:xm="http://schemas.microsoft.com/office/excel/2006/main">
          <x14:cfRule type="expression" priority="483" id="{EE3FD38D-2420-4A11-9B7B-209F694F47D0}">
            <xm:f>'Sch D'!$F$113="% of Direct Costs (Default - See Sch. D-1 v.1)"</xm:f>
            <x14:dxf>
              <font>
                <color theme="0"/>
              </font>
              <fill>
                <patternFill patternType="solid">
                  <fgColor theme="0"/>
                  <bgColor theme="0"/>
                </patternFill>
              </fill>
              <border>
                <left/>
                <right/>
                <top/>
                <bottom/>
                <vertical/>
                <horizontal/>
              </border>
            </x14:dxf>
          </x14:cfRule>
          <xm:sqref>D113:D114</xm:sqref>
        </x14:conditionalFormatting>
        <x14:conditionalFormatting xmlns:xm="http://schemas.microsoft.com/office/excel/2006/main">
          <x14:cfRule type="expression" priority="492" id="{3356DC27-40D2-4B40-8511-9B28ACBF0AF2}">
            <xm:f>'Sch D'!$F$113="% of Direct Costs (Default - See Sch. D-1 v.1)"</xm:f>
            <x14:dxf>
              <font>
                <color theme="0"/>
              </font>
            </x14:dxf>
          </x14:cfRule>
          <xm:sqref>D117</xm:sqref>
        </x14:conditionalFormatting>
        <x14:conditionalFormatting xmlns:xm="http://schemas.microsoft.com/office/excel/2006/main">
          <x14:cfRule type="expression" priority="422" id="{240AE127-44CE-421C-B71C-D9AEBC40A518}">
            <xm:f>'Sch D'!$F$113="% of Direct Costs (Default - See Sch. D-1 v.1)"</xm:f>
            <x14:dxf>
              <font>
                <color theme="0"/>
              </font>
              <fill>
                <patternFill>
                  <bgColor theme="0"/>
                </patternFill>
              </fill>
            </x14:dxf>
          </x14:cfRule>
          <xm:sqref>T10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C1CDFA14-E620-44C5-BC61-728CCF83BFE9}">
          <x14:formula1>
            <xm:f>'Source Data'!$M$25:$M$39</xm:f>
          </x14:formula1>
          <xm:sqref>D12:D16 D19:D20 D23:D24 D27:D33 D36:D40 D43 D45:D50 D53:D54 D57:D58 D61:D63 D66 D68:D69 D72:D75 D78:D79 D82:D86 D89:D94 D97:D98 D101:D109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0E011-2406-4F84-B7A4-F02D1B843D7F}">
  <dimension ref="A1:Q34"/>
  <sheetViews>
    <sheetView showGridLines="0" zoomScaleNormal="100" workbookViewId="0"/>
  </sheetViews>
  <sheetFormatPr defaultColWidth="11.42578125" defaultRowHeight="12.75" x14ac:dyDescent="0.2"/>
  <cols>
    <col min="1" max="1" width="28.28515625" style="74" customWidth="1"/>
    <col min="2" max="2" width="11.42578125" style="74" customWidth="1"/>
    <col min="3" max="4" width="11.7109375" style="74" customWidth="1"/>
    <col min="5" max="5" width="11.42578125" style="74" customWidth="1"/>
    <col min="6" max="7" width="11.7109375" style="74" customWidth="1"/>
    <col min="8" max="12" width="11.42578125" style="74" customWidth="1"/>
    <col min="13" max="14" width="12.28515625" style="74" customWidth="1"/>
    <col min="15" max="15" width="11.42578125" style="74" customWidth="1"/>
    <col min="16" max="16384" width="11.42578125" style="74"/>
  </cols>
  <sheetData>
    <row r="1" spans="1:17" s="267" customFormat="1" ht="31.5" x14ac:dyDescent="0.2">
      <c r="A1" s="265" t="s">
        <v>390</v>
      </c>
      <c r="B1" s="266"/>
      <c r="C1" s="266"/>
      <c r="D1" s="266"/>
      <c r="E1" s="266"/>
      <c r="F1" s="266"/>
      <c r="G1" s="266"/>
      <c r="H1" s="266"/>
      <c r="I1" s="265"/>
      <c r="J1" s="264"/>
      <c r="K1" s="264"/>
      <c r="L1" s="264"/>
      <c r="M1" s="264"/>
      <c r="N1" s="264"/>
      <c r="O1" s="264"/>
    </row>
    <row r="2" spans="1:17" x14ac:dyDescent="0.2">
      <c r="A2" s="144" t="s">
        <v>152</v>
      </c>
      <c r="B2" s="72">
        <f>Certification!D2</f>
        <v>0</v>
      </c>
    </row>
    <row r="3" spans="1:17" x14ac:dyDescent="0.2">
      <c r="A3" s="144" t="s">
        <v>158</v>
      </c>
      <c r="B3" s="628">
        <f>Certification!G6</f>
        <v>0</v>
      </c>
      <c r="C3" s="628"/>
      <c r="D3" s="628"/>
    </row>
    <row r="5" spans="1:17" s="76" customFormat="1" x14ac:dyDescent="0.2">
      <c r="A5" s="391" t="s">
        <v>254</v>
      </c>
      <c r="B5" s="75">
        <f>'Sch D'!I7</f>
        <v>7</v>
      </c>
      <c r="C5" s="75">
        <f>'Sch D'!J7</f>
        <v>8</v>
      </c>
      <c r="D5" s="75">
        <f>'Sch D'!K7</f>
        <v>9</v>
      </c>
      <c r="E5" s="75">
        <f>'Sch D'!L7</f>
        <v>10</v>
      </c>
      <c r="F5" s="75">
        <f>'Sch D'!M7</f>
        <v>11</v>
      </c>
      <c r="G5" s="75">
        <f>'Sch D'!N7</f>
        <v>12</v>
      </c>
      <c r="H5" s="75">
        <f>'Sch D'!O7</f>
        <v>13</v>
      </c>
      <c r="I5" s="75">
        <f>'Sch D'!P7</f>
        <v>14</v>
      </c>
      <c r="J5" s="75">
        <f>'Sch D'!Q7</f>
        <v>15</v>
      </c>
      <c r="K5" s="75">
        <f>'Sch D'!R7</f>
        <v>16</v>
      </c>
      <c r="L5" s="75">
        <f>'Sch D'!S7</f>
        <v>17</v>
      </c>
      <c r="M5" s="75">
        <f>'Sch D'!T7</f>
        <v>18</v>
      </c>
      <c r="N5" s="75">
        <f>'Sch D'!U7</f>
        <v>19</v>
      </c>
      <c r="O5" s="75">
        <f>'Sch D'!V7</f>
        <v>20</v>
      </c>
    </row>
    <row r="6" spans="1:17" s="78" customFormat="1" ht="45.75" customHeight="1" x14ac:dyDescent="0.2">
      <c r="A6" s="394" t="s">
        <v>156</v>
      </c>
      <c r="B6" s="110"/>
      <c r="C6" s="77" t="str">
        <f>'Sch D'!J8</f>
        <v>**Community Integrated</v>
      </c>
      <c r="D6" s="77" t="str">
        <f>'Sch D'!K8</f>
        <v>***Other</v>
      </c>
      <c r="E6" s="110"/>
      <c r="F6" s="77" t="str">
        <f>'Sch D'!M8</f>
        <v>**Community Integrated</v>
      </c>
      <c r="G6" s="77" t="str">
        <f>'Sch D'!N8</f>
        <v>***Other</v>
      </c>
      <c r="H6" s="110"/>
      <c r="I6" s="110"/>
      <c r="J6" s="110"/>
      <c r="K6" s="110"/>
      <c r="L6" s="110"/>
      <c r="M6" s="549" t="s">
        <v>532</v>
      </c>
      <c r="N6" s="257" t="s">
        <v>532</v>
      </c>
      <c r="O6" s="110"/>
    </row>
    <row r="7" spans="1:17" s="78" customFormat="1" x14ac:dyDescent="0.2">
      <c r="A7" s="393" t="s">
        <v>157</v>
      </c>
      <c r="B7" s="81" t="str">
        <f>'Sch D'!I9</f>
        <v>ID</v>
      </c>
      <c r="C7" s="81" t="str">
        <f>'Sch D'!J9</f>
        <v>ID</v>
      </c>
      <c r="D7" s="81" t="str">
        <f>'Sch D'!K9</f>
        <v>ID</v>
      </c>
      <c r="E7" s="81" t="str">
        <f>'Sch D'!L9</f>
        <v>BI</v>
      </c>
      <c r="F7" s="81" t="str">
        <f>'Sch D'!M9</f>
        <v>BI</v>
      </c>
      <c r="G7" s="81" t="str">
        <f>'Sch D'!N9</f>
        <v>BI</v>
      </c>
      <c r="H7" s="81" t="str">
        <f>'Sch D'!O9</f>
        <v>ID</v>
      </c>
      <c r="I7" s="81" t="str">
        <f>'Sch D'!P9</f>
        <v>CMH</v>
      </c>
      <c r="J7" s="81" t="str">
        <f>'Sch D'!Q9</f>
        <v>ID</v>
      </c>
      <c r="K7" s="81" t="str">
        <f>'Sch D'!R9</f>
        <v>BI</v>
      </c>
      <c r="L7" s="81" t="str">
        <f>'Sch D'!S9</f>
        <v>HD</v>
      </c>
      <c r="M7" s="81">
        <f>'Sch D'!T9</f>
        <v>0</v>
      </c>
      <c r="N7" s="81">
        <f>'Sch D'!U9</f>
        <v>0</v>
      </c>
      <c r="O7" s="110"/>
    </row>
    <row r="8" spans="1:17" s="76" customFormat="1" ht="29.25" customHeight="1" thickBot="1" x14ac:dyDescent="0.25">
      <c r="A8" s="393" t="s">
        <v>185</v>
      </c>
      <c r="B8" s="79" t="str">
        <f>'Sch D'!I10</f>
        <v>H2015-HI</v>
      </c>
      <c r="C8" s="274" t="s">
        <v>258</v>
      </c>
      <c r="D8" s="273" t="str">
        <f>'Sch D'!K10</f>
        <v>H2016-HI / S5136-HI</v>
      </c>
      <c r="E8" s="79" t="str">
        <f>'Sch D'!L10</f>
        <v>H2015</v>
      </c>
      <c r="F8" s="79" t="str">
        <f>'Sch D'!M10</f>
        <v>H2016</v>
      </c>
      <c r="G8" s="79" t="str">
        <f>'Sch D'!N10</f>
        <v>H2016</v>
      </c>
      <c r="H8" s="273" t="str">
        <f>'Sch D'!O10</f>
        <v>S5136-UA/UB/UC</v>
      </c>
      <c r="I8" s="79" t="str">
        <f>'Sch D'!P10</f>
        <v>H2021</v>
      </c>
      <c r="J8" s="79" t="str">
        <f>'Sch D'!Q10</f>
        <v>T1004-U3</v>
      </c>
      <c r="K8" s="79" t="str">
        <f>'Sch D'!R10</f>
        <v>T1004-U3</v>
      </c>
      <c r="L8" s="79" t="str">
        <f>'Sch D'!S10</f>
        <v>T1004-U3</v>
      </c>
      <c r="M8" s="79">
        <f>'Sch D'!T10</f>
        <v>0</v>
      </c>
      <c r="N8" s="79">
        <f>'Sch D'!U10</f>
        <v>0</v>
      </c>
      <c r="O8" s="79" t="str">
        <f>'Sch D'!V10</f>
        <v>MFP</v>
      </c>
      <c r="Q8" s="318"/>
    </row>
    <row r="9" spans="1:17" s="76" customFormat="1" ht="29.25" customHeight="1" x14ac:dyDescent="0.2">
      <c r="A9" s="391" t="s">
        <v>385</v>
      </c>
      <c r="B9" s="395">
        <f>'Sch D'!I114</f>
        <v>0</v>
      </c>
      <c r="C9" s="395">
        <f>'Sch D'!J114</f>
        <v>0</v>
      </c>
      <c r="D9" s="395">
        <f>'Sch D'!K114</f>
        <v>0</v>
      </c>
      <c r="E9" s="395">
        <f>'Sch D'!L114</f>
        <v>0</v>
      </c>
      <c r="F9" s="395">
        <f>'Sch D'!M114</f>
        <v>0</v>
      </c>
      <c r="G9" s="395">
        <f>'Sch D'!N114</f>
        <v>0</v>
      </c>
      <c r="H9" s="395">
        <f>'Sch D'!O114</f>
        <v>0</v>
      </c>
      <c r="I9" s="395">
        <f>'Sch D'!P114</f>
        <v>0</v>
      </c>
      <c r="J9" s="395">
        <f>'Sch D'!Q114</f>
        <v>0</v>
      </c>
      <c r="K9" s="395">
        <f>'Sch D'!R114</f>
        <v>0</v>
      </c>
      <c r="L9" s="395">
        <f>'Sch D'!S114</f>
        <v>0</v>
      </c>
      <c r="M9" s="395">
        <f>'Sch D'!T114</f>
        <v>0</v>
      </c>
      <c r="N9" s="395">
        <f>'Sch D'!U114</f>
        <v>0</v>
      </c>
      <c r="O9" s="395">
        <f>'Sch D'!V114</f>
        <v>0</v>
      </c>
      <c r="Q9" s="318"/>
    </row>
    <row r="10" spans="1:17" s="76" customFormat="1" ht="29.25" customHeight="1" x14ac:dyDescent="0.2">
      <c r="A10" s="397" t="s">
        <v>391</v>
      </c>
      <c r="B10" s="677"/>
      <c r="C10" s="678"/>
      <c r="D10" s="678"/>
      <c r="E10" s="678"/>
      <c r="F10" s="678"/>
      <c r="G10" s="678"/>
      <c r="H10" s="678"/>
      <c r="I10" s="678"/>
      <c r="J10" s="678"/>
      <c r="K10" s="678"/>
      <c r="L10" s="678"/>
      <c r="M10" s="678"/>
      <c r="N10" s="678"/>
      <c r="O10" s="679"/>
      <c r="Q10" s="318"/>
    </row>
    <row r="11" spans="1:17" ht="30" customHeight="1" x14ac:dyDescent="0.2">
      <c r="A11" s="320" t="s">
        <v>386</v>
      </c>
      <c r="B11" s="84">
        <f>(IF('Sch D'!$C$113=1,'Sch D-1 v.1 (Default)'!E18,'Sch D-1 v.2 (Other)'!F17)+'Sch D'!I16)</f>
        <v>0</v>
      </c>
      <c r="C11" s="84">
        <f>(IF('Sch D'!$C$113=1,'Sch D-1 v.1 (Default)'!F18,'Sch D-1 v.2 (Other)'!G17)+'Sch D'!J16)</f>
        <v>0</v>
      </c>
      <c r="D11" s="84">
        <f>(IF('Sch D'!$C$113=1,'Sch D-1 v.1 (Default)'!G18,'Sch D-1 v.2 (Other)'!H17)+'Sch D'!K16)</f>
        <v>0</v>
      </c>
      <c r="E11" s="84">
        <f>(IF('Sch D'!$C$113=1,'Sch D-1 v.1 (Default)'!H18,'Sch D-1 v.2 (Other)'!I17)+'Sch D'!L16)</f>
        <v>0</v>
      </c>
      <c r="F11" s="84">
        <f>(IF('Sch D'!$C$113=1,'Sch D-1 v.1 (Default)'!I18,'Sch D-1 v.2 (Other)'!J17)+'Sch D'!M16)</f>
        <v>0</v>
      </c>
      <c r="G11" s="84">
        <f>(IF('Sch D'!$C$113=1,'Sch D-1 v.1 (Default)'!J18,'Sch D-1 v.2 (Other)'!K17)+'Sch D'!N16)</f>
        <v>0</v>
      </c>
      <c r="H11" s="84">
        <f>(IF('Sch D'!$C$113=1,'Sch D-1 v.1 (Default)'!K18,'Sch D-1 v.2 (Other)'!L17)+'Sch D'!O16)</f>
        <v>0</v>
      </c>
      <c r="I11" s="84">
        <f>(IF('Sch D'!$C$113=1,'Sch D-1 v.1 (Default)'!L18,'Sch D-1 v.2 (Other)'!M17)+'Sch D'!P16)</f>
        <v>0</v>
      </c>
      <c r="J11" s="84">
        <f>(IF('Sch D'!$C$113=1,'Sch D-1 v.1 (Default)'!M18,'Sch D-1 v.2 (Other)'!N17)+'Sch D'!Q16)</f>
        <v>0</v>
      </c>
      <c r="K11" s="84">
        <f>(IF('Sch D'!$C$113=1,'Sch D-1 v.1 (Default)'!N18,'Sch D-1 v.2 (Other)'!O17)+'Sch D'!R16)</f>
        <v>0</v>
      </c>
      <c r="L11" s="84">
        <f>(IF('Sch D'!$C$113=1,'Sch D-1 v.1 (Default)'!O18,'Sch D-1 v.2 (Other)'!P17)+'Sch D'!S16)</f>
        <v>0</v>
      </c>
      <c r="M11" s="84">
        <f>(IF('Sch D'!$C$113=1,'Sch D-1 v.1 (Default)'!P18,'Sch D-1 v.2 (Other)'!Q17)+'Sch D'!T16)</f>
        <v>0</v>
      </c>
      <c r="N11" s="84">
        <f>(IF('Sch D'!$C$113=1,'Sch D-1 v.1 (Default)'!Q18,'Sch D-1 v.2 (Other)'!R17)+'Sch D'!U16)</f>
        <v>0</v>
      </c>
      <c r="O11" s="84">
        <f>(IF('Sch D'!$C$113=1,'Sch D-1 v.1 (Default)'!R18,'Sch D-1 v.2 (Other)'!S17)+'Sch D'!V16)</f>
        <v>0</v>
      </c>
      <c r="Q11" s="319"/>
    </row>
    <row r="12" spans="1:17" ht="30" customHeight="1" x14ac:dyDescent="0.2">
      <c r="A12" s="320" t="s">
        <v>387</v>
      </c>
      <c r="B12" s="84">
        <f>(IF('Sch D'!$C$113=1,'Sch D-1 v.1 (Default)'!E22,'Sch D-1 v.2 (Other)'!F21)+'Sch D'!I20)</f>
        <v>0</v>
      </c>
      <c r="C12" s="84">
        <f>(IF('Sch D'!$C$113=1,'Sch D-1 v.1 (Default)'!F22,'Sch D-1 v.2 (Other)'!G21)+'Sch D'!J20)</f>
        <v>0</v>
      </c>
      <c r="D12" s="84">
        <f>(IF('Sch D'!$C$113=1,'Sch D-1 v.1 (Default)'!G22,'Sch D-1 v.2 (Other)'!H21)+'Sch D'!K20)</f>
        <v>0</v>
      </c>
      <c r="E12" s="84">
        <f>(IF('Sch D'!$C$113=1,'Sch D-1 v.1 (Default)'!H22,'Sch D-1 v.2 (Other)'!I21)+'Sch D'!L20)</f>
        <v>0</v>
      </c>
      <c r="F12" s="84">
        <f>(IF('Sch D'!$C$113=1,'Sch D-1 v.1 (Default)'!I22,'Sch D-1 v.2 (Other)'!J21)+'Sch D'!M20)</f>
        <v>0</v>
      </c>
      <c r="G12" s="84">
        <f>(IF('Sch D'!$C$113=1,'Sch D-1 v.1 (Default)'!J22,'Sch D-1 v.2 (Other)'!K21)+'Sch D'!N20)</f>
        <v>0</v>
      </c>
      <c r="H12" s="84">
        <f>(IF('Sch D'!$C$113=1,'Sch D-1 v.1 (Default)'!K22,'Sch D-1 v.2 (Other)'!L21)+'Sch D'!O20)</f>
        <v>0</v>
      </c>
      <c r="I12" s="84">
        <f>(IF('Sch D'!$C$113=1,'Sch D-1 v.1 (Default)'!L22,'Sch D-1 v.2 (Other)'!M21)+'Sch D'!P20)</f>
        <v>0</v>
      </c>
      <c r="J12" s="84">
        <f>(IF('Sch D'!$C$113=1,'Sch D-1 v.1 (Default)'!M22,'Sch D-1 v.2 (Other)'!N21)+'Sch D'!Q20)</f>
        <v>0</v>
      </c>
      <c r="K12" s="84">
        <f>(IF('Sch D'!$C$113=1,'Sch D-1 v.1 (Default)'!N22,'Sch D-1 v.2 (Other)'!O21)+'Sch D'!R20)</f>
        <v>0</v>
      </c>
      <c r="L12" s="84">
        <f>(IF('Sch D'!$C$113=1,'Sch D-1 v.1 (Default)'!O22,'Sch D-1 v.2 (Other)'!P21)+'Sch D'!S20)</f>
        <v>0</v>
      </c>
      <c r="M12" s="84">
        <f>(IF('Sch D'!$C$113=1,'Sch D-1 v.1 (Default)'!P22,'Sch D-1 v.2 (Other)'!Q21)+'Sch D'!T20)</f>
        <v>0</v>
      </c>
      <c r="N12" s="84">
        <f>(IF('Sch D'!$C$113=1,'Sch D-1 v.1 (Default)'!Q22,'Sch D-1 v.2 (Other)'!R21)+'Sch D'!U20)</f>
        <v>0</v>
      </c>
      <c r="O12" s="84">
        <f>(IF('Sch D'!$C$113=1,'Sch D-1 v.1 (Default)'!R22,'Sch D-1 v.2 (Other)'!S21)+'Sch D'!V20)</f>
        <v>0</v>
      </c>
    </row>
    <row r="13" spans="1:17" ht="30" customHeight="1" x14ac:dyDescent="0.2">
      <c r="A13" s="320" t="s">
        <v>388</v>
      </c>
      <c r="B13" s="84">
        <f>(IF('Sch D'!$C$113=1,'Sch D-1 v.1 (Default)'!E26,'Sch D-1 v.2 (Other)'!F25)+'Sch D'!I24)</f>
        <v>0</v>
      </c>
      <c r="C13" s="84">
        <f>(IF('Sch D'!$C$113=1,'Sch D-1 v.1 (Default)'!F26,'Sch D-1 v.2 (Other)'!G25)+'Sch D'!J24)</f>
        <v>0</v>
      </c>
      <c r="D13" s="84">
        <f>(IF('Sch D'!$C$113=1,'Sch D-1 v.1 (Default)'!G26,'Sch D-1 v.2 (Other)'!H25)+'Sch D'!K24)</f>
        <v>0</v>
      </c>
      <c r="E13" s="84">
        <f>(IF('Sch D'!$C$113=1,'Sch D-1 v.1 (Default)'!H26,'Sch D-1 v.2 (Other)'!I25)+'Sch D'!L24)</f>
        <v>0</v>
      </c>
      <c r="F13" s="84">
        <f>(IF('Sch D'!$C$113=1,'Sch D-1 v.1 (Default)'!I26,'Sch D-1 v.2 (Other)'!J25)+'Sch D'!M24)</f>
        <v>0</v>
      </c>
      <c r="G13" s="84">
        <f>(IF('Sch D'!$C$113=1,'Sch D-1 v.1 (Default)'!J26,'Sch D-1 v.2 (Other)'!K25)+'Sch D'!N24)</f>
        <v>0</v>
      </c>
      <c r="H13" s="84">
        <f>(IF('Sch D'!$C$113=1,'Sch D-1 v.1 (Default)'!K26,'Sch D-1 v.2 (Other)'!L25)+'Sch D'!O24)</f>
        <v>0</v>
      </c>
      <c r="I13" s="84">
        <f>(IF('Sch D'!$C$113=1,'Sch D-1 v.1 (Default)'!L26,'Sch D-1 v.2 (Other)'!M25)+'Sch D'!P24)</f>
        <v>0</v>
      </c>
      <c r="J13" s="84">
        <f>(IF('Sch D'!$C$113=1,'Sch D-1 v.1 (Default)'!M26,'Sch D-1 v.2 (Other)'!N25)+'Sch D'!Q24)</f>
        <v>0</v>
      </c>
      <c r="K13" s="84">
        <f>(IF('Sch D'!$C$113=1,'Sch D-1 v.1 (Default)'!N26,'Sch D-1 v.2 (Other)'!O25)+'Sch D'!R24)</f>
        <v>0</v>
      </c>
      <c r="L13" s="84">
        <f>(IF('Sch D'!$C$113=1,'Sch D-1 v.1 (Default)'!O26,'Sch D-1 v.2 (Other)'!P25)+'Sch D'!S24)</f>
        <v>0</v>
      </c>
      <c r="M13" s="84">
        <f>(IF('Sch D'!$C$113=1,'Sch D-1 v.1 (Default)'!P26,'Sch D-1 v.2 (Other)'!Q25)+'Sch D'!T24)</f>
        <v>0</v>
      </c>
      <c r="N13" s="84">
        <f>(IF('Sch D'!$C$113=1,'Sch D-1 v.1 (Default)'!Q26,'Sch D-1 v.2 (Other)'!R25)+'Sch D'!U24)</f>
        <v>0</v>
      </c>
      <c r="O13" s="84">
        <f>(IF('Sch D'!$C$113=1,'Sch D-1 v.1 (Default)'!R26,'Sch D-1 v.2 (Other)'!S25)+'Sch D'!V24)</f>
        <v>0</v>
      </c>
    </row>
    <row r="14" spans="1:17" ht="30" customHeight="1" x14ac:dyDescent="0.2">
      <c r="A14" s="320" t="s">
        <v>504</v>
      </c>
      <c r="B14" s="84">
        <f>(IF('Sch D'!$C$113=1,'Sch D-1 v.1 (Default)'!E29,'Sch D-1 v.2 (Other)'!F28)+'Sch D'!I27)</f>
        <v>0</v>
      </c>
      <c r="C14" s="84">
        <f>(IF('Sch D'!$C$113=1,'Sch D-1 v.1 (Default)'!F29,'Sch D-1 v.2 (Other)'!G28)+'Sch D'!J27)</f>
        <v>0</v>
      </c>
      <c r="D14" s="84">
        <f>(IF('Sch D'!$C$113=1,'Sch D-1 v.1 (Default)'!G29,'Sch D-1 v.2 (Other)'!H28)+'Sch D'!K27)</f>
        <v>0</v>
      </c>
      <c r="E14" s="84">
        <f>(IF('Sch D'!$C$113=1,'Sch D-1 v.1 (Default)'!H29,'Sch D-1 v.2 (Other)'!I28)+'Sch D'!L27)</f>
        <v>0</v>
      </c>
      <c r="F14" s="84">
        <f>(IF('Sch D'!$C$113=1,'Sch D-1 v.1 (Default)'!I29,'Sch D-1 v.2 (Other)'!J28)+'Sch D'!M27)</f>
        <v>0</v>
      </c>
      <c r="G14" s="84">
        <f>(IF('Sch D'!$C$113=1,'Sch D-1 v.1 (Default)'!J29,'Sch D-1 v.2 (Other)'!K28)+'Sch D'!N27)</f>
        <v>0</v>
      </c>
      <c r="H14" s="84">
        <f>(IF('Sch D'!$C$113=1,'Sch D-1 v.1 (Default)'!K29,'Sch D-1 v.2 (Other)'!L28)+'Sch D'!O27)</f>
        <v>0</v>
      </c>
      <c r="I14" s="84">
        <f>(IF('Sch D'!$C$113=1,'Sch D-1 v.1 (Default)'!L29,'Sch D-1 v.2 (Other)'!M28)+'Sch D'!P27)</f>
        <v>0</v>
      </c>
      <c r="J14" s="84">
        <f>(IF('Sch D'!$C$113=1,'Sch D-1 v.1 (Default)'!M29,'Sch D-1 v.2 (Other)'!N28)+'Sch D'!Q27)</f>
        <v>0</v>
      </c>
      <c r="K14" s="84">
        <f>(IF('Sch D'!$C$113=1,'Sch D-1 v.1 (Default)'!N29,'Sch D-1 v.2 (Other)'!O28)+'Sch D'!R27)</f>
        <v>0</v>
      </c>
      <c r="L14" s="84">
        <f>(IF('Sch D'!$C$113=1,'Sch D-1 v.1 (Default)'!O29,'Sch D-1 v.2 (Other)'!P28)+'Sch D'!S27)</f>
        <v>0</v>
      </c>
      <c r="M14" s="84">
        <f>(IF('Sch D'!$C$113=1,'Sch D-1 v.1 (Default)'!P29,'Sch D-1 v.2 (Other)'!Q28)+'Sch D'!T27)</f>
        <v>0</v>
      </c>
      <c r="N14" s="84">
        <f>(IF('Sch D'!$C$113=1,'Sch D-1 v.1 (Default)'!Q29,'Sch D-1 v.2 (Other)'!R28)+'Sch D'!U27)</f>
        <v>0</v>
      </c>
      <c r="O14" s="84">
        <f>(IF('Sch D'!$C$113=1,'Sch D-1 v.1 (Default)'!R29,'Sch D-1 v.2 (Other)'!S28)+'Sch D'!V27)</f>
        <v>0</v>
      </c>
    </row>
    <row r="15" spans="1:17" ht="30" customHeight="1" x14ac:dyDescent="0.2">
      <c r="A15" s="320" t="s">
        <v>295</v>
      </c>
      <c r="B15" s="84">
        <f>(IF('Sch D'!$C$113=1,'Sch D-1 v.1 (Default)'!E39,'Sch D-1 v.2 (Other)'!F38)+'Sch D'!I37)</f>
        <v>0</v>
      </c>
      <c r="C15" s="84">
        <f>(IF('Sch D'!$C$113=1,'Sch D-1 v.1 (Default)'!F39,'Sch D-1 v.2 (Other)'!G38)+'Sch D'!J37)</f>
        <v>0</v>
      </c>
      <c r="D15" s="84">
        <f>(IF('Sch D'!$C$113=1,'Sch D-1 v.1 (Default)'!G39,'Sch D-1 v.2 (Other)'!H38)+'Sch D'!K37)</f>
        <v>0</v>
      </c>
      <c r="E15" s="84">
        <f>(IF('Sch D'!$C$113=1,'Sch D-1 v.1 (Default)'!H39,'Sch D-1 v.2 (Other)'!I38)+'Sch D'!L37)</f>
        <v>0</v>
      </c>
      <c r="F15" s="84">
        <f>(IF('Sch D'!$C$113=1,'Sch D-1 v.1 (Default)'!I39,'Sch D-1 v.2 (Other)'!J38)+'Sch D'!M37)</f>
        <v>0</v>
      </c>
      <c r="G15" s="84">
        <f>(IF('Sch D'!$C$113=1,'Sch D-1 v.1 (Default)'!J39,'Sch D-1 v.2 (Other)'!K38)+'Sch D'!N37)</f>
        <v>0</v>
      </c>
      <c r="H15" s="84">
        <f>(IF('Sch D'!$C$113=1,'Sch D-1 v.1 (Default)'!K39,'Sch D-1 v.2 (Other)'!L38)+'Sch D'!O37)</f>
        <v>0</v>
      </c>
      <c r="I15" s="84">
        <f>(IF('Sch D'!$C$113=1,'Sch D-1 v.1 (Default)'!L39,'Sch D-1 v.2 (Other)'!M38)+'Sch D'!P37)</f>
        <v>0</v>
      </c>
      <c r="J15" s="84">
        <f>(IF('Sch D'!$C$113=1,'Sch D-1 v.1 (Default)'!M39,'Sch D-1 v.2 (Other)'!N38)+'Sch D'!Q37)</f>
        <v>0</v>
      </c>
      <c r="K15" s="84">
        <f>(IF('Sch D'!$C$113=1,'Sch D-1 v.1 (Default)'!N39,'Sch D-1 v.2 (Other)'!O38)+'Sch D'!R37)</f>
        <v>0</v>
      </c>
      <c r="L15" s="84">
        <f>(IF('Sch D'!$C$113=1,'Sch D-1 v.1 (Default)'!O39,'Sch D-1 v.2 (Other)'!P38)+'Sch D'!S37)</f>
        <v>0</v>
      </c>
      <c r="M15" s="84">
        <f>(IF('Sch D'!$C$113=1,'Sch D-1 v.1 (Default)'!P39,'Sch D-1 v.2 (Other)'!Q38)+'Sch D'!T37)</f>
        <v>0</v>
      </c>
      <c r="N15" s="84">
        <f>(IF('Sch D'!$C$113=1,'Sch D-1 v.1 (Default)'!Q39,'Sch D-1 v.2 (Other)'!R38)+'Sch D'!U37)</f>
        <v>0</v>
      </c>
      <c r="O15" s="84">
        <f>(IF('Sch D'!$C$113=1,'Sch D-1 v.1 (Default)'!R39,'Sch D-1 v.2 (Other)'!S38)+'Sch D'!V37)</f>
        <v>0</v>
      </c>
    </row>
    <row r="16" spans="1:17" customFormat="1" ht="30" customHeight="1" x14ac:dyDescent="0.2">
      <c r="A16" s="467" t="s">
        <v>487</v>
      </c>
      <c r="B16" s="468">
        <f>(IF('Sch D'!$C$113=1,'Sch D-1 v.1 (Default)'!E58,'Sch D-1 v.2 (Other)'!F57)+'Sch D'!I56)</f>
        <v>0</v>
      </c>
      <c r="C16" s="468">
        <f>(IF('Sch D'!$C$113=1,'Sch D-1 v.1 (Default)'!F58,'Sch D-1 v.2 (Other)'!G57)+'Sch D'!J56)</f>
        <v>0</v>
      </c>
      <c r="D16" s="468">
        <f>(IF('Sch D'!$C$113=1,'Sch D-1 v.1 (Default)'!G58,'Sch D-1 v.2 (Other)'!H57)+'Sch D'!K56)</f>
        <v>0</v>
      </c>
      <c r="E16" s="468">
        <f>(IF('Sch D'!$C$113=1,'Sch D-1 v.1 (Default)'!H58,'Sch D-1 v.2 (Other)'!I57)+'Sch D'!L56)</f>
        <v>0</v>
      </c>
      <c r="F16" s="468">
        <f>(IF('Sch D'!$C$113=1,'Sch D-1 v.1 (Default)'!I58,'Sch D-1 v.2 (Other)'!J57)+'Sch D'!M56)</f>
        <v>0</v>
      </c>
      <c r="G16" s="468">
        <f>(IF('Sch D'!$C$113=1,'Sch D-1 v.1 (Default)'!J58,'Sch D-1 v.2 (Other)'!K57)+'Sch D'!N56)</f>
        <v>0</v>
      </c>
      <c r="H16" s="468">
        <f>(IF('Sch D'!$C$113=1,'Sch D-1 v.1 (Default)'!K58,'Sch D-1 v.2 (Other)'!L57)+'Sch D'!O56)</f>
        <v>0</v>
      </c>
      <c r="I16" s="468">
        <f>(IF('Sch D'!$C$113=1,'Sch D-1 v.1 (Default)'!L58,'Sch D-1 v.2 (Other)'!M57)+'Sch D'!P56)</f>
        <v>0</v>
      </c>
      <c r="J16" s="468">
        <f>(IF('Sch D'!$C$113=1,'Sch D-1 v.1 (Default)'!M58,'Sch D-1 v.2 (Other)'!N57)+'Sch D'!Q56)</f>
        <v>0</v>
      </c>
      <c r="K16" s="468">
        <f>(IF('Sch D'!$C$113=1,'Sch D-1 v.1 (Default)'!N58,'Sch D-1 v.2 (Other)'!O57)+'Sch D'!R56)</f>
        <v>0</v>
      </c>
      <c r="L16" s="468">
        <f>(IF('Sch D'!$C$113=1,'Sch D-1 v.1 (Default)'!O58,'Sch D-1 v.2 (Other)'!P57)+'Sch D'!S56)</f>
        <v>0</v>
      </c>
      <c r="M16" s="468">
        <f>(IF('Sch D'!$C$113=1,'Sch D-1 v.1 (Default)'!P58,'Sch D-1 v.2 (Other)'!Q57)+'Sch D'!T56)</f>
        <v>0</v>
      </c>
      <c r="N16" s="468">
        <f>(IF('Sch D'!$C$113=1,'Sch D-1 v.1 (Default)'!Q58,'Sch D-1 v.2 (Other)'!R57)+'Sch D'!U56)</f>
        <v>0</v>
      </c>
      <c r="O16" s="468">
        <f>(IF('Sch D'!$C$113=1,'Sch D-1 v.1 (Default)'!R58,'Sch D-1 v.2 (Other)'!S57)+'Sch D'!V56)</f>
        <v>0</v>
      </c>
    </row>
    <row r="17" spans="1:16" ht="30" customHeight="1" x14ac:dyDescent="0.2">
      <c r="A17" s="320" t="s">
        <v>296</v>
      </c>
      <c r="B17" s="84">
        <f>(IF('Sch D'!$C$113=1,'Sch D-1 v.1 (Default)'!E64,'Sch D-1 v.2 (Other)'!F63)+'Sch D'!I62)</f>
        <v>0</v>
      </c>
      <c r="C17" s="84">
        <f>(IF('Sch D'!$C$113=1,'Sch D-1 v.1 (Default)'!F64,'Sch D-1 v.2 (Other)'!G63)+'Sch D'!J62)</f>
        <v>0</v>
      </c>
      <c r="D17" s="84">
        <f>(IF('Sch D'!$C$113=1,'Sch D-1 v.1 (Default)'!G64,'Sch D-1 v.2 (Other)'!H63)+'Sch D'!K62)</f>
        <v>0</v>
      </c>
      <c r="E17" s="84">
        <f>(IF('Sch D'!$C$113=1,'Sch D-1 v.1 (Default)'!H64,'Sch D-1 v.2 (Other)'!I63)+'Sch D'!L62)</f>
        <v>0</v>
      </c>
      <c r="F17" s="84">
        <f>(IF('Sch D'!$C$113=1,'Sch D-1 v.1 (Default)'!I64,'Sch D-1 v.2 (Other)'!J63)+'Sch D'!M62)</f>
        <v>0</v>
      </c>
      <c r="G17" s="84">
        <f>(IF('Sch D'!$C$113=1,'Sch D-1 v.1 (Default)'!J64,'Sch D-1 v.2 (Other)'!K63)+'Sch D'!N62)</f>
        <v>0</v>
      </c>
      <c r="H17" s="84">
        <f>(IF('Sch D'!$C$113=1,'Sch D-1 v.1 (Default)'!K64,'Sch D-1 v.2 (Other)'!L63)+'Sch D'!O62)</f>
        <v>0</v>
      </c>
      <c r="I17" s="84">
        <f>(IF('Sch D'!$C$113=1,'Sch D-1 v.1 (Default)'!L64,'Sch D-1 v.2 (Other)'!M63)+'Sch D'!P62)</f>
        <v>0</v>
      </c>
      <c r="J17" s="84">
        <f>(IF('Sch D'!$C$113=1,'Sch D-1 v.1 (Default)'!M64,'Sch D-1 v.2 (Other)'!N63)+'Sch D'!Q62)</f>
        <v>0</v>
      </c>
      <c r="K17" s="84">
        <f>(IF('Sch D'!$C$113=1,'Sch D-1 v.1 (Default)'!N64,'Sch D-1 v.2 (Other)'!O63)+'Sch D'!R62)</f>
        <v>0</v>
      </c>
      <c r="L17" s="84">
        <f>(IF('Sch D'!$C$113=1,'Sch D-1 v.1 (Default)'!O64,'Sch D-1 v.2 (Other)'!P63)+'Sch D'!S62)</f>
        <v>0</v>
      </c>
      <c r="M17" s="84">
        <f>(IF('Sch D'!$C$113=1,'Sch D-1 v.1 (Default)'!P64,'Sch D-1 v.2 (Other)'!Q63)+'Sch D'!T62)</f>
        <v>0</v>
      </c>
      <c r="N17" s="84">
        <f>(IF('Sch D'!$C$113=1,'Sch D-1 v.1 (Default)'!Q64,'Sch D-1 v.2 (Other)'!R63)+'Sch D'!U62)</f>
        <v>0</v>
      </c>
      <c r="O17" s="84">
        <f>(IF('Sch D'!$C$113=1,'Sch D-1 v.1 (Default)'!R64,'Sch D-1 v.2 (Other)'!S63)+'Sch D'!V62)</f>
        <v>0</v>
      </c>
    </row>
    <row r="18" spans="1:16" ht="30" customHeight="1" x14ac:dyDescent="0.2">
      <c r="A18" s="320" t="s">
        <v>297</v>
      </c>
      <c r="B18" s="84">
        <f>(IF('Sch D'!$C$113=1,'Sch D-1 v.1 (Default)'!E69,'Sch D-1 v.2 (Other)'!F68)+'Sch D'!I67)</f>
        <v>0</v>
      </c>
      <c r="C18" s="84">
        <f>(IF('Sch D'!$C$113=1,'Sch D-1 v.1 (Default)'!F69,'Sch D-1 v.2 (Other)'!G68)+'Sch D'!J67)</f>
        <v>0</v>
      </c>
      <c r="D18" s="84">
        <f>(IF('Sch D'!$C$113=1,'Sch D-1 v.1 (Default)'!G69,'Sch D-1 v.2 (Other)'!H68)+'Sch D'!K67)</f>
        <v>0</v>
      </c>
      <c r="E18" s="84">
        <f>(IF('Sch D'!$C$113=1,'Sch D-1 v.1 (Default)'!H69,'Sch D-1 v.2 (Other)'!I68)+'Sch D'!L67)</f>
        <v>0</v>
      </c>
      <c r="F18" s="84">
        <f>(IF('Sch D'!$C$113=1,'Sch D-1 v.1 (Default)'!I69,'Sch D-1 v.2 (Other)'!J68)+'Sch D'!M67)</f>
        <v>0</v>
      </c>
      <c r="G18" s="84">
        <f>(IF('Sch D'!$C$113=1,'Sch D-1 v.1 (Default)'!J69,'Sch D-1 v.2 (Other)'!K68)+'Sch D'!N67)</f>
        <v>0</v>
      </c>
      <c r="H18" s="84">
        <f>(IF('Sch D'!$C$113=1,'Sch D-1 v.1 (Default)'!K69,'Sch D-1 v.2 (Other)'!L68)+'Sch D'!O67)</f>
        <v>0</v>
      </c>
      <c r="I18" s="84">
        <f>(IF('Sch D'!$C$113=1,'Sch D-1 v.1 (Default)'!L69,'Sch D-1 v.2 (Other)'!M68)+'Sch D'!P67)</f>
        <v>0</v>
      </c>
      <c r="J18" s="84">
        <f>(IF('Sch D'!$C$113=1,'Sch D-1 v.1 (Default)'!M69,'Sch D-1 v.2 (Other)'!N68)+'Sch D'!Q67)</f>
        <v>0</v>
      </c>
      <c r="K18" s="84">
        <f>(IF('Sch D'!$C$113=1,'Sch D-1 v.1 (Default)'!N69,'Sch D-1 v.2 (Other)'!O68)+'Sch D'!R67)</f>
        <v>0</v>
      </c>
      <c r="L18" s="84">
        <f>(IF('Sch D'!$C$113=1,'Sch D-1 v.1 (Default)'!O69,'Sch D-1 v.2 (Other)'!P68)+'Sch D'!S67)</f>
        <v>0</v>
      </c>
      <c r="M18" s="84">
        <f>(IF('Sch D'!$C$113=1,'Sch D-1 v.1 (Default)'!P69,'Sch D-1 v.2 (Other)'!Q68)+'Sch D'!T67)</f>
        <v>0</v>
      </c>
      <c r="N18" s="84">
        <f>(IF('Sch D'!$C$113=1,'Sch D-1 v.1 (Default)'!Q69,'Sch D-1 v.2 (Other)'!R68)+'Sch D'!U67)</f>
        <v>0</v>
      </c>
      <c r="O18" s="84">
        <f>(IF('Sch D'!$C$113=1,'Sch D-1 v.1 (Default)'!R69,'Sch D-1 v.2 (Other)'!S68)+'Sch D'!V67)</f>
        <v>0</v>
      </c>
    </row>
    <row r="19" spans="1:16" ht="30" customHeight="1" x14ac:dyDescent="0.2">
      <c r="A19" s="320" t="s">
        <v>298</v>
      </c>
      <c r="B19" s="84">
        <f>(IF('Sch D'!$C$113=1,'Sch D-1 v.1 (Default)'!E70,'Sch D-1 v.2 (Other)'!F69)+'Sch D'!I68)</f>
        <v>0</v>
      </c>
      <c r="C19" s="84">
        <f>(IF('Sch D'!$C$113=1,'Sch D-1 v.1 (Default)'!F70,'Sch D-1 v.2 (Other)'!G69)+'Sch D'!J68)</f>
        <v>0</v>
      </c>
      <c r="D19" s="84">
        <f>(IF('Sch D'!$C$113=1,'Sch D-1 v.1 (Default)'!G70,'Sch D-1 v.2 (Other)'!H69)+'Sch D'!K68)</f>
        <v>0</v>
      </c>
      <c r="E19" s="84">
        <f>(IF('Sch D'!$C$113=1,'Sch D-1 v.1 (Default)'!H70,'Sch D-1 v.2 (Other)'!I69)+'Sch D'!L68)</f>
        <v>0</v>
      </c>
      <c r="F19" s="84">
        <f>(IF('Sch D'!$C$113=1,'Sch D-1 v.1 (Default)'!I70,'Sch D-1 v.2 (Other)'!J69)+'Sch D'!M68)</f>
        <v>0</v>
      </c>
      <c r="G19" s="84">
        <f>(IF('Sch D'!$C$113=1,'Sch D-1 v.1 (Default)'!J70,'Sch D-1 v.2 (Other)'!K69)+'Sch D'!N68)</f>
        <v>0</v>
      </c>
      <c r="H19" s="84">
        <f>(IF('Sch D'!$C$113=1,'Sch D-1 v.1 (Default)'!K70,'Sch D-1 v.2 (Other)'!L69)+'Sch D'!O68)</f>
        <v>0</v>
      </c>
      <c r="I19" s="84">
        <f>(IF('Sch D'!$C$113=1,'Sch D-1 v.1 (Default)'!L70,'Sch D-1 v.2 (Other)'!M69)+'Sch D'!P68)</f>
        <v>0</v>
      </c>
      <c r="J19" s="84">
        <f>(IF('Sch D'!$C$113=1,'Sch D-1 v.1 (Default)'!M70,'Sch D-1 v.2 (Other)'!N69)+'Sch D'!Q68)</f>
        <v>0</v>
      </c>
      <c r="K19" s="84">
        <f>(IF('Sch D'!$C$113=1,'Sch D-1 v.1 (Default)'!N70,'Sch D-1 v.2 (Other)'!O69)+'Sch D'!R68)</f>
        <v>0</v>
      </c>
      <c r="L19" s="84">
        <f>(IF('Sch D'!$C$113=1,'Sch D-1 v.1 (Default)'!O70,'Sch D-1 v.2 (Other)'!P69)+'Sch D'!S68)</f>
        <v>0</v>
      </c>
      <c r="M19" s="84">
        <f>(IF('Sch D'!$C$113=1,'Sch D-1 v.1 (Default)'!P70,'Sch D-1 v.2 (Other)'!Q69)+'Sch D'!T68)</f>
        <v>0</v>
      </c>
      <c r="N19" s="84">
        <f>(IF('Sch D'!$C$113=1,'Sch D-1 v.1 (Default)'!Q70,'Sch D-1 v.2 (Other)'!R69)+'Sch D'!U68)</f>
        <v>0</v>
      </c>
      <c r="O19" s="84">
        <f>(IF('Sch D'!$C$113=1,'Sch D-1 v.1 (Default)'!R70,'Sch D-1 v.2 (Other)'!S69)+'Sch D'!V68)</f>
        <v>0</v>
      </c>
    </row>
    <row r="20" spans="1:16" ht="30" customHeight="1" x14ac:dyDescent="0.2">
      <c r="A20" s="320" t="s">
        <v>488</v>
      </c>
      <c r="B20" s="84">
        <f>(IF('Sch D'!$C$113=1,'Sch D-1 v.1 (Default)'!E73,'Sch D-1 v.2 (Other)'!F72)+'Sch D'!I71)</f>
        <v>0</v>
      </c>
      <c r="C20" s="84">
        <f>(IF('Sch D'!$C$113=1,'Sch D-1 v.1 (Default)'!F73,'Sch D-1 v.2 (Other)'!G72)+'Sch D'!J71)</f>
        <v>0</v>
      </c>
      <c r="D20" s="84">
        <f>(IF('Sch D'!$C$113=1,'Sch D-1 v.1 (Default)'!G73,'Sch D-1 v.2 (Other)'!H72)+'Sch D'!K71)</f>
        <v>0</v>
      </c>
      <c r="E20" s="84">
        <f>(IF('Sch D'!$C$113=1,'Sch D-1 v.1 (Default)'!H73,'Sch D-1 v.2 (Other)'!I72)+'Sch D'!L71)</f>
        <v>0</v>
      </c>
      <c r="F20" s="84">
        <f>(IF('Sch D'!$C$113=1,'Sch D-1 v.1 (Default)'!I73,'Sch D-1 v.2 (Other)'!J72)+'Sch D'!M71)</f>
        <v>0</v>
      </c>
      <c r="G20" s="84">
        <f>(IF('Sch D'!$C$113=1,'Sch D-1 v.1 (Default)'!J73,'Sch D-1 v.2 (Other)'!K72)+'Sch D'!N71)</f>
        <v>0</v>
      </c>
      <c r="H20" s="84">
        <f>(IF('Sch D'!$C$113=1,'Sch D-1 v.1 (Default)'!K73,'Sch D-1 v.2 (Other)'!L72)+'Sch D'!O71)</f>
        <v>0</v>
      </c>
      <c r="I20" s="84">
        <f>(IF('Sch D'!$C$113=1,'Sch D-1 v.1 (Default)'!L73,'Sch D-1 v.2 (Other)'!M72)+'Sch D'!P71)</f>
        <v>0</v>
      </c>
      <c r="J20" s="84">
        <f>(IF('Sch D'!$C$113=1,'Sch D-1 v.1 (Default)'!M73,'Sch D-1 v.2 (Other)'!N72)+'Sch D'!Q71)</f>
        <v>0</v>
      </c>
      <c r="K20" s="84">
        <f>(IF('Sch D'!$C$113=1,'Sch D-1 v.1 (Default)'!N73,'Sch D-1 v.2 (Other)'!O72)+'Sch D'!R71)</f>
        <v>0</v>
      </c>
      <c r="L20" s="84">
        <f>(IF('Sch D'!$C$113=1,'Sch D-1 v.1 (Default)'!O73,'Sch D-1 v.2 (Other)'!P72)+'Sch D'!S71)</f>
        <v>0</v>
      </c>
      <c r="M20" s="84">
        <f>(IF('Sch D'!$C$113=1,'Sch D-1 v.1 (Default)'!P73,'Sch D-1 v.2 (Other)'!Q72)+'Sch D'!T71)</f>
        <v>0</v>
      </c>
      <c r="N20" s="84">
        <f>(IF('Sch D'!$C$113=1,'Sch D-1 v.1 (Default)'!Q73,'Sch D-1 v.2 (Other)'!R72)+'Sch D'!U71)</f>
        <v>0</v>
      </c>
      <c r="O20" s="84">
        <f>(IF('Sch D'!$C$113=1,'Sch D-1 v.1 (Default)'!R73,'Sch D-1 v.2 (Other)'!S72)+'Sch D'!V71)</f>
        <v>0</v>
      </c>
    </row>
    <row r="21" spans="1:16" ht="30" customHeight="1" x14ac:dyDescent="0.2">
      <c r="A21" s="320" t="s">
        <v>505</v>
      </c>
      <c r="B21" s="84">
        <f>(IF('Sch D'!$C$113=1,'Sch D-1 v.1 (Default)'!E75,'Sch D-1 v.2 (Other)'!F74)+'Sch D'!I73)</f>
        <v>0</v>
      </c>
      <c r="C21" s="84">
        <f>(IF('Sch D'!$C$113=1,'Sch D-1 v.1 (Default)'!F75,'Sch D-1 v.2 (Other)'!G74)+'Sch D'!J73)</f>
        <v>0</v>
      </c>
      <c r="D21" s="84">
        <f>(IF('Sch D'!$C$113=1,'Sch D-1 v.1 (Default)'!G75,'Sch D-1 v.2 (Other)'!H74)+'Sch D'!K73)</f>
        <v>0</v>
      </c>
      <c r="E21" s="84">
        <f>(IF('Sch D'!$C$113=1,'Sch D-1 v.1 (Default)'!H75,'Sch D-1 v.2 (Other)'!I74)+'Sch D'!L73)</f>
        <v>0</v>
      </c>
      <c r="F21" s="84">
        <f>(IF('Sch D'!$C$113=1,'Sch D-1 v.1 (Default)'!I75,'Sch D-1 v.2 (Other)'!J74)+'Sch D'!M73)</f>
        <v>0</v>
      </c>
      <c r="G21" s="84">
        <f>(IF('Sch D'!$C$113=1,'Sch D-1 v.1 (Default)'!J75,'Sch D-1 v.2 (Other)'!K74)+'Sch D'!N73)</f>
        <v>0</v>
      </c>
      <c r="H21" s="84">
        <f>(IF('Sch D'!$C$113=1,'Sch D-1 v.1 (Default)'!K75,'Sch D-1 v.2 (Other)'!L74)+'Sch D'!O73)</f>
        <v>0</v>
      </c>
      <c r="I21" s="84">
        <f>(IF('Sch D'!$C$113=1,'Sch D-1 v.1 (Default)'!L75,'Sch D-1 v.2 (Other)'!M74)+'Sch D'!P73)</f>
        <v>0</v>
      </c>
      <c r="J21" s="84">
        <f>(IF('Sch D'!$C$113=1,'Sch D-1 v.1 (Default)'!M75,'Sch D-1 v.2 (Other)'!N74)+'Sch D'!Q73)</f>
        <v>0</v>
      </c>
      <c r="K21" s="84">
        <f>(IF('Sch D'!$C$113=1,'Sch D-1 v.1 (Default)'!N75,'Sch D-1 v.2 (Other)'!O74)+'Sch D'!R73)</f>
        <v>0</v>
      </c>
      <c r="L21" s="84">
        <f>(IF('Sch D'!$C$113=1,'Sch D-1 v.1 (Default)'!O75,'Sch D-1 v.2 (Other)'!P74)+'Sch D'!S73)</f>
        <v>0</v>
      </c>
      <c r="M21" s="84">
        <f>(IF('Sch D'!$C$113=1,'Sch D-1 v.1 (Default)'!P75,'Sch D-1 v.2 (Other)'!Q74)+'Sch D'!T73)</f>
        <v>0</v>
      </c>
      <c r="N21" s="84">
        <f>(IF('Sch D'!$C$113=1,'Sch D-1 v.1 (Default)'!Q75,'Sch D-1 v.2 (Other)'!R74)+'Sch D'!U73)</f>
        <v>0</v>
      </c>
      <c r="O21" s="84">
        <f>(IF('Sch D'!$C$113=1,'Sch D-1 v.1 (Default)'!R75,'Sch D-1 v.2 (Other)'!S74)+'Sch D'!V73)</f>
        <v>0</v>
      </c>
    </row>
    <row r="22" spans="1:16" ht="30" customHeight="1" x14ac:dyDescent="0.2">
      <c r="A22" s="320" t="s">
        <v>489</v>
      </c>
      <c r="B22" s="84">
        <f>(IF('Sch D'!$C$113=1,'Sch D-1 v.1 (Default)'!E83,'Sch D-1 v.2 (Other)'!F82)+'Sch D'!I81)</f>
        <v>0</v>
      </c>
      <c r="C22" s="84">
        <f>(IF('Sch D'!$C$113=1,'Sch D-1 v.1 (Default)'!F83,'Sch D-1 v.2 (Other)'!G82)+'Sch D'!J81)</f>
        <v>0</v>
      </c>
      <c r="D22" s="84">
        <f>(IF('Sch D'!$C$113=1,'Sch D-1 v.1 (Default)'!G83,'Sch D-1 v.2 (Other)'!H82)+'Sch D'!K81)</f>
        <v>0</v>
      </c>
      <c r="E22" s="84">
        <f>(IF('Sch D'!$C$113=1,'Sch D-1 v.1 (Default)'!H83,'Sch D-1 v.2 (Other)'!I82)+'Sch D'!L81)</f>
        <v>0</v>
      </c>
      <c r="F22" s="84">
        <f>(IF('Sch D'!$C$113=1,'Sch D-1 v.1 (Default)'!I83,'Sch D-1 v.2 (Other)'!J82)+'Sch D'!M81)</f>
        <v>0</v>
      </c>
      <c r="G22" s="84">
        <f>(IF('Sch D'!$C$113=1,'Sch D-1 v.1 (Default)'!J83,'Sch D-1 v.2 (Other)'!K82)+'Sch D'!N81)</f>
        <v>0</v>
      </c>
      <c r="H22" s="84">
        <f>(IF('Sch D'!$C$113=1,'Sch D-1 v.1 (Default)'!K83,'Sch D-1 v.2 (Other)'!L82)+'Sch D'!O81)</f>
        <v>0</v>
      </c>
      <c r="I22" s="84">
        <f>(IF('Sch D'!$C$113=1,'Sch D-1 v.1 (Default)'!L83,'Sch D-1 v.2 (Other)'!M82)+'Sch D'!P81)</f>
        <v>0</v>
      </c>
      <c r="J22" s="84">
        <f>(IF('Sch D'!$C$113=1,'Sch D-1 v.1 (Default)'!M83,'Sch D-1 v.2 (Other)'!N82)+'Sch D'!Q81)</f>
        <v>0</v>
      </c>
      <c r="K22" s="84">
        <f>(IF('Sch D'!$C$113=1,'Sch D-1 v.1 (Default)'!N83,'Sch D-1 v.2 (Other)'!O82)+'Sch D'!R81)</f>
        <v>0</v>
      </c>
      <c r="L22" s="84">
        <f>(IF('Sch D'!$C$113=1,'Sch D-1 v.1 (Default)'!O83,'Sch D-1 v.2 (Other)'!P82)+'Sch D'!S81)</f>
        <v>0</v>
      </c>
      <c r="M22" s="84">
        <f>(IF('Sch D'!$C$113=1,'Sch D-1 v.1 (Default)'!P83,'Sch D-1 v.2 (Other)'!Q82)+'Sch D'!T81)</f>
        <v>0</v>
      </c>
      <c r="N22" s="84">
        <f>(IF('Sch D'!$C$113=1,'Sch D-1 v.1 (Default)'!Q83,'Sch D-1 v.2 (Other)'!R82)+'Sch D'!U81)</f>
        <v>0</v>
      </c>
      <c r="O22" s="84">
        <f>(IF('Sch D'!$C$113=1,'Sch D-1 v.1 (Default)'!R83,'Sch D-1 v.2 (Other)'!S82)+'Sch D'!V81)</f>
        <v>0</v>
      </c>
    </row>
    <row r="23" spans="1:16" ht="39" thickBot="1" x14ac:dyDescent="0.25">
      <c r="A23" s="390" t="s">
        <v>467</v>
      </c>
      <c r="B23" s="523">
        <f t="shared" ref="B23:O23" si="0">SUM(B11:B22)</f>
        <v>0</v>
      </c>
      <c r="C23" s="523">
        <f t="shared" si="0"/>
        <v>0</v>
      </c>
      <c r="D23" s="523">
        <f t="shared" si="0"/>
        <v>0</v>
      </c>
      <c r="E23" s="523">
        <f t="shared" si="0"/>
        <v>0</v>
      </c>
      <c r="F23" s="523">
        <f t="shared" si="0"/>
        <v>0</v>
      </c>
      <c r="G23" s="523">
        <f t="shared" si="0"/>
        <v>0</v>
      </c>
      <c r="H23" s="523">
        <f t="shared" si="0"/>
        <v>0</v>
      </c>
      <c r="I23" s="523">
        <f t="shared" si="0"/>
        <v>0</v>
      </c>
      <c r="J23" s="523">
        <f t="shared" si="0"/>
        <v>0</v>
      </c>
      <c r="K23" s="523">
        <f t="shared" si="0"/>
        <v>0</v>
      </c>
      <c r="L23" s="523">
        <f t="shared" si="0"/>
        <v>0</v>
      </c>
      <c r="M23" s="523">
        <f t="shared" si="0"/>
        <v>0</v>
      </c>
      <c r="N23" s="523">
        <f t="shared" si="0"/>
        <v>0</v>
      </c>
      <c r="O23" s="523">
        <f t="shared" si="0"/>
        <v>0</v>
      </c>
    </row>
    <row r="24" spans="1:16" ht="18.75" customHeight="1" x14ac:dyDescent="0.2">
      <c r="A24" s="467"/>
      <c r="B24"/>
      <c r="C24"/>
      <c r="D24"/>
      <c r="E24"/>
      <c r="F24"/>
      <c r="G24"/>
      <c r="H24"/>
      <c r="I24"/>
      <c r="J24"/>
      <c r="K24"/>
      <c r="L24"/>
      <c r="M24"/>
      <c r="N24"/>
      <c r="O24"/>
      <c r="P24"/>
    </row>
    <row r="25" spans="1:16" ht="30" customHeight="1" x14ac:dyDescent="0.2">
      <c r="A25" s="396" t="s">
        <v>304</v>
      </c>
      <c r="B25" s="84">
        <f t="shared" ref="B25:O25" si="1">ROUND((B9-B23),0)</f>
        <v>0</v>
      </c>
      <c r="C25" s="84">
        <f t="shared" si="1"/>
        <v>0</v>
      </c>
      <c r="D25" s="84">
        <f t="shared" si="1"/>
        <v>0</v>
      </c>
      <c r="E25" s="84">
        <f t="shared" si="1"/>
        <v>0</v>
      </c>
      <c r="F25" s="84">
        <f t="shared" si="1"/>
        <v>0</v>
      </c>
      <c r="G25" s="84">
        <f t="shared" si="1"/>
        <v>0</v>
      </c>
      <c r="H25" s="84">
        <f t="shared" si="1"/>
        <v>0</v>
      </c>
      <c r="I25" s="84">
        <f t="shared" si="1"/>
        <v>0</v>
      </c>
      <c r="J25" s="84">
        <f t="shared" si="1"/>
        <v>0</v>
      </c>
      <c r="K25" s="84">
        <f t="shared" si="1"/>
        <v>0</v>
      </c>
      <c r="L25" s="84">
        <f t="shared" si="1"/>
        <v>0</v>
      </c>
      <c r="M25" s="84">
        <f t="shared" si="1"/>
        <v>0</v>
      </c>
      <c r="N25" s="84">
        <f t="shared" si="1"/>
        <v>0</v>
      </c>
      <c r="O25" s="84">
        <f t="shared" si="1"/>
        <v>0</v>
      </c>
    </row>
    <row r="26" spans="1:16" ht="30" customHeight="1" x14ac:dyDescent="0.2">
      <c r="A26" s="391" t="s">
        <v>303</v>
      </c>
      <c r="B26" s="84">
        <f>ROUNDDOWN((0.2*B23),0)</f>
        <v>0</v>
      </c>
      <c r="C26" s="84">
        <f t="shared" ref="C26:L26" si="2">ROUNDDOWN((0.2*C23),0)</f>
        <v>0</v>
      </c>
      <c r="D26" s="84">
        <f t="shared" si="2"/>
        <v>0</v>
      </c>
      <c r="E26" s="84">
        <f t="shared" si="2"/>
        <v>0</v>
      </c>
      <c r="F26" s="84">
        <f t="shared" si="2"/>
        <v>0</v>
      </c>
      <c r="G26" s="84">
        <f t="shared" si="2"/>
        <v>0</v>
      </c>
      <c r="H26" s="84">
        <f t="shared" si="2"/>
        <v>0</v>
      </c>
      <c r="I26" s="84">
        <f t="shared" si="2"/>
        <v>0</v>
      </c>
      <c r="J26" s="84">
        <f t="shared" si="2"/>
        <v>0</v>
      </c>
      <c r="K26" s="84">
        <f t="shared" si="2"/>
        <v>0</v>
      </c>
      <c r="L26" s="84">
        <f t="shared" si="2"/>
        <v>0</v>
      </c>
      <c r="M26" s="84">
        <f>ROUNDDOWN((0.2*M23),0)</f>
        <v>0</v>
      </c>
      <c r="N26" s="84">
        <f>ROUNDDOWN((0.2*N23),0)</f>
        <v>0</v>
      </c>
      <c r="O26" s="84">
        <f>ROUNDDOWN((0.2*O23),0)</f>
        <v>0</v>
      </c>
    </row>
    <row r="27" spans="1:16" s="144" customFormat="1" ht="30" customHeight="1" x14ac:dyDescent="0.2">
      <c r="A27" s="392" t="s">
        <v>308</v>
      </c>
      <c r="B27" s="389">
        <f>ROUND((IF(B26&gt;B25,0,B25-B26)),0)</f>
        <v>0</v>
      </c>
      <c r="C27" s="389">
        <f t="shared" ref="C27:L27" si="3">ROUND((IF(C26&gt;C25,0,C25-C26)),0)</f>
        <v>0</v>
      </c>
      <c r="D27" s="389">
        <f t="shared" si="3"/>
        <v>0</v>
      </c>
      <c r="E27" s="389">
        <f t="shared" si="3"/>
        <v>0</v>
      </c>
      <c r="F27" s="389">
        <f t="shared" si="3"/>
        <v>0</v>
      </c>
      <c r="G27" s="389">
        <f t="shared" si="3"/>
        <v>0</v>
      </c>
      <c r="H27" s="389">
        <f t="shared" si="3"/>
        <v>0</v>
      </c>
      <c r="I27" s="389">
        <f t="shared" si="3"/>
        <v>0</v>
      </c>
      <c r="J27" s="389">
        <f t="shared" si="3"/>
        <v>0</v>
      </c>
      <c r="K27" s="389">
        <f t="shared" si="3"/>
        <v>0</v>
      </c>
      <c r="L27" s="389">
        <f t="shared" si="3"/>
        <v>0</v>
      </c>
      <c r="M27" s="389">
        <f>ROUND((IF(M26&gt;M25,0,M25-M26)),0)</f>
        <v>0</v>
      </c>
      <c r="N27" s="389">
        <f>ROUND((IF(N26&gt;N25,0,N25-N26)),0)</f>
        <v>0</v>
      </c>
      <c r="O27" s="389">
        <f>ROUND((IF(O26&gt;O25,0,O25-O26)),0)</f>
        <v>0</v>
      </c>
    </row>
    <row r="29" spans="1:16" x14ac:dyDescent="0.2">
      <c r="P29" s="74" t="s">
        <v>71</v>
      </c>
    </row>
    <row r="30" spans="1:16" x14ac:dyDescent="0.2">
      <c r="A30" s="315"/>
    </row>
    <row r="31" spans="1:16" x14ac:dyDescent="0.2">
      <c r="A31" s="315"/>
    </row>
    <row r="32" spans="1:16" x14ac:dyDescent="0.2">
      <c r="A32" s="315"/>
    </row>
    <row r="33" spans="1:1" x14ac:dyDescent="0.2">
      <c r="A33" s="315"/>
    </row>
    <row r="34" spans="1:1" x14ac:dyDescent="0.2">
      <c r="A34" s="315"/>
    </row>
  </sheetData>
  <sheetProtection algorithmName="SHA-512" hashValue="ETRmVCv8y8ybTRaVs+f18FZF2GDWP3y4k1cJa0M+o6gFj9yNZ+4NfeKt9ki+QrfXoAbfSiMZQ/D1kvUEPfh78g==" saltValue="Fb3UE2hDwYwSPaB3kEACOA==" spinCount="100000" sheet="1" objects="1" scenarios="1"/>
  <mergeCells count="2">
    <mergeCell ref="B10:O10"/>
    <mergeCell ref="B3:D3"/>
  </mergeCells>
  <pageMargins left="0.75" right="0.5" top="1" bottom="0.5" header="0.5" footer="0.5"/>
  <pageSetup scale="60" fitToHeight="0" orientation="landscape" blackAndWhite="1" r:id="rId1"/>
  <headerFooter alignWithMargins="0">
    <oddFooter>&amp;L470-5477 (Rev. 7/26)&amp;RPage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dimension ref="A1:O38"/>
  <sheetViews>
    <sheetView showGridLines="0" zoomScale="90" zoomScaleNormal="90" workbookViewId="0"/>
  </sheetViews>
  <sheetFormatPr defaultColWidth="11.42578125" defaultRowHeight="12.75" x14ac:dyDescent="0.2"/>
  <cols>
    <col min="1" max="1" width="31.28515625" style="74" customWidth="1"/>
    <col min="2" max="15" width="14.7109375" style="74" customWidth="1"/>
    <col min="16" max="16384" width="11.42578125" style="74"/>
  </cols>
  <sheetData>
    <row r="1" spans="1:15" ht="31.5" x14ac:dyDescent="0.25">
      <c r="B1" s="250" t="s">
        <v>232</v>
      </c>
      <c r="C1" s="256"/>
      <c r="D1" s="256"/>
      <c r="E1" s="256"/>
      <c r="F1" s="256"/>
      <c r="G1" s="256"/>
      <c r="H1" s="256"/>
      <c r="I1" s="250"/>
      <c r="J1" s="256"/>
      <c r="K1" s="256"/>
      <c r="L1" s="256"/>
      <c r="M1" s="256"/>
      <c r="N1" s="256"/>
      <c r="O1" s="256"/>
    </row>
    <row r="2" spans="1:15" x14ac:dyDescent="0.2">
      <c r="A2" s="144" t="s">
        <v>152</v>
      </c>
      <c r="B2" s="72">
        <f>Certification!D2</f>
        <v>0</v>
      </c>
      <c r="C2" s="144"/>
      <c r="D2" s="144"/>
      <c r="E2" s="144"/>
      <c r="F2" s="144"/>
      <c r="G2" s="680"/>
      <c r="H2" s="680"/>
      <c r="I2" s="680"/>
      <c r="J2" s="680"/>
      <c r="K2" s="680"/>
      <c r="L2" s="680"/>
      <c r="M2" s="680"/>
      <c r="N2" s="680"/>
      <c r="O2" s="680"/>
    </row>
    <row r="3" spans="1:15" x14ac:dyDescent="0.2">
      <c r="A3" s="144" t="s">
        <v>158</v>
      </c>
      <c r="B3" s="73">
        <f>Certification!G6</f>
        <v>0</v>
      </c>
    </row>
    <row r="5" spans="1:15" x14ac:dyDescent="0.2">
      <c r="A5" s="314" t="s">
        <v>254</v>
      </c>
      <c r="B5" s="75">
        <v>7</v>
      </c>
      <c r="C5" s="75">
        <v>8</v>
      </c>
      <c r="D5" s="75">
        <v>9</v>
      </c>
      <c r="E5" s="75">
        <v>10</v>
      </c>
      <c r="F5" s="75">
        <v>11</v>
      </c>
      <c r="G5" s="75">
        <v>12</v>
      </c>
      <c r="H5" s="75">
        <v>13</v>
      </c>
      <c r="I5" s="75">
        <v>14</v>
      </c>
      <c r="J5" s="75">
        <v>15</v>
      </c>
      <c r="K5" s="75">
        <v>16</v>
      </c>
      <c r="L5" s="75">
        <v>17</v>
      </c>
      <c r="M5" s="75">
        <v>18</v>
      </c>
      <c r="N5" s="75">
        <v>19</v>
      </c>
      <c r="O5" s="75">
        <v>20</v>
      </c>
    </row>
    <row r="6" spans="1:15" s="78" customFormat="1" ht="42" customHeight="1" x14ac:dyDescent="0.2">
      <c r="A6" s="178" t="s">
        <v>156</v>
      </c>
      <c r="B6" s="110"/>
      <c r="C6" s="77" t="str">
        <f>'Sch D'!J8</f>
        <v>**Community Integrated</v>
      </c>
      <c r="D6" s="77" t="str">
        <f>'Sch D'!K8</f>
        <v>***Other</v>
      </c>
      <c r="E6" s="110"/>
      <c r="F6" s="77" t="str">
        <f>'Sch D'!M8</f>
        <v>**Community Integrated</v>
      </c>
      <c r="G6" s="77" t="str">
        <f>'Sch D'!N8</f>
        <v>***Other</v>
      </c>
      <c r="H6" s="110"/>
      <c r="I6" s="110"/>
      <c r="J6" s="110"/>
      <c r="K6" s="110"/>
      <c r="L6" s="110"/>
      <c r="M6" s="549" t="s">
        <v>532</v>
      </c>
      <c r="N6" s="257" t="s">
        <v>532</v>
      </c>
      <c r="O6" s="110"/>
    </row>
    <row r="7" spans="1:15" x14ac:dyDescent="0.2">
      <c r="A7" s="74" t="s">
        <v>157</v>
      </c>
      <c r="B7" s="82" t="str">
        <f>'Sch D'!I9</f>
        <v>ID</v>
      </c>
      <c r="C7" s="82" t="str">
        <f>'Sch D'!J9</f>
        <v>ID</v>
      </c>
      <c r="D7" s="82" t="str">
        <f>'Sch D'!K9</f>
        <v>ID</v>
      </c>
      <c r="E7" s="82" t="str">
        <f>'Sch D'!L9</f>
        <v>BI</v>
      </c>
      <c r="F7" s="82" t="str">
        <f>'Sch D'!M9</f>
        <v>BI</v>
      </c>
      <c r="G7" s="82" t="str">
        <f>'Sch D'!N9</f>
        <v>BI</v>
      </c>
      <c r="H7" s="82" t="str">
        <f>'Sch D'!O9</f>
        <v>ID</v>
      </c>
      <c r="I7" s="82" t="str">
        <f>'Sch D'!P9</f>
        <v>CMH</v>
      </c>
      <c r="J7" s="82" t="str">
        <f>'Sch D'!Q9</f>
        <v>ID</v>
      </c>
      <c r="K7" s="82" t="str">
        <f>'Sch D'!R9</f>
        <v>BI</v>
      </c>
      <c r="L7" s="82" t="str">
        <f>'Sch D'!S9</f>
        <v>HD</v>
      </c>
      <c r="M7" s="82">
        <f>'Sch D'!T9</f>
        <v>0</v>
      </c>
      <c r="N7" s="82">
        <f>'Sch D'!U9</f>
        <v>0</v>
      </c>
      <c r="O7" s="211"/>
    </row>
    <row r="8" spans="1:15" ht="25.5" x14ac:dyDescent="0.2">
      <c r="A8" s="80" t="s">
        <v>185</v>
      </c>
      <c r="B8" s="82" t="str">
        <f>'Sch D'!I10</f>
        <v>H2015-HI</v>
      </c>
      <c r="C8" s="400" t="s">
        <v>255</v>
      </c>
      <c r="D8" s="275" t="str">
        <f>'Sch D'!K10</f>
        <v>H2016-HI / S5136-HI</v>
      </c>
      <c r="E8" s="82" t="str">
        <f>'Sch D'!L10</f>
        <v>H2015</v>
      </c>
      <c r="F8" s="82" t="str">
        <f>'Sch D'!M10</f>
        <v>H2016</v>
      </c>
      <c r="G8" s="82" t="str">
        <f>'Sch D'!N10</f>
        <v>H2016</v>
      </c>
      <c r="H8" s="275" t="str">
        <f>'Sch D'!O10</f>
        <v>S5136-UA/UB/UC</v>
      </c>
      <c r="I8" s="82" t="str">
        <f>'Sch D'!P10</f>
        <v>H2021</v>
      </c>
      <c r="J8" s="82" t="str">
        <f>'Sch D'!Q10</f>
        <v>T1004-U3</v>
      </c>
      <c r="K8" s="82" t="str">
        <f>'Sch D'!R10</f>
        <v>T1004-U3</v>
      </c>
      <c r="L8" s="82" t="str">
        <f>'Sch D'!S10</f>
        <v>T1004-U3</v>
      </c>
      <c r="M8" s="82">
        <f>'Sch D'!T10</f>
        <v>0</v>
      </c>
      <c r="N8" s="82">
        <f>'Sch D'!U10</f>
        <v>0</v>
      </c>
      <c r="O8" s="82" t="str">
        <f>'Sch D'!V10</f>
        <v>MFP</v>
      </c>
    </row>
    <row r="9" spans="1:15" ht="30" customHeight="1" x14ac:dyDescent="0.2">
      <c r="A9" s="314" t="s">
        <v>307</v>
      </c>
      <c r="B9" s="84">
        <f>ROUND(('Sch D'!I117),0)</f>
        <v>0</v>
      </c>
      <c r="C9" s="84">
        <f>ROUND(('Sch D'!J117),0)</f>
        <v>0</v>
      </c>
      <c r="D9" s="84">
        <f>ROUND(('Sch D'!K117),0)</f>
        <v>0</v>
      </c>
      <c r="E9" s="84">
        <f>ROUND(('Sch D'!L117),0)</f>
        <v>0</v>
      </c>
      <c r="F9" s="84">
        <f>ROUND(('Sch D'!M117),0)</f>
        <v>0</v>
      </c>
      <c r="G9" s="84">
        <f>ROUND(('Sch D'!N117),0)</f>
        <v>0</v>
      </c>
      <c r="H9" s="84">
        <f>ROUND(('Sch D'!O117),0)</f>
        <v>0</v>
      </c>
      <c r="I9" s="84">
        <f>ROUND(('Sch D'!P117),0)</f>
        <v>0</v>
      </c>
      <c r="J9" s="84">
        <f>ROUND(('Sch D'!Q117),0)</f>
        <v>0</v>
      </c>
      <c r="K9" s="84">
        <f>ROUND(('Sch D'!R117),0)</f>
        <v>0</v>
      </c>
      <c r="L9" s="84">
        <f>ROUND(('Sch D'!S117),0)</f>
        <v>0</v>
      </c>
      <c r="M9" s="84">
        <f>ROUND(('Sch D'!T117),0)</f>
        <v>0</v>
      </c>
      <c r="N9" s="84">
        <f>ROUND(('Sch D'!U117),0)</f>
        <v>0</v>
      </c>
      <c r="O9" s="84">
        <f>ROUND(('Sch D'!V117),0)</f>
        <v>0</v>
      </c>
    </row>
    <row r="10" spans="1:15" s="217" customFormat="1" ht="30" customHeight="1" thickBot="1" x14ac:dyDescent="0.25">
      <c r="A10" s="179" t="s">
        <v>309</v>
      </c>
      <c r="B10" s="109">
        <f>'Sch D-2'!B27</f>
        <v>0</v>
      </c>
      <c r="C10" s="109">
        <f>'Sch D-2'!C27</f>
        <v>0</v>
      </c>
      <c r="D10" s="109">
        <f>'Sch D-2'!D27</f>
        <v>0</v>
      </c>
      <c r="E10" s="109">
        <f>'Sch D-2'!E27</f>
        <v>0</v>
      </c>
      <c r="F10" s="109">
        <f>'Sch D-2'!F27</f>
        <v>0</v>
      </c>
      <c r="G10" s="109">
        <f>'Sch D-2'!G27</f>
        <v>0</v>
      </c>
      <c r="H10" s="109">
        <f>'Sch D-2'!H27</f>
        <v>0</v>
      </c>
      <c r="I10" s="109">
        <f>'Sch D-2'!I27</f>
        <v>0</v>
      </c>
      <c r="J10" s="109">
        <f>'Sch D-2'!J27</f>
        <v>0</v>
      </c>
      <c r="K10" s="109">
        <f>'Sch D-2'!K27</f>
        <v>0</v>
      </c>
      <c r="L10" s="109">
        <f>'Sch D-2'!L27</f>
        <v>0</v>
      </c>
      <c r="M10" s="109">
        <f>'Sch D-2'!M27</f>
        <v>0</v>
      </c>
      <c r="N10" s="109">
        <f>'Sch D-2'!N27</f>
        <v>0</v>
      </c>
      <c r="O10" s="109">
        <f>'Sch D-2'!O27</f>
        <v>0</v>
      </c>
    </row>
    <row r="11" spans="1:15" ht="30" customHeight="1" x14ac:dyDescent="0.2">
      <c r="A11" s="314" t="s">
        <v>310</v>
      </c>
      <c r="B11" s="83">
        <f>ROUND((B9-B10),0)</f>
        <v>0</v>
      </c>
      <c r="C11" s="83">
        <f t="shared" ref="C11:O11" si="0">ROUND((C9-C10),0)</f>
        <v>0</v>
      </c>
      <c r="D11" s="83">
        <f t="shared" si="0"/>
        <v>0</v>
      </c>
      <c r="E11" s="83">
        <f t="shared" si="0"/>
        <v>0</v>
      </c>
      <c r="F11" s="83">
        <f t="shared" si="0"/>
        <v>0</v>
      </c>
      <c r="G11" s="83">
        <f t="shared" si="0"/>
        <v>0</v>
      </c>
      <c r="H11" s="83">
        <f t="shared" si="0"/>
        <v>0</v>
      </c>
      <c r="I11" s="83">
        <f t="shared" si="0"/>
        <v>0</v>
      </c>
      <c r="J11" s="83">
        <f t="shared" si="0"/>
        <v>0</v>
      </c>
      <c r="K11" s="83">
        <f t="shared" si="0"/>
        <v>0</v>
      </c>
      <c r="L11" s="83">
        <f t="shared" si="0"/>
        <v>0</v>
      </c>
      <c r="M11" s="83">
        <f t="shared" si="0"/>
        <v>0</v>
      </c>
      <c r="N11" s="83">
        <f t="shared" si="0"/>
        <v>0</v>
      </c>
      <c r="O11" s="83">
        <f t="shared" si="0"/>
        <v>0</v>
      </c>
    </row>
    <row r="12" spans="1:15" ht="30" customHeight="1" x14ac:dyDescent="0.2">
      <c r="A12" s="314" t="s">
        <v>311</v>
      </c>
      <c r="B12" s="84">
        <f>'Sch D'!I118</f>
        <v>0</v>
      </c>
      <c r="C12" s="84">
        <f>'Sch D'!J118</f>
        <v>0</v>
      </c>
      <c r="D12" s="84">
        <f>'Sch D'!K118</f>
        <v>0</v>
      </c>
      <c r="E12" s="84">
        <f>'Sch D'!L118</f>
        <v>0</v>
      </c>
      <c r="F12" s="84">
        <f>'Sch D'!M118</f>
        <v>0</v>
      </c>
      <c r="G12" s="84">
        <f>'Sch D'!N118</f>
        <v>0</v>
      </c>
      <c r="H12" s="84">
        <f>'Sch D'!O118</f>
        <v>0</v>
      </c>
      <c r="I12" s="84">
        <f>'Sch D'!P118</f>
        <v>0</v>
      </c>
      <c r="J12" s="84">
        <f>'Sch D'!Q118</f>
        <v>0</v>
      </c>
      <c r="K12" s="84">
        <f>'Sch D'!R118</f>
        <v>0</v>
      </c>
      <c r="L12" s="84">
        <f>'Sch D'!S118</f>
        <v>0</v>
      </c>
      <c r="M12" s="84">
        <f>'Sch D'!T118</f>
        <v>0</v>
      </c>
      <c r="N12" s="84">
        <f>'Sch D'!U118</f>
        <v>0</v>
      </c>
      <c r="O12" s="84">
        <f>'Sch D'!V118</f>
        <v>0</v>
      </c>
    </row>
    <row r="13" spans="1:15" ht="30" customHeight="1" x14ac:dyDescent="0.2">
      <c r="A13" s="465" t="s">
        <v>430</v>
      </c>
      <c r="B13" s="466">
        <f t="array" ref="B13">ROUND(IF(B12=0,0,B11/B12),4)</f>
        <v>0</v>
      </c>
      <c r="C13" s="466">
        <f t="shared" ref="C13:O13" si="1">IF(C12=0,0,C11/C12)</f>
        <v>0</v>
      </c>
      <c r="D13" s="466">
        <f t="shared" si="1"/>
        <v>0</v>
      </c>
      <c r="E13" s="466">
        <f t="shared" si="1"/>
        <v>0</v>
      </c>
      <c r="F13" s="466">
        <f t="shared" si="1"/>
        <v>0</v>
      </c>
      <c r="G13" s="466">
        <f t="shared" si="1"/>
        <v>0</v>
      </c>
      <c r="H13" s="466">
        <f t="shared" si="1"/>
        <v>0</v>
      </c>
      <c r="I13" s="466">
        <f t="shared" si="1"/>
        <v>0</v>
      </c>
      <c r="J13" s="466">
        <f t="shared" si="1"/>
        <v>0</v>
      </c>
      <c r="K13" s="466">
        <f t="shared" si="1"/>
        <v>0</v>
      </c>
      <c r="L13" s="466">
        <f t="shared" si="1"/>
        <v>0</v>
      </c>
      <c r="M13" s="466">
        <f>IF(M12=0,0,M11/M12)</f>
        <v>0</v>
      </c>
      <c r="N13" s="466">
        <f>IF(N12=0,0,N11/N12)</f>
        <v>0</v>
      </c>
      <c r="O13" s="466">
        <f t="shared" si="1"/>
        <v>0</v>
      </c>
    </row>
    <row r="14" spans="1:15" customFormat="1" ht="32.25" customHeight="1" x14ac:dyDescent="0.2"/>
    <row r="15" spans="1:15" customFormat="1" x14ac:dyDescent="0.2">
      <c r="A15" s="401" t="s">
        <v>401</v>
      </c>
    </row>
    <row r="16" spans="1:15" customFormat="1" ht="4.5" customHeight="1" x14ac:dyDescent="0.2"/>
    <row r="17" spans="1:15" x14ac:dyDescent="0.2">
      <c r="A17" s="80" t="s">
        <v>49</v>
      </c>
      <c r="B17" s="75">
        <v>7</v>
      </c>
      <c r="C17" s="75">
        <v>8</v>
      </c>
      <c r="D17" s="75">
        <v>9</v>
      </c>
      <c r="E17" s="75">
        <v>10</v>
      </c>
      <c r="F17" s="75">
        <v>11</v>
      </c>
      <c r="G17" s="75">
        <v>12</v>
      </c>
      <c r="H17" s="75">
        <v>13</v>
      </c>
      <c r="I17" s="75">
        <v>14</v>
      </c>
      <c r="J17" s="75">
        <v>15</v>
      </c>
      <c r="K17" s="75">
        <v>16</v>
      </c>
      <c r="L17" s="75">
        <v>17</v>
      </c>
      <c r="M17" s="75">
        <v>18</v>
      </c>
      <c r="N17" s="75">
        <v>19</v>
      </c>
      <c r="O17"/>
    </row>
    <row r="18" spans="1:15" s="78" customFormat="1" ht="42" customHeight="1" x14ac:dyDescent="0.2">
      <c r="A18" s="54" t="s">
        <v>156</v>
      </c>
      <c r="B18" s="110"/>
      <c r="C18" s="77" t="s">
        <v>194</v>
      </c>
      <c r="D18" s="214" t="s">
        <v>214</v>
      </c>
      <c r="E18" s="110"/>
      <c r="F18" s="77" t="s">
        <v>194</v>
      </c>
      <c r="G18" s="214" t="s">
        <v>214</v>
      </c>
      <c r="H18" s="110"/>
      <c r="I18" s="110"/>
      <c r="J18" s="110"/>
      <c r="K18" s="110"/>
      <c r="L18" s="110"/>
      <c r="M18" s="257" t="s">
        <v>532</v>
      </c>
      <c r="N18" s="257" t="s">
        <v>532</v>
      </c>
      <c r="O18"/>
    </row>
    <row r="19" spans="1:15" x14ac:dyDescent="0.2">
      <c r="A19" t="s">
        <v>157</v>
      </c>
      <c r="B19" s="82" t="s">
        <v>90</v>
      </c>
      <c r="C19" s="82" t="s">
        <v>90</v>
      </c>
      <c r="D19" s="82" t="s">
        <v>90</v>
      </c>
      <c r="E19" s="82" t="s">
        <v>92</v>
      </c>
      <c r="F19" s="82" t="s">
        <v>92</v>
      </c>
      <c r="G19" s="82" t="s">
        <v>92</v>
      </c>
      <c r="H19" s="82" t="s">
        <v>90</v>
      </c>
      <c r="I19" s="82" t="s">
        <v>93</v>
      </c>
      <c r="J19" s="82" t="s">
        <v>90</v>
      </c>
      <c r="K19" s="82" t="s">
        <v>92</v>
      </c>
      <c r="L19" s="82" t="s">
        <v>52</v>
      </c>
      <c r="M19" s="82">
        <f>M7</f>
        <v>0</v>
      </c>
      <c r="N19" s="82">
        <f>N7</f>
        <v>0</v>
      </c>
      <c r="O19"/>
    </row>
    <row r="20" spans="1:15" ht="27.75" customHeight="1" x14ac:dyDescent="0.2">
      <c r="A20" s="226" t="s">
        <v>185</v>
      </c>
      <c r="B20" s="82" t="s">
        <v>82</v>
      </c>
      <c r="C20" s="204" t="s">
        <v>255</v>
      </c>
      <c r="D20" s="275" t="s">
        <v>253</v>
      </c>
      <c r="E20" s="82" t="s">
        <v>86</v>
      </c>
      <c r="F20" s="82" t="s">
        <v>85</v>
      </c>
      <c r="G20" s="82" t="s">
        <v>85</v>
      </c>
      <c r="H20" s="275" t="s">
        <v>533</v>
      </c>
      <c r="I20" s="82" t="s">
        <v>88</v>
      </c>
      <c r="J20" s="82" t="s">
        <v>87</v>
      </c>
      <c r="K20" s="82" t="s">
        <v>87</v>
      </c>
      <c r="L20" s="82" t="s">
        <v>87</v>
      </c>
      <c r="M20" s="82">
        <f>M8</f>
        <v>0</v>
      </c>
      <c r="N20" s="82">
        <f>N8</f>
        <v>0</v>
      </c>
      <c r="O20"/>
    </row>
    <row r="21" spans="1:15" customFormat="1" ht="30" customHeight="1" x14ac:dyDescent="0.2">
      <c r="A21" s="398" t="s">
        <v>395</v>
      </c>
      <c r="B21" s="293">
        <f>'Sch A-1'!B12</f>
        <v>0</v>
      </c>
      <c r="C21" s="299"/>
      <c r="D21" s="299"/>
      <c r="E21" s="293">
        <f>'Sch A-1'!E12</f>
        <v>0</v>
      </c>
      <c r="F21" s="293">
        <f>'Sch A-1'!F12</f>
        <v>0</v>
      </c>
      <c r="G21" s="293">
        <f>'Sch A-1'!G12</f>
        <v>0</v>
      </c>
      <c r="H21" s="299"/>
      <c r="I21" s="293">
        <f>'Sch A-1'!I12</f>
        <v>0</v>
      </c>
      <c r="J21" s="293">
        <f>'Sch A-1'!J12</f>
        <v>0</v>
      </c>
      <c r="K21" s="293">
        <f>'Sch A-1'!K12</f>
        <v>0</v>
      </c>
      <c r="L21" s="293">
        <f>'Sch A-1'!L12</f>
        <v>0</v>
      </c>
      <c r="M21" s="293">
        <f>'Sch A-1'!M12</f>
        <v>0</v>
      </c>
      <c r="N21" s="293">
        <f>'Sch A-1'!N12</f>
        <v>0</v>
      </c>
    </row>
    <row r="22" spans="1:15" ht="30" customHeight="1" x14ac:dyDescent="0.2">
      <c r="A22" s="398" t="s">
        <v>398</v>
      </c>
      <c r="B22" s="300">
        <f>'Sch A-1'!B20+'Sch A-1'!B21+'Sch A-1'!B22</f>
        <v>0</v>
      </c>
      <c r="C22" s="299"/>
      <c r="D22" s="299"/>
      <c r="E22" s="300">
        <f>'Sch A-1'!E20+'Sch A-1'!E21+'Sch A-1'!E22</f>
        <v>0</v>
      </c>
      <c r="F22" s="300">
        <f>'Sch A-1'!F20+'Sch A-1'!F21+'Sch A-1'!F22</f>
        <v>0</v>
      </c>
      <c r="G22" s="300">
        <f>'Sch A-1'!G20+'Sch A-1'!G21+'Sch A-1'!G22</f>
        <v>0</v>
      </c>
      <c r="H22" s="299"/>
      <c r="I22" s="300">
        <f>'Sch A-1'!I20+'Sch A-1'!I21+'Sch A-1'!I22</f>
        <v>0</v>
      </c>
      <c r="J22" s="300">
        <f>'Sch A-1'!J20+'Sch A-1'!J21+'Sch A-1'!J22</f>
        <v>0</v>
      </c>
      <c r="K22" s="300">
        <f>'Sch A-1'!K20+'Sch A-1'!K21+'Sch A-1'!K22</f>
        <v>0</v>
      </c>
      <c r="L22" s="300">
        <f>'Sch A-1'!L20+'Sch A-1'!L21+'Sch A-1'!L22</f>
        <v>0</v>
      </c>
      <c r="M22" s="299"/>
      <c r="N22" s="299"/>
    </row>
    <row r="23" spans="1:15" customFormat="1" ht="30" customHeight="1" x14ac:dyDescent="0.2">
      <c r="A23" s="398" t="s">
        <v>397</v>
      </c>
      <c r="B23" s="300">
        <f>'Sch A-1'!B23</f>
        <v>0</v>
      </c>
      <c r="C23" s="299"/>
      <c r="D23" s="299"/>
      <c r="E23" s="300">
        <f>'Sch A-1'!E23</f>
        <v>0</v>
      </c>
      <c r="F23" s="300">
        <f>'Sch A-1'!F23</f>
        <v>0</v>
      </c>
      <c r="G23" s="300">
        <f>'Sch A-1'!G23</f>
        <v>0</v>
      </c>
      <c r="H23" s="299"/>
      <c r="I23" s="300">
        <f>'Sch A-1'!I23</f>
        <v>0</v>
      </c>
      <c r="J23" s="300">
        <f>'Sch A-1'!J23</f>
        <v>0</v>
      </c>
      <c r="K23" s="300">
        <f>'Sch A-1'!K23</f>
        <v>0</v>
      </c>
      <c r="L23" s="300">
        <f>'Sch A-1'!L23</f>
        <v>0</v>
      </c>
      <c r="M23" s="299"/>
      <c r="N23" s="299"/>
    </row>
    <row r="24" spans="1:15" customFormat="1" ht="30" customHeight="1" x14ac:dyDescent="0.2">
      <c r="A24" s="93" t="s">
        <v>399</v>
      </c>
      <c r="B24" s="301">
        <f>SUM(B21:B23)</f>
        <v>0</v>
      </c>
      <c r="C24" s="302"/>
      <c r="D24" s="302"/>
      <c r="E24" s="301">
        <f>SUM(E21:E23)</f>
        <v>0</v>
      </c>
      <c r="F24" s="301">
        <f t="shared" ref="F24:I24" si="2">SUM(F21:F23)</f>
        <v>0</v>
      </c>
      <c r="G24" s="301">
        <f t="shared" si="2"/>
        <v>0</v>
      </c>
      <c r="H24" s="302"/>
      <c r="I24" s="301">
        <f t="shared" si="2"/>
        <v>0</v>
      </c>
      <c r="J24" s="301">
        <f t="shared" ref="J24" si="3">SUM(J21:J23)</f>
        <v>0</v>
      </c>
      <c r="K24" s="301">
        <f t="shared" ref="K24" si="4">SUM(K21:K23)</f>
        <v>0</v>
      </c>
      <c r="L24" s="301">
        <f t="shared" ref="L24" si="5">SUM(L21:L23)</f>
        <v>0</v>
      </c>
      <c r="M24" s="301">
        <f t="shared" ref="M24:N24" si="6">SUM(M21:M23)</f>
        <v>0</v>
      </c>
      <c r="N24" s="301">
        <f t="shared" si="6"/>
        <v>0</v>
      </c>
    </row>
    <row r="25" spans="1:15" customFormat="1" x14ac:dyDescent="0.2">
      <c r="A25" s="54"/>
      <c r="B25" s="183"/>
      <c r="C25" s="183"/>
      <c r="D25" s="183"/>
      <c r="E25" s="183"/>
      <c r="F25" s="183"/>
      <c r="G25" s="183"/>
      <c r="H25" s="183"/>
      <c r="I25" s="183"/>
      <c r="J25" s="183"/>
      <c r="K25" s="183"/>
      <c r="L25" s="183"/>
      <c r="M25" s="183"/>
      <c r="N25" s="183"/>
    </row>
    <row r="26" spans="1:15" customFormat="1" ht="38.25" x14ac:dyDescent="0.2">
      <c r="A26" s="398" t="s">
        <v>400</v>
      </c>
      <c r="B26" s="260">
        <f>IFERROR(ROUND(B21/B24,4),0)</f>
        <v>0</v>
      </c>
      <c r="C26" s="261"/>
      <c r="D26" s="261"/>
      <c r="E26" s="260">
        <f>IFERROR(ROUND(E21/E24,4),0)</f>
        <v>0</v>
      </c>
      <c r="F26" s="260">
        <f>IFERROR(ROUND(F21/F24,4),0)</f>
        <v>0</v>
      </c>
      <c r="G26" s="260">
        <f>IFERROR(ROUND(G21/G24,4),0)</f>
        <v>0</v>
      </c>
      <c r="H26" s="261"/>
      <c r="I26" s="260">
        <f t="shared" ref="I26:N26" si="7">IFERROR(ROUND(I21/I24,4),0)</f>
        <v>0</v>
      </c>
      <c r="J26" s="260">
        <f t="shared" si="7"/>
        <v>0</v>
      </c>
      <c r="K26" s="260">
        <f t="shared" si="7"/>
        <v>0</v>
      </c>
      <c r="L26" s="260">
        <f t="shared" si="7"/>
        <v>0</v>
      </c>
      <c r="M26" s="260">
        <f t="shared" si="7"/>
        <v>0</v>
      </c>
      <c r="N26" s="260">
        <f t="shared" si="7"/>
        <v>0</v>
      </c>
    </row>
    <row r="27" spans="1:15" customFormat="1" ht="12.75" customHeight="1" x14ac:dyDescent="0.2">
      <c r="A27" s="54"/>
      <c r="B27" s="183"/>
      <c r="C27" s="183"/>
      <c r="D27" s="183"/>
      <c r="E27" s="183"/>
      <c r="F27" s="183"/>
      <c r="G27" s="183"/>
      <c r="H27" s="183"/>
      <c r="I27" s="183"/>
      <c r="J27" s="183"/>
      <c r="K27" s="183"/>
      <c r="L27" s="183"/>
      <c r="M27" s="183"/>
      <c r="N27" s="183"/>
    </row>
    <row r="28" spans="1:15" customFormat="1" ht="15.75" customHeight="1" x14ac:dyDescent="0.2">
      <c r="A28" s="537" t="s">
        <v>507</v>
      </c>
      <c r="B28" s="258">
        <f>B11</f>
        <v>0</v>
      </c>
      <c r="C28" s="259"/>
      <c r="D28" s="259"/>
      <c r="E28" s="258">
        <f>E11</f>
        <v>0</v>
      </c>
      <c r="F28" s="258">
        <f>F11</f>
        <v>0</v>
      </c>
      <c r="G28" s="258">
        <f>G11</f>
        <v>0</v>
      </c>
      <c r="H28" s="259"/>
      <c r="I28" s="258">
        <f t="shared" ref="I28:N28" si="8">I11</f>
        <v>0</v>
      </c>
      <c r="J28" s="258">
        <f t="shared" si="8"/>
        <v>0</v>
      </c>
      <c r="K28" s="258">
        <f t="shared" si="8"/>
        <v>0</v>
      </c>
      <c r="L28" s="258">
        <f t="shared" si="8"/>
        <v>0</v>
      </c>
      <c r="M28" s="258">
        <f t="shared" si="8"/>
        <v>0</v>
      </c>
      <c r="N28" s="258">
        <f t="shared" si="8"/>
        <v>0</v>
      </c>
    </row>
    <row r="29" spans="1:15" customFormat="1" ht="25.5" x14ac:dyDescent="0.2">
      <c r="A29" s="538" t="s">
        <v>219</v>
      </c>
      <c r="B29" s="303">
        <f>IFERROR(ROUND(B26*B28,2),0)</f>
        <v>0</v>
      </c>
      <c r="C29" s="302"/>
      <c r="D29" s="302"/>
      <c r="E29" s="303">
        <f>IFERROR(ROUND(E26*E28,2),0)</f>
        <v>0</v>
      </c>
      <c r="F29" s="303">
        <f t="shared" ref="F29:G29" si="9">IFERROR(ROUND(F26*F28,2),0)</f>
        <v>0</v>
      </c>
      <c r="G29" s="303">
        <f t="shared" si="9"/>
        <v>0</v>
      </c>
      <c r="H29" s="302"/>
      <c r="I29" s="303">
        <f t="shared" ref="I29" si="10">IFERROR(ROUND(I26*I28,2),0)</f>
        <v>0</v>
      </c>
      <c r="J29" s="303">
        <f t="shared" ref="J29" si="11">IFERROR(ROUND(J26*J28,2),0)</f>
        <v>0</v>
      </c>
      <c r="K29" s="303">
        <f t="shared" ref="K29" si="12">IFERROR(ROUND(K26*K28,2),0)</f>
        <v>0</v>
      </c>
      <c r="L29" s="303">
        <f t="shared" ref="L29" si="13">IFERROR(ROUND(L26*L28,2),0)</f>
        <v>0</v>
      </c>
      <c r="M29" s="303">
        <f t="shared" ref="M29" si="14">IFERROR(ROUND(M26*M28,2),0)</f>
        <v>0</v>
      </c>
      <c r="N29" s="303">
        <f t="shared" ref="N29" si="15">IFERROR(ROUND(N26*N28,2),0)</f>
        <v>0</v>
      </c>
    </row>
    <row r="30" spans="1:15" customFormat="1" x14ac:dyDescent="0.2">
      <c r="A30" s="54"/>
      <c r="B30" s="183"/>
      <c r="C30" s="183"/>
      <c r="D30" s="183"/>
      <c r="E30" s="183"/>
      <c r="F30" s="183"/>
      <c r="G30" s="183"/>
      <c r="H30" s="183"/>
      <c r="I30" s="183"/>
      <c r="J30" s="183"/>
      <c r="K30" s="183"/>
      <c r="L30" s="183"/>
      <c r="M30" s="183"/>
      <c r="N30" s="183"/>
    </row>
    <row r="31" spans="1:15" customFormat="1" ht="30" customHeight="1" x14ac:dyDescent="0.2">
      <c r="A31" s="399" t="str">
        <f>A21</f>
        <v>Net Iowa Medicaid Fee for Service Payments (Sch. A-1)</v>
      </c>
      <c r="B31" s="263">
        <f>B21</f>
        <v>0</v>
      </c>
      <c r="C31" s="262"/>
      <c r="D31" s="262"/>
      <c r="E31" s="263">
        <f>E21</f>
        <v>0</v>
      </c>
      <c r="F31" s="263">
        <f>F21</f>
        <v>0</v>
      </c>
      <c r="G31" s="263">
        <f>G21</f>
        <v>0</v>
      </c>
      <c r="H31" s="262"/>
      <c r="I31" s="263">
        <f t="shared" ref="I31:N31" si="16">I21</f>
        <v>0</v>
      </c>
      <c r="J31" s="263">
        <f t="shared" si="16"/>
        <v>0</v>
      </c>
      <c r="K31" s="263">
        <f t="shared" si="16"/>
        <v>0</v>
      </c>
      <c r="L31" s="263">
        <f t="shared" si="16"/>
        <v>0</v>
      </c>
      <c r="M31" s="263">
        <f t="shared" si="16"/>
        <v>0</v>
      </c>
      <c r="N31" s="263">
        <f t="shared" si="16"/>
        <v>0</v>
      </c>
    </row>
    <row r="32" spans="1:15" customFormat="1" ht="31.5" customHeight="1" x14ac:dyDescent="0.2">
      <c r="A32" s="539" t="s">
        <v>220</v>
      </c>
      <c r="B32" s="293">
        <f>IFERROR(ROUND(B29*1.055,2), 0)</f>
        <v>0</v>
      </c>
      <c r="C32" s="262"/>
      <c r="D32" s="262"/>
      <c r="E32" s="293">
        <f>IFERROR(ROUND(E29*1.055,2), 0)</f>
        <v>0</v>
      </c>
      <c r="F32" s="293">
        <f>IFERROR(ROUND(F29*1.055,2), 0)</f>
        <v>0</v>
      </c>
      <c r="G32" s="293">
        <f>IFERROR(ROUND(G29*1.055,2), 0)</f>
        <v>0</v>
      </c>
      <c r="H32" s="262"/>
      <c r="I32" s="293">
        <f t="shared" ref="I32:N32" si="17">IFERROR(ROUND(I29*1.055,2), 0)</f>
        <v>0</v>
      </c>
      <c r="J32" s="293">
        <f t="shared" si="17"/>
        <v>0</v>
      </c>
      <c r="K32" s="293">
        <f t="shared" si="17"/>
        <v>0</v>
      </c>
      <c r="L32" s="293">
        <f t="shared" si="17"/>
        <v>0</v>
      </c>
      <c r="M32" s="293">
        <f t="shared" si="17"/>
        <v>0</v>
      </c>
      <c r="N32" s="293">
        <f t="shared" si="17"/>
        <v>0</v>
      </c>
    </row>
    <row r="33" spans="1:15" ht="30" customHeight="1" x14ac:dyDescent="0.2">
      <c r="A33" s="538" t="s">
        <v>221</v>
      </c>
      <c r="B33" s="212">
        <f>B31-B32</f>
        <v>0</v>
      </c>
      <c r="C33" s="215"/>
      <c r="D33" s="215"/>
      <c r="E33" s="212">
        <f t="shared" ref="E33:N33" si="18">E31-E32</f>
        <v>0</v>
      </c>
      <c r="F33" s="212">
        <f t="shared" si="18"/>
        <v>0</v>
      </c>
      <c r="G33" s="212">
        <f t="shared" si="18"/>
        <v>0</v>
      </c>
      <c r="H33" s="215"/>
      <c r="I33" s="212">
        <f t="shared" si="18"/>
        <v>0</v>
      </c>
      <c r="J33" s="212">
        <f t="shared" si="18"/>
        <v>0</v>
      </c>
      <c r="K33" s="212">
        <f t="shared" si="18"/>
        <v>0</v>
      </c>
      <c r="L33" s="212">
        <f t="shared" si="18"/>
        <v>0</v>
      </c>
      <c r="M33" s="212">
        <f t="shared" si="18"/>
        <v>0</v>
      </c>
      <c r="N33" s="212">
        <f t="shared" si="18"/>
        <v>0</v>
      </c>
    </row>
    <row r="34" spans="1:15" ht="6.75" customHeight="1" x14ac:dyDescent="0.2">
      <c r="O34" s="146" t="s">
        <v>199</v>
      </c>
    </row>
    <row r="35" spans="1:15" x14ac:dyDescent="0.2">
      <c r="B35" s="681" t="s">
        <v>490</v>
      </c>
      <c r="C35" s="682"/>
      <c r="D35" s="682"/>
      <c r="E35" s="682"/>
      <c r="F35" s="682"/>
      <c r="G35" s="682"/>
      <c r="I35" s="683"/>
      <c r="J35" s="683"/>
      <c r="K35" s="683"/>
      <c r="L35" s="683"/>
      <c r="M35" s="683"/>
      <c r="N35" s="683"/>
    </row>
    <row r="36" spans="1:15" x14ac:dyDescent="0.2">
      <c r="B36" s="682"/>
      <c r="C36" s="682"/>
      <c r="D36" s="682"/>
      <c r="E36" s="682"/>
      <c r="F36" s="682"/>
      <c r="G36" s="682"/>
      <c r="I36" s="683"/>
      <c r="J36" s="683"/>
      <c r="K36" s="683"/>
      <c r="L36" s="683"/>
      <c r="M36" s="683"/>
      <c r="N36" s="683"/>
    </row>
    <row r="38" spans="1:15" x14ac:dyDescent="0.2">
      <c r="O38" s="74" t="s">
        <v>71</v>
      </c>
    </row>
  </sheetData>
  <sheetProtection algorithmName="SHA-512" hashValue="1SrMznaC8Z06AWMIpueWPaprLSnls9jNE6eFXGQryvXaO2WOT+y7e3F/C9ZVhVsX3fiR9SJKngotsFTb1UQ8TQ==" saltValue="Db8joNvbzdBO7fqfDl3DRA==" spinCount="100000" sheet="1"/>
  <mergeCells count="3">
    <mergeCell ref="G2:O2"/>
    <mergeCell ref="B35:G36"/>
    <mergeCell ref="I35:N36"/>
  </mergeCells>
  <phoneticPr fontId="0" type="noConversion"/>
  <pageMargins left="0.75" right="0.5" top="1" bottom="0.5" header="0.5" footer="0.5"/>
  <pageSetup scale="50" fitToHeight="0" orientation="landscape" blackAndWhite="1" r:id="rId1"/>
  <headerFooter alignWithMargins="0">
    <oddFooter>&amp;L470-5477 (Rev. 7/26)&amp;RPage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1">
    <pageSetUpPr fitToPage="1"/>
  </sheetPr>
  <dimension ref="A1:N50"/>
  <sheetViews>
    <sheetView showGridLines="0" zoomScaleNormal="100" workbookViewId="0"/>
  </sheetViews>
  <sheetFormatPr defaultColWidth="11.42578125" defaultRowHeight="12.75" x14ac:dyDescent="0.2"/>
  <cols>
    <col min="1" max="3" width="4.28515625" style="74" customWidth="1"/>
    <col min="4" max="4" width="11.42578125" style="74" customWidth="1"/>
    <col min="5" max="5" width="1.42578125" style="74" customWidth="1"/>
    <col min="6" max="6" width="5.85546875" style="74" customWidth="1"/>
    <col min="7" max="9" width="11.42578125" style="74" customWidth="1"/>
    <col min="10" max="10" width="2.140625" style="74" customWidth="1"/>
    <col min="11" max="11" width="16.42578125" style="74" customWidth="1"/>
    <col min="12" max="12" width="2.140625" style="74" customWidth="1"/>
    <col min="13" max="13" width="16.42578125" style="74" customWidth="1"/>
    <col min="14" max="15" width="11.42578125" style="74" customWidth="1"/>
    <col min="16" max="16" width="8.140625" style="74" customWidth="1"/>
    <col min="17" max="16384" width="11.42578125" style="74"/>
  </cols>
  <sheetData>
    <row r="1" spans="1:13" ht="31.5" x14ac:dyDescent="0.25">
      <c r="A1" s="250" t="s">
        <v>229</v>
      </c>
      <c r="B1" s="256"/>
      <c r="C1" s="256"/>
      <c r="D1" s="256"/>
      <c r="E1" s="256"/>
      <c r="F1" s="256"/>
      <c r="G1" s="256"/>
      <c r="H1" s="256"/>
      <c r="I1" s="256"/>
      <c r="J1" s="256"/>
      <c r="K1" s="256"/>
      <c r="L1" s="256"/>
      <c r="M1" s="256"/>
    </row>
    <row r="2" spans="1:13" x14ac:dyDescent="0.2">
      <c r="A2" s="55" t="s">
        <v>152</v>
      </c>
      <c r="B2"/>
      <c r="C2"/>
      <c r="D2"/>
      <c r="F2" s="69">
        <f>Certification!D2</f>
        <v>0</v>
      </c>
    </row>
    <row r="3" spans="1:13" x14ac:dyDescent="0.2">
      <c r="A3" s="57" t="s">
        <v>158</v>
      </c>
      <c r="B3" s="54"/>
      <c r="C3" s="54"/>
      <c r="D3" s="54"/>
      <c r="F3" s="628">
        <f>Certification!G6</f>
        <v>0</v>
      </c>
      <c r="G3" s="628"/>
      <c r="H3" s="628"/>
    </row>
    <row r="4" spans="1:13" x14ac:dyDescent="0.2">
      <c r="A4" s="163"/>
      <c r="B4" s="163"/>
      <c r="C4" s="163"/>
      <c r="D4" s="163"/>
      <c r="E4" s="163"/>
      <c r="F4" s="163"/>
      <c r="G4" s="163"/>
      <c r="H4" s="163"/>
      <c r="I4" s="163"/>
      <c r="J4" s="163"/>
      <c r="K4" s="163"/>
      <c r="L4" s="163"/>
      <c r="M4" s="163"/>
    </row>
    <row r="6" spans="1:13" ht="15" customHeight="1" x14ac:dyDescent="0.2">
      <c r="A6" s="164" t="s">
        <v>15</v>
      </c>
      <c r="B6" s="164"/>
      <c r="C6" s="164"/>
      <c r="D6" s="164"/>
      <c r="E6" s="163"/>
      <c r="F6" s="163"/>
      <c r="G6" s="163"/>
      <c r="H6" s="163"/>
      <c r="I6" s="163"/>
      <c r="J6" s="163"/>
      <c r="K6" s="688" t="s">
        <v>16</v>
      </c>
      <c r="L6" s="688"/>
      <c r="M6" s="688"/>
    </row>
    <row r="7" spans="1:13" x14ac:dyDescent="0.2">
      <c r="K7" s="165" t="s">
        <v>17</v>
      </c>
      <c r="L7" s="165"/>
      <c r="M7" s="165" t="s">
        <v>18</v>
      </c>
    </row>
    <row r="8" spans="1:13" x14ac:dyDescent="0.2">
      <c r="A8" s="74" t="s">
        <v>19</v>
      </c>
    </row>
    <row r="9" spans="1:13" x14ac:dyDescent="0.2">
      <c r="B9" s="74" t="s">
        <v>20</v>
      </c>
      <c r="C9" s="163"/>
      <c r="D9" s="163"/>
      <c r="E9" s="163"/>
      <c r="F9" s="163"/>
      <c r="G9" s="163"/>
      <c r="H9" s="163"/>
      <c r="I9" s="163"/>
      <c r="K9" s="23"/>
      <c r="L9" s="28"/>
      <c r="M9" s="23"/>
    </row>
    <row r="10" spans="1:13" x14ac:dyDescent="0.2">
      <c r="B10" s="74" t="s">
        <v>54</v>
      </c>
      <c r="F10" s="166"/>
      <c r="G10" s="163"/>
      <c r="H10" s="163"/>
      <c r="I10" s="163"/>
      <c r="K10" s="24"/>
      <c r="L10" s="28"/>
      <c r="M10" s="24"/>
    </row>
    <row r="11" spans="1:13" x14ac:dyDescent="0.2">
      <c r="B11" s="74" t="s">
        <v>55</v>
      </c>
      <c r="F11" s="166"/>
      <c r="G11" s="166"/>
      <c r="H11" s="166"/>
      <c r="I11" s="166"/>
      <c r="K11" s="25"/>
      <c r="L11" s="28"/>
      <c r="M11" s="25"/>
    </row>
    <row r="12" spans="1:13" x14ac:dyDescent="0.2">
      <c r="B12" s="74" t="s">
        <v>21</v>
      </c>
      <c r="K12" s="28"/>
      <c r="L12" s="28"/>
      <c r="M12" s="28"/>
    </row>
    <row r="13" spans="1:13" x14ac:dyDescent="0.2">
      <c r="C13" s="74" t="s">
        <v>22</v>
      </c>
      <c r="D13" s="163"/>
      <c r="E13" s="163"/>
      <c r="F13" s="163"/>
      <c r="G13" s="163"/>
      <c r="H13" s="163"/>
      <c r="I13" s="163"/>
      <c r="K13" s="23"/>
      <c r="L13" s="28"/>
      <c r="M13" s="23"/>
    </row>
    <row r="14" spans="1:13" x14ac:dyDescent="0.2">
      <c r="C14" s="74" t="s">
        <v>23</v>
      </c>
      <c r="G14" s="166"/>
      <c r="H14" s="166"/>
      <c r="I14" s="166"/>
      <c r="K14" s="24"/>
      <c r="L14" s="28"/>
      <c r="M14" s="24"/>
    </row>
    <row r="15" spans="1:13" x14ac:dyDescent="0.2">
      <c r="D15" s="74" t="s">
        <v>24</v>
      </c>
      <c r="H15" s="166"/>
      <c r="I15" s="166"/>
      <c r="K15" s="26"/>
      <c r="L15" s="28"/>
      <c r="M15" s="26"/>
    </row>
    <row r="16" spans="1:13" x14ac:dyDescent="0.2">
      <c r="C16" s="74" t="s">
        <v>25</v>
      </c>
      <c r="G16" s="163"/>
      <c r="H16" s="163"/>
      <c r="I16" s="163"/>
      <c r="K16" s="27">
        <f>SUM(K13:K14)-K15</f>
        <v>0</v>
      </c>
      <c r="L16" s="28"/>
      <c r="M16" s="27">
        <f>SUM(M13:M14)-M15</f>
        <v>0</v>
      </c>
    </row>
    <row r="17" spans="1:13" x14ac:dyDescent="0.2">
      <c r="B17" s="74" t="s">
        <v>26</v>
      </c>
      <c r="G17" s="166"/>
      <c r="H17" s="166"/>
      <c r="I17" s="166"/>
      <c r="K17" s="25"/>
      <c r="L17" s="28"/>
      <c r="M17" s="25"/>
    </row>
    <row r="18" spans="1:13" ht="7.5" customHeight="1" x14ac:dyDescent="0.2">
      <c r="K18" s="167"/>
      <c r="L18" s="28"/>
      <c r="M18" s="167"/>
    </row>
    <row r="19" spans="1:13" x14ac:dyDescent="0.2">
      <c r="C19" s="74" t="s">
        <v>27</v>
      </c>
      <c r="E19" s="163"/>
      <c r="F19" s="163"/>
      <c r="G19" s="163"/>
      <c r="H19" s="163"/>
      <c r="I19" s="163"/>
      <c r="K19" s="29">
        <f>SUM(K9:K11,K16,K17)</f>
        <v>0</v>
      </c>
      <c r="L19" s="28"/>
      <c r="M19" s="29">
        <f>SUM(M9:M11,M16,M17)</f>
        <v>0</v>
      </c>
    </row>
    <row r="20" spans="1:13" x14ac:dyDescent="0.2">
      <c r="K20" s="168"/>
      <c r="L20" s="168"/>
      <c r="M20" s="168"/>
    </row>
    <row r="21" spans="1:13" x14ac:dyDescent="0.2">
      <c r="A21" s="74" t="s">
        <v>28</v>
      </c>
      <c r="K21" s="168"/>
      <c r="L21" s="168"/>
      <c r="M21" s="168"/>
    </row>
    <row r="22" spans="1:13" x14ac:dyDescent="0.2">
      <c r="B22" s="74" t="s">
        <v>29</v>
      </c>
      <c r="E22" s="163"/>
      <c r="F22" s="163"/>
      <c r="G22" s="163"/>
      <c r="H22" s="163"/>
      <c r="I22" s="163"/>
      <c r="K22" s="23"/>
      <c r="L22" s="28"/>
      <c r="M22" s="23"/>
    </row>
    <row r="23" spans="1:13" x14ac:dyDescent="0.2">
      <c r="B23" s="74" t="s">
        <v>30</v>
      </c>
      <c r="G23" s="166"/>
      <c r="H23" s="166"/>
      <c r="I23" s="166"/>
      <c r="K23" s="24"/>
      <c r="L23" s="28"/>
      <c r="M23" s="24"/>
    </row>
    <row r="24" spans="1:13" x14ac:dyDescent="0.2">
      <c r="B24" s="74" t="s">
        <v>31</v>
      </c>
      <c r="E24" s="163"/>
      <c r="F24" s="689"/>
      <c r="G24" s="690"/>
      <c r="H24" s="690"/>
      <c r="I24" s="404"/>
      <c r="K24" s="25"/>
      <c r="L24" s="28"/>
      <c r="M24" s="25"/>
    </row>
    <row r="25" spans="1:13" x14ac:dyDescent="0.2">
      <c r="B25" s="685"/>
      <c r="C25" s="686"/>
      <c r="D25" s="686"/>
      <c r="E25" s="686"/>
      <c r="F25" s="686"/>
      <c r="G25" s="686"/>
      <c r="H25" s="686"/>
      <c r="I25" s="403"/>
      <c r="K25" s="25"/>
      <c r="L25" s="28"/>
      <c r="M25" s="25"/>
    </row>
    <row r="26" spans="1:13" x14ac:dyDescent="0.2">
      <c r="B26" s="687"/>
      <c r="C26" s="684"/>
      <c r="D26" s="684"/>
      <c r="E26" s="684"/>
      <c r="F26" s="684"/>
      <c r="G26" s="684"/>
      <c r="H26" s="684"/>
      <c r="I26" s="402"/>
      <c r="K26" s="23"/>
      <c r="L26" s="28"/>
      <c r="M26" s="23"/>
    </row>
    <row r="27" spans="1:13" x14ac:dyDescent="0.2">
      <c r="B27" s="74" t="s">
        <v>32</v>
      </c>
      <c r="E27" s="166"/>
      <c r="F27" s="166"/>
      <c r="G27" s="166"/>
      <c r="H27" s="166"/>
      <c r="I27" s="166"/>
      <c r="K27" s="24"/>
      <c r="L27" s="28"/>
      <c r="M27" s="24"/>
    </row>
    <row r="28" spans="1:13" x14ac:dyDescent="0.2">
      <c r="C28" s="74" t="s">
        <v>33</v>
      </c>
      <c r="E28" s="166"/>
      <c r="F28" s="166"/>
      <c r="G28" s="166"/>
      <c r="H28" s="166"/>
      <c r="I28" s="166"/>
      <c r="K28" s="27">
        <f>SUM(K22:K27)</f>
        <v>0</v>
      </c>
      <c r="L28" s="169"/>
      <c r="M28" s="27">
        <f>SUM(M22:M27)</f>
        <v>0</v>
      </c>
    </row>
    <row r="29" spans="1:13" x14ac:dyDescent="0.2">
      <c r="A29" s="74" t="s">
        <v>34</v>
      </c>
      <c r="E29" s="166"/>
      <c r="F29" s="166"/>
      <c r="G29" s="166"/>
      <c r="H29" s="166"/>
      <c r="I29" s="166"/>
      <c r="K29" s="27">
        <f>K47</f>
        <v>0</v>
      </c>
      <c r="L29" s="28"/>
      <c r="M29" s="25"/>
    </row>
    <row r="30" spans="1:13" ht="7.5" customHeight="1" x14ac:dyDescent="0.2">
      <c r="K30" s="170"/>
      <c r="L30" s="28"/>
      <c r="M30" s="170"/>
    </row>
    <row r="31" spans="1:13" ht="13.5" thickBot="1" x14ac:dyDescent="0.25">
      <c r="C31" s="74" t="s">
        <v>35</v>
      </c>
      <c r="H31" s="163"/>
      <c r="I31" s="163"/>
      <c r="K31" s="30">
        <f>K28+K29</f>
        <v>0</v>
      </c>
      <c r="L31" s="28"/>
      <c r="M31" s="30">
        <f>M28+M29</f>
        <v>0</v>
      </c>
    </row>
    <row r="32" spans="1:13" ht="14.25" thickTop="1" thickBot="1" x14ac:dyDescent="0.25">
      <c r="A32" s="171"/>
      <c r="B32" s="171"/>
      <c r="C32" s="171"/>
      <c r="D32" s="171"/>
      <c r="E32" s="171"/>
      <c r="F32" s="171"/>
      <c r="G32" s="171"/>
      <c r="H32" s="171"/>
      <c r="I32" s="171"/>
      <c r="J32" s="171"/>
      <c r="K32" s="172"/>
      <c r="L32" s="172"/>
      <c r="M32" s="172"/>
    </row>
    <row r="34" spans="1:13" x14ac:dyDescent="0.2">
      <c r="A34" s="144" t="s">
        <v>36</v>
      </c>
      <c r="B34" s="144"/>
    </row>
    <row r="35" spans="1:13" ht="7.5" customHeight="1" x14ac:dyDescent="0.2"/>
    <row r="36" spans="1:13" x14ac:dyDescent="0.2">
      <c r="A36" s="74" t="s">
        <v>37</v>
      </c>
      <c r="K36" s="31">
        <f>M29</f>
        <v>0</v>
      </c>
      <c r="L36" s="173"/>
      <c r="M36" s="173"/>
    </row>
    <row r="37" spans="1:13" x14ac:dyDescent="0.2">
      <c r="B37" s="74" t="s">
        <v>38</v>
      </c>
      <c r="K37" s="174"/>
      <c r="L37" s="173"/>
      <c r="M37" s="173"/>
    </row>
    <row r="38" spans="1:13" x14ac:dyDescent="0.2">
      <c r="C38" s="74" t="s">
        <v>39</v>
      </c>
      <c r="H38" s="163"/>
      <c r="I38" s="163"/>
      <c r="K38" s="31">
        <f>'Sch A'!C18</f>
        <v>0</v>
      </c>
      <c r="L38" s="173"/>
      <c r="M38" s="173"/>
    </row>
    <row r="39" spans="1:13" x14ac:dyDescent="0.2">
      <c r="C39" s="74" t="s">
        <v>40</v>
      </c>
      <c r="G39" s="689"/>
      <c r="H39" s="690"/>
      <c r="I39" s="690"/>
      <c r="K39" s="32"/>
      <c r="L39" s="173"/>
      <c r="M39" s="173"/>
    </row>
    <row r="40" spans="1:13" x14ac:dyDescent="0.2">
      <c r="C40" s="685"/>
      <c r="D40" s="686"/>
      <c r="E40" s="686"/>
      <c r="F40" s="686"/>
      <c r="G40" s="686"/>
      <c r="H40" s="686"/>
      <c r="I40" s="686"/>
      <c r="K40" s="32"/>
      <c r="L40" s="173"/>
      <c r="M40" s="173"/>
    </row>
    <row r="41" spans="1:13" x14ac:dyDescent="0.2">
      <c r="C41" s="687"/>
      <c r="D41" s="684"/>
      <c r="E41" s="684"/>
      <c r="F41" s="684"/>
      <c r="G41" s="684"/>
      <c r="H41" s="684"/>
      <c r="I41" s="684"/>
      <c r="K41" s="32"/>
      <c r="L41" s="173"/>
      <c r="M41" s="173"/>
    </row>
    <row r="42" spans="1:13" x14ac:dyDescent="0.2">
      <c r="B42" s="74" t="s">
        <v>41</v>
      </c>
      <c r="K42" s="168"/>
      <c r="L42" s="173"/>
      <c r="M42" s="173"/>
    </row>
    <row r="43" spans="1:13" x14ac:dyDescent="0.2">
      <c r="C43" s="74" t="s">
        <v>42</v>
      </c>
      <c r="H43" s="163"/>
      <c r="I43" s="163"/>
      <c r="K43" s="31">
        <f>'Sch D'!C110</f>
        <v>0</v>
      </c>
      <c r="L43" s="173"/>
      <c r="M43" s="173"/>
    </row>
    <row r="44" spans="1:13" x14ac:dyDescent="0.2">
      <c r="C44" s="74" t="s">
        <v>53</v>
      </c>
      <c r="G44" s="686"/>
      <c r="H44" s="686"/>
      <c r="I44" s="686"/>
      <c r="K44" s="32"/>
      <c r="L44" s="173"/>
      <c r="M44" s="173"/>
    </row>
    <row r="45" spans="1:13" x14ac:dyDescent="0.2">
      <c r="C45" s="686"/>
      <c r="D45" s="686"/>
      <c r="E45" s="686"/>
      <c r="F45" s="686"/>
      <c r="G45" s="686"/>
      <c r="H45" s="686"/>
      <c r="I45" s="686"/>
      <c r="K45" s="32"/>
      <c r="L45" s="173"/>
      <c r="M45" s="173"/>
    </row>
    <row r="46" spans="1:13" x14ac:dyDescent="0.2">
      <c r="C46" s="684"/>
      <c r="D46" s="684"/>
      <c r="E46" s="684"/>
      <c r="F46" s="684"/>
      <c r="G46" s="684"/>
      <c r="H46" s="684"/>
      <c r="I46" s="684"/>
      <c r="K46" s="32"/>
      <c r="L46" s="173"/>
      <c r="M46" s="173"/>
    </row>
    <row r="47" spans="1:13" x14ac:dyDescent="0.2">
      <c r="B47" s="74" t="s">
        <v>43</v>
      </c>
      <c r="K47" s="33">
        <f>K36+SUM(K38:K41)-SUM(K43:K46)</f>
        <v>0</v>
      </c>
      <c r="L47" s="173"/>
      <c r="M47" s="173"/>
    </row>
    <row r="50" spans="14:14" x14ac:dyDescent="0.2">
      <c r="N50" s="74" t="s">
        <v>71</v>
      </c>
    </row>
  </sheetData>
  <sheetProtection algorithmName="SHA-512" hashValue="4fUvnqzDtKpwaXtmuy5VPYkyzS48/xq/75ZDopHqVmJmocG1/Yi6eHL0LmPBIeoaCvbuQ4A7FH+FTxk85DNBzA==" saltValue="dtKTOYVhumtvkuEq8C+iBA==" spinCount="100000" sheet="1"/>
  <mergeCells count="11">
    <mergeCell ref="F3:H3"/>
    <mergeCell ref="C45:I45"/>
    <mergeCell ref="K6:M6"/>
    <mergeCell ref="G39:I39"/>
    <mergeCell ref="F24:H24"/>
    <mergeCell ref="C46:I46"/>
    <mergeCell ref="C40:I40"/>
    <mergeCell ref="C41:I41"/>
    <mergeCell ref="G44:I44"/>
    <mergeCell ref="B25:H25"/>
    <mergeCell ref="B26:H26"/>
  </mergeCells>
  <phoneticPr fontId="0" type="noConversion"/>
  <conditionalFormatting sqref="B25:I26">
    <cfRule type="cellIs" dxfId="14" priority="2" stopIfTrue="1" operator="lessThanOrEqual">
      <formula>0</formula>
    </cfRule>
  </conditionalFormatting>
  <conditionalFormatting sqref="F24:I24">
    <cfRule type="cellIs" dxfId="13" priority="1" stopIfTrue="1" operator="lessThanOrEqual">
      <formula>0</formula>
    </cfRule>
  </conditionalFormatting>
  <conditionalFormatting sqref="K9:K11 M9:M11 K13:K15 M13:M15 K17 M17 K22:K27 M22:M27 M29 G39:I39 K39:K41 C40:I41 G44:I44 K44:K46 C45:I46">
    <cfRule type="cellIs" dxfId="12" priority="3" stopIfTrue="1" operator="lessThanOrEqual">
      <formula>0</formula>
    </cfRule>
  </conditionalFormatting>
  <pageMargins left="0.75" right="0.5" top="1" bottom="0.5" header="0.5" footer="0.5"/>
  <pageSetup scale="91" fitToHeight="0" orientation="portrait" blackAndWhite="1" r:id="rId1"/>
  <headerFooter alignWithMargins="0">
    <oddFooter>&amp;L470-5477 (Rev. 7/26)&amp;RPage &amp;P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5873F-A315-41D2-90F0-FDC65A7C695F}">
  <sheetPr>
    <pageSetUpPr fitToPage="1"/>
  </sheetPr>
  <dimension ref="A1:E110"/>
  <sheetViews>
    <sheetView showGridLines="0" zoomScale="90" zoomScaleNormal="90" workbookViewId="0"/>
  </sheetViews>
  <sheetFormatPr defaultRowHeight="12.75" x14ac:dyDescent="0.2"/>
  <cols>
    <col min="2" max="2" width="15.7109375" customWidth="1"/>
    <col min="3" max="3" width="24" customWidth="1"/>
    <col min="4" max="4" width="76.85546875" customWidth="1"/>
  </cols>
  <sheetData>
    <row r="1" spans="1:5" ht="31.5" x14ac:dyDescent="0.25">
      <c r="A1" s="223" t="s">
        <v>414</v>
      </c>
      <c r="B1" s="138"/>
      <c r="C1" s="138"/>
      <c r="D1" s="138"/>
    </row>
    <row r="2" spans="1:5" x14ac:dyDescent="0.2">
      <c r="A2" s="55" t="s">
        <v>152</v>
      </c>
      <c r="C2" s="69">
        <f>Certification!D2</f>
        <v>0</v>
      </c>
      <c r="D2" s="72"/>
      <c r="E2" s="72"/>
    </row>
    <row r="3" spans="1:5" x14ac:dyDescent="0.2">
      <c r="A3" s="57" t="s">
        <v>158</v>
      </c>
      <c r="C3" s="73">
        <f>Certification!G6</f>
        <v>0</v>
      </c>
      <c r="D3" s="73"/>
      <c r="E3" s="73"/>
    </row>
    <row r="5" spans="1:5" x14ac:dyDescent="0.2">
      <c r="B5" s="39">
        <v>1</v>
      </c>
      <c r="C5" s="39">
        <v>2</v>
      </c>
      <c r="D5" s="39">
        <v>3</v>
      </c>
    </row>
    <row r="6" spans="1:5" ht="38.25" x14ac:dyDescent="0.2">
      <c r="B6" s="330" t="s">
        <v>512</v>
      </c>
      <c r="C6" s="445" t="s">
        <v>403</v>
      </c>
      <c r="D6" s="330" t="s">
        <v>411</v>
      </c>
    </row>
    <row r="7" spans="1:5" s="54" customFormat="1" ht="45" customHeight="1" x14ac:dyDescent="0.2">
      <c r="B7" s="416">
        <v>1</v>
      </c>
      <c r="C7" s="417" t="s">
        <v>404</v>
      </c>
      <c r="D7" s="418" t="s">
        <v>466</v>
      </c>
    </row>
    <row r="8" spans="1:5" s="54" customFormat="1" ht="45" customHeight="1" x14ac:dyDescent="0.2">
      <c r="B8" s="416">
        <v>2</v>
      </c>
      <c r="C8" s="417" t="s">
        <v>442</v>
      </c>
      <c r="D8" s="418" t="s">
        <v>443</v>
      </c>
    </row>
    <row r="9" spans="1:5" s="54" customFormat="1" ht="45" customHeight="1" x14ac:dyDescent="0.2">
      <c r="B9" s="416">
        <v>3</v>
      </c>
      <c r="C9" s="417" t="s">
        <v>405</v>
      </c>
      <c r="D9" s="488" t="s">
        <v>508</v>
      </c>
    </row>
    <row r="10" spans="1:5" s="54" customFormat="1" ht="45" customHeight="1" x14ac:dyDescent="0.2">
      <c r="B10" s="416">
        <v>4</v>
      </c>
      <c r="C10" s="417" t="s">
        <v>406</v>
      </c>
      <c r="D10" s="488" t="s">
        <v>509</v>
      </c>
    </row>
    <row r="11" spans="1:5" s="54" customFormat="1" ht="45" customHeight="1" x14ac:dyDescent="0.2">
      <c r="B11" s="416">
        <v>5</v>
      </c>
      <c r="C11" s="417" t="s">
        <v>407</v>
      </c>
      <c r="D11" s="488" t="s">
        <v>510</v>
      </c>
    </row>
    <row r="12" spans="1:5" s="54" customFormat="1" ht="45" customHeight="1" x14ac:dyDescent="0.2">
      <c r="B12" s="416">
        <v>6</v>
      </c>
      <c r="C12" s="417" t="s">
        <v>408</v>
      </c>
      <c r="D12" s="488" t="s">
        <v>511</v>
      </c>
    </row>
    <row r="13" spans="1:5" s="54" customFormat="1" ht="45" customHeight="1" x14ac:dyDescent="0.2">
      <c r="B13" s="416">
        <v>7</v>
      </c>
      <c r="C13" s="417" t="s">
        <v>409</v>
      </c>
      <c r="D13" s="488" t="s">
        <v>440</v>
      </c>
    </row>
    <row r="14" spans="1:5" s="54" customFormat="1" ht="45" customHeight="1" x14ac:dyDescent="0.2">
      <c r="B14" s="416">
        <v>8</v>
      </c>
      <c r="C14" s="417" t="s">
        <v>410</v>
      </c>
      <c r="D14" s="419" t="s">
        <v>440</v>
      </c>
    </row>
    <row r="15" spans="1:5" s="54" customFormat="1" ht="45" customHeight="1" x14ac:dyDescent="0.2">
      <c r="B15" s="416">
        <v>9</v>
      </c>
      <c r="C15" s="489" t="s">
        <v>441</v>
      </c>
      <c r="D15" s="419" t="s">
        <v>440</v>
      </c>
    </row>
    <row r="16" spans="1:5" s="54" customFormat="1" ht="45" customHeight="1" x14ac:dyDescent="0.2">
      <c r="B16" s="416">
        <v>10</v>
      </c>
      <c r="C16" s="489" t="s">
        <v>441</v>
      </c>
      <c r="D16" s="419" t="s">
        <v>440</v>
      </c>
    </row>
    <row r="17" spans="2:4" s="54" customFormat="1" ht="45" customHeight="1" x14ac:dyDescent="0.2">
      <c r="B17" s="416">
        <v>11</v>
      </c>
      <c r="C17" s="489" t="s">
        <v>441</v>
      </c>
      <c r="D17" s="419" t="s">
        <v>440</v>
      </c>
    </row>
    <row r="18" spans="2:4" s="54" customFormat="1" ht="45" customHeight="1" x14ac:dyDescent="0.2">
      <c r="B18" s="416">
        <v>12</v>
      </c>
      <c r="C18" s="489" t="s">
        <v>441</v>
      </c>
      <c r="D18" s="419" t="s">
        <v>440</v>
      </c>
    </row>
    <row r="19" spans="2:4" s="54" customFormat="1" ht="45" customHeight="1" x14ac:dyDescent="0.2">
      <c r="B19" s="416">
        <v>13</v>
      </c>
      <c r="C19" s="489" t="s">
        <v>441</v>
      </c>
      <c r="D19" s="419" t="s">
        <v>440</v>
      </c>
    </row>
    <row r="20" spans="2:4" s="54" customFormat="1" ht="45" customHeight="1" x14ac:dyDescent="0.2">
      <c r="B20" s="416">
        <v>14</v>
      </c>
      <c r="C20" s="489" t="s">
        <v>441</v>
      </c>
      <c r="D20" s="419" t="s">
        <v>440</v>
      </c>
    </row>
    <row r="21" spans="2:4" s="54" customFormat="1" ht="45" customHeight="1" x14ac:dyDescent="0.2">
      <c r="B21" s="416">
        <v>15</v>
      </c>
      <c r="C21" s="489" t="s">
        <v>441</v>
      </c>
      <c r="D21" s="419" t="s">
        <v>440</v>
      </c>
    </row>
    <row r="23" spans="2:4" x14ac:dyDescent="0.2">
      <c r="B23" s="45" t="s">
        <v>412</v>
      </c>
    </row>
    <row r="24" spans="2:4" x14ac:dyDescent="0.2">
      <c r="B24" s="691"/>
      <c r="C24" s="692"/>
      <c r="D24" s="693"/>
    </row>
    <row r="25" spans="2:4" x14ac:dyDescent="0.2">
      <c r="B25" s="694"/>
      <c r="C25" s="695"/>
      <c r="D25" s="696"/>
    </row>
    <row r="26" spans="2:4" x14ac:dyDescent="0.2">
      <c r="B26" s="694"/>
      <c r="C26" s="695"/>
      <c r="D26" s="696"/>
    </row>
    <row r="27" spans="2:4" x14ac:dyDescent="0.2">
      <c r="B27" s="694"/>
      <c r="C27" s="695"/>
      <c r="D27" s="696"/>
    </row>
    <row r="28" spans="2:4" x14ac:dyDescent="0.2">
      <c r="B28" s="694"/>
      <c r="C28" s="695"/>
      <c r="D28" s="696"/>
    </row>
    <row r="29" spans="2:4" x14ac:dyDescent="0.2">
      <c r="B29" s="694"/>
      <c r="C29" s="695"/>
      <c r="D29" s="696"/>
    </row>
    <row r="30" spans="2:4" x14ac:dyDescent="0.2">
      <c r="B30" s="694"/>
      <c r="C30" s="695"/>
      <c r="D30" s="696"/>
    </row>
    <row r="31" spans="2:4" x14ac:dyDescent="0.2">
      <c r="B31" s="694"/>
      <c r="C31" s="695"/>
      <c r="D31" s="696"/>
    </row>
    <row r="32" spans="2:4" x14ac:dyDescent="0.2">
      <c r="B32" s="694"/>
      <c r="C32" s="695"/>
      <c r="D32" s="696"/>
    </row>
    <row r="33" spans="2:4" x14ac:dyDescent="0.2">
      <c r="B33" s="694"/>
      <c r="C33" s="695"/>
      <c r="D33" s="696"/>
    </row>
    <row r="34" spans="2:4" x14ac:dyDescent="0.2">
      <c r="B34" s="694"/>
      <c r="C34" s="695"/>
      <c r="D34" s="696"/>
    </row>
    <row r="35" spans="2:4" x14ac:dyDescent="0.2">
      <c r="B35" s="694"/>
      <c r="C35" s="695"/>
      <c r="D35" s="696"/>
    </row>
    <row r="36" spans="2:4" x14ac:dyDescent="0.2">
      <c r="B36" s="694"/>
      <c r="C36" s="695"/>
      <c r="D36" s="696"/>
    </row>
    <row r="37" spans="2:4" x14ac:dyDescent="0.2">
      <c r="B37" s="697"/>
      <c r="C37" s="698"/>
      <c r="D37" s="699"/>
    </row>
    <row r="39" spans="2:4" x14ac:dyDescent="0.2">
      <c r="B39" s="45" t="s">
        <v>412</v>
      </c>
    </row>
    <row r="40" spans="2:4" x14ac:dyDescent="0.2">
      <c r="B40" s="691"/>
      <c r="C40" s="692"/>
      <c r="D40" s="693"/>
    </row>
    <row r="41" spans="2:4" x14ac:dyDescent="0.2">
      <c r="B41" s="694"/>
      <c r="C41" s="695"/>
      <c r="D41" s="696"/>
    </row>
    <row r="42" spans="2:4" x14ac:dyDescent="0.2">
      <c r="B42" s="694"/>
      <c r="C42" s="695"/>
      <c r="D42" s="696"/>
    </row>
    <row r="43" spans="2:4" x14ac:dyDescent="0.2">
      <c r="B43" s="694"/>
      <c r="C43" s="695"/>
      <c r="D43" s="696"/>
    </row>
    <row r="44" spans="2:4" x14ac:dyDescent="0.2">
      <c r="B44" s="694"/>
      <c r="C44" s="695"/>
      <c r="D44" s="696"/>
    </row>
    <row r="45" spans="2:4" x14ac:dyDescent="0.2">
      <c r="B45" s="694"/>
      <c r="C45" s="695"/>
      <c r="D45" s="696"/>
    </row>
    <row r="46" spans="2:4" x14ac:dyDescent="0.2">
      <c r="B46" s="694"/>
      <c r="C46" s="695"/>
      <c r="D46" s="696"/>
    </row>
    <row r="47" spans="2:4" x14ac:dyDescent="0.2">
      <c r="B47" s="694"/>
      <c r="C47" s="695"/>
      <c r="D47" s="696"/>
    </row>
    <row r="48" spans="2:4" x14ac:dyDescent="0.2">
      <c r="B48" s="694"/>
      <c r="C48" s="695"/>
      <c r="D48" s="696"/>
    </row>
    <row r="49" spans="2:4" x14ac:dyDescent="0.2">
      <c r="B49" s="694"/>
      <c r="C49" s="695"/>
      <c r="D49" s="696"/>
    </row>
    <row r="50" spans="2:4" x14ac:dyDescent="0.2">
      <c r="B50" s="694"/>
      <c r="C50" s="695"/>
      <c r="D50" s="696"/>
    </row>
    <row r="51" spans="2:4" x14ac:dyDescent="0.2">
      <c r="B51" s="694"/>
      <c r="C51" s="695"/>
      <c r="D51" s="696"/>
    </row>
    <row r="52" spans="2:4" x14ac:dyDescent="0.2">
      <c r="B52" s="694"/>
      <c r="C52" s="695"/>
      <c r="D52" s="696"/>
    </row>
    <row r="53" spans="2:4" x14ac:dyDescent="0.2">
      <c r="B53" s="694"/>
      <c r="C53" s="695"/>
      <c r="D53" s="696"/>
    </row>
    <row r="54" spans="2:4" x14ac:dyDescent="0.2">
      <c r="B54" s="694"/>
      <c r="C54" s="695"/>
      <c r="D54" s="696"/>
    </row>
    <row r="55" spans="2:4" x14ac:dyDescent="0.2">
      <c r="B55" s="694"/>
      <c r="C55" s="695"/>
      <c r="D55" s="696"/>
    </row>
    <row r="56" spans="2:4" x14ac:dyDescent="0.2">
      <c r="B56" s="694"/>
      <c r="C56" s="695"/>
      <c r="D56" s="696"/>
    </row>
    <row r="57" spans="2:4" x14ac:dyDescent="0.2">
      <c r="B57" s="694"/>
      <c r="C57" s="695"/>
      <c r="D57" s="696"/>
    </row>
    <row r="58" spans="2:4" x14ac:dyDescent="0.2">
      <c r="B58" s="694"/>
      <c r="C58" s="695"/>
      <c r="D58" s="696"/>
    </row>
    <row r="59" spans="2:4" x14ac:dyDescent="0.2">
      <c r="B59" s="694"/>
      <c r="C59" s="695"/>
      <c r="D59" s="696"/>
    </row>
    <row r="60" spans="2:4" x14ac:dyDescent="0.2">
      <c r="B60" s="694"/>
      <c r="C60" s="695"/>
      <c r="D60" s="696"/>
    </row>
    <row r="61" spans="2:4" x14ac:dyDescent="0.2">
      <c r="B61" s="694"/>
      <c r="C61" s="695"/>
      <c r="D61" s="696"/>
    </row>
    <row r="62" spans="2:4" x14ac:dyDescent="0.2">
      <c r="B62" s="694"/>
      <c r="C62" s="695"/>
      <c r="D62" s="696"/>
    </row>
    <row r="63" spans="2:4" x14ac:dyDescent="0.2">
      <c r="B63" s="694"/>
      <c r="C63" s="695"/>
      <c r="D63" s="696"/>
    </row>
    <row r="64" spans="2:4" x14ac:dyDescent="0.2">
      <c r="B64" s="694"/>
      <c r="C64" s="695"/>
      <c r="D64" s="696"/>
    </row>
    <row r="65" spans="2:4" x14ac:dyDescent="0.2">
      <c r="B65" s="694"/>
      <c r="C65" s="695"/>
      <c r="D65" s="696"/>
    </row>
    <row r="66" spans="2:4" x14ac:dyDescent="0.2">
      <c r="B66" s="694"/>
      <c r="C66" s="695"/>
      <c r="D66" s="696"/>
    </row>
    <row r="67" spans="2:4" x14ac:dyDescent="0.2">
      <c r="B67" s="694"/>
      <c r="C67" s="695"/>
      <c r="D67" s="696"/>
    </row>
    <row r="68" spans="2:4" x14ac:dyDescent="0.2">
      <c r="B68" s="694"/>
      <c r="C68" s="695"/>
      <c r="D68" s="696"/>
    </row>
    <row r="69" spans="2:4" x14ac:dyDescent="0.2">
      <c r="B69" s="694"/>
      <c r="C69" s="695"/>
      <c r="D69" s="696"/>
    </row>
    <row r="70" spans="2:4" x14ac:dyDescent="0.2">
      <c r="B70" s="694"/>
      <c r="C70" s="695"/>
      <c r="D70" s="696"/>
    </row>
    <row r="71" spans="2:4" x14ac:dyDescent="0.2">
      <c r="B71" s="694"/>
      <c r="C71" s="695"/>
      <c r="D71" s="696"/>
    </row>
    <row r="72" spans="2:4" x14ac:dyDescent="0.2">
      <c r="B72" s="694"/>
      <c r="C72" s="695"/>
      <c r="D72" s="696"/>
    </row>
    <row r="73" spans="2:4" x14ac:dyDescent="0.2">
      <c r="B73" s="694"/>
      <c r="C73" s="695"/>
      <c r="D73" s="696"/>
    </row>
    <row r="74" spans="2:4" x14ac:dyDescent="0.2">
      <c r="B74" s="694"/>
      <c r="C74" s="695"/>
      <c r="D74" s="696"/>
    </row>
    <row r="75" spans="2:4" x14ac:dyDescent="0.2">
      <c r="B75" s="694"/>
      <c r="C75" s="695"/>
      <c r="D75" s="696"/>
    </row>
    <row r="76" spans="2:4" x14ac:dyDescent="0.2">
      <c r="B76" s="694"/>
      <c r="C76" s="695"/>
      <c r="D76" s="696"/>
    </row>
    <row r="77" spans="2:4" x14ac:dyDescent="0.2">
      <c r="B77" s="694"/>
      <c r="C77" s="695"/>
      <c r="D77" s="696"/>
    </row>
    <row r="78" spans="2:4" x14ac:dyDescent="0.2">
      <c r="B78" s="694"/>
      <c r="C78" s="695"/>
      <c r="D78" s="696"/>
    </row>
    <row r="79" spans="2:4" x14ac:dyDescent="0.2">
      <c r="B79" s="694"/>
      <c r="C79" s="695"/>
      <c r="D79" s="696"/>
    </row>
    <row r="80" spans="2:4" x14ac:dyDescent="0.2">
      <c r="B80" s="694"/>
      <c r="C80" s="695"/>
      <c r="D80" s="696"/>
    </row>
    <row r="81" spans="2:4" x14ac:dyDescent="0.2">
      <c r="B81" s="694"/>
      <c r="C81" s="695"/>
      <c r="D81" s="696"/>
    </row>
    <row r="82" spans="2:4" x14ac:dyDescent="0.2">
      <c r="B82" s="694"/>
      <c r="C82" s="695"/>
      <c r="D82" s="696"/>
    </row>
    <row r="83" spans="2:4" x14ac:dyDescent="0.2">
      <c r="B83" s="694"/>
      <c r="C83" s="695"/>
      <c r="D83" s="696"/>
    </row>
    <row r="84" spans="2:4" x14ac:dyDescent="0.2">
      <c r="B84" s="694"/>
      <c r="C84" s="695"/>
      <c r="D84" s="696"/>
    </row>
    <row r="85" spans="2:4" x14ac:dyDescent="0.2">
      <c r="B85" s="694"/>
      <c r="C85" s="695"/>
      <c r="D85" s="696"/>
    </row>
    <row r="86" spans="2:4" x14ac:dyDescent="0.2">
      <c r="B86" s="694"/>
      <c r="C86" s="695"/>
      <c r="D86" s="696"/>
    </row>
    <row r="87" spans="2:4" x14ac:dyDescent="0.2">
      <c r="B87" s="694"/>
      <c r="C87" s="695"/>
      <c r="D87" s="696"/>
    </row>
    <row r="88" spans="2:4" x14ac:dyDescent="0.2">
      <c r="B88" s="694"/>
      <c r="C88" s="695"/>
      <c r="D88" s="696"/>
    </row>
    <row r="89" spans="2:4" x14ac:dyDescent="0.2">
      <c r="B89" s="694"/>
      <c r="C89" s="695"/>
      <c r="D89" s="696"/>
    </row>
    <row r="90" spans="2:4" x14ac:dyDescent="0.2">
      <c r="B90" s="694"/>
      <c r="C90" s="695"/>
      <c r="D90" s="696"/>
    </row>
    <row r="91" spans="2:4" x14ac:dyDescent="0.2">
      <c r="B91" s="694"/>
      <c r="C91" s="695"/>
      <c r="D91" s="696"/>
    </row>
    <row r="92" spans="2:4" x14ac:dyDescent="0.2">
      <c r="B92" s="694"/>
      <c r="C92" s="695"/>
      <c r="D92" s="696"/>
    </row>
    <row r="93" spans="2:4" x14ac:dyDescent="0.2">
      <c r="B93" s="694"/>
      <c r="C93" s="695"/>
      <c r="D93" s="696"/>
    </row>
    <row r="94" spans="2:4" x14ac:dyDescent="0.2">
      <c r="B94" s="694"/>
      <c r="C94" s="695"/>
      <c r="D94" s="696"/>
    </row>
    <row r="95" spans="2:4" x14ac:dyDescent="0.2">
      <c r="B95" s="694"/>
      <c r="C95" s="695"/>
      <c r="D95" s="696"/>
    </row>
    <row r="96" spans="2:4" x14ac:dyDescent="0.2">
      <c r="B96" s="694"/>
      <c r="C96" s="695"/>
      <c r="D96" s="696"/>
    </row>
    <row r="97" spans="2:4" x14ac:dyDescent="0.2">
      <c r="B97" s="694"/>
      <c r="C97" s="695"/>
      <c r="D97" s="696"/>
    </row>
    <row r="98" spans="2:4" x14ac:dyDescent="0.2">
      <c r="B98" s="694"/>
      <c r="C98" s="695"/>
      <c r="D98" s="696"/>
    </row>
    <row r="99" spans="2:4" x14ac:dyDescent="0.2">
      <c r="B99" s="694"/>
      <c r="C99" s="695"/>
      <c r="D99" s="696"/>
    </row>
    <row r="100" spans="2:4" x14ac:dyDescent="0.2">
      <c r="B100" s="694"/>
      <c r="C100" s="695"/>
      <c r="D100" s="696"/>
    </row>
    <row r="101" spans="2:4" x14ac:dyDescent="0.2">
      <c r="B101" s="694"/>
      <c r="C101" s="695"/>
      <c r="D101" s="696"/>
    </row>
    <row r="102" spans="2:4" x14ac:dyDescent="0.2">
      <c r="B102" s="694"/>
      <c r="C102" s="695"/>
      <c r="D102" s="696"/>
    </row>
    <row r="103" spans="2:4" x14ac:dyDescent="0.2">
      <c r="B103" s="694"/>
      <c r="C103" s="695"/>
      <c r="D103" s="696"/>
    </row>
    <row r="104" spans="2:4" x14ac:dyDescent="0.2">
      <c r="B104" s="694"/>
      <c r="C104" s="695"/>
      <c r="D104" s="696"/>
    </row>
    <row r="105" spans="2:4" x14ac:dyDescent="0.2">
      <c r="B105" s="694"/>
      <c r="C105" s="695"/>
      <c r="D105" s="696"/>
    </row>
    <row r="106" spans="2:4" x14ac:dyDescent="0.2">
      <c r="B106" s="694"/>
      <c r="C106" s="695"/>
      <c r="D106" s="696"/>
    </row>
    <row r="107" spans="2:4" x14ac:dyDescent="0.2">
      <c r="B107" s="694"/>
      <c r="C107" s="695"/>
      <c r="D107" s="696"/>
    </row>
    <row r="108" spans="2:4" x14ac:dyDescent="0.2">
      <c r="B108" s="694"/>
      <c r="C108" s="695"/>
      <c r="D108" s="696"/>
    </row>
    <row r="109" spans="2:4" x14ac:dyDescent="0.2">
      <c r="B109" s="694"/>
      <c r="C109" s="695"/>
      <c r="D109" s="696"/>
    </row>
    <row r="110" spans="2:4" x14ac:dyDescent="0.2">
      <c r="B110" s="697"/>
      <c r="C110" s="698"/>
      <c r="D110" s="699"/>
    </row>
  </sheetData>
  <sheetProtection algorithmName="SHA-512" hashValue="/nGkPoOJ3TMw8lQL3uUqyWbCreo1G4mjW3ING2PvYZCnsFdU8rEhq0RCUrIbAeV/epwqc0RSfz6zmiTV6xDsEg==" saltValue="bxQvBOjnOiNzG3KDgSA7hw==" spinCount="100000" sheet="1" objects="1" scenarios="1"/>
  <mergeCells count="2">
    <mergeCell ref="B24:D37"/>
    <mergeCell ref="B40:D110"/>
  </mergeCells>
  <conditionalFormatting sqref="B24">
    <cfRule type="cellIs" dxfId="11" priority="2" operator="equal">
      <formula>0</formula>
    </cfRule>
  </conditionalFormatting>
  <conditionalFormatting sqref="B40:D110">
    <cfRule type="cellIs" dxfId="10" priority="1" operator="equal">
      <formula>0</formula>
    </cfRule>
  </conditionalFormatting>
  <conditionalFormatting sqref="C15:C21">
    <cfRule type="cellIs" dxfId="9" priority="7" operator="equal">
      <formula>"Enter Name"</formula>
    </cfRule>
  </conditionalFormatting>
  <conditionalFormatting sqref="D9">
    <cfRule type="cellIs" dxfId="8" priority="3" operator="equal">
      <formula>"Enter Description and Applicable Formula Here - Specifically identify which direct care salary accounts were utilized as the metric and include applicable formulas. Use empty space below table as needed."</formula>
    </cfRule>
  </conditionalFormatting>
  <conditionalFormatting sqref="D10">
    <cfRule type="cellIs" dxfId="7" priority="4" operator="equal">
      <formula>"Enter Description and Applicable Formula Here - Specifically identify which salary accounts were utilized as the metric and include applicable formulas. Use empty space below table as needed."</formula>
    </cfRule>
  </conditionalFormatting>
  <conditionalFormatting sqref="D11">
    <cfRule type="cellIs" dxfId="6" priority="5" operator="equal">
      <formula>"Enter Description and Applicable Formula Here - Identify specific accumulated cost, source, and any applicable formulas.  Use empty space below table as needed."</formula>
    </cfRule>
  </conditionalFormatting>
  <conditionalFormatting sqref="D12">
    <cfRule type="cellIs" dxfId="5" priority="6" operator="equal">
      <formula>"Enter Description and Applicable Formula Here - Specifically identify which staff hours were utilized as the metric and include applicable formulas. Use empty space below table as needed."</formula>
    </cfRule>
  </conditionalFormatting>
  <conditionalFormatting sqref="D13:D21">
    <cfRule type="cellIs" dxfId="4" priority="8" operator="equal">
      <formula>"Enter Description and Applicable Formula Here - "</formula>
    </cfRule>
  </conditionalFormatting>
  <pageMargins left="0.75" right="0.5" top="1" bottom="0.5" header="0.5" footer="0.5"/>
  <pageSetup scale="69" fitToHeight="0" orientation="portrait" blackAndWhite="1" r:id="rId1"/>
  <headerFooter alignWithMargins="0">
    <oddFooter>&amp;L470-5477 (Rev. 7/26)&amp;RPage &amp;P of &amp;N</oddFooter>
  </headerFooter>
  <rowBreaks count="1" manualBreakCount="1">
    <brk id="38" max="4"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pageSetUpPr fitToPage="1"/>
  </sheetPr>
  <dimension ref="A1:N45"/>
  <sheetViews>
    <sheetView showGridLines="0" showZeros="0" zoomScale="90" zoomScaleNormal="90" workbookViewId="0">
      <selection activeCell="E7" sqref="E7"/>
    </sheetView>
  </sheetViews>
  <sheetFormatPr defaultColWidth="8.85546875" defaultRowHeight="12.75" x14ac:dyDescent="0.2"/>
  <cols>
    <col min="1" max="1" width="8.85546875" style="4"/>
    <col min="2" max="2" width="31.85546875" style="4" customWidth="1"/>
    <col min="3" max="3" width="14.28515625" style="4" customWidth="1"/>
    <col min="4" max="4" width="12.7109375" style="4" customWidth="1"/>
    <col min="5" max="5" width="14.28515625" style="4" customWidth="1"/>
    <col min="6" max="6" width="14.7109375" style="4" customWidth="1"/>
    <col min="7" max="9" width="12.7109375" style="4" customWidth="1"/>
    <col min="10" max="10" width="15.7109375" style="4" customWidth="1"/>
    <col min="11" max="11" width="10.7109375" style="4" customWidth="1"/>
    <col min="12" max="12" width="11.7109375" style="4" customWidth="1"/>
    <col min="13" max="14" width="10.7109375" style="4" customWidth="1"/>
    <col min="15" max="16384" width="8.85546875" style="4"/>
  </cols>
  <sheetData>
    <row r="1" spans="1:14" ht="31.5" x14ac:dyDescent="0.25">
      <c r="A1" s="250" t="s">
        <v>413</v>
      </c>
      <c r="B1" s="251"/>
      <c r="C1" s="251"/>
      <c r="D1" s="251"/>
      <c r="E1" s="251"/>
      <c r="F1" s="251"/>
      <c r="G1" s="251"/>
      <c r="H1" s="251"/>
      <c r="I1" s="251"/>
      <c r="J1" s="251"/>
      <c r="K1" s="255"/>
      <c r="L1" s="225"/>
      <c r="M1" s="225"/>
      <c r="N1" s="225"/>
    </row>
    <row r="2" spans="1:14" ht="14.25" customHeight="1" x14ac:dyDescent="0.2">
      <c r="A2" s="55" t="s">
        <v>152</v>
      </c>
      <c r="B2"/>
      <c r="C2" s="460">
        <f>Certification!D2</f>
        <v>0</v>
      </c>
      <c r="D2" s="72"/>
      <c r="E2" s="72"/>
      <c r="F2" s="36"/>
      <c r="G2" s="36"/>
      <c r="H2" s="36"/>
      <c r="I2" s="36"/>
      <c r="J2" s="36"/>
      <c r="K2" s="117"/>
    </row>
    <row r="3" spans="1:14" x14ac:dyDescent="0.2">
      <c r="A3" s="57" t="s">
        <v>158</v>
      </c>
      <c r="B3" s="54"/>
      <c r="C3" s="73">
        <f>Certification!G6</f>
        <v>0</v>
      </c>
      <c r="D3" s="73"/>
      <c r="E3" s="73"/>
      <c r="F3" s="36"/>
      <c r="G3" s="36"/>
      <c r="H3" s="36"/>
      <c r="I3" s="36"/>
      <c r="J3" s="36"/>
    </row>
    <row r="4" spans="1:14" ht="15" customHeight="1" x14ac:dyDescent="0.2">
      <c r="B4" s="57"/>
      <c r="C4"/>
      <c r="D4" s="37"/>
      <c r="E4" s="37"/>
      <c r="F4" s="90"/>
      <c r="G4" s="37"/>
      <c r="H4" s="37"/>
      <c r="I4" s="37"/>
      <c r="J4" s="37"/>
    </row>
    <row r="5" spans="1:14" x14ac:dyDescent="0.2">
      <c r="B5" s="89"/>
      <c r="C5" s="89"/>
      <c r="D5" s="37"/>
      <c r="E5" s="37"/>
      <c r="F5" s="90"/>
      <c r="G5" s="37"/>
      <c r="H5" s="37"/>
      <c r="I5" s="37"/>
      <c r="J5" s="37"/>
    </row>
    <row r="7" spans="1:14" s="87" customFormat="1" ht="21" customHeight="1" x14ac:dyDescent="0.2">
      <c r="A7" s="93" t="s">
        <v>153</v>
      </c>
      <c r="E7" s="108"/>
      <c r="F7" s="54" t="s">
        <v>155</v>
      </c>
    </row>
    <row r="8" spans="1:14" x14ac:dyDescent="0.2">
      <c r="A8" s="45"/>
    </row>
    <row r="9" spans="1:14" s="87" customFormat="1" ht="21" customHeight="1" x14ac:dyDescent="0.2">
      <c r="A9" s="93" t="s">
        <v>154</v>
      </c>
      <c r="E9" s="108"/>
      <c r="F9" s="87" t="s">
        <v>218</v>
      </c>
    </row>
    <row r="11" spans="1:14" ht="14.1" customHeight="1" x14ac:dyDescent="0.2">
      <c r="A11" s="175"/>
      <c r="B11" s="175"/>
      <c r="C11" s="175"/>
      <c r="D11" s="34"/>
      <c r="E11" s="34"/>
      <c r="F11" s="35"/>
      <c r="G11" s="35"/>
      <c r="H11" s="35"/>
      <c r="I11" s="35"/>
      <c r="J11" s="34"/>
    </row>
    <row r="12" spans="1:14" ht="14.1" customHeight="1" x14ac:dyDescent="0.2">
      <c r="A12" s="175"/>
      <c r="B12" s="175"/>
      <c r="C12" s="175"/>
      <c r="D12" s="34"/>
      <c r="E12" s="34"/>
      <c r="F12" s="35"/>
      <c r="G12" s="35"/>
      <c r="H12" s="35"/>
      <c r="I12" s="35"/>
      <c r="J12" s="34"/>
    </row>
    <row r="13" spans="1:14" ht="14.1" customHeight="1" x14ac:dyDescent="0.2">
      <c r="A13" s="175" t="s">
        <v>207</v>
      </c>
      <c r="B13" s="175"/>
      <c r="C13" s="175"/>
      <c r="D13" s="34"/>
      <c r="E13" s="34"/>
      <c r="F13" s="35"/>
      <c r="G13" s="35"/>
      <c r="H13" s="35"/>
      <c r="I13" s="35"/>
      <c r="J13" s="34"/>
    </row>
    <row r="14" spans="1:14" ht="14.1" customHeight="1" x14ac:dyDescent="0.2">
      <c r="A14" s="700" t="s">
        <v>140</v>
      </c>
      <c r="B14" s="700" t="s">
        <v>142</v>
      </c>
      <c r="C14" s="700" t="s">
        <v>141</v>
      </c>
      <c r="D14" s="700" t="s">
        <v>143</v>
      </c>
      <c r="E14" s="700" t="s">
        <v>144</v>
      </c>
      <c r="F14" s="700" t="s">
        <v>145</v>
      </c>
      <c r="G14" s="700" t="s">
        <v>146</v>
      </c>
      <c r="H14" s="700" t="s">
        <v>188</v>
      </c>
      <c r="I14" s="700" t="s">
        <v>189</v>
      </c>
      <c r="J14" s="701" t="s">
        <v>419</v>
      </c>
      <c r="K14" s="701"/>
      <c r="L14" s="702" t="s">
        <v>418</v>
      </c>
      <c r="M14" s="703"/>
      <c r="N14" s="704"/>
    </row>
    <row r="15" spans="1:14" ht="39.75" customHeight="1" x14ac:dyDescent="0.2">
      <c r="A15" s="700"/>
      <c r="B15" s="700"/>
      <c r="C15" s="700"/>
      <c r="D15" s="700"/>
      <c r="E15" s="700"/>
      <c r="F15" s="700"/>
      <c r="G15" s="700"/>
      <c r="H15" s="700"/>
      <c r="I15" s="700"/>
      <c r="J15" s="464" t="s">
        <v>209</v>
      </c>
      <c r="K15" s="464" t="s">
        <v>216</v>
      </c>
      <c r="L15" s="464" t="s">
        <v>420</v>
      </c>
      <c r="M15" s="464" t="s">
        <v>421</v>
      </c>
      <c r="N15" s="464" t="s">
        <v>422</v>
      </c>
    </row>
    <row r="16" spans="1:14" x14ac:dyDescent="0.2">
      <c r="A16" s="228">
        <v>1</v>
      </c>
      <c r="B16" s="288"/>
      <c r="C16" s="289"/>
      <c r="D16" s="289"/>
      <c r="E16" s="292"/>
      <c r="F16" s="292"/>
      <c r="G16" s="290"/>
      <c r="H16" s="290"/>
      <c r="I16" s="290"/>
      <c r="J16" s="289"/>
      <c r="K16" s="289"/>
      <c r="L16" s="290"/>
      <c r="M16" s="290"/>
      <c r="N16" s="290"/>
    </row>
    <row r="17" spans="1:14" x14ac:dyDescent="0.2">
      <c r="A17" s="228">
        <v>2</v>
      </c>
      <c r="B17" s="289"/>
      <c r="C17" s="289"/>
      <c r="D17" s="289"/>
      <c r="E17" s="292"/>
      <c r="F17" s="292"/>
      <c r="G17" s="290"/>
      <c r="H17" s="290"/>
      <c r="I17" s="290"/>
      <c r="J17" s="289"/>
      <c r="K17" s="289"/>
      <c r="L17" s="290"/>
      <c r="M17" s="290"/>
      <c r="N17" s="290"/>
    </row>
    <row r="18" spans="1:14" x14ac:dyDescent="0.2">
      <c r="A18" s="228">
        <v>3</v>
      </c>
      <c r="B18" s="289"/>
      <c r="C18" s="289"/>
      <c r="D18" s="289"/>
      <c r="E18" s="292"/>
      <c r="F18" s="292"/>
      <c r="G18" s="290"/>
      <c r="H18" s="290"/>
      <c r="I18" s="290"/>
      <c r="J18" s="289"/>
      <c r="K18" s="289"/>
      <c r="L18" s="290"/>
      <c r="M18" s="290"/>
      <c r="N18" s="290"/>
    </row>
    <row r="19" spans="1:14" x14ac:dyDescent="0.2">
      <c r="A19" s="228">
        <v>4</v>
      </c>
      <c r="B19" s="289"/>
      <c r="C19" s="289"/>
      <c r="D19" s="289"/>
      <c r="E19" s="292"/>
      <c r="F19" s="292"/>
      <c r="G19" s="290"/>
      <c r="H19" s="290"/>
      <c r="I19" s="290"/>
      <c r="J19" s="289"/>
      <c r="K19" s="289"/>
      <c r="L19" s="290"/>
      <c r="M19" s="290"/>
      <c r="N19" s="290"/>
    </row>
    <row r="20" spans="1:14" x14ac:dyDescent="0.2">
      <c r="A20" s="228">
        <v>5</v>
      </c>
      <c r="B20" s="289"/>
      <c r="C20" s="289"/>
      <c r="D20" s="289"/>
      <c r="E20" s="292"/>
      <c r="F20" s="292"/>
      <c r="G20" s="290"/>
      <c r="H20" s="290"/>
      <c r="I20" s="290"/>
      <c r="J20" s="289"/>
      <c r="K20" s="289"/>
      <c r="L20" s="290"/>
      <c r="M20" s="290"/>
      <c r="N20" s="290"/>
    </row>
    <row r="21" spans="1:14" x14ac:dyDescent="0.2">
      <c r="A21" s="228">
        <v>6</v>
      </c>
      <c r="B21" s="289"/>
      <c r="C21" s="289"/>
      <c r="D21" s="289"/>
      <c r="E21" s="292"/>
      <c r="F21" s="292"/>
      <c r="G21" s="290"/>
      <c r="H21" s="290"/>
      <c r="I21" s="290"/>
      <c r="J21" s="289"/>
      <c r="K21" s="289"/>
      <c r="L21" s="290"/>
      <c r="M21" s="290"/>
      <c r="N21" s="290"/>
    </row>
    <row r="22" spans="1:14" x14ac:dyDescent="0.2">
      <c r="A22" s="228">
        <v>7</v>
      </c>
      <c r="B22" s="289"/>
      <c r="C22" s="289"/>
      <c r="D22" s="289"/>
      <c r="E22" s="292"/>
      <c r="F22" s="292"/>
      <c r="G22" s="290"/>
      <c r="H22" s="290"/>
      <c r="I22" s="290"/>
      <c r="J22" s="289"/>
      <c r="K22" s="289"/>
      <c r="L22" s="290"/>
      <c r="M22" s="290"/>
      <c r="N22" s="290"/>
    </row>
    <row r="23" spans="1:14" x14ac:dyDescent="0.2">
      <c r="A23" s="228">
        <v>8</v>
      </c>
      <c r="B23" s="289"/>
      <c r="C23" s="289"/>
      <c r="D23" s="289"/>
      <c r="E23" s="292"/>
      <c r="F23" s="292"/>
      <c r="G23" s="290"/>
      <c r="H23" s="290"/>
      <c r="I23" s="290"/>
      <c r="J23" s="289"/>
      <c r="K23" s="289"/>
      <c r="L23" s="290"/>
      <c r="M23" s="290"/>
      <c r="N23" s="290"/>
    </row>
    <row r="24" spans="1:14" x14ac:dyDescent="0.2">
      <c r="A24" s="228">
        <v>9</v>
      </c>
      <c r="B24" s="289"/>
      <c r="C24" s="289"/>
      <c r="D24" s="289"/>
      <c r="E24" s="292"/>
      <c r="F24" s="292"/>
      <c r="G24" s="290"/>
      <c r="H24" s="290"/>
      <c r="I24" s="290"/>
      <c r="J24" s="289"/>
      <c r="K24" s="289"/>
      <c r="L24" s="290"/>
      <c r="M24" s="290"/>
      <c r="N24" s="290"/>
    </row>
    <row r="25" spans="1:14" ht="13.5" thickBot="1" x14ac:dyDescent="0.25">
      <c r="A25" s="229" t="s">
        <v>223</v>
      </c>
      <c r="B25" s="218" t="s">
        <v>213</v>
      </c>
      <c r="C25" s="218" t="s">
        <v>210</v>
      </c>
      <c r="D25" s="218" t="s">
        <v>217</v>
      </c>
      <c r="E25" s="219">
        <v>1</v>
      </c>
      <c r="F25" s="219">
        <v>0.5</v>
      </c>
      <c r="G25" s="220">
        <v>75000</v>
      </c>
      <c r="H25" s="220">
        <v>25000</v>
      </c>
      <c r="I25" s="220">
        <v>5750</v>
      </c>
      <c r="J25" s="218" t="s">
        <v>212</v>
      </c>
      <c r="K25" s="218" t="s">
        <v>215</v>
      </c>
      <c r="L25" s="220">
        <v>-30000</v>
      </c>
      <c r="M25" s="220">
        <v>-5000</v>
      </c>
      <c r="N25" s="220">
        <v>-2500</v>
      </c>
    </row>
    <row r="26" spans="1:14" x14ac:dyDescent="0.2">
      <c r="A26" s="230"/>
      <c r="B26" s="236"/>
      <c r="C26" s="237"/>
      <c r="D26" s="236"/>
      <c r="E26" s="238"/>
      <c r="F26" s="239"/>
      <c r="G26" s="239"/>
      <c r="H26" s="239"/>
      <c r="I26" s="239"/>
    </row>
    <row r="27" spans="1:14" x14ac:dyDescent="0.2">
      <c r="A27" s="230"/>
      <c r="B27" s="236"/>
      <c r="C27" s="237"/>
      <c r="D27" s="236"/>
      <c r="E27" s="238"/>
      <c r="F27" s="239"/>
      <c r="G27" s="239"/>
      <c r="H27" s="239"/>
      <c r="I27" s="239"/>
    </row>
    <row r="28" spans="1:14" x14ac:dyDescent="0.2">
      <c r="A28" s="230"/>
      <c r="B28" s="236"/>
      <c r="C28" s="237"/>
      <c r="D28" s="236"/>
      <c r="E28" s="238"/>
      <c r="F28" s="239"/>
      <c r="G28" s="239"/>
      <c r="H28" s="239"/>
      <c r="I28" s="239"/>
    </row>
    <row r="29" spans="1:14" x14ac:dyDescent="0.2">
      <c r="A29" s="230"/>
      <c r="B29" s="236"/>
      <c r="C29" s="237"/>
      <c r="D29" s="236"/>
      <c r="E29" s="238"/>
      <c r="F29" s="239"/>
      <c r="G29" s="239"/>
      <c r="H29" s="239"/>
      <c r="I29" s="239"/>
    </row>
    <row r="30" spans="1:14" x14ac:dyDescent="0.2">
      <c r="A30" s="176" t="s">
        <v>208</v>
      </c>
      <c r="D30" s="177"/>
      <c r="E30" s="21"/>
      <c r="F30" s="21"/>
      <c r="G30" s="21"/>
      <c r="H30" s="21"/>
      <c r="I30" s="21"/>
    </row>
    <row r="31" spans="1:14" x14ac:dyDescent="0.2">
      <c r="A31" s="700" t="s">
        <v>140</v>
      </c>
      <c r="B31" s="700" t="s">
        <v>524</v>
      </c>
      <c r="C31" s="700" t="s">
        <v>525</v>
      </c>
      <c r="D31" s="700" t="s">
        <v>526</v>
      </c>
      <c r="E31" s="700" t="s">
        <v>527</v>
      </c>
      <c r="F31" s="700" t="s">
        <v>528</v>
      </c>
      <c r="G31" s="700" t="s">
        <v>529</v>
      </c>
      <c r="H31" s="701" t="s">
        <v>419</v>
      </c>
      <c r="I31" s="701"/>
    </row>
    <row r="32" spans="1:14" ht="39" customHeight="1" x14ac:dyDescent="0.2">
      <c r="A32" s="700"/>
      <c r="B32" s="700"/>
      <c r="C32" s="700"/>
      <c r="D32" s="700"/>
      <c r="E32" s="700"/>
      <c r="F32" s="700"/>
      <c r="G32" s="700"/>
      <c r="H32" s="464" t="s">
        <v>530</v>
      </c>
      <c r="I32" s="464" t="s">
        <v>531</v>
      </c>
    </row>
    <row r="33" spans="1:12" x14ac:dyDescent="0.2">
      <c r="A33" s="228">
        <v>1</v>
      </c>
      <c r="B33" s="288"/>
      <c r="C33" s="289"/>
      <c r="D33" s="289"/>
      <c r="E33" s="290"/>
      <c r="F33" s="290"/>
      <c r="G33" s="290"/>
      <c r="H33" s="289"/>
      <c r="I33" s="289"/>
    </row>
    <row r="34" spans="1:12" x14ac:dyDescent="0.2">
      <c r="A34" s="228">
        <v>2</v>
      </c>
      <c r="B34" s="289"/>
      <c r="C34" s="288"/>
      <c r="D34" s="288"/>
      <c r="E34" s="291"/>
      <c r="F34" s="291"/>
      <c r="G34" s="290"/>
      <c r="H34" s="289"/>
      <c r="I34" s="289"/>
    </row>
    <row r="35" spans="1:12" x14ac:dyDescent="0.2">
      <c r="A35" s="228">
        <v>3</v>
      </c>
      <c r="B35" s="289"/>
      <c r="C35" s="289"/>
      <c r="D35" s="289"/>
      <c r="E35" s="290"/>
      <c r="F35" s="290"/>
      <c r="G35" s="290"/>
      <c r="H35" s="289"/>
      <c r="I35" s="289"/>
    </row>
    <row r="36" spans="1:12" x14ac:dyDescent="0.2">
      <c r="A36" s="228">
        <v>4</v>
      </c>
      <c r="B36" s="289"/>
      <c r="C36" s="289"/>
      <c r="D36" s="289"/>
      <c r="E36" s="290"/>
      <c r="F36" s="290"/>
      <c r="G36" s="290"/>
      <c r="H36" s="289"/>
      <c r="I36" s="289"/>
    </row>
    <row r="37" spans="1:12" x14ac:dyDescent="0.2">
      <c r="A37" s="228">
        <v>5</v>
      </c>
      <c r="B37" s="289"/>
      <c r="C37" s="289"/>
      <c r="D37" s="289"/>
      <c r="E37" s="290"/>
      <c r="F37" s="290"/>
      <c r="G37" s="290"/>
      <c r="H37" s="289"/>
      <c r="I37" s="289"/>
    </row>
    <row r="38" spans="1:12" x14ac:dyDescent="0.2">
      <c r="A38" s="228">
        <v>6</v>
      </c>
      <c r="B38" s="289"/>
      <c r="C38" s="289"/>
      <c r="D38" s="289"/>
      <c r="E38" s="290"/>
      <c r="F38" s="290"/>
      <c r="G38" s="290"/>
      <c r="H38" s="289"/>
      <c r="I38" s="289"/>
    </row>
    <row r="39" spans="1:12" x14ac:dyDescent="0.2">
      <c r="A39" s="228">
        <v>7</v>
      </c>
      <c r="B39" s="289"/>
      <c r="C39" s="289"/>
      <c r="D39" s="289"/>
      <c r="E39" s="290"/>
      <c r="F39" s="290"/>
      <c r="G39" s="290"/>
      <c r="H39" s="289"/>
      <c r="I39" s="289"/>
    </row>
    <row r="40" spans="1:12" x14ac:dyDescent="0.2">
      <c r="A40" s="228">
        <v>8</v>
      </c>
      <c r="B40" s="289"/>
      <c r="C40" s="289"/>
      <c r="D40" s="289"/>
      <c r="E40" s="290"/>
      <c r="F40" s="290"/>
      <c r="G40" s="290"/>
      <c r="H40" s="289"/>
      <c r="I40" s="289"/>
    </row>
    <row r="41" spans="1:12" x14ac:dyDescent="0.2">
      <c r="A41" s="228">
        <v>9</v>
      </c>
      <c r="B41" s="289"/>
      <c r="C41" s="289"/>
      <c r="D41" s="289"/>
      <c r="E41" s="290"/>
      <c r="F41" s="290"/>
      <c r="G41" s="290"/>
      <c r="H41" s="289"/>
      <c r="I41" s="289"/>
    </row>
    <row r="42" spans="1:12" ht="13.5" thickBot="1" x14ac:dyDescent="0.25">
      <c r="A42" s="229" t="s">
        <v>223</v>
      </c>
      <c r="B42" s="218" t="s">
        <v>230</v>
      </c>
      <c r="C42" s="218" t="s">
        <v>231</v>
      </c>
      <c r="D42" s="218" t="s">
        <v>211</v>
      </c>
      <c r="E42" s="220">
        <v>27500</v>
      </c>
      <c r="F42" s="220">
        <v>30000</v>
      </c>
      <c r="G42" s="220">
        <v>27500</v>
      </c>
      <c r="H42" s="218">
        <v>2810</v>
      </c>
      <c r="I42" s="218">
        <v>7</v>
      </c>
    </row>
    <row r="45" spans="1:12" x14ac:dyDescent="0.2">
      <c r="L45" s="4" t="s">
        <v>71</v>
      </c>
    </row>
  </sheetData>
  <sheetProtection algorithmName="SHA-512" hashValue="rr2Z4u6dCl5i0PSeRPRX1oLu62oARYGGLLoAm2eMDI4SzeRPTl5fgFm74J7sSz950ZRo95sfIE3Q6TonZ8mbVQ==" saltValue="JBOSdeVvqBISvd3pA8EI9w==" spinCount="100000" sheet="1" objects="1" scenarios="1"/>
  <mergeCells count="19">
    <mergeCell ref="D14:D15"/>
    <mergeCell ref="C14:C15"/>
    <mergeCell ref="B14:B15"/>
    <mergeCell ref="A14:A15"/>
    <mergeCell ref="L14:N14"/>
    <mergeCell ref="J14:K14"/>
    <mergeCell ref="I14:I15"/>
    <mergeCell ref="H14:H15"/>
    <mergeCell ref="G14:G15"/>
    <mergeCell ref="F14:F15"/>
    <mergeCell ref="E14:E15"/>
    <mergeCell ref="F31:F32"/>
    <mergeCell ref="G31:G32"/>
    <mergeCell ref="H31:I31"/>
    <mergeCell ref="A31:A32"/>
    <mergeCell ref="B31:B32"/>
    <mergeCell ref="C31:C32"/>
    <mergeCell ref="D31:D32"/>
    <mergeCell ref="E31:E32"/>
  </mergeCells>
  <phoneticPr fontId="6" type="noConversion"/>
  <conditionalFormatting sqref="B33:I42">
    <cfRule type="cellIs" dxfId="3" priority="11" stopIfTrue="1" operator="equal">
      <formula>0</formula>
    </cfRule>
  </conditionalFormatting>
  <conditionalFormatting sqref="B25:K25">
    <cfRule type="cellIs" dxfId="2" priority="9" stopIfTrue="1" operator="lessThanOrEqual">
      <formula>0</formula>
    </cfRule>
  </conditionalFormatting>
  <conditionalFormatting sqref="B16:N24">
    <cfRule type="cellIs" dxfId="1" priority="4" stopIfTrue="1" operator="equal">
      <formula>0</formula>
    </cfRule>
  </conditionalFormatting>
  <conditionalFormatting sqref="E7 E9">
    <cfRule type="cellIs" dxfId="0" priority="8" operator="lessThanOrEqual">
      <formula>0</formula>
    </cfRule>
  </conditionalFormatting>
  <dataValidations count="1">
    <dataValidation type="list" allowBlank="1" showInputMessage="1" showErrorMessage="1" sqref="E9 E7" xr:uid="{00000000-0002-0000-0D00-000000000000}">
      <formula1>HO</formula1>
    </dataValidation>
  </dataValidations>
  <pageMargins left="0.75" right="0.5" top="1" bottom="0.5" header="0.5" footer="0.5"/>
  <pageSetup scale="65" fitToHeight="0" orientation="landscape" blackAndWhite="1" r:id="rId1"/>
  <headerFooter alignWithMargins="0">
    <oddFooter>&amp;L470-5477 (Rev. 7/26)&amp;RPage &amp;P of &amp;N</oddFooter>
  </headerFooter>
  <colBreaks count="1" manualBreakCount="1">
    <brk id="8"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pageSetUpPr fitToPage="1"/>
  </sheetPr>
  <dimension ref="A1:J89"/>
  <sheetViews>
    <sheetView showGridLines="0" zoomScaleNormal="100" workbookViewId="0">
      <selection activeCell="A4" sqref="A4"/>
    </sheetView>
  </sheetViews>
  <sheetFormatPr defaultColWidth="10.85546875" defaultRowHeight="12.75" x14ac:dyDescent="0.2"/>
  <cols>
    <col min="1" max="5" width="10.85546875" style="297"/>
    <col min="6" max="6" width="10.85546875" style="297" customWidth="1"/>
    <col min="7" max="16384" width="10.85546875" style="297"/>
  </cols>
  <sheetData>
    <row r="1" spans="1:6" x14ac:dyDescent="0.2">
      <c r="A1"/>
      <c r="B1"/>
      <c r="C1"/>
      <c r="D1" s="608" t="s">
        <v>266</v>
      </c>
      <c r="E1" s="608"/>
      <c r="F1"/>
    </row>
    <row r="2" spans="1:6" x14ac:dyDescent="0.2">
      <c r="A2" s="55" t="s">
        <v>152</v>
      </c>
      <c r="B2"/>
      <c r="C2"/>
      <c r="D2" s="54">
        <f>Certification!D2</f>
        <v>0</v>
      </c>
      <c r="E2"/>
      <c r="F2"/>
    </row>
    <row r="3" spans="1:6" x14ac:dyDescent="0.2">
      <c r="A3" s="57" t="s">
        <v>158</v>
      </c>
      <c r="B3" s="54"/>
      <c r="C3" s="54"/>
      <c r="D3" s="628">
        <f>Certification!G6</f>
        <v>0</v>
      </c>
      <c r="E3" s="628"/>
      <c r="F3" s="628"/>
    </row>
    <row r="4" spans="1:6" x14ac:dyDescent="0.2">
      <c r="B4" s="490"/>
    </row>
    <row r="89" spans="10:10" x14ac:dyDescent="0.2">
      <c r="J89" s="298" t="s">
        <v>199</v>
      </c>
    </row>
  </sheetData>
  <sheetProtection algorithmName="SHA-512" hashValue="i0VhHT0bRG4+WfKHI2R19D9AgVjEiU/DlpZzksL+2vPxqQQXY30lxfQAI3FETCcOgEKSfhY/HcrzBaJ/0KfJ8A==" saltValue="vQNJHV+aLlvN6V/Cq1XFwg==" spinCount="100000" sheet="1" formatCells="0" formatColumns="0" formatRows="0" insertColumns="0" insertRows="0" selectLockedCells="1" sort="0" autoFilter="0"/>
  <mergeCells count="2">
    <mergeCell ref="D3:F3"/>
    <mergeCell ref="D1:E1"/>
  </mergeCells>
  <phoneticPr fontId="6" type="noConversion"/>
  <pageMargins left="0.75" right="0.5" top="1" bottom="0.5" header="0.5" footer="0.5"/>
  <pageSetup scale="87" fitToHeight="0" orientation="portrait" blackAndWhite="1" r:id="rId1"/>
  <headerFooter alignWithMargins="0">
    <oddFooter>&amp;L470-5477 (Rev. 7/26)&amp;RPage &amp;P of &amp;N</oddFooter>
  </headerFooter>
  <colBreaks count="1" manualBreakCount="1">
    <brk id="10"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2">
    <pageSetUpPr fitToPage="1"/>
  </sheetPr>
  <dimension ref="A1:J90"/>
  <sheetViews>
    <sheetView showGridLines="0" zoomScaleNormal="100" workbookViewId="0">
      <selection activeCell="A4" sqref="A4"/>
    </sheetView>
  </sheetViews>
  <sheetFormatPr defaultColWidth="10.85546875" defaultRowHeight="12.75" x14ac:dyDescent="0.2"/>
  <cols>
    <col min="1" max="10" width="10.85546875" style="297"/>
    <col min="11" max="11" width="10.85546875" style="297" customWidth="1"/>
    <col min="12" max="16384" width="10.85546875" style="297"/>
  </cols>
  <sheetData>
    <row r="1" spans="1:6" x14ac:dyDescent="0.2">
      <c r="A1"/>
      <c r="B1"/>
      <c r="C1"/>
      <c r="D1" s="608" t="s">
        <v>267</v>
      </c>
      <c r="E1" s="608"/>
      <c r="F1"/>
    </row>
    <row r="2" spans="1:6" x14ac:dyDescent="0.2">
      <c r="A2" s="55" t="s">
        <v>152</v>
      </c>
      <c r="B2"/>
      <c r="C2"/>
      <c r="D2" s="54">
        <f>Certification!D2</f>
        <v>0</v>
      </c>
      <c r="E2"/>
      <c r="F2"/>
    </row>
    <row r="3" spans="1:6" x14ac:dyDescent="0.2">
      <c r="A3" s="57" t="s">
        <v>158</v>
      </c>
      <c r="B3" s="54"/>
      <c r="C3"/>
      <c r="D3" s="628">
        <f>Certification!G6</f>
        <v>0</v>
      </c>
      <c r="E3" s="628"/>
      <c r="F3" s="628"/>
    </row>
    <row r="4" spans="1:6" x14ac:dyDescent="0.2">
      <c r="B4" s="490"/>
    </row>
    <row r="90" spans="10:10" x14ac:dyDescent="0.2">
      <c r="J90" s="298" t="s">
        <v>199</v>
      </c>
    </row>
  </sheetData>
  <sheetProtection algorithmName="SHA-512" hashValue="6kSZRHNrCv8KdS5rXN/htaJmRuFzeoFJpXzufQICXl6Tv7f85c7ajD1HbAZuPuYJS3x35viQl+7epg5FGeFMQQ==" saltValue="9taP8XsQyR3evZi+KK8SyQ==" spinCount="100000" sheet="1" formatCells="0" formatColumns="0" formatRows="0" insertColumns="0" insertRows="0" selectLockedCells="1" sort="0" autoFilter="0"/>
  <mergeCells count="2">
    <mergeCell ref="D3:F3"/>
    <mergeCell ref="D1:E1"/>
  </mergeCells>
  <phoneticPr fontId="6" type="noConversion"/>
  <pageMargins left="0.75" right="0.5" top="1" bottom="0.5" header="0.5" footer="0.5"/>
  <pageSetup scale="87" fitToHeight="0" orientation="portrait" blackAndWhite="1" r:id="rId1"/>
  <headerFooter alignWithMargins="0">
    <oddFooter>&amp;L470-5477 (Rev. 7/26)&amp;RPage &amp;P of &amp;N</oddFooter>
  </headerFooter>
  <colBreaks count="1" manualBreakCount="1">
    <brk id="10"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21">
    <tabColor rgb="FFFF0000"/>
  </sheetPr>
  <dimension ref="A1:M40"/>
  <sheetViews>
    <sheetView zoomScaleNormal="100" workbookViewId="0">
      <selection activeCell="Q17" sqref="Q17"/>
    </sheetView>
  </sheetViews>
  <sheetFormatPr defaultRowHeight="12.75" x14ac:dyDescent="0.2"/>
  <cols>
    <col min="1" max="1" width="19.5703125" bestFit="1" customWidth="1"/>
    <col min="2" max="2" width="18.7109375" customWidth="1"/>
    <col min="3" max="3" width="6.28515625" customWidth="1"/>
    <col min="4" max="4" width="8.7109375" customWidth="1"/>
  </cols>
  <sheetData>
    <row r="1" spans="1:6" x14ac:dyDescent="0.2">
      <c r="A1" s="1" t="s">
        <v>46</v>
      </c>
      <c r="B1" s="492"/>
      <c r="C1" s="2" t="s">
        <v>47</v>
      </c>
    </row>
    <row r="2" spans="1:6" x14ac:dyDescent="0.2">
      <c r="A2" s="4" t="s">
        <v>255</v>
      </c>
      <c r="B2" s="491"/>
      <c r="C2" t="s">
        <v>48</v>
      </c>
    </row>
    <row r="3" spans="1:6" x14ac:dyDescent="0.2">
      <c r="A3" s="4" t="s">
        <v>253</v>
      </c>
      <c r="B3" s="491"/>
      <c r="C3" t="s">
        <v>48</v>
      </c>
    </row>
    <row r="4" spans="1:6" x14ac:dyDescent="0.2">
      <c r="A4" s="4" t="s">
        <v>82</v>
      </c>
      <c r="B4" s="491"/>
      <c r="C4" s="4" t="s">
        <v>83</v>
      </c>
    </row>
    <row r="5" spans="1:6" x14ac:dyDescent="0.2">
      <c r="A5" s="4" t="s">
        <v>256</v>
      </c>
      <c r="B5" s="491"/>
      <c r="C5" t="s">
        <v>48</v>
      </c>
    </row>
    <row r="6" spans="1:6" x14ac:dyDescent="0.2">
      <c r="A6" s="4" t="s">
        <v>85</v>
      </c>
      <c r="B6" s="491"/>
      <c r="C6" t="s">
        <v>48</v>
      </c>
    </row>
    <row r="7" spans="1:6" x14ac:dyDescent="0.2">
      <c r="A7" s="4" t="s">
        <v>86</v>
      </c>
      <c r="B7" s="491"/>
      <c r="C7" s="4" t="s">
        <v>83</v>
      </c>
    </row>
    <row r="8" spans="1:6" x14ac:dyDescent="0.2">
      <c r="A8" s="4" t="s">
        <v>87</v>
      </c>
      <c r="B8" s="491"/>
      <c r="C8" s="4" t="s">
        <v>83</v>
      </c>
    </row>
    <row r="9" spans="1:6" x14ac:dyDescent="0.2">
      <c r="A9" s="4" t="s">
        <v>88</v>
      </c>
      <c r="B9" s="491"/>
      <c r="C9" s="4" t="s">
        <v>83</v>
      </c>
    </row>
    <row r="10" spans="1:6" x14ac:dyDescent="0.2">
      <c r="B10" s="3"/>
    </row>
    <row r="11" spans="1:6" x14ac:dyDescent="0.2">
      <c r="B11" s="3"/>
    </row>
    <row r="12" spans="1:6" x14ac:dyDescent="0.2">
      <c r="A12" t="s">
        <v>119</v>
      </c>
      <c r="B12" s="3"/>
    </row>
    <row r="13" spans="1:6" x14ac:dyDescent="0.2">
      <c r="A13" t="s">
        <v>120</v>
      </c>
      <c r="B13" s="13" t="s">
        <v>121</v>
      </c>
      <c r="C13" t="s">
        <v>105</v>
      </c>
      <c r="F13" t="s">
        <v>122</v>
      </c>
    </row>
    <row r="14" spans="1:6" x14ac:dyDescent="0.2">
      <c r="A14" t="s">
        <v>44</v>
      </c>
      <c r="B14" s="13" t="s">
        <v>44</v>
      </c>
      <c r="C14" t="s">
        <v>113</v>
      </c>
      <c r="F14" t="s">
        <v>123</v>
      </c>
    </row>
    <row r="15" spans="1:6" x14ac:dyDescent="0.2">
      <c r="A15" t="s">
        <v>45</v>
      </c>
      <c r="B15" s="13" t="s">
        <v>45</v>
      </c>
      <c r="C15" t="s">
        <v>115</v>
      </c>
      <c r="F15" t="s">
        <v>124</v>
      </c>
    </row>
    <row r="16" spans="1:6" x14ac:dyDescent="0.2">
      <c r="A16" t="s">
        <v>110</v>
      </c>
      <c r="B16" s="3"/>
      <c r="C16" t="s">
        <v>117</v>
      </c>
      <c r="F16" t="s">
        <v>20</v>
      </c>
    </row>
    <row r="17" spans="1:13" x14ac:dyDescent="0.2">
      <c r="B17" s="3"/>
      <c r="C17" t="s">
        <v>111</v>
      </c>
    </row>
    <row r="18" spans="1:13" x14ac:dyDescent="0.2">
      <c r="B18" s="3"/>
      <c r="C18" t="s">
        <v>114</v>
      </c>
    </row>
    <row r="19" spans="1:13" x14ac:dyDescent="0.2">
      <c r="B19" s="3"/>
      <c r="C19" t="s">
        <v>112</v>
      </c>
    </row>
    <row r="20" spans="1:13" x14ac:dyDescent="0.2">
      <c r="B20" s="3"/>
      <c r="C20" t="s">
        <v>61</v>
      </c>
    </row>
    <row r="21" spans="1:13" x14ac:dyDescent="0.2">
      <c r="C21" t="s">
        <v>0</v>
      </c>
    </row>
    <row r="22" spans="1:13" x14ac:dyDescent="0.2">
      <c r="C22" t="s">
        <v>116</v>
      </c>
    </row>
    <row r="23" spans="1:13" x14ac:dyDescent="0.2">
      <c r="C23" t="s">
        <v>118</v>
      </c>
    </row>
    <row r="24" spans="1:13" x14ac:dyDescent="0.2">
      <c r="C24" t="s">
        <v>72</v>
      </c>
      <c r="I24" s="295" t="s">
        <v>519</v>
      </c>
      <c r="M24" s="295" t="s">
        <v>520</v>
      </c>
    </row>
    <row r="25" spans="1:13" x14ac:dyDescent="0.2">
      <c r="I25">
        <v>1</v>
      </c>
      <c r="M25">
        <v>1</v>
      </c>
    </row>
    <row r="26" spans="1:13" x14ac:dyDescent="0.2">
      <c r="A26" t="s">
        <v>182</v>
      </c>
      <c r="I26">
        <v>3</v>
      </c>
      <c r="M26">
        <v>2</v>
      </c>
    </row>
    <row r="27" spans="1:13" x14ac:dyDescent="0.2">
      <c r="A27" t="s">
        <v>183</v>
      </c>
      <c r="I27">
        <v>4</v>
      </c>
      <c r="M27">
        <v>3</v>
      </c>
    </row>
    <row r="28" spans="1:13" x14ac:dyDescent="0.2">
      <c r="A28" t="s">
        <v>44</v>
      </c>
      <c r="I28">
        <v>5</v>
      </c>
      <c r="M28">
        <v>4</v>
      </c>
    </row>
    <row r="29" spans="1:13" x14ac:dyDescent="0.2">
      <c r="A29" t="s">
        <v>45</v>
      </c>
      <c r="I29">
        <v>6</v>
      </c>
      <c r="M29">
        <v>5</v>
      </c>
    </row>
    <row r="30" spans="1:13" x14ac:dyDescent="0.2">
      <c r="I30">
        <v>7</v>
      </c>
      <c r="M30">
        <v>6</v>
      </c>
    </row>
    <row r="31" spans="1:13" x14ac:dyDescent="0.2">
      <c r="I31">
        <v>8</v>
      </c>
      <c r="M31">
        <v>7</v>
      </c>
    </row>
    <row r="32" spans="1:13" x14ac:dyDescent="0.2">
      <c r="A32" t="s">
        <v>379</v>
      </c>
      <c r="I32">
        <v>9</v>
      </c>
      <c r="M32">
        <v>8</v>
      </c>
    </row>
    <row r="33" spans="1:13" x14ac:dyDescent="0.2">
      <c r="A33" t="s">
        <v>380</v>
      </c>
      <c r="I33">
        <v>10</v>
      </c>
      <c r="M33">
        <v>9</v>
      </c>
    </row>
    <row r="34" spans="1:13" x14ac:dyDescent="0.2">
      <c r="I34">
        <v>11</v>
      </c>
      <c r="M34">
        <v>10</v>
      </c>
    </row>
    <row r="35" spans="1:13" x14ac:dyDescent="0.2">
      <c r="A35" s="295" t="s">
        <v>382</v>
      </c>
      <c r="I35">
        <v>12</v>
      </c>
      <c r="M35">
        <v>11</v>
      </c>
    </row>
    <row r="36" spans="1:13" x14ac:dyDescent="0.2">
      <c r="A36" s="295" t="s">
        <v>381</v>
      </c>
      <c r="I36">
        <v>13</v>
      </c>
      <c r="M36">
        <v>12</v>
      </c>
    </row>
    <row r="37" spans="1:13" x14ac:dyDescent="0.2">
      <c r="I37">
        <v>14</v>
      </c>
      <c r="M37">
        <v>13</v>
      </c>
    </row>
    <row r="38" spans="1:13" x14ac:dyDescent="0.2">
      <c r="I38">
        <v>15</v>
      </c>
      <c r="M38">
        <v>14</v>
      </c>
    </row>
    <row r="39" spans="1:13" x14ac:dyDescent="0.2">
      <c r="M39">
        <v>15</v>
      </c>
    </row>
    <row r="40" spans="1:13" x14ac:dyDescent="0.2">
      <c r="A40" s="295"/>
    </row>
  </sheetData>
  <sheetProtection algorithmName="SHA-512" hashValue="wb8kNU/PO2Ss8jcr10UHIF0r02lkeV84L2XMczblJRlPnh5+7zF70zaStvySTYlzMXgm6uI+ywXSPRtCt8mugQ==" saltValue="dALmmeCucD0zcTAWVaUYgg==" spinCount="100000" sheet="1" objects="1" scenarios="1"/>
  <phoneticPr fontId="0" type="noConversion"/>
  <pageMargins left="0.75" right="0.75" top="1" bottom="1" header="0.5" footer="0.5"/>
  <pageSetup orientation="portrait" r:id="rId1"/>
  <headerFooter alignWithMargins="0">
    <oddFooter>&amp;L470-5477 (Rev. 8/21)&amp;RPage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M42"/>
  <sheetViews>
    <sheetView showGridLines="0" zoomScale="90" zoomScaleNormal="90" zoomScaleSheetLayoutView="82" workbookViewId="0">
      <selection activeCell="D2" sqref="D2:K2"/>
    </sheetView>
  </sheetViews>
  <sheetFormatPr defaultColWidth="11.42578125" defaultRowHeight="12.75" x14ac:dyDescent="0.2"/>
  <cols>
    <col min="1" max="1" width="2.28515625" style="5" bestFit="1" customWidth="1"/>
    <col min="2" max="2" width="13.42578125" style="5" customWidth="1"/>
    <col min="3" max="3" width="10.85546875" style="5" customWidth="1"/>
    <col min="4" max="4" width="18.140625" style="5" customWidth="1"/>
    <col min="5" max="5" width="12.28515625" style="5" customWidth="1"/>
    <col min="6" max="6" width="10.85546875" style="5" customWidth="1"/>
    <col min="7" max="8" width="15.5703125" style="5" customWidth="1"/>
    <col min="9" max="9" width="11.42578125" style="5" customWidth="1"/>
    <col min="10" max="10" width="9" style="5" customWidth="1"/>
    <col min="11" max="11" width="10.42578125" style="5" customWidth="1"/>
    <col min="12" max="16384" width="11.42578125" style="5"/>
  </cols>
  <sheetData>
    <row r="1" spans="2:12" ht="58.5" customHeight="1" x14ac:dyDescent="0.25">
      <c r="B1" s="221" t="s">
        <v>468</v>
      </c>
      <c r="C1" s="222"/>
      <c r="D1" s="222"/>
      <c r="E1" s="222"/>
      <c r="F1" s="222"/>
      <c r="G1" s="222"/>
      <c r="H1" s="222"/>
      <c r="I1" s="222"/>
      <c r="J1" s="222"/>
      <c r="K1" s="222"/>
      <c r="L1" s="121"/>
    </row>
    <row r="2" spans="2:12" ht="28.5" customHeight="1" x14ac:dyDescent="0.2">
      <c r="B2" s="560" t="s">
        <v>66</v>
      </c>
      <c r="C2" s="561"/>
      <c r="D2" s="550"/>
      <c r="E2" s="550"/>
      <c r="F2" s="550"/>
      <c r="G2" s="550"/>
      <c r="H2" s="550"/>
      <c r="I2" s="550"/>
      <c r="J2" s="550"/>
      <c r="K2" s="551"/>
    </row>
    <row r="3" spans="2:12" ht="28.5" customHeight="1" x14ac:dyDescent="0.2">
      <c r="B3" s="560" t="s">
        <v>50</v>
      </c>
      <c r="C3" s="561"/>
      <c r="D3" s="562"/>
      <c r="E3" s="562"/>
      <c r="F3" s="562"/>
      <c r="G3" s="562"/>
      <c r="H3" s="562"/>
      <c r="I3" s="562"/>
      <c r="J3" s="562"/>
      <c r="K3" s="563"/>
    </row>
    <row r="4" spans="2:12" ht="27.75" customHeight="1" x14ac:dyDescent="0.2">
      <c r="B4" s="137" t="s">
        <v>59</v>
      </c>
      <c r="D4" s="550"/>
      <c r="E4" s="558"/>
      <c r="F4" s="558"/>
      <c r="G4" s="558"/>
      <c r="H4" s="558"/>
      <c r="I4" s="558"/>
      <c r="J4" s="558"/>
      <c r="K4" s="559"/>
    </row>
    <row r="5" spans="2:12" ht="27.95" customHeight="1" x14ac:dyDescent="0.2">
      <c r="B5" s="122" t="s">
        <v>60</v>
      </c>
      <c r="C5" s="189"/>
      <c r="D5" s="552"/>
      <c r="E5" s="555"/>
      <c r="F5" s="122" t="s">
        <v>61</v>
      </c>
      <c r="G5" s="552"/>
      <c r="H5" s="555"/>
      <c r="I5" s="122" t="s">
        <v>62</v>
      </c>
      <c r="J5" s="552"/>
      <c r="K5" s="553"/>
    </row>
    <row r="6" spans="2:12" ht="27.95" customHeight="1" x14ac:dyDescent="0.2">
      <c r="B6" s="185" t="s">
        <v>63</v>
      </c>
      <c r="C6" s="122" t="s">
        <v>64</v>
      </c>
      <c r="D6" s="567"/>
      <c r="E6" s="568"/>
      <c r="F6" s="122" t="s">
        <v>56</v>
      </c>
      <c r="G6" s="567"/>
      <c r="H6" s="568"/>
      <c r="I6" s="122" t="s">
        <v>11</v>
      </c>
      <c r="J6" s="550"/>
      <c r="K6" s="551"/>
    </row>
    <row r="7" spans="2:12" ht="27.95" customHeight="1" x14ac:dyDescent="0.2">
      <c r="B7" s="186" t="s">
        <v>65</v>
      </c>
      <c r="C7" s="123"/>
      <c r="D7" s="552"/>
      <c r="E7" s="555"/>
      <c r="F7" s="122" t="s">
        <v>128</v>
      </c>
      <c r="G7" s="552"/>
      <c r="H7" s="553"/>
      <c r="I7" s="186" t="s">
        <v>138</v>
      </c>
      <c r="J7" s="556"/>
      <c r="K7" s="557"/>
    </row>
    <row r="8" spans="2:12" ht="27.95" customHeight="1" x14ac:dyDescent="0.2">
      <c r="B8" s="186" t="s">
        <v>287</v>
      </c>
      <c r="C8" s="123"/>
      <c r="D8" s="552"/>
      <c r="E8" s="555"/>
      <c r="F8" s="122" t="s">
        <v>128</v>
      </c>
      <c r="G8" s="552"/>
      <c r="H8" s="553"/>
      <c r="I8" s="186" t="s">
        <v>138</v>
      </c>
      <c r="J8" s="556"/>
      <c r="K8" s="557"/>
    </row>
    <row r="9" spans="2:12" ht="27.95" customHeight="1" x14ac:dyDescent="0.2">
      <c r="B9" s="564" t="s">
        <v>127</v>
      </c>
      <c r="C9" s="565"/>
      <c r="D9" s="552"/>
      <c r="E9" s="555"/>
      <c r="F9" s="440" t="s">
        <v>128</v>
      </c>
      <c r="G9" s="552"/>
      <c r="H9" s="555"/>
      <c r="I9" s="441" t="s">
        <v>138</v>
      </c>
      <c r="J9" s="556"/>
      <c r="K9" s="557"/>
    </row>
    <row r="21" spans="1:12" x14ac:dyDescent="0.2">
      <c r="B21" s="7"/>
      <c r="I21" s="6"/>
      <c r="J21" s="6"/>
      <c r="K21" s="6"/>
      <c r="L21" s="6"/>
    </row>
    <row r="22" spans="1:12" x14ac:dyDescent="0.2">
      <c r="B22" s="7"/>
      <c r="I22" s="6"/>
      <c r="J22" s="6"/>
      <c r="K22" s="6"/>
      <c r="L22" s="6"/>
    </row>
    <row r="23" spans="1:12" x14ac:dyDescent="0.2">
      <c r="B23" s="7"/>
      <c r="D23" s="127"/>
      <c r="E23" s="127"/>
      <c r="I23" s="6"/>
      <c r="J23" s="6"/>
      <c r="K23" s="6"/>
      <c r="L23" s="6"/>
    </row>
    <row r="24" spans="1:12" x14ac:dyDescent="0.2">
      <c r="A24" s="295" t="s">
        <v>97</v>
      </c>
      <c r="B24" s="14" t="s">
        <v>125</v>
      </c>
      <c r="D24" s="129"/>
      <c r="E24" s="129"/>
    </row>
    <row r="25" spans="1:12" ht="13.5" customHeight="1" x14ac:dyDescent="0.2">
      <c r="C25" s="127"/>
      <c r="D25" s="129"/>
      <c r="E25" s="129"/>
      <c r="F25" s="127"/>
      <c r="G25" s="127"/>
      <c r="H25" s="127"/>
      <c r="I25" s="127"/>
      <c r="J25" s="127"/>
      <c r="K25" s="127"/>
      <c r="L25" s="127"/>
    </row>
    <row r="26" spans="1:12" ht="103.5" customHeight="1" x14ac:dyDescent="0.2">
      <c r="B26" s="554" t="s">
        <v>100</v>
      </c>
      <c r="C26" s="554"/>
      <c r="D26" s="554"/>
      <c r="E26" s="554"/>
      <c r="F26" s="554"/>
      <c r="G26" s="554"/>
      <c r="H26" s="554"/>
      <c r="I26" s="554"/>
      <c r="J26" s="554"/>
      <c r="K26" s="554"/>
      <c r="L26" s="128"/>
    </row>
    <row r="27" spans="1:12" ht="12" customHeight="1" x14ac:dyDescent="0.2">
      <c r="B27" s="129"/>
      <c r="C27" s="129"/>
      <c r="D27" s="130"/>
      <c r="E27" s="130"/>
      <c r="F27" s="129"/>
      <c r="G27" s="129"/>
      <c r="H27" s="129"/>
      <c r="I27" s="129"/>
      <c r="J27" s="129"/>
      <c r="K27" s="129"/>
      <c r="L27" s="128"/>
    </row>
    <row r="28" spans="1:12" s="4" customFormat="1" ht="42.75" customHeight="1" x14ac:dyDescent="0.2">
      <c r="B28" s="560" t="s">
        <v>168</v>
      </c>
      <c r="C28" s="561"/>
      <c r="D28" s="561"/>
      <c r="E28" s="561"/>
      <c r="F28" s="561"/>
      <c r="G28" s="561"/>
      <c r="H28" s="561"/>
      <c r="I28" s="569"/>
      <c r="J28" s="570" t="s">
        <v>67</v>
      </c>
      <c r="K28" s="572"/>
    </row>
    <row r="29" spans="1:12" s="4" customFormat="1" x14ac:dyDescent="0.2">
      <c r="D29" s="130"/>
      <c r="E29" s="130"/>
    </row>
    <row r="30" spans="1:12" s="4" customFormat="1" ht="42.75" customHeight="1" x14ac:dyDescent="0.2">
      <c r="B30" s="570" t="s">
        <v>197</v>
      </c>
      <c r="C30" s="571"/>
      <c r="D30" s="571"/>
      <c r="E30" s="571"/>
      <c r="F30" s="571"/>
      <c r="G30" s="571"/>
      <c r="H30" s="571"/>
      <c r="I30" s="572"/>
      <c r="J30" s="57"/>
    </row>
    <row r="31" spans="1:12" s="4" customFormat="1" x14ac:dyDescent="0.2">
      <c r="B31" s="119"/>
      <c r="D31" s="132"/>
      <c r="E31" s="132"/>
    </row>
    <row r="32" spans="1:12" s="4" customFormat="1" x14ac:dyDescent="0.2">
      <c r="A32" t="s">
        <v>108</v>
      </c>
      <c r="B32" s="4" t="s">
        <v>98</v>
      </c>
      <c r="C32" s="120"/>
      <c r="D32" s="188"/>
      <c r="E32" s="188"/>
      <c r="F32" s="131"/>
      <c r="G32" s="131"/>
    </row>
    <row r="33" spans="2:13" s="4" customFormat="1" ht="5.0999999999999996" customHeight="1" x14ac:dyDescent="0.2">
      <c r="C33" s="132"/>
      <c r="D33" s="133"/>
      <c r="E33" s="133"/>
      <c r="F33" s="132"/>
      <c r="G33" s="132"/>
      <c r="H33" s="132"/>
      <c r="I33" s="132"/>
      <c r="J33" s="132"/>
      <c r="K33" s="132"/>
      <c r="L33" s="132"/>
    </row>
    <row r="34" spans="2:13" s="4" customFormat="1" ht="38.25" customHeight="1" x14ac:dyDescent="0.2">
      <c r="B34" s="573" t="s">
        <v>99</v>
      </c>
      <c r="C34" s="573"/>
      <c r="D34" s="573"/>
      <c r="E34" s="573"/>
      <c r="F34" s="573"/>
      <c r="G34" s="573"/>
      <c r="H34" s="573"/>
      <c r="I34" s="573"/>
      <c r="J34" s="573"/>
      <c r="K34" s="573"/>
      <c r="L34" s="132"/>
    </row>
    <row r="35" spans="2:13" s="4" customFormat="1" ht="12" customHeight="1" x14ac:dyDescent="0.2">
      <c r="B35" s="133"/>
      <c r="C35" s="133"/>
      <c r="D35" s="130"/>
      <c r="E35" s="130"/>
      <c r="F35" s="133"/>
      <c r="G35" s="133"/>
      <c r="H35" s="133"/>
      <c r="I35" s="133"/>
      <c r="J35" s="133"/>
      <c r="K35" s="133"/>
      <c r="L35" s="134"/>
    </row>
    <row r="36" spans="2:13" s="4" customFormat="1" ht="42.75" customHeight="1" x14ac:dyDescent="0.2">
      <c r="B36" s="560" t="s">
        <v>126</v>
      </c>
      <c r="C36" s="561"/>
      <c r="D36" s="561"/>
      <c r="E36" s="561"/>
      <c r="F36" s="561"/>
      <c r="G36" s="561"/>
      <c r="H36" s="561"/>
      <c r="I36" s="569"/>
      <c r="J36" s="570" t="s">
        <v>67</v>
      </c>
      <c r="K36" s="572"/>
    </row>
    <row r="37" spans="2:13" s="4" customFormat="1" x14ac:dyDescent="0.2">
      <c r="D37" s="130"/>
      <c r="E37" s="130"/>
    </row>
    <row r="38" spans="2:13" s="4" customFormat="1" ht="42.75" customHeight="1" x14ac:dyDescent="0.2">
      <c r="B38" s="570" t="s">
        <v>198</v>
      </c>
      <c r="C38" s="571"/>
      <c r="D38" s="571"/>
      <c r="E38" s="571"/>
      <c r="F38" s="571"/>
      <c r="G38" s="571"/>
      <c r="H38" s="571"/>
      <c r="I38" s="572"/>
      <c r="J38" s="57"/>
    </row>
    <row r="39" spans="2:13" ht="9.75" customHeight="1" x14ac:dyDescent="0.2">
      <c r="B39" s="187"/>
      <c r="C39" s="8"/>
      <c r="F39" s="8"/>
      <c r="G39" s="187"/>
      <c r="H39" s="187"/>
      <c r="I39" s="187"/>
      <c r="J39" s="566"/>
      <c r="K39" s="566"/>
    </row>
    <row r="42" spans="2:13" x14ac:dyDescent="0.2">
      <c r="M42" s="4" t="s">
        <v>71</v>
      </c>
    </row>
  </sheetData>
  <sheetProtection algorithmName="SHA-512" hashValue="BfMHEHVTWmfxG4IwE2qdBzCdU8T1ahALDYJY4qPd6Csk1uR9UbkZsRQ5wf9vzXNTIqCucC/knzSLTy9cquZrog==" saltValue="PoCxC2q2la4+fa1dEzWENA==" spinCount="100000" sheet="1" objects="1" scenarios="1"/>
  <mergeCells count="30">
    <mergeCell ref="J39:K39"/>
    <mergeCell ref="G9:H9"/>
    <mergeCell ref="D5:E5"/>
    <mergeCell ref="G5:H5"/>
    <mergeCell ref="D9:E9"/>
    <mergeCell ref="D6:E6"/>
    <mergeCell ref="G6:H6"/>
    <mergeCell ref="D7:E7"/>
    <mergeCell ref="J7:K7"/>
    <mergeCell ref="B36:I36"/>
    <mergeCell ref="B38:I38"/>
    <mergeCell ref="J36:K36"/>
    <mergeCell ref="B34:K34"/>
    <mergeCell ref="B30:I30"/>
    <mergeCell ref="B28:I28"/>
    <mergeCell ref="J28:K28"/>
    <mergeCell ref="D2:K2"/>
    <mergeCell ref="J5:K5"/>
    <mergeCell ref="J6:K6"/>
    <mergeCell ref="B26:K26"/>
    <mergeCell ref="D8:E8"/>
    <mergeCell ref="G8:H8"/>
    <mergeCell ref="J8:K8"/>
    <mergeCell ref="D4:K4"/>
    <mergeCell ref="B3:C3"/>
    <mergeCell ref="D3:K3"/>
    <mergeCell ref="B2:C2"/>
    <mergeCell ref="J9:K9"/>
    <mergeCell ref="B9:C9"/>
    <mergeCell ref="G7:H7"/>
  </mergeCells>
  <phoneticPr fontId="6" type="noConversion"/>
  <conditionalFormatting sqref="D2:D9">
    <cfRule type="cellIs" dxfId="325" priority="1" stopIfTrue="1" operator="lessThanOrEqual">
      <formula>0</formula>
    </cfRule>
  </conditionalFormatting>
  <conditionalFormatting sqref="G5:G9">
    <cfRule type="cellIs" dxfId="324" priority="14" stopIfTrue="1" operator="lessThanOrEqual">
      <formula>0</formula>
    </cfRule>
  </conditionalFormatting>
  <conditionalFormatting sqref="J5:J9">
    <cfRule type="cellIs" dxfId="323" priority="11" stopIfTrue="1" operator="lessThanOrEqual">
      <formula>0</formula>
    </cfRule>
  </conditionalFormatting>
  <pageMargins left="0.75" right="0.5" top="1" bottom="0.5" header="0.5" footer="0.5"/>
  <pageSetup scale="72" fitToHeight="0" orientation="portrait" blackAndWhite="1" r:id="rId1"/>
  <headerFooter alignWithMargins="0">
    <oddFooter>&amp;L470-5477 (Rev. 7/26)&amp;RPage &amp;P of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W58"/>
  <sheetViews>
    <sheetView showGridLines="0" zoomScaleNormal="100" zoomScaleSheetLayoutView="110" workbookViewId="0">
      <selection activeCell="E16" sqref="E16"/>
    </sheetView>
  </sheetViews>
  <sheetFormatPr defaultColWidth="11.42578125" defaultRowHeight="12.75" x14ac:dyDescent="0.2"/>
  <cols>
    <col min="1" max="1" width="3.140625" style="5" customWidth="1"/>
    <col min="2" max="2" width="11.42578125" style="5" customWidth="1"/>
    <col min="3" max="3" width="17.5703125" style="5" customWidth="1"/>
    <col min="4" max="4" width="15" style="5" customWidth="1"/>
    <col min="5" max="18" width="12.28515625" style="5" customWidth="1"/>
    <col min="19" max="16384" width="11.42578125" style="5"/>
  </cols>
  <sheetData>
    <row r="1" spans="1:19" ht="31.5" x14ac:dyDescent="0.25">
      <c r="A1" s="223" t="s">
        <v>402</v>
      </c>
      <c r="B1" s="224"/>
      <c r="C1" s="224"/>
      <c r="D1" s="224"/>
      <c r="E1" s="224"/>
      <c r="F1" s="224"/>
      <c r="G1" s="224"/>
      <c r="H1" s="224"/>
      <c r="I1" s="224"/>
      <c r="J1" s="224"/>
      <c r="K1" s="224"/>
      <c r="L1" s="224"/>
      <c r="M1" s="224"/>
      <c r="N1" s="224"/>
      <c r="O1" s="224"/>
      <c r="P1" s="224"/>
      <c r="Q1" s="224"/>
      <c r="R1" s="224"/>
    </row>
    <row r="2" spans="1:19" x14ac:dyDescent="0.2">
      <c r="B2" s="121"/>
      <c r="C2" s="121"/>
      <c r="D2" s="121"/>
      <c r="E2" s="121"/>
      <c r="F2" s="121"/>
      <c r="G2" s="121"/>
      <c r="H2" s="121"/>
      <c r="I2" s="121"/>
      <c r="J2" s="121"/>
      <c r="K2" s="121"/>
      <c r="L2" s="121"/>
    </row>
    <row r="3" spans="1:19" ht="12.75" customHeight="1" x14ac:dyDescent="0.2">
      <c r="B3" s="71" t="s">
        <v>152</v>
      </c>
      <c r="C3" s="57"/>
      <c r="D3" s="72">
        <f>Certification!D2</f>
        <v>0</v>
      </c>
      <c r="E3" s="87"/>
      <c r="F3" s="87"/>
      <c r="H3" s="87"/>
      <c r="J3" s="87"/>
      <c r="K3" s="87"/>
    </row>
    <row r="4" spans="1:19" ht="12.75" customHeight="1" x14ac:dyDescent="0.2">
      <c r="B4" s="71" t="s">
        <v>158</v>
      </c>
      <c r="C4" s="57"/>
      <c r="D4" s="73">
        <f>Certification!G6</f>
        <v>0</v>
      </c>
      <c r="E4" s="87"/>
      <c r="F4" s="87"/>
      <c r="G4" s="87"/>
      <c r="H4" s="87"/>
      <c r="I4" s="87"/>
      <c r="J4" s="87"/>
      <c r="K4" s="87"/>
    </row>
    <row r="5" spans="1:19" ht="12.75" customHeight="1" x14ac:dyDescent="0.2">
      <c r="B5" s="71"/>
      <c r="C5" s="57"/>
      <c r="D5" s="73"/>
      <c r="E5" s="87"/>
      <c r="F5" s="87"/>
      <c r="G5" s="87"/>
      <c r="H5" s="87"/>
      <c r="I5" s="87"/>
      <c r="J5" s="87"/>
      <c r="K5" s="87"/>
    </row>
    <row r="6" spans="1:19" s="95" customFormat="1" ht="12.75" customHeight="1" x14ac:dyDescent="0.2">
      <c r="A6" s="93"/>
      <c r="B6" s="93" t="s">
        <v>109</v>
      </c>
      <c r="I6" s="96"/>
      <c r="J6" s="96"/>
      <c r="K6" s="96"/>
      <c r="L6" s="96"/>
    </row>
    <row r="7" spans="1:19" s="95" customFormat="1" ht="12.75" customHeight="1" x14ac:dyDescent="0.2">
      <c r="A7" s="93"/>
      <c r="B7" s="93"/>
      <c r="I7" s="96"/>
      <c r="J7" s="96"/>
      <c r="K7" s="96"/>
      <c r="L7" s="96"/>
    </row>
    <row r="8" spans="1:19" ht="12.75" customHeight="1" x14ac:dyDescent="0.2">
      <c r="A8" s="295" t="s">
        <v>71</v>
      </c>
      <c r="B8" s="325" t="s">
        <v>254</v>
      </c>
      <c r="E8" s="39">
        <v>7</v>
      </c>
      <c r="F8" s="39">
        <v>8</v>
      </c>
      <c r="G8" s="39">
        <v>9</v>
      </c>
      <c r="H8" s="39">
        <v>10</v>
      </c>
      <c r="I8" s="39">
        <v>11</v>
      </c>
      <c r="J8" s="39">
        <v>12</v>
      </c>
      <c r="K8" s="39">
        <v>13</v>
      </c>
      <c r="L8" s="39">
        <v>14</v>
      </c>
      <c r="M8" s="39">
        <v>15</v>
      </c>
      <c r="N8" s="39">
        <v>16</v>
      </c>
      <c r="O8" s="39">
        <v>17</v>
      </c>
      <c r="P8" s="39">
        <v>18</v>
      </c>
      <c r="Q8" s="39">
        <v>19</v>
      </c>
      <c r="R8" s="39">
        <v>20</v>
      </c>
      <c r="S8" s="323"/>
    </row>
    <row r="9" spans="1:19" ht="25.5" customHeight="1" x14ac:dyDescent="0.2">
      <c r="A9" s="12" t="s">
        <v>101</v>
      </c>
      <c r="B9" s="8" t="s">
        <v>89</v>
      </c>
      <c r="E9" s="574"/>
      <c r="F9" s="580" t="s">
        <v>194</v>
      </c>
      <c r="G9" s="587" t="s">
        <v>214</v>
      </c>
      <c r="H9" s="574"/>
      <c r="I9" s="580" t="s">
        <v>194</v>
      </c>
      <c r="J9" s="587" t="s">
        <v>214</v>
      </c>
      <c r="K9" s="574"/>
      <c r="L9" s="574"/>
      <c r="M9" s="574"/>
      <c r="N9" s="574"/>
      <c r="O9" s="574"/>
      <c r="P9" s="583" t="s">
        <v>532</v>
      </c>
      <c r="Q9" s="581" t="s">
        <v>532</v>
      </c>
      <c r="R9" s="574"/>
    </row>
    <row r="10" spans="1:19" x14ac:dyDescent="0.2">
      <c r="A10" s="316"/>
      <c r="B10" s="324" t="s">
        <v>312</v>
      </c>
      <c r="E10" s="575"/>
      <c r="F10" s="580"/>
      <c r="G10" s="588"/>
      <c r="H10" s="575"/>
      <c r="I10" s="580"/>
      <c r="J10" s="588"/>
      <c r="K10" s="575"/>
      <c r="L10" s="575"/>
      <c r="M10" s="575"/>
      <c r="N10" s="575"/>
      <c r="O10" s="575"/>
      <c r="P10" s="580"/>
      <c r="Q10" s="582"/>
      <c r="R10" s="575"/>
    </row>
    <row r="11" spans="1:19" x14ac:dyDescent="0.2">
      <c r="B11" s="85" t="s">
        <v>150</v>
      </c>
      <c r="E11" s="330" t="s">
        <v>90</v>
      </c>
      <c r="F11" s="330" t="s">
        <v>90</v>
      </c>
      <c r="G11" s="330" t="s">
        <v>90</v>
      </c>
      <c r="H11" s="330" t="s">
        <v>92</v>
      </c>
      <c r="I11" s="330" t="s">
        <v>92</v>
      </c>
      <c r="J11" s="330" t="s">
        <v>92</v>
      </c>
      <c r="K11" s="330" t="s">
        <v>90</v>
      </c>
      <c r="L11" s="330" t="s">
        <v>93</v>
      </c>
      <c r="M11" s="330" t="s">
        <v>90</v>
      </c>
      <c r="N11" s="330" t="s">
        <v>92</v>
      </c>
      <c r="O11" s="330" t="s">
        <v>52</v>
      </c>
      <c r="P11" s="197"/>
      <c r="Q11" s="197"/>
      <c r="R11" s="139"/>
    </row>
    <row r="12" spans="1:19" ht="25.5" x14ac:dyDescent="0.2">
      <c r="A12" s="10"/>
      <c r="B12" s="326" t="s">
        <v>95</v>
      </c>
      <c r="E12" s="330" t="s">
        <v>82</v>
      </c>
      <c r="F12" s="330" t="s">
        <v>242</v>
      </c>
      <c r="G12" s="330" t="s">
        <v>253</v>
      </c>
      <c r="H12" s="330" t="s">
        <v>86</v>
      </c>
      <c r="I12" s="330" t="s">
        <v>85</v>
      </c>
      <c r="J12" s="330" t="s">
        <v>85</v>
      </c>
      <c r="K12" s="330" t="s">
        <v>533</v>
      </c>
      <c r="L12" s="330" t="s">
        <v>88</v>
      </c>
      <c r="M12" s="330" t="s">
        <v>87</v>
      </c>
      <c r="N12" s="330" t="s">
        <v>87</v>
      </c>
      <c r="O12" s="330" t="s">
        <v>87</v>
      </c>
      <c r="P12" s="216"/>
      <c r="Q12" s="216"/>
      <c r="R12" s="330" t="s">
        <v>91</v>
      </c>
    </row>
    <row r="13" spans="1:19" x14ac:dyDescent="0.2">
      <c r="A13" s="7"/>
      <c r="B13" s="86" t="s">
        <v>96</v>
      </c>
      <c r="E13" s="9" t="s">
        <v>83</v>
      </c>
      <c r="F13" s="9" t="s">
        <v>48</v>
      </c>
      <c r="G13" s="9" t="s">
        <v>48</v>
      </c>
      <c r="H13" s="9" t="s">
        <v>83</v>
      </c>
      <c r="I13" s="9" t="s">
        <v>48</v>
      </c>
      <c r="J13" s="9" t="s">
        <v>48</v>
      </c>
      <c r="K13" s="9" t="s">
        <v>48</v>
      </c>
      <c r="L13" s="9" t="s">
        <v>83</v>
      </c>
      <c r="M13" s="9" t="s">
        <v>83</v>
      </c>
      <c r="N13" s="9" t="s">
        <v>83</v>
      </c>
      <c r="O13" s="9" t="s">
        <v>83</v>
      </c>
      <c r="P13" s="196"/>
      <c r="Q13" s="195"/>
      <c r="R13" s="9" t="s">
        <v>94</v>
      </c>
    </row>
    <row r="14" spans="1:19" x14ac:dyDescent="0.2">
      <c r="A14" s="7"/>
      <c r="B14" s="118" t="s">
        <v>238</v>
      </c>
      <c r="E14" s="252" t="s">
        <v>233</v>
      </c>
      <c r="F14" s="252" t="s">
        <v>233</v>
      </c>
      <c r="G14" s="252" t="s">
        <v>233</v>
      </c>
      <c r="H14" s="252" t="s">
        <v>233</v>
      </c>
      <c r="I14" s="252" t="s">
        <v>233</v>
      </c>
      <c r="J14" s="252" t="s">
        <v>233</v>
      </c>
      <c r="K14" s="252" t="s">
        <v>234</v>
      </c>
      <c r="L14" s="252" t="s">
        <v>235</v>
      </c>
      <c r="M14" s="252" t="s">
        <v>237</v>
      </c>
      <c r="N14" s="252" t="s">
        <v>237</v>
      </c>
      <c r="O14" s="252" t="s">
        <v>237</v>
      </c>
      <c r="P14" s="196"/>
      <c r="Q14" s="195"/>
      <c r="R14" s="11"/>
    </row>
    <row r="15" spans="1:19" ht="18.95" customHeight="1" x14ac:dyDescent="0.2">
      <c r="A15" s="7" t="s">
        <v>57</v>
      </c>
      <c r="B15" s="22" t="s">
        <v>159</v>
      </c>
      <c r="E15" s="584"/>
      <c r="F15" s="585"/>
      <c r="G15" s="585"/>
      <c r="H15" s="585"/>
      <c r="I15" s="585"/>
      <c r="J15" s="585"/>
      <c r="K15" s="585"/>
      <c r="L15" s="585"/>
      <c r="M15" s="585"/>
      <c r="N15" s="585"/>
      <c r="O15" s="585"/>
      <c r="P15" s="585"/>
      <c r="Q15" s="585"/>
      <c r="R15" s="586"/>
    </row>
    <row r="16" spans="1:19" ht="18.95" customHeight="1" x14ac:dyDescent="0.2">
      <c r="B16" s="85" t="s">
        <v>190</v>
      </c>
      <c r="E16" s="285"/>
      <c r="F16" s="285"/>
      <c r="G16" s="285"/>
      <c r="H16" s="285"/>
      <c r="I16" s="285"/>
      <c r="J16" s="285"/>
      <c r="K16" s="285"/>
      <c r="L16" s="285"/>
      <c r="M16" s="285"/>
      <c r="N16" s="285"/>
      <c r="O16" s="285"/>
      <c r="P16" s="285"/>
      <c r="Q16" s="285"/>
      <c r="R16" s="285"/>
    </row>
    <row r="17" spans="1:18" ht="18.95" customHeight="1" x14ac:dyDescent="0.2">
      <c r="B17" s="287" t="s">
        <v>517</v>
      </c>
      <c r="E17" s="285"/>
      <c r="F17" s="285"/>
      <c r="G17" s="285"/>
      <c r="H17" s="285"/>
      <c r="I17" s="285"/>
      <c r="J17" s="285"/>
      <c r="K17" s="285"/>
      <c r="L17" s="285"/>
      <c r="M17" s="285"/>
      <c r="N17" s="285"/>
      <c r="O17" s="285"/>
      <c r="P17" s="547"/>
      <c r="Q17" s="547"/>
      <c r="R17" s="542"/>
    </row>
    <row r="18" spans="1:18" ht="18.95" customHeight="1" x14ac:dyDescent="0.2">
      <c r="B18" s="287" t="s">
        <v>265</v>
      </c>
      <c r="E18" s="285"/>
      <c r="F18" s="285"/>
      <c r="G18" s="285"/>
      <c r="H18" s="285"/>
      <c r="I18" s="285"/>
      <c r="J18" s="285"/>
      <c r="K18" s="285"/>
      <c r="L18" s="285"/>
      <c r="M18" s="285"/>
      <c r="N18" s="285"/>
      <c r="O18" s="285"/>
      <c r="P18" s="547"/>
      <c r="Q18" s="547"/>
      <c r="R18" s="543"/>
    </row>
    <row r="19" spans="1:18" ht="18.95" customHeight="1" x14ac:dyDescent="0.2">
      <c r="B19" s="287" t="s">
        <v>445</v>
      </c>
      <c r="E19" s="285"/>
      <c r="F19" s="285"/>
      <c r="G19" s="285"/>
      <c r="H19" s="285"/>
      <c r="I19" s="285"/>
      <c r="J19" s="285"/>
      <c r="K19" s="285"/>
      <c r="L19" s="285"/>
      <c r="M19" s="285"/>
      <c r="N19" s="285"/>
      <c r="O19" s="285"/>
      <c r="P19" s="547"/>
      <c r="Q19" s="547"/>
      <c r="R19" s="543"/>
    </row>
    <row r="20" spans="1:18" ht="18.95" customHeight="1" x14ac:dyDescent="0.2">
      <c r="B20" s="85" t="s">
        <v>444</v>
      </c>
      <c r="E20" s="285"/>
      <c r="F20" s="285"/>
      <c r="G20" s="285"/>
      <c r="H20" s="285"/>
      <c r="I20" s="285"/>
      <c r="J20" s="285"/>
      <c r="K20" s="285"/>
      <c r="L20" s="285"/>
      <c r="M20" s="285"/>
      <c r="N20" s="285"/>
      <c r="O20" s="285"/>
      <c r="P20" s="544"/>
      <c r="Q20" s="545"/>
      <c r="R20" s="546"/>
    </row>
    <row r="21" spans="1:18" ht="18.95" customHeight="1" x14ac:dyDescent="0.2">
      <c r="A21" s="7" t="s">
        <v>58</v>
      </c>
      <c r="B21" s="22" t="s">
        <v>160</v>
      </c>
      <c r="E21" s="286">
        <f t="shared" ref="E21:R21" si="0">SUM(E16:E20)</f>
        <v>0</v>
      </c>
      <c r="F21" s="286">
        <f t="shared" si="0"/>
        <v>0</v>
      </c>
      <c r="G21" s="286">
        <f t="shared" si="0"/>
        <v>0</v>
      </c>
      <c r="H21" s="286">
        <f t="shared" si="0"/>
        <v>0</v>
      </c>
      <c r="I21" s="286">
        <f t="shared" si="0"/>
        <v>0</v>
      </c>
      <c r="J21" s="286">
        <f t="shared" si="0"/>
        <v>0</v>
      </c>
      <c r="K21" s="286">
        <f t="shared" si="0"/>
        <v>0</v>
      </c>
      <c r="L21" s="286">
        <f t="shared" si="0"/>
        <v>0</v>
      </c>
      <c r="M21" s="286">
        <f t="shared" si="0"/>
        <v>0</v>
      </c>
      <c r="N21" s="286">
        <f t="shared" si="0"/>
        <v>0</v>
      </c>
      <c r="O21" s="286">
        <f t="shared" si="0"/>
        <v>0</v>
      </c>
      <c r="P21" s="286">
        <f t="shared" si="0"/>
        <v>0</v>
      </c>
      <c r="Q21" s="286">
        <f t="shared" si="0"/>
        <v>0</v>
      </c>
      <c r="R21" s="286">
        <f t="shared" si="0"/>
        <v>0</v>
      </c>
    </row>
    <row r="22" spans="1:18" x14ac:dyDescent="0.2">
      <c r="A22" s="117"/>
      <c r="B22" s="7"/>
      <c r="I22" s="6"/>
      <c r="J22" s="6"/>
      <c r="K22" s="6"/>
      <c r="P22" s="6"/>
      <c r="Q22" s="6"/>
      <c r="R22" s="6"/>
    </row>
    <row r="23" spans="1:18" x14ac:dyDescent="0.2">
      <c r="B23" s="7"/>
      <c r="I23" s="6"/>
      <c r="J23" s="6"/>
      <c r="K23" s="6"/>
      <c r="L23" s="6"/>
    </row>
    <row r="24" spans="1:18" ht="27.75" customHeight="1" x14ac:dyDescent="0.2">
      <c r="A24" s="295" t="s">
        <v>516</v>
      </c>
      <c r="B24" s="140"/>
      <c r="C24" s="140"/>
      <c r="D24" s="140"/>
      <c r="E24" s="140"/>
      <c r="F24" s="140"/>
      <c r="G24" s="140"/>
      <c r="N24" s="576" t="s">
        <v>243</v>
      </c>
      <c r="O24" s="577"/>
      <c r="P24" s="277"/>
      <c r="Q24" s="277"/>
    </row>
    <row r="25" spans="1:18" ht="12.75" customHeight="1" x14ac:dyDescent="0.2">
      <c r="A25" s="140" t="s">
        <v>239</v>
      </c>
      <c r="B25" s="140"/>
      <c r="C25" s="140"/>
      <c r="D25" s="140"/>
      <c r="E25" s="140"/>
      <c r="F25" s="140"/>
      <c r="G25" s="140"/>
      <c r="N25" s="268" t="s">
        <v>244</v>
      </c>
      <c r="O25" s="269" t="s">
        <v>248</v>
      </c>
    </row>
    <row r="26" spans="1:18" x14ac:dyDescent="0.2">
      <c r="A26" s="140" t="s">
        <v>240</v>
      </c>
      <c r="B26" s="140"/>
      <c r="C26" s="140"/>
      <c r="D26" s="140"/>
      <c r="E26" s="140"/>
      <c r="F26" s="140"/>
      <c r="G26" s="140"/>
      <c r="N26" s="268" t="s">
        <v>245</v>
      </c>
      <c r="O26" s="269" t="s">
        <v>249</v>
      </c>
    </row>
    <row r="27" spans="1:18" x14ac:dyDescent="0.2">
      <c r="A27" s="140" t="s">
        <v>236</v>
      </c>
      <c r="B27" s="140"/>
      <c r="C27" s="140"/>
      <c r="D27" s="140"/>
      <c r="E27" s="140"/>
      <c r="F27" s="140"/>
      <c r="G27" s="140"/>
      <c r="N27" s="268" t="s">
        <v>84</v>
      </c>
      <c r="O27" s="269" t="s">
        <v>250</v>
      </c>
    </row>
    <row r="28" spans="1:18" x14ac:dyDescent="0.2">
      <c r="A28" s="140"/>
      <c r="B28" s="140"/>
      <c r="C28" s="140"/>
      <c r="D28" s="140"/>
      <c r="E28" s="140"/>
      <c r="F28" s="140"/>
      <c r="G28" s="140"/>
      <c r="N28" s="268" t="s">
        <v>246</v>
      </c>
      <c r="O28" s="269" t="s">
        <v>251</v>
      </c>
    </row>
    <row r="29" spans="1:18" ht="12.75" customHeight="1" x14ac:dyDescent="0.2">
      <c r="N29" s="268" t="s">
        <v>247</v>
      </c>
      <c r="O29" s="269" t="s">
        <v>252</v>
      </c>
    </row>
    <row r="30" spans="1:18" ht="12.75" customHeight="1" x14ac:dyDescent="0.2">
      <c r="N30" s="270" t="s">
        <v>261</v>
      </c>
      <c r="O30" s="271" t="s">
        <v>262</v>
      </c>
    </row>
    <row r="32" spans="1:18" customFormat="1" x14ac:dyDescent="0.2">
      <c r="A32" s="93"/>
      <c r="B32" s="57" t="s">
        <v>301</v>
      </c>
      <c r="C32" s="140"/>
      <c r="D32" s="140"/>
      <c r="E32" s="140"/>
      <c r="F32" s="140"/>
      <c r="G32" s="140"/>
      <c r="H32" s="5"/>
      <c r="I32" s="5"/>
      <c r="J32" s="5"/>
      <c r="K32" s="5"/>
    </row>
    <row r="33" spans="1:23" s="95" customFormat="1" x14ac:dyDescent="0.2">
      <c r="A33" s="5"/>
      <c r="B33" s="45"/>
      <c r="C33" s="5"/>
      <c r="D33" s="5"/>
      <c r="E33" s="5"/>
      <c r="F33" s="5"/>
      <c r="G33" s="5"/>
      <c r="H33" s="5"/>
      <c r="I33" s="5"/>
      <c r="J33" s="5"/>
      <c r="K33" s="5"/>
    </row>
    <row r="34" spans="1:23" ht="15" customHeight="1" x14ac:dyDescent="0.2">
      <c r="A34" s="327" t="s">
        <v>288</v>
      </c>
      <c r="B34" s="95" t="s">
        <v>102</v>
      </c>
      <c r="C34" s="95"/>
      <c r="D34" s="95"/>
      <c r="E34" s="135"/>
      <c r="F34" s="124" t="s">
        <v>129</v>
      </c>
      <c r="G34" s="136"/>
      <c r="H34" s="95"/>
      <c r="I34" s="124" t="s">
        <v>103</v>
      </c>
      <c r="J34" s="95"/>
      <c r="K34" s="135"/>
    </row>
    <row r="35" spans="1:23" s="95" customFormat="1" ht="18" customHeight="1" x14ac:dyDescent="0.2">
      <c r="A35" s="7"/>
      <c r="B35" s="5"/>
      <c r="C35" s="5"/>
      <c r="D35" s="5"/>
      <c r="E35" s="5"/>
      <c r="F35" s="5"/>
      <c r="G35" s="5"/>
      <c r="H35" s="5"/>
      <c r="I35" s="5"/>
      <c r="J35" s="5"/>
      <c r="K35" s="5"/>
    </row>
    <row r="36" spans="1:23" ht="15" customHeight="1" x14ac:dyDescent="0.2">
      <c r="A36" s="327" t="s">
        <v>313</v>
      </c>
      <c r="B36" s="125" t="s">
        <v>104</v>
      </c>
      <c r="C36" s="95"/>
      <c r="D36" s="95"/>
      <c r="E36" s="95"/>
      <c r="F36" s="95"/>
      <c r="G36" s="136"/>
      <c r="H36" s="95"/>
      <c r="I36" s="95"/>
      <c r="J36" s="95"/>
      <c r="K36" s="95"/>
    </row>
    <row r="37" spans="1:23" s="95" customFormat="1" ht="18" customHeight="1" x14ac:dyDescent="0.2">
      <c r="A37" s="7"/>
      <c r="B37" s="5"/>
      <c r="C37" s="5"/>
      <c r="D37" s="5"/>
      <c r="E37" s="5"/>
      <c r="F37" s="5"/>
      <c r="G37" s="5"/>
      <c r="H37" s="5"/>
      <c r="I37" s="5"/>
      <c r="J37" s="5"/>
      <c r="K37" s="5"/>
    </row>
    <row r="38" spans="1:23" ht="15" customHeight="1" x14ac:dyDescent="0.2">
      <c r="A38" s="327" t="s">
        <v>314</v>
      </c>
      <c r="B38" s="95" t="s">
        <v>105</v>
      </c>
      <c r="C38" s="95"/>
      <c r="D38" s="95"/>
      <c r="E38" s="578"/>
      <c r="F38" s="579"/>
      <c r="G38" s="95"/>
      <c r="H38" s="95"/>
      <c r="I38" s="95"/>
      <c r="J38" s="95"/>
      <c r="K38" s="95"/>
    </row>
    <row r="39" spans="1:23" s="95" customFormat="1" ht="18" customHeight="1" x14ac:dyDescent="0.2">
      <c r="A39" s="7"/>
      <c r="B39" s="5"/>
      <c r="C39" s="5"/>
      <c r="D39" s="5"/>
      <c r="E39" s="126"/>
      <c r="F39" s="5"/>
      <c r="G39" s="5"/>
      <c r="H39" s="5"/>
      <c r="I39" s="5"/>
      <c r="J39" s="5"/>
      <c r="K39" s="5"/>
    </row>
    <row r="40" spans="1:23" ht="15" customHeight="1" x14ac:dyDescent="0.2">
      <c r="A40" s="327" t="s">
        <v>315</v>
      </c>
      <c r="B40" s="95" t="s">
        <v>106</v>
      </c>
      <c r="C40" s="95"/>
      <c r="D40" s="95"/>
      <c r="E40" s="135"/>
      <c r="F40" s="95"/>
      <c r="G40" s="95"/>
      <c r="H40" s="95"/>
      <c r="I40" s="95"/>
      <c r="J40" s="95"/>
      <c r="K40" s="95"/>
    </row>
    <row r="41" spans="1:23" s="95" customFormat="1" ht="18" customHeight="1" x14ac:dyDescent="0.2">
      <c r="A41" s="7"/>
      <c r="B41" s="5"/>
      <c r="C41" s="5"/>
      <c r="D41" s="5"/>
      <c r="E41" s="5"/>
      <c r="F41" s="5"/>
      <c r="G41" s="5"/>
      <c r="H41" s="5"/>
      <c r="I41" s="5"/>
      <c r="J41" s="5"/>
      <c r="K41" s="5"/>
    </row>
    <row r="42" spans="1:23" customFormat="1" ht="15" customHeight="1" x14ac:dyDescent="0.2">
      <c r="A42" s="327" t="s">
        <v>316</v>
      </c>
      <c r="B42" s="95" t="s">
        <v>107</v>
      </c>
      <c r="C42" s="95"/>
      <c r="D42" s="5"/>
      <c r="E42" s="135"/>
      <c r="F42" s="95"/>
      <c r="G42" s="95"/>
      <c r="H42" s="95"/>
      <c r="I42" s="95"/>
      <c r="J42" s="95"/>
      <c r="K42" s="95"/>
      <c r="L42" s="5"/>
      <c r="M42" s="5"/>
      <c r="N42" s="5"/>
      <c r="O42" s="5"/>
      <c r="P42" s="5"/>
      <c r="Q42" s="5"/>
      <c r="R42" s="5"/>
      <c r="S42" s="5"/>
      <c r="T42" s="5"/>
      <c r="U42" s="5"/>
      <c r="V42" s="5"/>
      <c r="W42" s="5"/>
    </row>
    <row r="43" spans="1:23" customFormat="1" ht="18" customHeight="1" x14ac:dyDescent="0.2">
      <c r="A43" s="7"/>
      <c r="B43" s="5"/>
      <c r="C43" s="5"/>
      <c r="D43" s="5"/>
      <c r="E43" s="5"/>
      <c r="F43" s="5"/>
      <c r="G43" s="5"/>
      <c r="H43" s="5"/>
      <c r="I43" s="5"/>
      <c r="J43" s="5"/>
      <c r="K43" s="5"/>
      <c r="L43" s="5"/>
      <c r="M43" s="5"/>
      <c r="N43" s="5"/>
      <c r="O43" s="5"/>
      <c r="P43" s="5"/>
      <c r="Q43" s="5"/>
      <c r="R43" s="5"/>
      <c r="S43" s="5"/>
      <c r="T43" s="5"/>
      <c r="U43" s="5"/>
      <c r="V43" s="5"/>
      <c r="W43" s="5"/>
    </row>
    <row r="44" spans="1:23" customFormat="1" ht="15" customHeight="1" x14ac:dyDescent="0.2">
      <c r="A44" s="327" t="s">
        <v>317</v>
      </c>
      <c r="B44" s="295" t="s">
        <v>322</v>
      </c>
      <c r="C44" s="4"/>
      <c r="D44" s="4"/>
      <c r="E44" s="4"/>
      <c r="F44" s="5"/>
      <c r="G44" s="5"/>
      <c r="H44" s="296"/>
      <c r="I44" s="5"/>
      <c r="J44" s="5"/>
      <c r="K44" s="5"/>
      <c r="L44" s="5"/>
      <c r="M44" s="5"/>
      <c r="N44" s="5"/>
      <c r="O44" s="5"/>
      <c r="P44" s="5"/>
      <c r="Q44" s="5"/>
      <c r="R44" s="5"/>
      <c r="S44" s="5"/>
      <c r="T44" s="5"/>
      <c r="U44" s="5"/>
      <c r="V44" s="5"/>
      <c r="W44" s="5"/>
    </row>
    <row r="45" spans="1:23" customFormat="1" ht="18" customHeight="1" x14ac:dyDescent="0.2">
      <c r="A45" s="7"/>
      <c r="N45" s="5"/>
      <c r="O45" s="5"/>
      <c r="P45" s="5"/>
      <c r="Q45" s="5"/>
      <c r="R45" s="5"/>
      <c r="S45" s="5"/>
      <c r="T45" s="5"/>
      <c r="U45" s="5"/>
      <c r="V45" s="5"/>
      <c r="W45" s="5"/>
    </row>
    <row r="46" spans="1:23" customFormat="1" ht="15" customHeight="1" x14ac:dyDescent="0.2">
      <c r="A46" s="327" t="s">
        <v>318</v>
      </c>
      <c r="B46" s="295" t="s">
        <v>320</v>
      </c>
      <c r="E46" s="135"/>
      <c r="N46" s="5"/>
      <c r="O46" s="5"/>
      <c r="P46" s="5"/>
      <c r="Q46" s="5"/>
      <c r="R46" s="5"/>
      <c r="S46" s="5"/>
      <c r="T46" s="5"/>
      <c r="U46" s="5"/>
      <c r="V46" s="5"/>
      <c r="W46" s="5"/>
    </row>
    <row r="47" spans="1:23" customFormat="1" ht="18" customHeight="1" x14ac:dyDescent="0.2">
      <c r="A47" s="7"/>
      <c r="N47" s="5"/>
      <c r="O47" s="5"/>
      <c r="P47" s="5"/>
      <c r="Q47" s="5"/>
      <c r="R47" s="5"/>
      <c r="S47" s="5"/>
      <c r="T47" s="5"/>
      <c r="U47" s="5"/>
      <c r="V47" s="5"/>
      <c r="W47" s="5"/>
    </row>
    <row r="48" spans="1:23" customFormat="1" ht="15" customHeight="1" x14ac:dyDescent="0.2">
      <c r="A48" s="327" t="s">
        <v>319</v>
      </c>
      <c r="B48" s="295" t="s">
        <v>321</v>
      </c>
      <c r="C48" s="323"/>
      <c r="D48" s="323"/>
      <c r="E48" s="135"/>
      <c r="N48" s="5"/>
      <c r="O48" s="5"/>
      <c r="P48" s="5"/>
      <c r="Q48" s="5"/>
      <c r="R48" s="5"/>
      <c r="S48" s="5"/>
      <c r="T48" s="5"/>
      <c r="U48" s="5"/>
      <c r="V48" s="5"/>
      <c r="W48" s="5"/>
    </row>
    <row r="49" spans="2:23" customFormat="1" x14ac:dyDescent="0.2">
      <c r="N49" s="5"/>
      <c r="O49" s="5"/>
      <c r="P49" s="5"/>
      <c r="Q49" s="5"/>
      <c r="R49" s="5"/>
      <c r="S49" s="5"/>
      <c r="T49" s="5"/>
      <c r="U49" s="5"/>
      <c r="V49" s="5"/>
      <c r="W49" s="5"/>
    </row>
    <row r="50" spans="2:23" customFormat="1" x14ac:dyDescent="0.2">
      <c r="B50" s="5"/>
      <c r="C50" s="5"/>
      <c r="D50" s="5"/>
      <c r="E50" s="5"/>
      <c r="F50" s="5"/>
      <c r="G50" s="5"/>
      <c r="H50" s="5"/>
      <c r="N50" s="5"/>
      <c r="O50" s="5"/>
      <c r="P50" s="5"/>
      <c r="Q50" s="5"/>
      <c r="R50" s="5"/>
      <c r="S50" s="5"/>
      <c r="T50" s="5"/>
      <c r="U50" s="5"/>
      <c r="V50" s="5"/>
      <c r="W50" s="5"/>
    </row>
    <row r="51" spans="2:23" customFormat="1" x14ac:dyDescent="0.2">
      <c r="N51" s="5"/>
      <c r="O51" s="5"/>
      <c r="P51" s="5"/>
      <c r="Q51" s="5"/>
      <c r="R51" s="5"/>
      <c r="S51" s="5"/>
      <c r="T51" s="5"/>
      <c r="U51" s="5"/>
      <c r="V51" s="5"/>
      <c r="W51" s="5"/>
    </row>
    <row r="52" spans="2:23" customFormat="1" x14ac:dyDescent="0.2">
      <c r="N52" s="5"/>
      <c r="O52" s="5"/>
      <c r="P52" s="5"/>
      <c r="Q52" s="5"/>
      <c r="R52" s="5"/>
      <c r="S52" s="5"/>
      <c r="T52" s="5"/>
      <c r="U52" s="5"/>
      <c r="V52" s="5"/>
      <c r="W52" s="5"/>
    </row>
    <row r="58" spans="2:23" x14ac:dyDescent="0.2">
      <c r="M58" s="4" t="s">
        <v>71</v>
      </c>
    </row>
  </sheetData>
  <sheetProtection algorithmName="SHA-512" hashValue="Ttt819D9xRUsBU1XRn3c0Rz70pXDm6Xc9zX3zrodZejW37XzhL9lsmTBK149LE2qSZFlNJcs1xU82CNu1/qh+Q==" saltValue="uZGwytrVTmxDeu9nCXeyzw==" spinCount="100000" sheet="1" scenarios="1"/>
  <mergeCells count="17">
    <mergeCell ref="Q9:Q10"/>
    <mergeCell ref="P9:P10"/>
    <mergeCell ref="E15:R15"/>
    <mergeCell ref="R9:R10"/>
    <mergeCell ref="O9:O10"/>
    <mergeCell ref="N9:N10"/>
    <mergeCell ref="M9:M10"/>
    <mergeCell ref="L9:L10"/>
    <mergeCell ref="K9:K10"/>
    <mergeCell ref="J9:J10"/>
    <mergeCell ref="H9:H10"/>
    <mergeCell ref="G9:G10"/>
    <mergeCell ref="E9:E10"/>
    <mergeCell ref="N24:O24"/>
    <mergeCell ref="E38:F38"/>
    <mergeCell ref="I9:I10"/>
    <mergeCell ref="F9:F10"/>
  </mergeCells>
  <phoneticPr fontId="6" type="noConversion"/>
  <conditionalFormatting sqref="C10">
    <cfRule type="expression" priority="20" stopIfTrue="1">
      <formula>$F$16&gt;0</formula>
    </cfRule>
  </conditionalFormatting>
  <conditionalFormatting sqref="D22">
    <cfRule type="expression" priority="19" stopIfTrue="1">
      <formula>$G$20&gt;0</formula>
    </cfRule>
  </conditionalFormatting>
  <conditionalFormatting sqref="E34">
    <cfRule type="cellIs" dxfId="322" priority="5" stopIfTrue="1" operator="lessThanOrEqual">
      <formula>0</formula>
    </cfRule>
  </conditionalFormatting>
  <conditionalFormatting sqref="E38">
    <cfRule type="cellIs" dxfId="321" priority="7" stopIfTrue="1" operator="lessThanOrEqual">
      <formula>0</formula>
    </cfRule>
  </conditionalFormatting>
  <conditionalFormatting sqref="E46">
    <cfRule type="cellIs" dxfId="320" priority="4" stopIfTrue="1" operator="lessThanOrEqual">
      <formula>0</formula>
    </cfRule>
  </conditionalFormatting>
  <conditionalFormatting sqref="E48">
    <cfRule type="cellIs" dxfId="319" priority="3" stopIfTrue="1" operator="lessThanOrEqual">
      <formula>0</formula>
    </cfRule>
  </conditionalFormatting>
  <conditionalFormatting sqref="E11:K11">
    <cfRule type="cellIs" dxfId="318" priority="29" stopIfTrue="1" operator="lessThanOrEqual">
      <formula>0</formula>
    </cfRule>
  </conditionalFormatting>
  <conditionalFormatting sqref="E12:K12 L11:O12 P16:R16 E16:O20">
    <cfRule type="cellIs" dxfId="317" priority="31" stopIfTrue="1" operator="lessThanOrEqual">
      <formula>0</formula>
    </cfRule>
  </conditionalFormatting>
  <conditionalFormatting sqref="G34 K34 E40 E42">
    <cfRule type="cellIs" dxfId="316" priority="8" stopIfTrue="1" operator="lessThanOrEqual">
      <formula>0</formula>
    </cfRule>
  </conditionalFormatting>
  <conditionalFormatting sqref="G36">
    <cfRule type="cellIs" dxfId="315" priority="6" stopIfTrue="1" operator="lessThanOrEqual">
      <formula>0</formula>
    </cfRule>
  </conditionalFormatting>
  <conditionalFormatting sqref="H44">
    <cfRule type="cellIs" dxfId="314" priority="9" stopIfTrue="1" operator="lessThanOrEqual">
      <formula>0</formula>
    </cfRule>
  </conditionalFormatting>
  <conditionalFormatting sqref="I9 I11:I12">
    <cfRule type="expression" priority="17">
      <formula>$L$16</formula>
    </cfRule>
    <cfRule type="expression" priority="18" stopIfTrue="1">
      <formula>$L$16&gt;0</formula>
    </cfRule>
  </conditionalFormatting>
  <conditionalFormatting sqref="P11:Q11">
    <cfRule type="cellIs" dxfId="313" priority="24" stopIfTrue="1" operator="lessThanOrEqual">
      <formula>0</formula>
    </cfRule>
  </conditionalFormatting>
  <conditionalFormatting sqref="P13:Q14">
    <cfRule type="cellIs" dxfId="312" priority="23" stopIfTrue="1" operator="lessThanOrEqual">
      <formula>0</formula>
    </cfRule>
  </conditionalFormatting>
  <conditionalFormatting sqref="P17:Q19">
    <cfRule type="cellIs" dxfId="311" priority="1" operator="lessThanOrEqual">
      <formula>0</formula>
    </cfRule>
  </conditionalFormatting>
  <conditionalFormatting sqref="P12:R12">
    <cfRule type="cellIs" dxfId="310" priority="25" stopIfTrue="1" operator="lessThanOrEqual">
      <formula>0</formula>
    </cfRule>
  </conditionalFormatting>
  <dataValidations count="3">
    <dataValidation type="list" allowBlank="1" showInputMessage="1" showErrorMessage="1" sqref="E40 E42" xr:uid="{00000000-0002-0000-0100-000002000000}">
      <formula1>accountingbasis</formula1>
    </dataValidation>
    <dataValidation type="list" allowBlank="1" showInputMessage="1" showErrorMessage="1" sqref="E38" xr:uid="{00000000-0002-0000-0100-000001000000}">
      <formula1>typeofcontrol</formula1>
    </dataValidation>
    <dataValidation type="list" allowBlank="1" showInputMessage="1" showErrorMessage="1" sqref="K34 E34 E46 E48" xr:uid="{00000000-0002-0000-0100-000000000000}">
      <formula1>auditsubmitted</formula1>
    </dataValidation>
  </dataValidations>
  <pageMargins left="0.75" right="0.5" top="1" bottom="0.5" header="0.5" footer="0.5"/>
  <pageSetup scale="57" fitToHeight="0" orientation="landscape" blackAndWhite="1" r:id="rId1"/>
  <headerFooter alignWithMargins="0">
    <oddFooter>&amp;L470-5477 (Rev. 7/26)&amp;RPage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J48"/>
  <sheetViews>
    <sheetView showGridLines="0" zoomScale="90" zoomScaleNormal="90" zoomScaleSheetLayoutView="80" workbookViewId="0">
      <selection activeCell="C7" sqref="C7"/>
    </sheetView>
  </sheetViews>
  <sheetFormatPr defaultColWidth="8.85546875" defaultRowHeight="12.75" x14ac:dyDescent="0.2"/>
  <cols>
    <col min="1" max="1" width="32.28515625" style="4" customWidth="1"/>
    <col min="2" max="2" width="11.5703125" style="4" customWidth="1"/>
    <col min="3" max="8" width="17.7109375" style="4" customWidth="1"/>
    <col min="9" max="9" width="17.7109375" style="323" customWidth="1"/>
    <col min="10" max="10" width="10.7109375" style="4" customWidth="1"/>
    <col min="11" max="16384" width="8.85546875" style="4"/>
  </cols>
  <sheetData>
    <row r="1" spans="1:10" ht="41.25" customHeight="1" x14ac:dyDescent="0.2">
      <c r="A1" s="265" t="s">
        <v>225</v>
      </c>
      <c r="B1" s="476"/>
      <c r="C1" s="476"/>
      <c r="D1" s="476"/>
      <c r="E1" s="476"/>
      <c r="F1" s="476"/>
      <c r="G1" s="476"/>
      <c r="H1" s="476"/>
      <c r="I1" s="473"/>
      <c r="J1" s="213"/>
    </row>
    <row r="2" spans="1:10" x14ac:dyDescent="0.2">
      <c r="A2" s="231" t="s">
        <v>152</v>
      </c>
      <c r="B2" s="72">
        <f>Certification!D2</f>
        <v>0</v>
      </c>
      <c r="C2" s="57"/>
      <c r="E2" s="87"/>
      <c r="F2" s="87"/>
      <c r="G2" s="87"/>
    </row>
    <row r="3" spans="1:10" x14ac:dyDescent="0.2">
      <c r="A3" s="71" t="s">
        <v>158</v>
      </c>
      <c r="B3" s="73">
        <f>Certification!G6</f>
        <v>0</v>
      </c>
      <c r="C3" s="57"/>
      <c r="E3" s="89"/>
      <c r="F3" s="89"/>
      <c r="G3" s="89"/>
    </row>
    <row r="4" spans="1:10" ht="12" customHeight="1" x14ac:dyDescent="0.2">
      <c r="B4" s="57"/>
      <c r="C4" s="57"/>
      <c r="D4" s="57"/>
      <c r="E4" s="57"/>
      <c r="F4" s="57"/>
      <c r="G4" s="57"/>
      <c r="H4" s="57"/>
      <c r="I4" s="471"/>
      <c r="J4" s="88"/>
    </row>
    <row r="5" spans="1:10" x14ac:dyDescent="0.2">
      <c r="F5" s="57"/>
      <c r="G5" s="57"/>
      <c r="H5" s="57"/>
      <c r="I5" s="471"/>
      <c r="J5" s="88"/>
    </row>
    <row r="6" spans="1:10" ht="38.25" x14ac:dyDescent="0.2">
      <c r="A6" s="590" t="s">
        <v>323</v>
      </c>
      <c r="B6" s="443" t="s">
        <v>140</v>
      </c>
      <c r="C6" s="330" t="s">
        <v>324</v>
      </c>
      <c r="D6" s="330" t="s">
        <v>325</v>
      </c>
      <c r="E6" s="330" t="s">
        <v>326</v>
      </c>
      <c r="G6"/>
      <c r="H6"/>
      <c r="I6" s="451" t="s">
        <v>264</v>
      </c>
      <c r="J6"/>
    </row>
    <row r="7" spans="1:10" ht="14.1" customHeight="1" x14ac:dyDescent="0.2">
      <c r="A7" s="590"/>
      <c r="B7" s="349">
        <v>201</v>
      </c>
      <c r="C7" s="405"/>
      <c r="D7" s="405"/>
      <c r="E7" s="405"/>
      <c r="G7"/>
      <c r="H7"/>
      <c r="I7" s="421" t="str">
        <f>IF(ABS(C7-SUM(D7:E7))&gt;0,"ERROR", " ")</f>
        <v xml:space="preserve"> </v>
      </c>
      <c r="J7"/>
    </row>
    <row r="8" spans="1:10" ht="14.1" customHeight="1" x14ac:dyDescent="0.2">
      <c r="A8"/>
      <c r="B8"/>
      <c r="C8"/>
      <c r="D8"/>
      <c r="E8"/>
      <c r="G8"/>
      <c r="H8"/>
      <c r="I8" s="421"/>
      <c r="J8"/>
    </row>
    <row r="9" spans="1:10" ht="14.1" customHeight="1" x14ac:dyDescent="0.2">
      <c r="A9" s="442" t="s">
        <v>130</v>
      </c>
      <c r="B9" s="591"/>
      <c r="C9" s="592"/>
      <c r="D9" s="592"/>
      <c r="E9" s="593"/>
      <c r="G9"/>
      <c r="H9"/>
      <c r="I9" s="421" t="str">
        <f t="shared" ref="I9:I18" si="0">IF(ABS(C9-SUM(D9:E9))&gt;0,"ERROR", " ")</f>
        <v xml:space="preserve"> </v>
      </c>
      <c r="J9"/>
    </row>
    <row r="10" spans="1:10" ht="14.1" customHeight="1" x14ac:dyDescent="0.2">
      <c r="A10" s="444" t="s">
        <v>68</v>
      </c>
      <c r="B10" s="349">
        <v>202</v>
      </c>
      <c r="C10" s="405"/>
      <c r="D10" s="405"/>
      <c r="E10" s="405"/>
      <c r="G10"/>
      <c r="H10"/>
      <c r="I10" s="421" t="str">
        <f t="shared" si="0"/>
        <v xml:space="preserve"> </v>
      </c>
      <c r="J10"/>
    </row>
    <row r="11" spans="1:10" ht="14.1" customHeight="1" x14ac:dyDescent="0.2">
      <c r="A11" s="444" t="s">
        <v>69</v>
      </c>
      <c r="B11" s="349">
        <v>203</v>
      </c>
      <c r="C11" s="405"/>
      <c r="D11" s="406"/>
      <c r="E11" s="405"/>
      <c r="G11"/>
      <c r="H11"/>
      <c r="I11" s="421" t="str">
        <f t="shared" si="0"/>
        <v xml:space="preserve"> </v>
      </c>
      <c r="J11"/>
    </row>
    <row r="12" spans="1:10" ht="14.1" customHeight="1" x14ac:dyDescent="0.2">
      <c r="A12" s="444" t="s">
        <v>70</v>
      </c>
      <c r="B12" s="349">
        <v>204</v>
      </c>
      <c r="C12" s="405"/>
      <c r="D12" s="406"/>
      <c r="E12" s="405"/>
      <c r="G12"/>
      <c r="H12"/>
      <c r="I12" s="421" t="str">
        <f t="shared" si="0"/>
        <v xml:space="preserve"> </v>
      </c>
      <c r="J12"/>
    </row>
    <row r="13" spans="1:10" ht="14.1" customHeight="1" x14ac:dyDescent="0.2">
      <c r="A13" s="444" t="s">
        <v>131</v>
      </c>
      <c r="B13" s="349">
        <v>205</v>
      </c>
      <c r="C13" s="405"/>
      <c r="D13" s="405"/>
      <c r="E13" s="405"/>
      <c r="G13"/>
      <c r="H13"/>
      <c r="I13" s="421" t="str">
        <f t="shared" si="0"/>
        <v xml:space="preserve"> </v>
      </c>
    </row>
    <row r="14" spans="1:10" ht="14.1" customHeight="1" x14ac:dyDescent="0.2">
      <c r="A14" s="444" t="s">
        <v>290</v>
      </c>
      <c r="B14" s="349">
        <v>206</v>
      </c>
      <c r="C14" s="405"/>
      <c r="D14" s="405"/>
      <c r="E14" s="405"/>
      <c r="G14"/>
      <c r="H14"/>
      <c r="I14" s="421" t="str">
        <f t="shared" si="0"/>
        <v xml:space="preserve"> </v>
      </c>
    </row>
    <row r="15" spans="1:10" ht="14.1" customHeight="1" x14ac:dyDescent="0.2">
      <c r="A15" s="444" t="s">
        <v>178</v>
      </c>
      <c r="B15" s="349">
        <v>207</v>
      </c>
      <c r="C15" s="405"/>
      <c r="D15" s="405"/>
      <c r="E15" s="405"/>
      <c r="G15"/>
      <c r="H15"/>
      <c r="I15" s="421" t="str">
        <f t="shared" si="0"/>
        <v xml:space="preserve"> </v>
      </c>
    </row>
    <row r="16" spans="1:10" ht="14.1" customHeight="1" x14ac:dyDescent="0.2">
      <c r="A16" s="444" t="s">
        <v>289</v>
      </c>
      <c r="B16" s="349">
        <v>208</v>
      </c>
      <c r="C16" s="405"/>
      <c r="D16" s="405"/>
      <c r="E16" s="405"/>
      <c r="G16"/>
      <c r="H16"/>
      <c r="I16" s="421" t="str">
        <f t="shared" si="0"/>
        <v xml:space="preserve"> </v>
      </c>
    </row>
    <row r="17" spans="1:9" ht="14.1" customHeight="1" x14ac:dyDescent="0.2">
      <c r="A17" s="444" t="s">
        <v>291</v>
      </c>
      <c r="B17" s="349">
        <v>209</v>
      </c>
      <c r="C17" s="405"/>
      <c r="D17" s="405"/>
      <c r="E17" s="405"/>
      <c r="G17"/>
      <c r="H17"/>
      <c r="I17" s="421" t="str">
        <f t="shared" si="0"/>
        <v xml:space="preserve"> </v>
      </c>
    </row>
    <row r="18" spans="1:9" ht="14.1" customHeight="1" x14ac:dyDescent="0.2">
      <c r="A18" s="442" t="s">
        <v>74</v>
      </c>
      <c r="B18" s="445">
        <v>210</v>
      </c>
      <c r="C18" s="258">
        <f>SUM(C10:C17)+C7</f>
        <v>0</v>
      </c>
      <c r="D18" s="258">
        <f>SUM(D10:D17)+D7</f>
        <v>0</v>
      </c>
      <c r="E18" s="258">
        <f>SUM(E10:E17)+E7</f>
        <v>0</v>
      </c>
      <c r="G18"/>
      <c r="H18"/>
      <c r="I18" s="421" t="str">
        <f t="shared" si="0"/>
        <v xml:space="preserve"> </v>
      </c>
    </row>
    <row r="19" spans="1:9" ht="14.1" customHeight="1" x14ac:dyDescent="0.2">
      <c r="A19" s="420"/>
      <c r="B19"/>
      <c r="C19" s="38"/>
      <c r="D19" s="38"/>
      <c r="E19" s="38"/>
      <c r="F19"/>
      <c r="G19"/>
      <c r="H19"/>
    </row>
    <row r="20" spans="1:9" ht="14.1" customHeight="1" x14ac:dyDescent="0.2">
      <c r="A20"/>
      <c r="B20"/>
      <c r="C20"/>
      <c r="D20"/>
      <c r="E20"/>
      <c r="F20"/>
      <c r="G20"/>
      <c r="H20"/>
    </row>
    <row r="21" spans="1:9" ht="14.1" customHeight="1" x14ac:dyDescent="0.2">
      <c r="A21" s="594" t="s">
        <v>130</v>
      </c>
      <c r="B21" s="594" t="s">
        <v>140</v>
      </c>
      <c r="C21" s="596" t="s">
        <v>254</v>
      </c>
      <c r="D21" s="597"/>
      <c r="E21" s="306">
        <v>2</v>
      </c>
      <c r="F21" s="204">
        <v>5</v>
      </c>
      <c r="G21" s="204">
        <v>6</v>
      </c>
      <c r="H21" s="430" t="s">
        <v>417</v>
      </c>
    </row>
    <row r="22" spans="1:9" ht="14.1" customHeight="1" x14ac:dyDescent="0.2">
      <c r="A22" s="595"/>
      <c r="B22" s="595"/>
      <c r="C22" s="598" t="s">
        <v>327</v>
      </c>
      <c r="D22" s="600" t="s">
        <v>328</v>
      </c>
      <c r="E22" s="602" t="s">
        <v>522</v>
      </c>
      <c r="F22" s="602"/>
      <c r="G22" s="602"/>
      <c r="H22" s="602"/>
    </row>
    <row r="23" spans="1:9" ht="14.1" customHeight="1" x14ac:dyDescent="0.2">
      <c r="A23" s="595"/>
      <c r="B23" s="595"/>
      <c r="C23" s="598"/>
      <c r="D23" s="600"/>
      <c r="E23" s="603" t="s">
        <v>513</v>
      </c>
      <c r="F23" s="604" t="s">
        <v>329</v>
      </c>
      <c r="G23" s="604" t="s">
        <v>330</v>
      </c>
      <c r="H23" s="604" t="s">
        <v>416</v>
      </c>
    </row>
    <row r="24" spans="1:9" ht="14.1" customHeight="1" x14ac:dyDescent="0.2">
      <c r="A24" s="595"/>
      <c r="B24" s="595"/>
      <c r="C24" s="598"/>
      <c r="D24" s="600"/>
      <c r="E24" s="598"/>
      <c r="F24" s="605"/>
      <c r="G24" s="605"/>
      <c r="H24" s="605"/>
    </row>
    <row r="25" spans="1:9" x14ac:dyDescent="0.2">
      <c r="A25" s="595"/>
      <c r="B25" s="595"/>
      <c r="C25" s="599"/>
      <c r="D25" s="601"/>
      <c r="E25" s="599"/>
      <c r="F25" s="606"/>
      <c r="G25" s="606"/>
      <c r="H25" s="606"/>
      <c r="I25" s="469" t="s">
        <v>264</v>
      </c>
    </row>
    <row r="26" spans="1:9" ht="14.1" customHeight="1" x14ac:dyDescent="0.2">
      <c r="A26" s="444" t="s">
        <v>68</v>
      </c>
      <c r="B26" s="349">
        <v>202</v>
      </c>
      <c r="C26" s="405"/>
      <c r="D26" s="540"/>
      <c r="E26" s="405"/>
      <c r="F26" s="405"/>
      <c r="G26" s="405"/>
      <c r="H26" s="405"/>
      <c r="I26" s="421" t="str">
        <f>IF(ABS(C26-SUM(E26:H26))&gt;0,"ERROR", " ")</f>
        <v xml:space="preserve"> </v>
      </c>
    </row>
    <row r="27" spans="1:9" ht="14.1" customHeight="1" x14ac:dyDescent="0.2">
      <c r="A27" s="444" t="s">
        <v>69</v>
      </c>
      <c r="B27" s="349">
        <v>203</v>
      </c>
      <c r="C27" s="405"/>
      <c r="D27" s="540"/>
      <c r="E27" s="405"/>
      <c r="F27" s="405"/>
      <c r="G27" s="405"/>
      <c r="H27" s="405"/>
      <c r="I27" s="421" t="str">
        <f t="shared" ref="I27:I34" si="1">IF(ABS(C27-SUM(E27:H27))&gt;0,"ERROR", " ")</f>
        <v xml:space="preserve"> </v>
      </c>
    </row>
    <row r="28" spans="1:9" ht="14.1" customHeight="1" x14ac:dyDescent="0.2">
      <c r="A28" s="444" t="s">
        <v>70</v>
      </c>
      <c r="B28" s="349">
        <v>204</v>
      </c>
      <c r="C28" s="405"/>
      <c r="D28" s="540"/>
      <c r="E28" s="405"/>
      <c r="F28" s="405"/>
      <c r="G28" s="405"/>
      <c r="H28" s="405"/>
      <c r="I28" s="421" t="str">
        <f t="shared" si="1"/>
        <v xml:space="preserve"> </v>
      </c>
    </row>
    <row r="29" spans="1:9" ht="14.1" customHeight="1" x14ac:dyDescent="0.2">
      <c r="A29" s="444" t="s">
        <v>131</v>
      </c>
      <c r="B29" s="349">
        <v>205</v>
      </c>
      <c r="C29" s="405"/>
      <c r="D29" s="540"/>
      <c r="E29" s="405"/>
      <c r="F29" s="405"/>
      <c r="G29" s="405"/>
      <c r="H29" s="405"/>
      <c r="I29" s="421" t="str">
        <f t="shared" si="1"/>
        <v xml:space="preserve"> </v>
      </c>
    </row>
    <row r="30" spans="1:9" ht="14.1" customHeight="1" x14ac:dyDescent="0.2">
      <c r="A30" s="444" t="s">
        <v>290</v>
      </c>
      <c r="B30" s="349">
        <v>206</v>
      </c>
      <c r="C30" s="405"/>
      <c r="D30" s="540"/>
      <c r="E30" s="405"/>
      <c r="F30" s="405"/>
      <c r="G30" s="405"/>
      <c r="H30" s="405"/>
      <c r="I30" s="421" t="str">
        <f t="shared" si="1"/>
        <v xml:space="preserve"> </v>
      </c>
    </row>
    <row r="31" spans="1:9" ht="14.1" customHeight="1" x14ac:dyDescent="0.2">
      <c r="A31" s="444" t="s">
        <v>178</v>
      </c>
      <c r="B31" s="349">
        <v>207</v>
      </c>
      <c r="C31" s="405"/>
      <c r="D31" s="540"/>
      <c r="E31" s="405"/>
      <c r="F31" s="405"/>
      <c r="G31" s="405"/>
      <c r="H31" s="405"/>
      <c r="I31" s="421" t="str">
        <f t="shared" si="1"/>
        <v xml:space="preserve"> </v>
      </c>
    </row>
    <row r="32" spans="1:9" ht="14.1" customHeight="1" x14ac:dyDescent="0.2">
      <c r="A32" s="444" t="s">
        <v>289</v>
      </c>
      <c r="B32" s="349">
        <v>208</v>
      </c>
      <c r="C32" s="405"/>
      <c r="D32" s="540"/>
      <c r="E32" s="405"/>
      <c r="F32" s="405"/>
      <c r="G32" s="405"/>
      <c r="H32" s="405"/>
      <c r="I32" s="421" t="str">
        <f t="shared" si="1"/>
        <v xml:space="preserve"> </v>
      </c>
    </row>
    <row r="33" spans="1:10" ht="14.1" customHeight="1" x14ac:dyDescent="0.2">
      <c r="A33" s="444" t="s">
        <v>291</v>
      </c>
      <c r="B33" s="349">
        <v>209</v>
      </c>
      <c r="C33" s="405"/>
      <c r="D33" s="540"/>
      <c r="E33" s="405"/>
      <c r="F33" s="405"/>
      <c r="G33" s="405"/>
      <c r="H33" s="405"/>
      <c r="I33" s="421" t="str">
        <f t="shared" si="1"/>
        <v xml:space="preserve"> </v>
      </c>
    </row>
    <row r="34" spans="1:10" ht="14.1" customHeight="1" x14ac:dyDescent="0.2">
      <c r="A34" s="442" t="s">
        <v>74</v>
      </c>
      <c r="B34" s="445">
        <v>210</v>
      </c>
      <c r="C34" s="258">
        <f>SUM(C26:C33)</f>
        <v>0</v>
      </c>
      <c r="D34" s="183"/>
      <c r="E34" s="258">
        <f>SUM(E26:E33)</f>
        <v>0</v>
      </c>
      <c r="F34" s="258">
        <f t="shared" ref="F34:H34" si="2">SUM(F26:F33)</f>
        <v>0</v>
      </c>
      <c r="G34" s="258">
        <f t="shared" si="2"/>
        <v>0</v>
      </c>
      <c r="H34" s="258">
        <f t="shared" si="2"/>
        <v>0</v>
      </c>
      <c r="I34" s="421" t="str">
        <f t="shared" si="1"/>
        <v xml:space="preserve"> </v>
      </c>
    </row>
    <row r="35" spans="1:10" ht="14.1" customHeight="1" x14ac:dyDescent="0.2">
      <c r="A35"/>
      <c r="B35"/>
      <c r="C35"/>
      <c r="D35"/>
      <c r="E35"/>
      <c r="F35"/>
      <c r="G35"/>
      <c r="H35"/>
      <c r="J35"/>
    </row>
    <row r="36" spans="1:10" ht="14.1" customHeight="1" x14ac:dyDescent="0.2">
      <c r="A36"/>
      <c r="B36"/>
      <c r="C36"/>
      <c r="D36"/>
      <c r="E36"/>
      <c r="F36"/>
      <c r="G36"/>
      <c r="H36"/>
      <c r="J36"/>
    </row>
    <row r="37" spans="1:10" ht="14.1" customHeight="1" x14ac:dyDescent="0.2">
      <c r="A37" s="213" t="s">
        <v>151</v>
      </c>
      <c r="B37"/>
      <c r="C37"/>
      <c r="D37"/>
      <c r="E37"/>
      <c r="F37"/>
      <c r="G37"/>
      <c r="H37"/>
      <c r="J37"/>
    </row>
    <row r="38" spans="1:10" ht="14.1" customHeight="1" x14ac:dyDescent="0.2">
      <c r="B38"/>
      <c r="C38"/>
      <c r="D38"/>
      <c r="E38"/>
      <c r="F38"/>
      <c r="G38"/>
      <c r="H38"/>
      <c r="J38"/>
    </row>
    <row r="39" spans="1:10" ht="14.1" customHeight="1" x14ac:dyDescent="0.2">
      <c r="A39" s="589" t="s">
        <v>523</v>
      </c>
      <c r="B39" s="589"/>
      <c r="C39" s="589"/>
      <c r="D39" s="589"/>
      <c r="E39" s="589"/>
      <c r="F39" s="589"/>
      <c r="G39" s="589"/>
      <c r="H39" s="589"/>
      <c r="I39" s="472"/>
      <c r="J39" s="329"/>
    </row>
    <row r="40" spans="1:10" ht="14.1" customHeight="1" x14ac:dyDescent="0.2">
      <c r="A40" s="589"/>
      <c r="B40" s="589"/>
      <c r="C40" s="589"/>
      <c r="D40" s="589"/>
      <c r="E40" s="589"/>
      <c r="F40" s="589"/>
      <c r="G40" s="589"/>
      <c r="H40" s="589"/>
      <c r="I40" s="472"/>
      <c r="J40" s="329"/>
    </row>
    <row r="41" spans="1:10" ht="15" customHeight="1" x14ac:dyDescent="0.2">
      <c r="B41" s="213"/>
      <c r="C41" s="213"/>
      <c r="D41" s="213"/>
      <c r="E41" s="213"/>
      <c r="F41" s="213"/>
      <c r="G41" s="213"/>
      <c r="H41" s="213"/>
      <c r="I41" s="473"/>
      <c r="J41" s="213"/>
    </row>
    <row r="42" spans="1:10" ht="15" customHeight="1" x14ac:dyDescent="0.2">
      <c r="B42" s="328"/>
      <c r="C42" s="328"/>
      <c r="D42" s="328"/>
      <c r="E42" s="328"/>
      <c r="F42" s="328"/>
      <c r="G42" s="328"/>
      <c r="H42" s="328"/>
      <c r="I42" s="474"/>
      <c r="J42" s="328"/>
    </row>
    <row r="43" spans="1:10" x14ac:dyDescent="0.2">
      <c r="A43" s="328"/>
      <c r="B43" s="328"/>
      <c r="C43" s="328"/>
      <c r="D43" s="328"/>
      <c r="E43" s="328"/>
      <c r="F43" s="328"/>
      <c r="G43" s="328"/>
      <c r="H43" s="328"/>
      <c r="I43" s="474"/>
      <c r="J43" s="328"/>
    </row>
    <row r="44" spans="1:10" x14ac:dyDescent="0.2">
      <c r="A44" s="321"/>
      <c r="B44" s="321"/>
      <c r="C44" s="321"/>
      <c r="D44" s="321"/>
      <c r="E44" s="321"/>
      <c r="F44" s="321"/>
      <c r="G44" s="321"/>
      <c r="H44" s="321"/>
      <c r="I44" s="475"/>
      <c r="J44" s="321"/>
    </row>
    <row r="45" spans="1:10" x14ac:dyDescent="0.2">
      <c r="A45"/>
      <c r="B45"/>
      <c r="C45"/>
      <c r="D45"/>
      <c r="E45"/>
      <c r="F45"/>
      <c r="G45"/>
      <c r="H45"/>
      <c r="J45"/>
    </row>
    <row r="46" spans="1:10" x14ac:dyDescent="0.2">
      <c r="A46"/>
      <c r="B46"/>
      <c r="C46"/>
      <c r="D46"/>
      <c r="E46"/>
      <c r="F46"/>
      <c r="G46"/>
      <c r="H46"/>
      <c r="J46"/>
    </row>
    <row r="47" spans="1:10" x14ac:dyDescent="0.2">
      <c r="A47"/>
      <c r="B47"/>
      <c r="C47"/>
      <c r="D47"/>
      <c r="E47"/>
      <c r="F47"/>
      <c r="G47"/>
      <c r="H47"/>
      <c r="J47"/>
    </row>
    <row r="48" spans="1:10" x14ac:dyDescent="0.2">
      <c r="A48"/>
      <c r="B48"/>
      <c r="C48"/>
      <c r="D48"/>
      <c r="E48"/>
      <c r="F48"/>
      <c r="G48"/>
      <c r="H48"/>
      <c r="J48"/>
    </row>
  </sheetData>
  <sheetProtection algorithmName="SHA-512" hashValue="XfVn5mIT/yaPzim3wHWEDMYbRVgIf9JjL/ClBWqUlFRtI9ehpsG6hO6aZUuRTYGKjMJyGtrU4Rfm7f2jll+HpA==" saltValue="LOBhacM/S2vwc3CSWHk00Q==" spinCount="100000" sheet="1" scenarios="1"/>
  <mergeCells count="13">
    <mergeCell ref="A39:H40"/>
    <mergeCell ref="A6:A7"/>
    <mergeCell ref="B9:E9"/>
    <mergeCell ref="B21:B25"/>
    <mergeCell ref="A21:A25"/>
    <mergeCell ref="C21:D21"/>
    <mergeCell ref="C22:C25"/>
    <mergeCell ref="D22:D25"/>
    <mergeCell ref="E22:H22"/>
    <mergeCell ref="E23:E25"/>
    <mergeCell ref="F23:F25"/>
    <mergeCell ref="G23:G25"/>
    <mergeCell ref="H23:H25"/>
  </mergeCells>
  <phoneticPr fontId="0" type="noConversion"/>
  <conditionalFormatting sqref="C7:E7 C10:E17 C26:H33">
    <cfRule type="cellIs" dxfId="309" priority="1" operator="lessThanOrEqual">
      <formula>0</formula>
    </cfRule>
  </conditionalFormatting>
  <pageMargins left="0.75" right="0.5" top="1" bottom="0.5" header="0.5" footer="0.5"/>
  <pageSetup scale="83" orientation="landscape" blackAndWhite="1" r:id="rId1"/>
  <headerFooter alignWithMargins="0">
    <oddFooter>&amp;L470-5477 (Rev. 7/26)&amp;RPage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W24"/>
  <sheetViews>
    <sheetView showGridLines="0" zoomScale="90" zoomScaleNormal="90" zoomScaleSheetLayoutView="80" workbookViewId="0"/>
  </sheetViews>
  <sheetFormatPr defaultColWidth="9.140625" defaultRowHeight="12.75" x14ac:dyDescent="0.2"/>
  <cols>
    <col min="1" max="1" width="28.42578125" customWidth="1"/>
    <col min="2" max="15" width="18.42578125" customWidth="1"/>
  </cols>
  <sheetData>
    <row r="1" spans="1:23" ht="31.5" x14ac:dyDescent="0.25">
      <c r="B1" s="223" t="s">
        <v>226</v>
      </c>
      <c r="C1" s="254"/>
      <c r="D1" s="254"/>
      <c r="E1" s="254"/>
      <c r="F1" s="254"/>
      <c r="G1" s="223"/>
      <c r="H1" s="254"/>
      <c r="I1" s="254"/>
      <c r="J1" s="607" t="s">
        <v>226</v>
      </c>
      <c r="K1" s="607"/>
      <c r="L1" s="607"/>
      <c r="M1" s="607"/>
      <c r="N1" s="607"/>
      <c r="O1" s="607"/>
      <c r="P1" s="254"/>
      <c r="Q1" s="254"/>
      <c r="R1" s="254"/>
      <c r="S1" s="254"/>
      <c r="T1" s="254"/>
      <c r="U1" s="254"/>
      <c r="V1" s="254"/>
      <c r="W1" s="254"/>
    </row>
    <row r="2" spans="1:23" s="4" customFormat="1" x14ac:dyDescent="0.2">
      <c r="A2" s="176" t="s">
        <v>152</v>
      </c>
      <c r="B2" s="22">
        <f>'Sch B'!$F$2</f>
        <v>0</v>
      </c>
      <c r="C2" s="57"/>
      <c r="D2" s="57"/>
      <c r="E2" s="87"/>
      <c r="F2" s="87"/>
      <c r="G2" s="22"/>
      <c r="H2" s="87"/>
      <c r="J2" s="22">
        <f>'Sch B'!$F$2</f>
        <v>0</v>
      </c>
      <c r="L2" s="22"/>
    </row>
    <row r="3" spans="1:23" s="4" customFormat="1" x14ac:dyDescent="0.2">
      <c r="A3" s="176" t="s">
        <v>158</v>
      </c>
      <c r="B3" s="227">
        <f>Certification!G6</f>
        <v>0</v>
      </c>
      <c r="C3" s="57"/>
      <c r="D3" s="57"/>
      <c r="E3" s="87"/>
      <c r="F3" s="87"/>
      <c r="G3" s="227"/>
      <c r="H3" s="87"/>
      <c r="J3" s="227">
        <f>Certification!G6</f>
        <v>0</v>
      </c>
      <c r="L3" s="227"/>
    </row>
    <row r="4" spans="1:23" s="4" customFormat="1" ht="14.1" customHeight="1" x14ac:dyDescent="0.2">
      <c r="A4" s="227"/>
      <c r="B4" s="245"/>
      <c r="C4" s="245"/>
      <c r="D4" s="245"/>
      <c r="E4" s="246"/>
      <c r="F4" s="246"/>
      <c r="G4" s="246"/>
      <c r="H4" s="247"/>
      <c r="I4" s="246"/>
      <c r="J4" s="246"/>
      <c r="K4" s="246"/>
      <c r="L4" s="246"/>
      <c r="M4" s="246"/>
      <c r="N4" s="246"/>
      <c r="O4" s="246"/>
    </row>
    <row r="5" spans="1:23" s="74" customFormat="1" ht="12.75" customHeight="1" thickBot="1" x14ac:dyDescent="0.25">
      <c r="A5" s="188" t="s">
        <v>254</v>
      </c>
      <c r="B5" s="75">
        <v>7</v>
      </c>
      <c r="C5" s="75">
        <v>8</v>
      </c>
      <c r="D5" s="75">
        <v>9</v>
      </c>
      <c r="E5" s="75">
        <v>10</v>
      </c>
      <c r="F5" s="75">
        <v>11</v>
      </c>
      <c r="G5" s="75">
        <v>12</v>
      </c>
      <c r="H5" s="75">
        <v>13</v>
      </c>
      <c r="I5" s="75">
        <v>14</v>
      </c>
      <c r="J5" s="75">
        <v>15</v>
      </c>
      <c r="K5" s="75">
        <v>16</v>
      </c>
      <c r="L5" s="75">
        <v>17</v>
      </c>
      <c r="M5" s="75">
        <v>18</v>
      </c>
      <c r="N5" s="75">
        <v>19</v>
      </c>
      <c r="O5" s="75">
        <v>20</v>
      </c>
    </row>
    <row r="6" spans="1:23" ht="42.75" customHeight="1" thickBot="1" x14ac:dyDescent="0.25">
      <c r="A6" s="241" t="s">
        <v>202</v>
      </c>
      <c r="B6" s="199"/>
      <c r="C6" s="184" t="s">
        <v>194</v>
      </c>
      <c r="D6" s="184" t="s">
        <v>195</v>
      </c>
      <c r="E6" s="183"/>
      <c r="F6" s="184" t="s">
        <v>194</v>
      </c>
      <c r="G6" s="184" t="s">
        <v>195</v>
      </c>
      <c r="H6" s="183"/>
      <c r="I6" s="183"/>
      <c r="J6" s="183"/>
      <c r="K6" s="183"/>
      <c r="L6" s="183"/>
      <c r="M6" s="548" t="s">
        <v>532</v>
      </c>
      <c r="N6" s="548" t="s">
        <v>532</v>
      </c>
      <c r="O6" s="183"/>
    </row>
    <row r="7" spans="1:23" s="74" customFormat="1" ht="12.75" customHeight="1" x14ac:dyDescent="0.2">
      <c r="A7" s="54" t="s">
        <v>157</v>
      </c>
      <c r="B7" s="82" t="s">
        <v>90</v>
      </c>
      <c r="C7" s="82" t="s">
        <v>90</v>
      </c>
      <c r="D7" s="82" t="s">
        <v>90</v>
      </c>
      <c r="E7" s="82" t="s">
        <v>92</v>
      </c>
      <c r="F7" s="82" t="s">
        <v>92</v>
      </c>
      <c r="G7" s="82" t="s">
        <v>92</v>
      </c>
      <c r="H7" s="82" t="s">
        <v>90</v>
      </c>
      <c r="I7" s="82" t="s">
        <v>93</v>
      </c>
      <c r="J7" s="82" t="s">
        <v>90</v>
      </c>
      <c r="K7" s="82" t="s">
        <v>92</v>
      </c>
      <c r="L7" s="82" t="s">
        <v>52</v>
      </c>
      <c r="M7" s="82">
        <f>'Statistical Data'!P11</f>
        <v>0</v>
      </c>
      <c r="N7" s="82">
        <f>'Statistical Data'!Q11</f>
        <v>0</v>
      </c>
      <c r="O7" s="183"/>
    </row>
    <row r="8" spans="1:23" s="74" customFormat="1" ht="12.75" customHeight="1" thickBot="1" x14ac:dyDescent="0.25">
      <c r="A8" s="226" t="s">
        <v>185</v>
      </c>
      <c r="B8" s="79" t="s">
        <v>82</v>
      </c>
      <c r="C8" s="79" t="s">
        <v>255</v>
      </c>
      <c r="D8" s="272" t="s">
        <v>241</v>
      </c>
      <c r="E8" s="79" t="s">
        <v>86</v>
      </c>
      <c r="F8" s="79" t="s">
        <v>85</v>
      </c>
      <c r="G8" s="79" t="s">
        <v>85</v>
      </c>
      <c r="H8" s="524" t="s">
        <v>533</v>
      </c>
      <c r="I8" s="79" t="s">
        <v>88</v>
      </c>
      <c r="J8" s="79" t="s">
        <v>87</v>
      </c>
      <c r="K8" s="79" t="s">
        <v>87</v>
      </c>
      <c r="L8" s="79" t="s">
        <v>87</v>
      </c>
      <c r="M8" s="79">
        <f>'Statistical Data'!P12</f>
        <v>0</v>
      </c>
      <c r="N8" s="79">
        <f>'Statistical Data'!Q12</f>
        <v>0</v>
      </c>
      <c r="O8" s="79" t="s">
        <v>91</v>
      </c>
    </row>
    <row r="9" spans="1:23" s="217" customFormat="1" ht="27" customHeight="1" x14ac:dyDescent="0.2">
      <c r="A9" s="242" t="s">
        <v>260</v>
      </c>
      <c r="B9" s="422"/>
      <c r="C9" s="422"/>
      <c r="D9" s="422"/>
      <c r="E9" s="422"/>
      <c r="F9" s="422"/>
      <c r="G9" s="422"/>
      <c r="H9" s="422"/>
      <c r="I9" s="422"/>
      <c r="J9" s="422"/>
      <c r="K9" s="422"/>
      <c r="L9" s="422"/>
      <c r="M9" s="422"/>
      <c r="N9" s="422"/>
      <c r="O9" s="422"/>
    </row>
    <row r="10" spans="1:23" s="217" customFormat="1" ht="27" customHeight="1" x14ac:dyDescent="0.2">
      <c r="A10" s="242" t="s">
        <v>392</v>
      </c>
      <c r="B10" s="422"/>
      <c r="C10" s="422"/>
      <c r="D10" s="422"/>
      <c r="E10" s="422"/>
      <c r="F10" s="422"/>
      <c r="G10" s="422"/>
      <c r="H10" s="422"/>
      <c r="I10" s="422"/>
      <c r="J10" s="422"/>
      <c r="K10" s="422"/>
      <c r="L10" s="422"/>
      <c r="M10" s="422"/>
      <c r="N10" s="422"/>
      <c r="O10" s="422"/>
    </row>
    <row r="11" spans="1:23" s="217" customFormat="1" ht="27" customHeight="1" x14ac:dyDescent="0.2">
      <c r="A11" s="242" t="s">
        <v>393</v>
      </c>
      <c r="B11" s="423"/>
      <c r="C11" s="423"/>
      <c r="D11" s="423"/>
      <c r="E11" s="423"/>
      <c r="F11" s="423"/>
      <c r="G11" s="423"/>
      <c r="H11" s="423"/>
      <c r="I11" s="423"/>
      <c r="J11" s="423"/>
      <c r="K11" s="423"/>
      <c r="L11" s="423"/>
      <c r="M11" s="423"/>
      <c r="N11" s="423"/>
      <c r="O11" s="423"/>
    </row>
    <row r="12" spans="1:23" s="144" customFormat="1" ht="27" customHeight="1" x14ac:dyDescent="0.2">
      <c r="A12" s="243" t="s">
        <v>394</v>
      </c>
      <c r="B12" s="206">
        <f t="shared" ref="B12:O12" si="0">SUM(B10:B11)</f>
        <v>0</v>
      </c>
      <c r="C12" s="206">
        <f t="shared" si="0"/>
        <v>0</v>
      </c>
      <c r="D12" s="206">
        <f t="shared" si="0"/>
        <v>0</v>
      </c>
      <c r="E12" s="206">
        <f t="shared" si="0"/>
        <v>0</v>
      </c>
      <c r="F12" s="206">
        <f t="shared" si="0"/>
        <v>0</v>
      </c>
      <c r="G12" s="206">
        <f t="shared" si="0"/>
        <v>0</v>
      </c>
      <c r="H12" s="206">
        <f t="shared" si="0"/>
        <v>0</v>
      </c>
      <c r="I12" s="206">
        <f t="shared" si="0"/>
        <v>0</v>
      </c>
      <c r="J12" s="206">
        <f t="shared" si="0"/>
        <v>0</v>
      </c>
      <c r="K12" s="206">
        <f t="shared" si="0"/>
        <v>0</v>
      </c>
      <c r="L12" s="206">
        <f t="shared" si="0"/>
        <v>0</v>
      </c>
      <c r="M12" s="206">
        <f t="shared" si="0"/>
        <v>0</v>
      </c>
      <c r="N12" s="206">
        <f t="shared" si="0"/>
        <v>0</v>
      </c>
      <c r="O12" s="206">
        <f t="shared" si="0"/>
        <v>0</v>
      </c>
    </row>
    <row r="13" spans="1:23" s="144" customFormat="1" ht="12.75" customHeight="1" x14ac:dyDescent="0.2">
      <c r="A13" s="243"/>
      <c r="B13" s="198"/>
      <c r="C13" s="198"/>
      <c r="D13" s="198"/>
      <c r="E13" s="198"/>
      <c r="F13" s="198"/>
      <c r="G13" s="198"/>
      <c r="H13" s="198"/>
      <c r="I13" s="198"/>
      <c r="J13" s="198"/>
      <c r="K13" s="198"/>
      <c r="L13" s="198"/>
      <c r="M13" s="198"/>
      <c r="N13" s="198"/>
      <c r="O13" s="198"/>
    </row>
    <row r="14" spans="1:23" s="217" customFormat="1" ht="27" customHeight="1" x14ac:dyDescent="0.2">
      <c r="A14" s="242" t="s">
        <v>396</v>
      </c>
      <c r="B14" s="276">
        <f t="shared" ref="B14:O14" si="1">B9-B12</f>
        <v>0</v>
      </c>
      <c r="C14" s="276">
        <f t="shared" si="1"/>
        <v>0</v>
      </c>
      <c r="D14" s="276">
        <f t="shared" si="1"/>
        <v>0</v>
      </c>
      <c r="E14" s="276">
        <f t="shared" si="1"/>
        <v>0</v>
      </c>
      <c r="F14" s="276">
        <f t="shared" si="1"/>
        <v>0</v>
      </c>
      <c r="G14" s="276">
        <f t="shared" si="1"/>
        <v>0</v>
      </c>
      <c r="H14" s="276">
        <f t="shared" si="1"/>
        <v>0</v>
      </c>
      <c r="I14" s="276">
        <f t="shared" si="1"/>
        <v>0</v>
      </c>
      <c r="J14" s="276">
        <f t="shared" si="1"/>
        <v>0</v>
      </c>
      <c r="K14" s="276">
        <f t="shared" si="1"/>
        <v>0</v>
      </c>
      <c r="L14" s="276">
        <f t="shared" si="1"/>
        <v>0</v>
      </c>
      <c r="M14" s="276">
        <f t="shared" si="1"/>
        <v>0</v>
      </c>
      <c r="N14" s="276">
        <f t="shared" si="1"/>
        <v>0</v>
      </c>
      <c r="O14" s="276">
        <f t="shared" si="1"/>
        <v>0</v>
      </c>
    </row>
    <row r="15" spans="1:23" ht="33" customHeight="1" x14ac:dyDescent="0.2"/>
    <row r="16" spans="1:23" s="74" customFormat="1" ht="12.75" customHeight="1" thickBot="1" x14ac:dyDescent="0.25">
      <c r="A16" s="188" t="s">
        <v>254</v>
      </c>
      <c r="B16" s="75">
        <v>7</v>
      </c>
      <c r="C16" s="75">
        <v>8</v>
      </c>
      <c r="D16" s="75">
        <v>9</v>
      </c>
      <c r="E16" s="75">
        <v>10</v>
      </c>
      <c r="F16" s="75">
        <v>11</v>
      </c>
      <c r="G16" s="75">
        <v>12</v>
      </c>
      <c r="H16" s="75">
        <v>13</v>
      </c>
      <c r="I16" s="75">
        <v>14</v>
      </c>
      <c r="J16" s="75">
        <v>15</v>
      </c>
      <c r="K16" s="75">
        <v>16</v>
      </c>
      <c r="L16" s="75">
        <v>17</v>
      </c>
      <c r="M16" s="75">
        <v>18</v>
      </c>
      <c r="N16" s="75">
        <v>19</v>
      </c>
      <c r="O16" s="75">
        <v>20</v>
      </c>
    </row>
    <row r="17" spans="1:16" ht="42.75" customHeight="1" thickBot="1" x14ac:dyDescent="0.25">
      <c r="A17" s="241" t="s">
        <v>469</v>
      </c>
      <c r="B17" s="199"/>
      <c r="C17" s="184" t="s">
        <v>194</v>
      </c>
      <c r="D17" s="184" t="s">
        <v>195</v>
      </c>
      <c r="E17" s="183"/>
      <c r="F17" s="184" t="s">
        <v>194</v>
      </c>
      <c r="G17" s="184" t="s">
        <v>195</v>
      </c>
      <c r="H17" s="183"/>
      <c r="I17" s="183"/>
      <c r="J17" s="183"/>
      <c r="K17" s="183"/>
      <c r="L17" s="183"/>
      <c r="M17" s="548" t="s">
        <v>532</v>
      </c>
      <c r="N17" s="248" t="s">
        <v>532</v>
      </c>
      <c r="O17" s="183"/>
    </row>
    <row r="18" spans="1:16" s="74" customFormat="1" ht="12.75" customHeight="1" x14ac:dyDescent="0.2">
      <c r="A18" s="54" t="s">
        <v>157</v>
      </c>
      <c r="B18" s="82" t="s">
        <v>90</v>
      </c>
      <c r="C18" s="82" t="s">
        <v>90</v>
      </c>
      <c r="D18" s="82" t="s">
        <v>90</v>
      </c>
      <c r="E18" s="82" t="s">
        <v>92</v>
      </c>
      <c r="F18" s="82" t="s">
        <v>92</v>
      </c>
      <c r="G18" s="82" t="s">
        <v>92</v>
      </c>
      <c r="H18" s="82" t="s">
        <v>90</v>
      </c>
      <c r="I18" s="82" t="s">
        <v>93</v>
      </c>
      <c r="J18" s="82" t="s">
        <v>90</v>
      </c>
      <c r="K18" s="82" t="s">
        <v>92</v>
      </c>
      <c r="L18" s="82" t="s">
        <v>52</v>
      </c>
      <c r="M18" s="82">
        <f>M7</f>
        <v>0</v>
      </c>
      <c r="N18" s="82">
        <f>N7</f>
        <v>0</v>
      </c>
      <c r="O18" s="183"/>
    </row>
    <row r="19" spans="1:16" s="74" customFormat="1" ht="12.75" customHeight="1" thickBot="1" x14ac:dyDescent="0.25">
      <c r="A19" s="226" t="s">
        <v>185</v>
      </c>
      <c r="B19" s="79" t="s">
        <v>82</v>
      </c>
      <c r="C19" s="79" t="s">
        <v>255</v>
      </c>
      <c r="D19" s="272" t="s">
        <v>241</v>
      </c>
      <c r="E19" s="79" t="s">
        <v>86</v>
      </c>
      <c r="F19" s="79" t="s">
        <v>85</v>
      </c>
      <c r="G19" s="79" t="s">
        <v>85</v>
      </c>
      <c r="H19" s="524" t="s">
        <v>533</v>
      </c>
      <c r="I19" s="79" t="s">
        <v>88</v>
      </c>
      <c r="J19" s="79" t="s">
        <v>87</v>
      </c>
      <c r="K19" s="79" t="s">
        <v>87</v>
      </c>
      <c r="L19" s="79" t="s">
        <v>87</v>
      </c>
      <c r="M19" s="79">
        <f>M8</f>
        <v>0</v>
      </c>
      <c r="N19" s="79">
        <f>N8</f>
        <v>0</v>
      </c>
      <c r="O19" s="79" t="s">
        <v>91</v>
      </c>
    </row>
    <row r="20" spans="1:16" s="217" customFormat="1" ht="27" customHeight="1" x14ac:dyDescent="0.2">
      <c r="A20" s="243" t="s">
        <v>518</v>
      </c>
      <c r="B20" s="283"/>
      <c r="C20" s="283"/>
      <c r="D20" s="283"/>
      <c r="E20" s="283"/>
      <c r="F20" s="283"/>
      <c r="G20" s="283"/>
      <c r="H20" s="283"/>
      <c r="I20" s="283"/>
      <c r="J20" s="283"/>
      <c r="K20" s="283"/>
      <c r="L20" s="283"/>
      <c r="M20" s="283"/>
      <c r="N20" s="283"/>
      <c r="O20" s="494"/>
    </row>
    <row r="21" spans="1:16" s="217" customFormat="1" ht="27" customHeight="1" x14ac:dyDescent="0.2">
      <c r="A21" s="243" t="s">
        <v>470</v>
      </c>
      <c r="B21" s="283"/>
      <c r="C21" s="283"/>
      <c r="D21" s="283"/>
      <c r="E21" s="283"/>
      <c r="F21" s="283"/>
      <c r="G21" s="283"/>
      <c r="H21" s="283"/>
      <c r="I21" s="283"/>
      <c r="J21" s="283"/>
      <c r="K21" s="283"/>
      <c r="L21" s="283"/>
      <c r="M21" s="283"/>
      <c r="N21" s="283"/>
      <c r="O21" s="494"/>
    </row>
    <row r="22" spans="1:16" s="217" customFormat="1" ht="27" customHeight="1" x14ac:dyDescent="0.2">
      <c r="A22" s="243" t="s">
        <v>471</v>
      </c>
      <c r="B22" s="283"/>
      <c r="C22" s="283"/>
      <c r="D22" s="283"/>
      <c r="E22" s="283"/>
      <c r="F22" s="283"/>
      <c r="G22" s="283"/>
      <c r="H22" s="283"/>
      <c r="I22" s="283"/>
      <c r="J22" s="283"/>
      <c r="K22" s="283"/>
      <c r="L22" s="283"/>
      <c r="M22" s="283"/>
      <c r="N22" s="283"/>
      <c r="O22" s="494"/>
    </row>
    <row r="23" spans="1:16" s="217" customFormat="1" ht="27" customHeight="1" x14ac:dyDescent="0.2">
      <c r="A23" s="243" t="s">
        <v>472</v>
      </c>
      <c r="B23" s="283"/>
      <c r="C23" s="283"/>
      <c r="D23" s="283"/>
      <c r="E23" s="283"/>
      <c r="F23" s="283"/>
      <c r="G23" s="283"/>
      <c r="H23" s="283"/>
      <c r="I23" s="283"/>
      <c r="J23" s="283"/>
      <c r="K23" s="283"/>
      <c r="L23" s="283"/>
      <c r="M23" s="494"/>
      <c r="N23" s="494"/>
      <c r="O23" s="494"/>
    </row>
    <row r="24" spans="1:16" x14ac:dyDescent="0.2">
      <c r="B24" s="244"/>
      <c r="I24" s="244"/>
      <c r="P24" t="s">
        <v>71</v>
      </c>
    </row>
  </sheetData>
  <sheetProtection algorithmName="SHA-512" hashValue="jng56D1PzMTY13fpqPEh5+osz7zR6k78z8u9fhnTIeIg4eg6HPXyQIVoMmv/c0nj+Dy/S/RKAUZdydtwxX2yKQ==" saltValue="FhOjF+RZyWpZMaFLNAQuTA==" spinCount="100000" sheet="1" objects="1" scenarios="1"/>
  <mergeCells count="1">
    <mergeCell ref="J1:O1"/>
  </mergeCells>
  <conditionalFormatting sqref="B9:B11">
    <cfRule type="cellIs" dxfId="307" priority="214" stopIfTrue="1" operator="lessThanOrEqual">
      <formula>0</formula>
    </cfRule>
  </conditionalFormatting>
  <conditionalFormatting sqref="B20:O21">
    <cfRule type="cellIs" dxfId="302" priority="209" stopIfTrue="1" operator="lessThanOrEqual">
      <formula>0</formula>
    </cfRule>
  </conditionalFormatting>
  <conditionalFormatting sqref="B22:O22">
    <cfRule type="cellIs" dxfId="301" priority="18" stopIfTrue="1" operator="lessThanOrEqual">
      <formula>0</formula>
    </cfRule>
  </conditionalFormatting>
  <conditionalFormatting sqref="B23:O23">
    <cfRule type="cellIs" dxfId="300" priority="247" stopIfTrue="1" operator="lessThanOrEqual">
      <formula>0</formula>
    </cfRule>
  </conditionalFormatting>
  <conditionalFormatting sqref="C9:C11">
    <cfRule type="cellIs" dxfId="299" priority="43" stopIfTrue="1" operator="lessThanOrEqual">
      <formula>0</formula>
    </cfRule>
  </conditionalFormatting>
  <conditionalFormatting sqref="D9:F11">
    <cfRule type="cellIs" dxfId="288" priority="39" stopIfTrue="1" operator="lessThanOrEqual">
      <formula>0</formula>
    </cfRule>
  </conditionalFormatting>
  <conditionalFormatting sqref="G9:O11">
    <cfRule type="cellIs" dxfId="272" priority="77" stopIfTrue="1" operator="lessThanOrEqual">
      <formula>0</formula>
    </cfRule>
  </conditionalFormatting>
  <pageMargins left="0.75" right="0.5" top="1" bottom="0.5" header="0.5" footer="0.5"/>
  <pageSetup scale="70" fitToHeight="0" orientation="landscape" blackAndWhite="1" r:id="rId1"/>
  <headerFooter alignWithMargins="0">
    <oddFooter>&amp;L470-5477 (Rev. 7/26)&amp;RPage &amp;P of &amp;N</oddFooter>
  </headerFooter>
  <colBreaks count="1" manualBreakCount="1">
    <brk id="15" max="23" man="1"/>
  </colBreaks>
  <extLst>
    <ext xmlns:x14="http://schemas.microsoft.com/office/spreadsheetml/2009/9/main" uri="{78C0D931-6437-407d-A8EE-F0AAD7539E65}">
      <x14:conditionalFormattings>
        <x14:conditionalFormatting xmlns:xm="http://schemas.microsoft.com/office/excel/2006/main">
          <x14:cfRule type="expression" priority="92" id="{6AE348F0-6BAF-48E9-AA40-1C0F25A988D4}">
            <xm:f>'Statistical Data'!$E$16&gt;0</xm:f>
            <x14:dxf>
              <fill>
                <patternFill>
                  <bgColor theme="6" tint="0.59996337778862885"/>
                </patternFill>
              </fill>
            </x14:dxf>
          </x14:cfRule>
          <xm:sqref>B9:B11</xm:sqref>
        </x14:conditionalFormatting>
        <x14:conditionalFormatting xmlns:xm="http://schemas.microsoft.com/office/excel/2006/main">
          <x14:cfRule type="expression" priority="65" id="{8A14CAF2-530F-4484-A946-36E2D9BAAE2A}">
            <xm:f>'Statistical Data'!$E$17&gt;0</xm:f>
            <x14:dxf>
              <fill>
                <patternFill>
                  <bgColor theme="6" tint="0.59996337778862885"/>
                </patternFill>
              </fill>
            </x14:dxf>
          </x14:cfRule>
          <xm:sqref>B20</xm:sqref>
        </x14:conditionalFormatting>
        <x14:conditionalFormatting xmlns:xm="http://schemas.microsoft.com/office/excel/2006/main">
          <x14:cfRule type="expression" priority="54" id="{C59506EF-CFD2-4CA9-8C20-8A24E9512DB1}">
            <xm:f>'Statistical Data'!$E$18&gt;0</xm:f>
            <x14:dxf>
              <fill>
                <patternFill>
                  <bgColor theme="6" tint="0.59996337778862885"/>
                </patternFill>
              </fill>
            </x14:dxf>
          </x14:cfRule>
          <xm:sqref>B21</xm:sqref>
        </x14:conditionalFormatting>
        <x14:conditionalFormatting xmlns:xm="http://schemas.microsoft.com/office/excel/2006/main">
          <x14:cfRule type="expression" priority="17" id="{8C905615-BB98-49DE-8D2A-F672E3B0BD9D}">
            <xm:f>'Statistical Data'!$E$19&gt;0</xm:f>
            <x14:dxf>
              <fill>
                <patternFill>
                  <bgColor theme="6" tint="0.59996337778862885"/>
                </patternFill>
              </fill>
            </x14:dxf>
          </x14:cfRule>
          <xm:sqref>B22</xm:sqref>
        </x14:conditionalFormatting>
        <x14:conditionalFormatting xmlns:xm="http://schemas.microsoft.com/office/excel/2006/main">
          <x14:cfRule type="expression" priority="76" id="{E051B0EB-695E-4E87-9A02-6B5DDC259C86}">
            <xm:f>'Statistical Data'!$E$20&gt;0</xm:f>
            <x14:dxf>
              <fill>
                <patternFill>
                  <bgColor theme="6" tint="0.59996337778862885"/>
                </patternFill>
              </fill>
            </x14:dxf>
          </x14:cfRule>
          <xm:sqref>B23</xm:sqref>
        </x14:conditionalFormatting>
        <x14:conditionalFormatting xmlns:xm="http://schemas.microsoft.com/office/excel/2006/main">
          <x14:cfRule type="expression" priority="42" id="{0594AD79-399C-4362-A916-13AF8591B636}">
            <xm:f>'Statistical Data'!$F$16</xm:f>
            <x14:dxf>
              <fill>
                <patternFill>
                  <bgColor theme="6" tint="0.59996337778862885"/>
                </patternFill>
              </fill>
            </x14:dxf>
          </x14:cfRule>
          <xm:sqref>C9:C11</xm:sqref>
        </x14:conditionalFormatting>
        <x14:conditionalFormatting xmlns:xm="http://schemas.microsoft.com/office/excel/2006/main">
          <x14:cfRule type="expression" priority="64" id="{361D088C-0672-4C16-A860-0C957D0E3605}">
            <xm:f>'Statistical Data'!$F$17&gt;0</xm:f>
            <x14:dxf>
              <fill>
                <patternFill>
                  <bgColor theme="6" tint="0.59996337778862885"/>
                </patternFill>
              </fill>
            </x14:dxf>
          </x14:cfRule>
          <xm:sqref>C20</xm:sqref>
        </x14:conditionalFormatting>
        <x14:conditionalFormatting xmlns:xm="http://schemas.microsoft.com/office/excel/2006/main">
          <x14:cfRule type="expression" priority="53" id="{FABD392E-F714-4B29-823F-1DE92BD90DE1}">
            <xm:f>'Statistical Data'!$F$18&gt;0</xm:f>
            <x14:dxf>
              <fill>
                <patternFill>
                  <bgColor theme="6" tint="0.59996337778862885"/>
                </patternFill>
              </fill>
            </x14:dxf>
          </x14:cfRule>
          <xm:sqref>C21</xm:sqref>
        </x14:conditionalFormatting>
        <x14:conditionalFormatting xmlns:xm="http://schemas.microsoft.com/office/excel/2006/main">
          <x14:cfRule type="expression" priority="16" id="{059269E4-76E0-448C-977C-A420E654084D}">
            <xm:f>'Statistical Data'!$F$19&gt;0</xm:f>
            <x14:dxf>
              <fill>
                <patternFill>
                  <bgColor theme="6" tint="0.59996337778862885"/>
                </patternFill>
              </fill>
            </x14:dxf>
          </x14:cfRule>
          <xm:sqref>C22</xm:sqref>
        </x14:conditionalFormatting>
        <x14:conditionalFormatting xmlns:xm="http://schemas.microsoft.com/office/excel/2006/main">
          <x14:cfRule type="expression" priority="75" id="{B28B6A29-2BEA-4071-BB06-3D2B96E160F5}">
            <xm:f>'Statistical Data'!$F$20&gt;0</xm:f>
            <x14:dxf>
              <fill>
                <patternFill>
                  <bgColor theme="6" tint="0.59996337778862885"/>
                </patternFill>
              </fill>
            </x14:dxf>
          </x14:cfRule>
          <xm:sqref>C23</xm:sqref>
        </x14:conditionalFormatting>
        <x14:conditionalFormatting xmlns:xm="http://schemas.microsoft.com/office/excel/2006/main">
          <x14:cfRule type="expression" priority="20" id="{5D696387-3EAE-4940-9AC1-65E1122C7274}">
            <xm:f>'Statistical Data'!$G$16</xm:f>
            <x14:dxf>
              <fill>
                <patternFill>
                  <bgColor theme="6" tint="0.59996337778862885"/>
                </patternFill>
              </fill>
            </x14:dxf>
          </x14:cfRule>
          <xm:sqref>D9:D11</xm:sqref>
        </x14:conditionalFormatting>
        <x14:conditionalFormatting xmlns:xm="http://schemas.microsoft.com/office/excel/2006/main">
          <x14:cfRule type="expression" priority="63" id="{7C48164D-621A-4090-A9B0-AAA246852F72}">
            <xm:f>'Statistical Data'!$G$17&gt;0</xm:f>
            <x14:dxf>
              <fill>
                <patternFill>
                  <bgColor theme="6" tint="0.59996337778862885"/>
                </patternFill>
              </fill>
            </x14:dxf>
          </x14:cfRule>
          <xm:sqref>D20</xm:sqref>
        </x14:conditionalFormatting>
        <x14:conditionalFormatting xmlns:xm="http://schemas.microsoft.com/office/excel/2006/main">
          <x14:cfRule type="expression" priority="52" id="{92DA639A-7F15-4460-A674-89C3001D5CA1}">
            <xm:f>'Statistical Data'!$G$18&gt;0</xm:f>
            <x14:dxf>
              <fill>
                <patternFill>
                  <bgColor theme="6" tint="0.59996337778862885"/>
                </patternFill>
              </fill>
            </x14:dxf>
          </x14:cfRule>
          <xm:sqref>D21</xm:sqref>
        </x14:conditionalFormatting>
        <x14:conditionalFormatting xmlns:xm="http://schemas.microsoft.com/office/excel/2006/main">
          <x14:cfRule type="expression" priority="15" id="{919E581F-0ADE-439B-BBA8-032A84E68A31}">
            <xm:f>'Statistical Data'!$G$19&gt;0</xm:f>
            <x14:dxf>
              <fill>
                <patternFill>
                  <bgColor theme="6" tint="0.59996337778862885"/>
                </patternFill>
              </fill>
            </x14:dxf>
          </x14:cfRule>
          <xm:sqref>D22</xm:sqref>
        </x14:conditionalFormatting>
        <x14:conditionalFormatting xmlns:xm="http://schemas.microsoft.com/office/excel/2006/main">
          <x14:cfRule type="expression" priority="74" id="{F824DEE0-44D6-403A-B464-43CE4779BDB0}">
            <xm:f>'Statistical Data'!$G$20&gt;0</xm:f>
            <x14:dxf>
              <fill>
                <patternFill>
                  <bgColor theme="6" tint="0.59996337778862885"/>
                </patternFill>
              </fill>
            </x14:dxf>
          </x14:cfRule>
          <xm:sqref>D23</xm:sqref>
        </x14:conditionalFormatting>
        <x14:conditionalFormatting xmlns:xm="http://schemas.microsoft.com/office/excel/2006/main">
          <x14:cfRule type="expression" priority="19" id="{B7804296-DF8A-4EBD-BA7F-B4D89E169C35}">
            <xm:f>'Statistical Data'!$H$16&gt;0</xm:f>
            <x14:dxf>
              <fill>
                <patternFill>
                  <bgColor theme="6" tint="0.59996337778862885"/>
                </patternFill>
              </fill>
            </x14:dxf>
          </x14:cfRule>
          <xm:sqref>E9:E11</xm:sqref>
        </x14:conditionalFormatting>
        <x14:conditionalFormatting xmlns:xm="http://schemas.microsoft.com/office/excel/2006/main">
          <x14:cfRule type="expression" priority="62" id="{7379C47B-0C1F-4D05-81D1-EE65A8D4FFBF}">
            <xm:f>'Statistical Data'!$H$17&gt;0</xm:f>
            <x14:dxf>
              <fill>
                <patternFill>
                  <bgColor theme="6" tint="0.59996337778862885"/>
                </patternFill>
              </fill>
            </x14:dxf>
          </x14:cfRule>
          <xm:sqref>E20</xm:sqref>
        </x14:conditionalFormatting>
        <x14:conditionalFormatting xmlns:xm="http://schemas.microsoft.com/office/excel/2006/main">
          <x14:cfRule type="expression" priority="51" id="{4B8F1208-95F8-4AB1-BAE7-16C7B143298A}">
            <xm:f>'Statistical Data'!$H$18&gt;0</xm:f>
            <x14:dxf>
              <fill>
                <patternFill>
                  <bgColor theme="6" tint="0.59996337778862885"/>
                </patternFill>
              </fill>
            </x14:dxf>
          </x14:cfRule>
          <xm:sqref>E21</xm:sqref>
        </x14:conditionalFormatting>
        <x14:conditionalFormatting xmlns:xm="http://schemas.microsoft.com/office/excel/2006/main">
          <x14:cfRule type="expression" priority="14" id="{E78A04D4-54EB-4C6B-8292-C07A8E07F242}">
            <xm:f>'Statistical Data'!$H$19&gt;0</xm:f>
            <x14:dxf>
              <fill>
                <patternFill>
                  <bgColor theme="6" tint="0.59996337778862885"/>
                </patternFill>
              </fill>
            </x14:dxf>
          </x14:cfRule>
          <xm:sqref>E22</xm:sqref>
        </x14:conditionalFormatting>
        <x14:conditionalFormatting xmlns:xm="http://schemas.microsoft.com/office/excel/2006/main">
          <x14:cfRule type="expression" priority="28" id="{79C3E1AB-EE41-4CA6-A167-9DCE782D4F44}">
            <xm:f>'Statistical Data'!$H$20&gt;0</xm:f>
            <x14:dxf>
              <fill>
                <patternFill>
                  <bgColor theme="6" tint="0.59996337778862885"/>
                </patternFill>
              </fill>
            </x14:dxf>
          </x14:cfRule>
          <xm:sqref>E23</xm:sqref>
        </x14:conditionalFormatting>
        <x14:conditionalFormatting xmlns:xm="http://schemas.microsoft.com/office/excel/2006/main">
          <x14:cfRule type="expression" priority="25" id="{8B2577D9-1EF4-4AEA-9E47-E6AE89FF849D}">
            <xm:f>'Statistical Data'!$I$16&gt;0</xm:f>
            <x14:dxf>
              <fill>
                <patternFill>
                  <bgColor theme="6" tint="0.59996337778862885"/>
                </patternFill>
              </fill>
            </x14:dxf>
          </x14:cfRule>
          <xm:sqref>F9:F11</xm:sqref>
        </x14:conditionalFormatting>
        <x14:conditionalFormatting xmlns:xm="http://schemas.microsoft.com/office/excel/2006/main">
          <x14:cfRule type="expression" priority="61" id="{1BC769F5-5BE5-4013-B1F0-E451412D6ECD}">
            <xm:f>'Statistical Data'!$I$17&gt;0</xm:f>
            <x14:dxf>
              <fill>
                <patternFill>
                  <bgColor theme="6" tint="0.59996337778862885"/>
                </patternFill>
              </fill>
            </x14:dxf>
          </x14:cfRule>
          <xm:sqref>F20</xm:sqref>
        </x14:conditionalFormatting>
        <x14:conditionalFormatting xmlns:xm="http://schemas.microsoft.com/office/excel/2006/main">
          <x14:cfRule type="expression" priority="50" id="{DA6C1BC5-DC2C-457B-BE6D-C89D312706CE}">
            <xm:f>'Statistical Data'!$I$18&gt;0</xm:f>
            <x14:dxf>
              <fill>
                <patternFill>
                  <bgColor theme="6" tint="0.59996337778862885"/>
                </patternFill>
              </fill>
            </x14:dxf>
          </x14:cfRule>
          <xm:sqref>F21</xm:sqref>
        </x14:conditionalFormatting>
        <x14:conditionalFormatting xmlns:xm="http://schemas.microsoft.com/office/excel/2006/main">
          <x14:cfRule type="expression" priority="13" id="{06447F73-C927-4B91-83E2-FE420A394DC4}">
            <xm:f>'Statistical Data'!$I$19&gt;0</xm:f>
            <x14:dxf>
              <fill>
                <patternFill>
                  <bgColor theme="6" tint="0.59996337778862885"/>
                </patternFill>
              </fill>
            </x14:dxf>
          </x14:cfRule>
          <xm:sqref>F22</xm:sqref>
        </x14:conditionalFormatting>
        <x14:conditionalFormatting xmlns:xm="http://schemas.microsoft.com/office/excel/2006/main">
          <x14:cfRule type="expression" priority="72" id="{CF2488FD-5425-4FF3-A698-2F5C8107B275}">
            <xm:f>'Statistical Data'!$I$20&gt;0</xm:f>
            <x14:dxf>
              <fill>
                <patternFill>
                  <bgColor theme="6" tint="0.59996337778862885"/>
                </patternFill>
              </fill>
            </x14:dxf>
          </x14:cfRule>
          <xm:sqref>F23</xm:sqref>
        </x14:conditionalFormatting>
        <x14:conditionalFormatting xmlns:xm="http://schemas.microsoft.com/office/excel/2006/main">
          <x14:cfRule type="expression" priority="38" id="{BE533C27-1187-4DEB-87F6-0C084A44D100}">
            <xm:f>'Statistical Data'!$J$16&gt;0</xm:f>
            <x14:dxf>
              <fill>
                <patternFill>
                  <bgColor theme="6" tint="0.59996337778862885"/>
                </patternFill>
              </fill>
            </x14:dxf>
          </x14:cfRule>
          <xm:sqref>G9:G11</xm:sqref>
        </x14:conditionalFormatting>
        <x14:conditionalFormatting xmlns:xm="http://schemas.microsoft.com/office/excel/2006/main">
          <x14:cfRule type="expression" priority="60" id="{54BE1917-26D5-460B-81A0-0629C418DD99}">
            <xm:f>'Statistical Data'!$J$17&gt;0</xm:f>
            <x14:dxf>
              <fill>
                <patternFill>
                  <bgColor theme="6" tint="0.59996337778862885"/>
                </patternFill>
              </fill>
            </x14:dxf>
          </x14:cfRule>
          <xm:sqref>G20</xm:sqref>
        </x14:conditionalFormatting>
        <x14:conditionalFormatting xmlns:xm="http://schemas.microsoft.com/office/excel/2006/main">
          <x14:cfRule type="expression" priority="49" id="{FE398442-CEF6-4215-9FD9-4557FA6EF874}">
            <xm:f>'Statistical Data'!$J$18&gt;0</xm:f>
            <x14:dxf>
              <fill>
                <patternFill>
                  <bgColor theme="6" tint="0.59996337778862885"/>
                </patternFill>
              </fill>
            </x14:dxf>
          </x14:cfRule>
          <xm:sqref>G21</xm:sqref>
        </x14:conditionalFormatting>
        <x14:conditionalFormatting xmlns:xm="http://schemas.microsoft.com/office/excel/2006/main">
          <x14:cfRule type="expression" priority="12" id="{FF9C5AE9-0C00-4250-A0D6-158052AAE34F}">
            <xm:f>'Statistical Data'!$J$19&gt;0</xm:f>
            <x14:dxf>
              <fill>
                <patternFill>
                  <bgColor theme="6" tint="0.59996337778862885"/>
                </patternFill>
              </fill>
            </x14:dxf>
          </x14:cfRule>
          <xm:sqref>G22</xm:sqref>
        </x14:conditionalFormatting>
        <x14:conditionalFormatting xmlns:xm="http://schemas.microsoft.com/office/excel/2006/main">
          <x14:cfRule type="expression" priority="71" id="{708D59ED-8494-41E1-B84D-037817566865}">
            <xm:f>'Statistical Data'!$J$20&gt;0</xm:f>
            <x14:dxf>
              <fill>
                <patternFill>
                  <bgColor theme="6" tint="0.59996337778862885"/>
                </patternFill>
              </fill>
            </x14:dxf>
          </x14:cfRule>
          <xm:sqref>G23</xm:sqref>
        </x14:conditionalFormatting>
        <x14:conditionalFormatting xmlns:xm="http://schemas.microsoft.com/office/excel/2006/main">
          <x14:cfRule type="expression" priority="37" id="{E14186A3-7ACF-4ABA-82DC-6C28BECC85AC}">
            <xm:f>'Statistical Data'!$K$16&gt;0</xm:f>
            <x14:dxf>
              <fill>
                <patternFill>
                  <bgColor theme="6" tint="0.59996337778862885"/>
                </patternFill>
              </fill>
            </x14:dxf>
          </x14:cfRule>
          <xm:sqref>H9:H11</xm:sqref>
        </x14:conditionalFormatting>
        <x14:conditionalFormatting xmlns:xm="http://schemas.microsoft.com/office/excel/2006/main">
          <x14:cfRule type="expression" priority="59" id="{7D080C1E-4EC8-4832-B5C8-A6DC7574B35A}">
            <xm:f>'Statistical Data'!$K$17&gt;0</xm:f>
            <x14:dxf>
              <fill>
                <patternFill>
                  <bgColor theme="6" tint="0.59996337778862885"/>
                </patternFill>
              </fill>
            </x14:dxf>
          </x14:cfRule>
          <xm:sqref>H20</xm:sqref>
        </x14:conditionalFormatting>
        <x14:conditionalFormatting xmlns:xm="http://schemas.microsoft.com/office/excel/2006/main">
          <x14:cfRule type="expression" priority="48" id="{F8F8378B-4CF0-4F69-848C-392FF6C19085}">
            <xm:f>'Statistical Data'!$K$18&gt;0</xm:f>
            <x14:dxf>
              <fill>
                <patternFill>
                  <bgColor theme="6" tint="0.59996337778862885"/>
                </patternFill>
              </fill>
            </x14:dxf>
          </x14:cfRule>
          <xm:sqref>H21</xm:sqref>
        </x14:conditionalFormatting>
        <x14:conditionalFormatting xmlns:xm="http://schemas.microsoft.com/office/excel/2006/main">
          <x14:cfRule type="expression" priority="11" id="{E2BCA800-3937-400E-983E-0780AC02153B}">
            <xm:f>'Statistical Data'!$K$19&gt;0</xm:f>
            <x14:dxf>
              <fill>
                <patternFill>
                  <bgColor theme="6" tint="0.59996337778862885"/>
                </patternFill>
              </fill>
            </x14:dxf>
          </x14:cfRule>
          <xm:sqref>H22</xm:sqref>
        </x14:conditionalFormatting>
        <x14:conditionalFormatting xmlns:xm="http://schemas.microsoft.com/office/excel/2006/main">
          <x14:cfRule type="expression" priority="70" id="{E42700D4-39E4-450E-8A78-F26FC5D81419}">
            <xm:f>'Statistical Data'!$K$20&gt;0</xm:f>
            <x14:dxf>
              <fill>
                <patternFill>
                  <bgColor theme="6" tint="0.59996337778862885"/>
                </patternFill>
              </fill>
            </x14:dxf>
          </x14:cfRule>
          <xm:sqref>H23</xm:sqref>
        </x14:conditionalFormatting>
        <x14:conditionalFormatting xmlns:xm="http://schemas.microsoft.com/office/excel/2006/main">
          <x14:cfRule type="expression" priority="36" id="{EA625CC7-EB0F-4977-A61C-CB729D425AA0}">
            <xm:f>'Statistical Data'!$L$16&gt;0</xm:f>
            <x14:dxf>
              <fill>
                <patternFill>
                  <bgColor theme="6" tint="0.59996337778862885"/>
                </patternFill>
              </fill>
            </x14:dxf>
          </x14:cfRule>
          <xm:sqref>I9:I11</xm:sqref>
        </x14:conditionalFormatting>
        <x14:conditionalFormatting xmlns:xm="http://schemas.microsoft.com/office/excel/2006/main">
          <x14:cfRule type="expression" priority="58" id="{74CEC704-4019-4736-82FB-3064BB8CFCBA}">
            <xm:f>'Statistical Data'!$L$17&gt;0</xm:f>
            <x14:dxf>
              <fill>
                <patternFill>
                  <bgColor theme="6" tint="0.59996337778862885"/>
                </patternFill>
              </fill>
            </x14:dxf>
          </x14:cfRule>
          <xm:sqref>I20</xm:sqref>
        </x14:conditionalFormatting>
        <x14:conditionalFormatting xmlns:xm="http://schemas.microsoft.com/office/excel/2006/main">
          <x14:cfRule type="expression" priority="47" id="{22DEAFA9-2486-4784-8C9A-0926F7507E55}">
            <xm:f>'Statistical Data'!$L$18&gt;0</xm:f>
            <x14:dxf>
              <fill>
                <patternFill>
                  <bgColor theme="6" tint="0.59996337778862885"/>
                </patternFill>
              </fill>
            </x14:dxf>
          </x14:cfRule>
          <xm:sqref>I21</xm:sqref>
        </x14:conditionalFormatting>
        <x14:conditionalFormatting xmlns:xm="http://schemas.microsoft.com/office/excel/2006/main">
          <x14:cfRule type="expression" priority="10" id="{9FCF3E82-E824-4947-A2E3-AB667BE5AB37}">
            <xm:f>'Statistical Data'!$L$19&gt;0</xm:f>
            <x14:dxf>
              <fill>
                <patternFill>
                  <bgColor theme="6" tint="0.59996337778862885"/>
                </patternFill>
              </fill>
            </x14:dxf>
          </x14:cfRule>
          <xm:sqref>I22</xm:sqref>
        </x14:conditionalFormatting>
        <x14:conditionalFormatting xmlns:xm="http://schemas.microsoft.com/office/excel/2006/main">
          <x14:cfRule type="expression" priority="69" id="{1001842F-409F-4571-9969-A7B670A972D2}">
            <xm:f>'Statistical Data'!$L$20&gt;0</xm:f>
            <x14:dxf>
              <fill>
                <patternFill>
                  <bgColor theme="6" tint="0.59996337778862885"/>
                </patternFill>
              </fill>
            </x14:dxf>
          </x14:cfRule>
          <xm:sqref>I23</xm:sqref>
        </x14:conditionalFormatting>
        <x14:conditionalFormatting xmlns:xm="http://schemas.microsoft.com/office/excel/2006/main">
          <x14:cfRule type="expression" priority="35" id="{A8643974-4331-491F-8F24-D62A983B076F}">
            <xm:f>'Statistical Data'!$M$16&gt;0</xm:f>
            <x14:dxf>
              <fill>
                <patternFill>
                  <bgColor theme="6" tint="0.59996337778862885"/>
                </patternFill>
              </fill>
            </x14:dxf>
          </x14:cfRule>
          <xm:sqref>J9:J11</xm:sqref>
        </x14:conditionalFormatting>
        <x14:conditionalFormatting xmlns:xm="http://schemas.microsoft.com/office/excel/2006/main">
          <x14:cfRule type="expression" priority="57" id="{F9F0332F-2A7C-4324-A3D3-A1E7AC9FF427}">
            <xm:f>'Statistical Data'!$M$17&gt;0</xm:f>
            <x14:dxf>
              <fill>
                <patternFill>
                  <bgColor theme="6" tint="0.59996337778862885"/>
                </patternFill>
              </fill>
            </x14:dxf>
          </x14:cfRule>
          <xm:sqref>J20</xm:sqref>
        </x14:conditionalFormatting>
        <x14:conditionalFormatting xmlns:xm="http://schemas.microsoft.com/office/excel/2006/main">
          <x14:cfRule type="expression" priority="46" id="{D1F6CCBB-4B3D-42D5-A62A-B3E06082C646}">
            <xm:f>'Statistical Data'!$M$18&gt;0</xm:f>
            <x14:dxf>
              <fill>
                <patternFill>
                  <bgColor theme="6" tint="0.59996337778862885"/>
                </patternFill>
              </fill>
            </x14:dxf>
          </x14:cfRule>
          <xm:sqref>J21</xm:sqref>
        </x14:conditionalFormatting>
        <x14:conditionalFormatting xmlns:xm="http://schemas.microsoft.com/office/excel/2006/main">
          <x14:cfRule type="expression" priority="9" id="{CBCDF864-76B7-444E-A923-BBCD7796EA65}">
            <xm:f>'Statistical Data'!$M$19&gt;0</xm:f>
            <x14:dxf>
              <fill>
                <patternFill>
                  <bgColor theme="6" tint="0.59996337778862885"/>
                </patternFill>
              </fill>
            </x14:dxf>
          </x14:cfRule>
          <xm:sqref>J22</xm:sqref>
        </x14:conditionalFormatting>
        <x14:conditionalFormatting xmlns:xm="http://schemas.microsoft.com/office/excel/2006/main">
          <x14:cfRule type="expression" priority="68" id="{2539B286-0C71-4197-94E3-7379C6983ACF}">
            <xm:f>'Statistical Data'!$M$20&gt;0</xm:f>
            <x14:dxf>
              <fill>
                <patternFill>
                  <bgColor theme="6" tint="0.59996337778862885"/>
                </patternFill>
              </fill>
            </x14:dxf>
          </x14:cfRule>
          <xm:sqref>J23</xm:sqref>
        </x14:conditionalFormatting>
        <x14:conditionalFormatting xmlns:xm="http://schemas.microsoft.com/office/excel/2006/main">
          <x14:cfRule type="expression" priority="34" id="{BA3A63DA-DD1A-45D6-86E3-C08995DC9516}">
            <xm:f>'Statistical Data'!$N$16&gt;0</xm:f>
            <x14:dxf>
              <fill>
                <patternFill>
                  <bgColor theme="6" tint="0.59996337778862885"/>
                </patternFill>
              </fill>
            </x14:dxf>
          </x14:cfRule>
          <xm:sqref>K9:K11</xm:sqref>
        </x14:conditionalFormatting>
        <x14:conditionalFormatting xmlns:xm="http://schemas.microsoft.com/office/excel/2006/main">
          <x14:cfRule type="expression" priority="56" id="{932B1EB5-BDF7-4BCB-A24C-55959F67A884}">
            <xm:f>'Statistical Data'!$N$17&gt;0</xm:f>
            <x14:dxf>
              <fill>
                <patternFill>
                  <bgColor theme="6" tint="0.59996337778862885"/>
                </patternFill>
              </fill>
            </x14:dxf>
          </x14:cfRule>
          <xm:sqref>K20</xm:sqref>
        </x14:conditionalFormatting>
        <x14:conditionalFormatting xmlns:xm="http://schemas.microsoft.com/office/excel/2006/main">
          <x14:cfRule type="expression" priority="45" id="{446DEECB-E1AC-4642-8EE6-C0FEE4CFC6B8}">
            <xm:f>'Statistical Data'!$N$18&gt;0</xm:f>
            <x14:dxf>
              <fill>
                <patternFill>
                  <bgColor theme="6" tint="0.59996337778862885"/>
                </patternFill>
              </fill>
            </x14:dxf>
          </x14:cfRule>
          <xm:sqref>K21</xm:sqref>
        </x14:conditionalFormatting>
        <x14:conditionalFormatting xmlns:xm="http://schemas.microsoft.com/office/excel/2006/main">
          <x14:cfRule type="expression" priority="8" id="{8ADDB6D8-1362-4737-A82E-3C8E33793DB3}">
            <xm:f>'Statistical Data'!$N$19&gt;0</xm:f>
            <x14:dxf>
              <fill>
                <patternFill>
                  <bgColor theme="6" tint="0.59996337778862885"/>
                </patternFill>
              </fill>
            </x14:dxf>
          </x14:cfRule>
          <xm:sqref>K22</xm:sqref>
        </x14:conditionalFormatting>
        <x14:conditionalFormatting xmlns:xm="http://schemas.microsoft.com/office/excel/2006/main">
          <x14:cfRule type="expression" priority="67" id="{F3864EEC-CAA4-4E7F-B0E3-EF2956F02402}">
            <xm:f>'Statistical Data'!$N$20&gt;0</xm:f>
            <x14:dxf>
              <fill>
                <patternFill>
                  <bgColor theme="6" tint="0.59996337778862885"/>
                </patternFill>
              </fill>
            </x14:dxf>
          </x14:cfRule>
          <xm:sqref>K23</xm:sqref>
        </x14:conditionalFormatting>
        <x14:conditionalFormatting xmlns:xm="http://schemas.microsoft.com/office/excel/2006/main">
          <x14:cfRule type="expression" priority="33" id="{2755F8AE-F8D1-4A92-9E2A-BDFF707EB943}">
            <xm:f>'Statistical Data'!$O$16&gt;0</xm:f>
            <x14:dxf>
              <fill>
                <patternFill>
                  <bgColor theme="6" tint="0.59996337778862885"/>
                </patternFill>
              </fill>
            </x14:dxf>
          </x14:cfRule>
          <xm:sqref>L9:L11</xm:sqref>
        </x14:conditionalFormatting>
        <x14:conditionalFormatting xmlns:xm="http://schemas.microsoft.com/office/excel/2006/main">
          <x14:cfRule type="expression" priority="55" id="{13ED5E7E-DB9F-4596-90C9-F2B51532359E}">
            <xm:f>'Statistical Data'!$O$17&gt;0</xm:f>
            <x14:dxf>
              <fill>
                <patternFill>
                  <bgColor theme="6" tint="0.59996337778862885"/>
                </patternFill>
              </fill>
            </x14:dxf>
          </x14:cfRule>
          <xm:sqref>L20</xm:sqref>
        </x14:conditionalFormatting>
        <x14:conditionalFormatting xmlns:xm="http://schemas.microsoft.com/office/excel/2006/main">
          <x14:cfRule type="expression" priority="44" id="{91DE91D5-D276-4505-BFB5-1881BDD21E14}">
            <xm:f>'Statistical Data'!$O$18&gt;0</xm:f>
            <x14:dxf>
              <fill>
                <patternFill>
                  <bgColor theme="6" tint="0.59996337778862885"/>
                </patternFill>
              </fill>
            </x14:dxf>
          </x14:cfRule>
          <xm:sqref>L21</xm:sqref>
        </x14:conditionalFormatting>
        <x14:conditionalFormatting xmlns:xm="http://schemas.microsoft.com/office/excel/2006/main">
          <x14:cfRule type="expression" priority="7" id="{6C79C086-D00E-49D6-9BFF-6A8084CFDB30}">
            <xm:f>'Statistical Data'!$O$19&gt;0</xm:f>
            <x14:dxf>
              <fill>
                <patternFill>
                  <bgColor theme="6" tint="0.59996337778862885"/>
                </patternFill>
              </fill>
            </x14:dxf>
          </x14:cfRule>
          <xm:sqref>L22</xm:sqref>
        </x14:conditionalFormatting>
        <x14:conditionalFormatting xmlns:xm="http://schemas.microsoft.com/office/excel/2006/main">
          <x14:cfRule type="expression" priority="66" id="{94B258AD-9B88-4AFF-B825-84016B9C0F0C}">
            <xm:f>'Statistical Data'!$O$20&gt;0</xm:f>
            <x14:dxf>
              <fill>
                <patternFill>
                  <bgColor theme="6" tint="0.59996337778862885"/>
                </patternFill>
              </fill>
            </x14:dxf>
          </x14:cfRule>
          <xm:sqref>L23</xm:sqref>
        </x14:conditionalFormatting>
        <x14:conditionalFormatting xmlns:xm="http://schemas.microsoft.com/office/excel/2006/main">
          <x14:cfRule type="expression" priority="31" id="{8E900E37-D96F-4935-BC83-B4A19F3C8AB2}">
            <xm:f>'Statistical Data'!$P$16&gt;0</xm:f>
            <x14:dxf>
              <fill>
                <patternFill>
                  <bgColor theme="6" tint="0.59996337778862885"/>
                </patternFill>
              </fill>
            </x14:dxf>
          </x14:cfRule>
          <xm:sqref>M9:M11</xm:sqref>
        </x14:conditionalFormatting>
        <x14:conditionalFormatting xmlns:xm="http://schemas.microsoft.com/office/excel/2006/main">
          <x14:cfRule type="expression" priority="6" id="{582005D6-58D4-4775-9B45-AC6A3D1F8B6B}">
            <xm:f>'Statistical Data'!$P$17&gt;0</xm:f>
            <x14:dxf>
              <fill>
                <patternFill>
                  <bgColor theme="6" tint="0.59996337778862885"/>
                </patternFill>
              </fill>
            </x14:dxf>
          </x14:cfRule>
          <xm:sqref>M20</xm:sqref>
        </x14:conditionalFormatting>
        <x14:conditionalFormatting xmlns:xm="http://schemas.microsoft.com/office/excel/2006/main">
          <x14:cfRule type="expression" priority="5" id="{0110731C-1852-4110-800D-40ECFF347D53}">
            <xm:f>'Statistical Data'!$P$18&gt;0</xm:f>
            <x14:dxf>
              <fill>
                <patternFill>
                  <bgColor theme="6" tint="0.59996337778862885"/>
                </patternFill>
              </fill>
            </x14:dxf>
          </x14:cfRule>
          <xm:sqref>M21</xm:sqref>
        </x14:conditionalFormatting>
        <x14:conditionalFormatting xmlns:xm="http://schemas.microsoft.com/office/excel/2006/main">
          <x14:cfRule type="expression" priority="4" id="{C41FD636-250F-4780-8D82-1CA890C5BE57}">
            <xm:f>'Statistical Data'!$P$19&gt;0</xm:f>
            <x14:dxf>
              <fill>
                <patternFill>
                  <bgColor theme="6" tint="0.59996337778862885"/>
                </patternFill>
              </fill>
            </x14:dxf>
          </x14:cfRule>
          <xm:sqref>M22</xm:sqref>
        </x14:conditionalFormatting>
        <x14:conditionalFormatting xmlns:xm="http://schemas.microsoft.com/office/excel/2006/main">
          <x14:cfRule type="expression" priority="30" id="{9031679F-B8CF-4F9E-988B-8DA143E774F7}">
            <xm:f>'Statistical Data'!$Q$16&gt;0</xm:f>
            <x14:dxf>
              <fill>
                <patternFill>
                  <bgColor theme="6" tint="0.59996337778862885"/>
                </patternFill>
              </fill>
            </x14:dxf>
          </x14:cfRule>
          <xm:sqref>N9:N11</xm:sqref>
        </x14:conditionalFormatting>
        <x14:conditionalFormatting xmlns:xm="http://schemas.microsoft.com/office/excel/2006/main">
          <x14:cfRule type="expression" priority="3" id="{CA40AF4A-6C7D-4E57-ACBC-9DC8671985BE}">
            <xm:f>'Statistical Data'!$Q$17&gt;0</xm:f>
            <x14:dxf>
              <fill>
                <patternFill>
                  <bgColor theme="6" tint="0.59996337778862885"/>
                </patternFill>
              </fill>
            </x14:dxf>
          </x14:cfRule>
          <xm:sqref>N20</xm:sqref>
        </x14:conditionalFormatting>
        <x14:conditionalFormatting xmlns:xm="http://schemas.microsoft.com/office/excel/2006/main">
          <x14:cfRule type="expression" priority="2" id="{CD989F0F-DA81-41B8-95FC-A03602554AD4}">
            <xm:f>'Statistical Data'!$Q$18&gt;0</xm:f>
            <x14:dxf>
              <fill>
                <patternFill>
                  <bgColor theme="6" tint="0.59996337778862885"/>
                </patternFill>
              </fill>
            </x14:dxf>
          </x14:cfRule>
          <xm:sqref>N21</xm:sqref>
        </x14:conditionalFormatting>
        <x14:conditionalFormatting xmlns:xm="http://schemas.microsoft.com/office/excel/2006/main">
          <x14:cfRule type="expression" priority="1" id="{FCA4FBC8-3B94-472C-87FA-3CEFE1C4E280}">
            <xm:f>'Statistical Data'!$Q$19&gt;0</xm:f>
            <x14:dxf>
              <fill>
                <patternFill>
                  <bgColor theme="6" tint="0.59996337778862885"/>
                </patternFill>
              </fill>
            </x14:dxf>
          </x14:cfRule>
          <xm:sqref>N22</xm:sqref>
        </x14:conditionalFormatting>
        <x14:conditionalFormatting xmlns:xm="http://schemas.microsoft.com/office/excel/2006/main">
          <x14:cfRule type="expression" priority="29" id="{3097F69B-00B8-486F-8904-B8DD80E11B37}">
            <xm:f>'Statistical Data'!$R$16&gt;0</xm:f>
            <x14:dxf>
              <fill>
                <patternFill>
                  <bgColor theme="6" tint="0.59996337778862885"/>
                </patternFill>
              </fill>
            </x14:dxf>
          </x14:cfRule>
          <xm:sqref>O9:O11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B59"/>
  <sheetViews>
    <sheetView showGridLines="0" zoomScale="90" zoomScaleNormal="90" zoomScaleSheetLayoutView="90" workbookViewId="0">
      <selection activeCell="B8" sqref="B8:G8"/>
    </sheetView>
  </sheetViews>
  <sheetFormatPr defaultColWidth="8.85546875" defaultRowHeight="12.75" x14ac:dyDescent="0.2"/>
  <cols>
    <col min="1" max="1" width="7.140625" style="131" customWidth="1"/>
    <col min="2" max="2" width="2.42578125" style="4" customWidth="1"/>
    <col min="3" max="3" width="4.7109375" style="4" customWidth="1"/>
    <col min="4" max="4" width="9.140625" style="4" customWidth="1"/>
    <col min="5" max="5" width="9.7109375" style="4" customWidth="1"/>
    <col min="6" max="6" width="8.85546875" style="4" customWidth="1"/>
    <col min="7" max="7" width="9" style="4" customWidth="1"/>
    <col min="8" max="8" width="10.140625" style="4" customWidth="1"/>
    <col min="9" max="9" width="13.7109375" style="4" customWidth="1"/>
    <col min="10" max="10" width="10.7109375" style="4" customWidth="1"/>
    <col min="11" max="11" width="2.5703125" customWidth="1"/>
    <col min="12" max="12" width="13.7109375" style="4" customWidth="1"/>
    <col min="13" max="13" width="10.7109375" style="4" customWidth="1"/>
    <col min="14" max="14" width="2.5703125" customWidth="1"/>
    <col min="15" max="15" width="13.7109375" style="4" customWidth="1"/>
    <col min="16" max="16" width="10.7109375" style="4" customWidth="1"/>
    <col min="17" max="17" width="2.5703125" customWidth="1"/>
    <col min="18" max="18" width="13.7109375" style="4" customWidth="1"/>
    <col min="19" max="19" width="10.7109375" style="4" customWidth="1"/>
    <col min="20" max="20" width="2.5703125" customWidth="1"/>
    <col min="21" max="21" width="13.7109375" style="4" customWidth="1"/>
    <col min="22" max="22" width="10.7109375" style="4" customWidth="1"/>
    <col min="23" max="23" width="2.5703125" customWidth="1"/>
    <col min="24" max="24" width="13.7109375" style="4" customWidth="1"/>
    <col min="25" max="25" width="10.7109375" style="4" customWidth="1"/>
    <col min="26" max="26" width="2.5703125" style="4" customWidth="1"/>
    <col min="27" max="16384" width="8.85546875" style="4"/>
  </cols>
  <sheetData>
    <row r="1" spans="1:28" ht="31.5" x14ac:dyDescent="0.25">
      <c r="B1" s="223" t="s">
        <v>344</v>
      </c>
      <c r="C1" s="225"/>
      <c r="D1" s="225"/>
      <c r="E1" s="225"/>
      <c r="F1" s="225"/>
      <c r="G1" s="225"/>
      <c r="H1" s="225"/>
      <c r="I1" s="225"/>
      <c r="J1" s="225"/>
      <c r="K1" s="254"/>
      <c r="L1" s="225"/>
      <c r="M1" s="225"/>
      <c r="N1" s="254"/>
      <c r="O1" s="225"/>
      <c r="P1" s="225"/>
      <c r="Q1" s="254"/>
      <c r="R1" s="225"/>
      <c r="S1" s="225"/>
      <c r="T1" s="254"/>
      <c r="U1" s="225"/>
      <c r="V1" s="225"/>
      <c r="W1" s="254"/>
      <c r="X1" s="225"/>
      <c r="Y1" s="225"/>
    </row>
    <row r="2" spans="1:28" x14ac:dyDescent="0.2">
      <c r="A2" s="71" t="s">
        <v>152</v>
      </c>
      <c r="C2" s="57"/>
      <c r="D2" s="57"/>
      <c r="E2" s="57"/>
      <c r="F2" s="72">
        <f>Certification!D2</f>
        <v>0</v>
      </c>
      <c r="G2" s="87"/>
      <c r="H2" s="87"/>
      <c r="I2" s="87"/>
    </row>
    <row r="3" spans="1:28" x14ac:dyDescent="0.2">
      <c r="A3" s="71" t="s">
        <v>158</v>
      </c>
      <c r="C3" s="57"/>
      <c r="D3" s="57"/>
      <c r="E3" s="57"/>
      <c r="F3" s="628">
        <f>Certification!G6</f>
        <v>0</v>
      </c>
      <c r="G3" s="628"/>
      <c r="H3" s="628"/>
      <c r="I3" s="628"/>
    </row>
    <row r="4" spans="1:28" ht="11.1" customHeight="1" x14ac:dyDescent="0.2">
      <c r="C4" s="57"/>
      <c r="D4" s="57"/>
      <c r="E4" s="57"/>
      <c r="F4" s="88"/>
      <c r="G4" s="88"/>
      <c r="H4" s="88"/>
      <c r="I4" s="88"/>
    </row>
    <row r="5" spans="1:28" ht="52.5" customHeight="1" x14ac:dyDescent="0.2">
      <c r="A5" s="330" t="s">
        <v>347</v>
      </c>
      <c r="B5" s="629" t="s">
        <v>348</v>
      </c>
      <c r="C5" s="629"/>
      <c r="D5" s="629"/>
      <c r="E5" s="629"/>
      <c r="F5" s="629"/>
      <c r="G5" s="629"/>
      <c r="H5" s="330" t="s">
        <v>333</v>
      </c>
      <c r="I5" s="330" t="s">
        <v>415</v>
      </c>
      <c r="J5" s="330" t="s">
        <v>334</v>
      </c>
      <c r="L5" s="330" t="s">
        <v>446</v>
      </c>
      <c r="M5" s="330" t="s">
        <v>447</v>
      </c>
      <c r="O5" s="330" t="s">
        <v>448</v>
      </c>
      <c r="P5" s="330" t="s">
        <v>449</v>
      </c>
      <c r="R5" s="330" t="s">
        <v>450</v>
      </c>
      <c r="S5" s="330" t="s">
        <v>451</v>
      </c>
      <c r="U5" s="330" t="s">
        <v>452</v>
      </c>
      <c r="V5" s="330" t="s">
        <v>453</v>
      </c>
      <c r="X5" s="330" t="s">
        <v>454</v>
      </c>
      <c r="Y5" s="330" t="s">
        <v>455</v>
      </c>
      <c r="Z5" s="469"/>
      <c r="AA5" s="451" t="s">
        <v>456</v>
      </c>
      <c r="AB5" s="451" t="s">
        <v>457</v>
      </c>
    </row>
    <row r="6" spans="1:28" ht="4.5" customHeight="1" x14ac:dyDescent="0.2">
      <c r="B6" s="131"/>
      <c r="C6" s="131"/>
      <c r="D6" s="131"/>
      <c r="E6" s="131"/>
      <c r="F6" s="131"/>
      <c r="G6" s="131"/>
      <c r="H6" s="337"/>
      <c r="I6" s="342"/>
      <c r="J6" s="352"/>
      <c r="L6" s="342"/>
      <c r="M6" s="352"/>
      <c r="O6" s="342"/>
      <c r="P6" s="352"/>
      <c r="R6" s="342"/>
      <c r="S6" s="352"/>
      <c r="U6" s="342"/>
      <c r="V6" s="352"/>
      <c r="X6" s="342"/>
      <c r="Y6" s="352"/>
    </row>
    <row r="7" spans="1:28" x14ac:dyDescent="0.2">
      <c r="A7"/>
      <c r="B7" s="630" t="s">
        <v>331</v>
      </c>
      <c r="C7" s="630"/>
      <c r="D7" s="630"/>
      <c r="E7" s="630"/>
      <c r="F7" s="630"/>
      <c r="G7" s="630"/>
      <c r="H7" s="295"/>
      <c r="I7" s="295"/>
      <c r="J7" s="295"/>
      <c r="K7" s="295"/>
      <c r="L7" s="295"/>
      <c r="M7" s="295"/>
      <c r="N7" s="295"/>
      <c r="O7" s="295"/>
      <c r="P7" s="295"/>
      <c r="Q7" s="295"/>
      <c r="R7" s="295"/>
      <c r="S7" s="295"/>
      <c r="T7" s="295"/>
      <c r="U7" s="295"/>
      <c r="V7" s="295"/>
      <c r="W7" s="295"/>
      <c r="X7" s="295"/>
      <c r="Y7" s="295"/>
    </row>
    <row r="8" spans="1:28" x14ac:dyDescent="0.2">
      <c r="A8" s="252">
        <v>301</v>
      </c>
      <c r="B8" s="609"/>
      <c r="C8" s="609"/>
      <c r="D8" s="609"/>
      <c r="E8" s="609"/>
      <c r="F8" s="609"/>
      <c r="G8" s="609"/>
      <c r="H8" s="353"/>
      <c r="I8" s="354"/>
      <c r="J8" s="353"/>
      <c r="L8" s="354"/>
      <c r="M8" s="409"/>
      <c r="O8" s="354"/>
      <c r="P8" s="409"/>
      <c r="R8" s="354"/>
      <c r="S8" s="409"/>
      <c r="U8" s="354"/>
      <c r="V8" s="409"/>
      <c r="X8" s="354"/>
      <c r="Y8" s="409"/>
      <c r="Z8" s="421"/>
      <c r="AA8" s="421" t="str">
        <f>IF(ABS(I8-ROUND(SUM(L8,O8,R8,U8,X8),0))&gt;5,"ERROR", "")</f>
        <v/>
      </c>
      <c r="AB8" s="421" t="str">
        <f>IF(ABS(J8-ROUND(SUM(M8,P8,S8,V8,Y8),0))&gt;5,"ERROR", "")</f>
        <v/>
      </c>
    </row>
    <row r="9" spans="1:28" x14ac:dyDescent="0.2">
      <c r="A9" s="252">
        <v>302</v>
      </c>
      <c r="B9" s="610"/>
      <c r="C9" s="611"/>
      <c r="D9" s="611"/>
      <c r="E9" s="611"/>
      <c r="F9" s="611"/>
      <c r="G9" s="612"/>
      <c r="H9" s="332"/>
      <c r="I9" s="307"/>
      <c r="J9" s="353"/>
      <c r="L9" s="354"/>
      <c r="M9" s="409"/>
      <c r="O9" s="354"/>
      <c r="P9" s="409"/>
      <c r="R9" s="354"/>
      <c r="S9" s="409"/>
      <c r="U9" s="354"/>
      <c r="V9" s="409"/>
      <c r="X9" s="354"/>
      <c r="Y9" s="409"/>
      <c r="Z9" s="421"/>
      <c r="AA9" s="421" t="str">
        <f t="shared" ref="AA9:AA52" si="0">IF(ABS(I9-ROUND(SUM(L9,O9,R9,U9,X9),0))&gt;5,"ERROR", "")</f>
        <v/>
      </c>
      <c r="AB9" s="421" t="str">
        <f t="shared" ref="AB9:AB52" si="1">IF(ABS(J9-ROUND(SUM(M9,P9,S9,V9,Y9),0))&gt;5,"ERROR", "")</f>
        <v/>
      </c>
    </row>
    <row r="10" spans="1:28" x14ac:dyDescent="0.2">
      <c r="A10" s="252">
        <v>303</v>
      </c>
      <c r="B10" s="610"/>
      <c r="C10" s="611"/>
      <c r="D10" s="611"/>
      <c r="E10" s="611"/>
      <c r="F10" s="611"/>
      <c r="G10" s="612"/>
      <c r="H10" s="332"/>
      <c r="I10" s="307"/>
      <c r="J10" s="353"/>
      <c r="L10" s="354"/>
      <c r="M10" s="409"/>
      <c r="O10" s="354"/>
      <c r="P10" s="409"/>
      <c r="R10" s="354"/>
      <c r="S10" s="409"/>
      <c r="U10" s="354"/>
      <c r="V10" s="409"/>
      <c r="X10" s="354"/>
      <c r="Y10" s="409"/>
      <c r="Z10" s="421"/>
      <c r="AA10" s="421" t="str">
        <f t="shared" si="0"/>
        <v/>
      </c>
      <c r="AB10" s="421" t="str">
        <f t="shared" si="1"/>
        <v/>
      </c>
    </row>
    <row r="11" spans="1:28" x14ac:dyDescent="0.2">
      <c r="A11" s="349">
        <v>304</v>
      </c>
      <c r="B11" s="610"/>
      <c r="C11" s="611"/>
      <c r="D11" s="611"/>
      <c r="E11" s="611"/>
      <c r="F11" s="611"/>
      <c r="G11" s="612"/>
      <c r="H11" s="332"/>
      <c r="I11" s="307"/>
      <c r="J11" s="353"/>
      <c r="L11" s="354"/>
      <c r="M11" s="409"/>
      <c r="O11" s="354"/>
      <c r="P11" s="409"/>
      <c r="R11" s="354"/>
      <c r="S11" s="409"/>
      <c r="U11" s="354"/>
      <c r="V11" s="409"/>
      <c r="X11" s="354"/>
      <c r="Y11" s="409"/>
      <c r="Z11" s="421"/>
      <c r="AA11" s="421" t="str">
        <f t="shared" si="0"/>
        <v/>
      </c>
      <c r="AB11" s="421" t="str">
        <f t="shared" si="1"/>
        <v/>
      </c>
    </row>
    <row r="12" spans="1:28" x14ac:dyDescent="0.2">
      <c r="A12" s="349">
        <v>305</v>
      </c>
      <c r="B12" s="610"/>
      <c r="C12" s="611"/>
      <c r="D12" s="611"/>
      <c r="E12" s="611"/>
      <c r="F12" s="611"/>
      <c r="G12" s="612"/>
      <c r="H12" s="332"/>
      <c r="I12" s="307"/>
      <c r="J12" s="353"/>
      <c r="L12" s="354"/>
      <c r="M12" s="409"/>
      <c r="O12" s="354"/>
      <c r="P12" s="409"/>
      <c r="R12" s="354"/>
      <c r="S12" s="409"/>
      <c r="U12" s="354"/>
      <c r="V12" s="409"/>
      <c r="X12" s="354"/>
      <c r="Y12" s="409"/>
      <c r="Z12" s="421"/>
      <c r="AA12" s="421" t="str">
        <f t="shared" si="0"/>
        <v/>
      </c>
      <c r="AB12" s="421" t="str">
        <f t="shared" si="1"/>
        <v/>
      </c>
    </row>
    <row r="13" spans="1:28" ht="13.5" thickBot="1" x14ac:dyDescent="0.25">
      <c r="A13" s="350">
        <v>306</v>
      </c>
      <c r="B13" s="622" t="s">
        <v>332</v>
      </c>
      <c r="C13" s="623"/>
      <c r="D13" s="623"/>
      <c r="E13" s="623"/>
      <c r="F13" s="623"/>
      <c r="G13" s="624"/>
      <c r="H13" s="407"/>
      <c r="I13" s="308"/>
      <c r="J13" s="408"/>
      <c r="L13" s="410"/>
      <c r="M13" s="411"/>
      <c r="O13" s="410"/>
      <c r="P13" s="411"/>
      <c r="R13" s="410"/>
      <c r="S13" s="411"/>
      <c r="U13" s="410"/>
      <c r="V13" s="411"/>
      <c r="X13" s="410"/>
      <c r="Y13" s="411"/>
      <c r="Z13" s="421"/>
      <c r="AA13" s="421" t="str">
        <f t="shared" si="0"/>
        <v/>
      </c>
      <c r="AB13" s="421" t="str">
        <f t="shared" si="1"/>
        <v/>
      </c>
    </row>
    <row r="14" spans="1:28" s="45" customFormat="1" ht="15.95" customHeight="1" thickBot="1" x14ac:dyDescent="0.25">
      <c r="A14" s="351">
        <v>307</v>
      </c>
      <c r="B14" s="613" t="s">
        <v>335</v>
      </c>
      <c r="C14" s="614"/>
      <c r="D14" s="614"/>
      <c r="E14" s="614"/>
      <c r="F14" s="614"/>
      <c r="G14" s="615"/>
      <c r="H14" s="333">
        <f>SUM(H8:H13)</f>
        <v>0</v>
      </c>
      <c r="I14" s="309">
        <f>SUM(I8:I13)</f>
        <v>0</v>
      </c>
      <c r="J14" s="345">
        <f>SUM(J8:J13)</f>
        <v>0</v>
      </c>
      <c r="L14" s="346">
        <f>SUM(L8:L13)</f>
        <v>0</v>
      </c>
      <c r="M14" s="347">
        <f>SUM(M8:M13)</f>
        <v>0</v>
      </c>
      <c r="O14" s="346">
        <f>SUM(O8:O13)</f>
        <v>0</v>
      </c>
      <c r="P14" s="347">
        <f>SUM(P8:P13)</f>
        <v>0</v>
      </c>
      <c r="R14" s="346">
        <f t="shared" ref="R14:Y14" si="2">SUM(R8:R13)</f>
        <v>0</v>
      </c>
      <c r="S14" s="347">
        <f t="shared" si="2"/>
        <v>0</v>
      </c>
      <c r="U14" s="346">
        <f t="shared" si="2"/>
        <v>0</v>
      </c>
      <c r="V14" s="347">
        <f t="shared" si="2"/>
        <v>0</v>
      </c>
      <c r="X14" s="346">
        <f t="shared" si="2"/>
        <v>0</v>
      </c>
      <c r="Y14" s="347">
        <f t="shared" si="2"/>
        <v>0</v>
      </c>
      <c r="Z14" s="421"/>
      <c r="AA14" s="421" t="str">
        <f t="shared" si="0"/>
        <v/>
      </c>
      <c r="AB14" s="421" t="str">
        <f t="shared" si="1"/>
        <v/>
      </c>
    </row>
    <row r="15" spans="1:28" ht="4.5" customHeight="1" x14ac:dyDescent="0.2">
      <c r="B15" s="131"/>
      <c r="C15" s="131"/>
      <c r="D15" s="131"/>
      <c r="E15" s="131"/>
      <c r="F15" s="131"/>
      <c r="G15" s="131"/>
      <c r="H15" s="334"/>
      <c r="I15" s="340"/>
      <c r="J15" s="339"/>
      <c r="L15" s="344"/>
      <c r="M15" s="339"/>
      <c r="O15" s="344"/>
      <c r="P15" s="339"/>
      <c r="R15" s="344"/>
      <c r="S15" s="339"/>
      <c r="U15" s="344"/>
      <c r="V15" s="339"/>
      <c r="X15" s="344"/>
      <c r="Y15" s="339"/>
      <c r="Z15" s="421"/>
      <c r="AA15" s="421"/>
      <c r="AB15" s="421"/>
    </row>
    <row r="16" spans="1:28" x14ac:dyDescent="0.2">
      <c r="B16" s="630" t="s">
        <v>336</v>
      </c>
      <c r="C16" s="630"/>
      <c r="D16" s="630"/>
      <c r="E16" s="630"/>
      <c r="F16" s="630"/>
      <c r="G16" s="630"/>
      <c r="H16" s="335"/>
      <c r="I16" s="341"/>
      <c r="J16" s="339"/>
      <c r="L16" s="344"/>
      <c r="M16" s="339"/>
      <c r="O16" s="344"/>
      <c r="P16" s="339"/>
      <c r="R16" s="344"/>
      <c r="S16" s="339"/>
      <c r="U16" s="344"/>
      <c r="V16" s="339"/>
      <c r="X16" s="344"/>
      <c r="Y16" s="339"/>
      <c r="Z16" s="421"/>
      <c r="AA16" s="421"/>
      <c r="AB16" s="421"/>
    </row>
    <row r="17" spans="1:28" x14ac:dyDescent="0.2">
      <c r="A17" s="349">
        <v>308</v>
      </c>
      <c r="B17" s="609"/>
      <c r="C17" s="609"/>
      <c r="D17" s="609"/>
      <c r="E17" s="609"/>
      <c r="F17" s="609"/>
      <c r="G17" s="609"/>
      <c r="H17" s="331"/>
      <c r="I17" s="307"/>
      <c r="J17" s="409"/>
      <c r="L17" s="354"/>
      <c r="M17" s="409"/>
      <c r="O17" s="354"/>
      <c r="P17" s="409"/>
      <c r="R17" s="354"/>
      <c r="S17" s="409"/>
      <c r="U17" s="354"/>
      <c r="V17" s="409"/>
      <c r="X17" s="354"/>
      <c r="Y17" s="409"/>
      <c r="Z17" s="421"/>
      <c r="AA17" s="421" t="str">
        <f t="shared" si="0"/>
        <v/>
      </c>
      <c r="AB17" s="421" t="str">
        <f t="shared" si="1"/>
        <v/>
      </c>
    </row>
    <row r="18" spans="1:28" x14ac:dyDescent="0.2">
      <c r="A18" s="349">
        <v>309</v>
      </c>
      <c r="B18" s="625"/>
      <c r="C18" s="626"/>
      <c r="D18" s="626"/>
      <c r="E18" s="626"/>
      <c r="F18" s="626"/>
      <c r="G18" s="627"/>
      <c r="H18" s="331"/>
      <c r="I18" s="307"/>
      <c r="J18" s="409"/>
      <c r="L18" s="354"/>
      <c r="M18" s="409"/>
      <c r="O18" s="354"/>
      <c r="P18" s="409"/>
      <c r="R18" s="354"/>
      <c r="S18" s="409"/>
      <c r="U18" s="354"/>
      <c r="V18" s="409"/>
      <c r="X18" s="354"/>
      <c r="Y18" s="409"/>
      <c r="Z18" s="421"/>
      <c r="AA18" s="421" t="str">
        <f t="shared" si="0"/>
        <v/>
      </c>
      <c r="AB18" s="421" t="str">
        <f t="shared" si="1"/>
        <v/>
      </c>
    </row>
    <row r="19" spans="1:28" x14ac:dyDescent="0.2">
      <c r="A19" s="349">
        <v>310</v>
      </c>
      <c r="B19" s="610"/>
      <c r="C19" s="611"/>
      <c r="D19" s="611"/>
      <c r="E19" s="611"/>
      <c r="F19" s="611"/>
      <c r="G19" s="612"/>
      <c r="H19" s="331"/>
      <c r="I19" s="307"/>
      <c r="J19" s="409"/>
      <c r="L19" s="354"/>
      <c r="M19" s="409"/>
      <c r="O19" s="354"/>
      <c r="P19" s="409"/>
      <c r="R19" s="354"/>
      <c r="S19" s="409"/>
      <c r="U19" s="354"/>
      <c r="V19" s="409"/>
      <c r="X19" s="354"/>
      <c r="Y19" s="409"/>
      <c r="Z19" s="421"/>
      <c r="AA19" s="421" t="str">
        <f t="shared" si="0"/>
        <v/>
      </c>
      <c r="AB19" s="421" t="str">
        <f t="shared" si="1"/>
        <v/>
      </c>
    </row>
    <row r="20" spans="1:28" x14ac:dyDescent="0.2">
      <c r="A20" s="349">
        <v>311</v>
      </c>
      <c r="B20" s="610"/>
      <c r="C20" s="611"/>
      <c r="D20" s="611"/>
      <c r="E20" s="611"/>
      <c r="F20" s="611"/>
      <c r="G20" s="612"/>
      <c r="H20" s="331"/>
      <c r="I20" s="307"/>
      <c r="J20" s="409"/>
      <c r="L20" s="354"/>
      <c r="M20" s="409"/>
      <c r="O20" s="354"/>
      <c r="P20" s="409"/>
      <c r="R20" s="354"/>
      <c r="S20" s="409"/>
      <c r="U20" s="354"/>
      <c r="V20" s="409"/>
      <c r="X20" s="354"/>
      <c r="Y20" s="409"/>
      <c r="Z20" s="421"/>
      <c r="AA20" s="421" t="str">
        <f t="shared" si="0"/>
        <v/>
      </c>
      <c r="AB20" s="421" t="str">
        <f t="shared" si="1"/>
        <v/>
      </c>
    </row>
    <row r="21" spans="1:28" x14ac:dyDescent="0.2">
      <c r="A21" s="349">
        <v>312</v>
      </c>
      <c r="B21" s="610"/>
      <c r="C21" s="611"/>
      <c r="D21" s="611"/>
      <c r="E21" s="611"/>
      <c r="F21" s="611"/>
      <c r="G21" s="612"/>
      <c r="H21" s="331"/>
      <c r="I21" s="307"/>
      <c r="J21" s="409"/>
      <c r="L21" s="354"/>
      <c r="M21" s="409"/>
      <c r="O21" s="354"/>
      <c r="P21" s="409"/>
      <c r="R21" s="354"/>
      <c r="S21" s="409"/>
      <c r="U21" s="354"/>
      <c r="V21" s="409"/>
      <c r="X21" s="354"/>
      <c r="Y21" s="409"/>
      <c r="Z21" s="421"/>
      <c r="AA21" s="421" t="str">
        <f t="shared" si="0"/>
        <v/>
      </c>
      <c r="AB21" s="421" t="str">
        <f t="shared" si="1"/>
        <v/>
      </c>
    </row>
    <row r="22" spans="1:28" ht="13.5" thickBot="1" x14ac:dyDescent="0.25">
      <c r="A22" s="350">
        <v>313</v>
      </c>
      <c r="B22" s="622" t="s">
        <v>337</v>
      </c>
      <c r="C22" s="623"/>
      <c r="D22" s="623"/>
      <c r="E22" s="623"/>
      <c r="F22" s="623"/>
      <c r="G22" s="624"/>
      <c r="H22" s="412"/>
      <c r="I22" s="308"/>
      <c r="J22" s="411"/>
      <c r="L22" s="410"/>
      <c r="M22" s="411"/>
      <c r="O22" s="410"/>
      <c r="P22" s="411"/>
      <c r="R22" s="410"/>
      <c r="S22" s="411"/>
      <c r="U22" s="410"/>
      <c r="V22" s="411"/>
      <c r="X22" s="410"/>
      <c r="Y22" s="411"/>
      <c r="Z22" s="421"/>
      <c r="AA22" s="421" t="str">
        <f t="shared" si="0"/>
        <v/>
      </c>
      <c r="AB22" s="421" t="str">
        <f t="shared" si="1"/>
        <v/>
      </c>
    </row>
    <row r="23" spans="1:28" s="45" customFormat="1" ht="15.95" customHeight="1" thickBot="1" x14ac:dyDescent="0.25">
      <c r="A23" s="351">
        <v>314</v>
      </c>
      <c r="B23" s="613" t="s">
        <v>338</v>
      </c>
      <c r="C23" s="614"/>
      <c r="D23" s="614"/>
      <c r="E23" s="614"/>
      <c r="F23" s="614"/>
      <c r="G23" s="615"/>
      <c r="H23" s="333">
        <f>SUM(H17:H22)</f>
        <v>0</v>
      </c>
      <c r="I23" s="309">
        <f>SUM(I17:I22)</f>
        <v>0</v>
      </c>
      <c r="J23" s="345">
        <f>SUM(J17:J22)</f>
        <v>0</v>
      </c>
      <c r="L23" s="346">
        <f>SUM(L17:L22)</f>
        <v>0</v>
      </c>
      <c r="M23" s="347">
        <f>SUM(M17:M22)</f>
        <v>0</v>
      </c>
      <c r="O23" s="346">
        <f>SUM(O17:O22)</f>
        <v>0</v>
      </c>
      <c r="P23" s="347">
        <f>SUM(P17:P22)</f>
        <v>0</v>
      </c>
      <c r="R23" s="346">
        <f t="shared" ref="R23:Y23" si="3">SUM(R17:R22)</f>
        <v>0</v>
      </c>
      <c r="S23" s="347">
        <f t="shared" si="3"/>
        <v>0</v>
      </c>
      <c r="U23" s="346">
        <f t="shared" si="3"/>
        <v>0</v>
      </c>
      <c r="V23" s="347">
        <f t="shared" si="3"/>
        <v>0</v>
      </c>
      <c r="X23" s="346">
        <f t="shared" si="3"/>
        <v>0</v>
      </c>
      <c r="Y23" s="347">
        <f t="shared" si="3"/>
        <v>0</v>
      </c>
      <c r="Z23" s="421"/>
      <c r="AA23" s="421" t="str">
        <f t="shared" si="0"/>
        <v/>
      </c>
      <c r="AB23" s="421" t="str">
        <f t="shared" si="1"/>
        <v/>
      </c>
    </row>
    <row r="24" spans="1:28" ht="4.5" customHeight="1" x14ac:dyDescent="0.2">
      <c r="B24" s="131"/>
      <c r="C24" s="131"/>
      <c r="D24" s="131"/>
      <c r="E24" s="131"/>
      <c r="F24" s="131"/>
      <c r="G24" s="131"/>
      <c r="H24" s="334"/>
      <c r="I24" s="340"/>
      <c r="J24" s="339"/>
      <c r="L24" s="344"/>
      <c r="M24" s="339"/>
      <c r="O24" s="344"/>
      <c r="P24" s="339"/>
      <c r="R24" s="344"/>
      <c r="S24" s="339"/>
      <c r="U24" s="344"/>
      <c r="V24" s="339"/>
      <c r="X24" s="344"/>
      <c r="Y24" s="339"/>
      <c r="Z24" s="421"/>
      <c r="AA24" s="421"/>
      <c r="AB24" s="421"/>
    </row>
    <row r="25" spans="1:28" x14ac:dyDescent="0.2">
      <c r="B25" s="630" t="s">
        <v>339</v>
      </c>
      <c r="C25" s="630"/>
      <c r="D25" s="630"/>
      <c r="E25" s="630"/>
      <c r="F25" s="630"/>
      <c r="G25" s="630"/>
      <c r="H25" s="336"/>
      <c r="I25" s="341"/>
      <c r="J25" s="339"/>
      <c r="L25" s="344"/>
      <c r="M25" s="339"/>
      <c r="O25" s="344"/>
      <c r="P25" s="339"/>
      <c r="R25" s="344"/>
      <c r="S25" s="339"/>
      <c r="U25" s="344"/>
      <c r="V25" s="339"/>
      <c r="X25" s="344"/>
      <c r="Y25" s="339"/>
      <c r="Z25" s="421"/>
      <c r="AA25" s="421"/>
      <c r="AB25" s="421"/>
    </row>
    <row r="26" spans="1:28" x14ac:dyDescent="0.2">
      <c r="A26" s="349">
        <v>315</v>
      </c>
      <c r="B26" s="609"/>
      <c r="C26" s="609"/>
      <c r="D26" s="609"/>
      <c r="E26" s="609"/>
      <c r="F26" s="609"/>
      <c r="G26" s="609"/>
      <c r="H26" s="331"/>
      <c r="I26" s="307"/>
      <c r="J26" s="409"/>
      <c r="L26" s="354"/>
      <c r="M26" s="409"/>
      <c r="O26" s="354"/>
      <c r="P26" s="409"/>
      <c r="R26" s="354"/>
      <c r="S26" s="409"/>
      <c r="U26" s="354"/>
      <c r="V26" s="409"/>
      <c r="X26" s="354"/>
      <c r="Y26" s="409"/>
      <c r="Z26" s="421"/>
      <c r="AA26" s="421" t="str">
        <f t="shared" si="0"/>
        <v/>
      </c>
      <c r="AB26" s="421" t="str">
        <f t="shared" si="1"/>
        <v/>
      </c>
    </row>
    <row r="27" spans="1:28" x14ac:dyDescent="0.2">
      <c r="A27" s="349">
        <v>316</v>
      </c>
      <c r="B27" s="625"/>
      <c r="C27" s="626"/>
      <c r="D27" s="626"/>
      <c r="E27" s="626"/>
      <c r="F27" s="626"/>
      <c r="G27" s="627"/>
      <c r="H27" s="331"/>
      <c r="I27" s="307"/>
      <c r="J27" s="409"/>
      <c r="L27" s="354"/>
      <c r="M27" s="409"/>
      <c r="O27" s="354"/>
      <c r="P27" s="409"/>
      <c r="R27" s="354"/>
      <c r="S27" s="409"/>
      <c r="U27" s="354"/>
      <c r="V27" s="409"/>
      <c r="X27" s="354"/>
      <c r="Y27" s="409"/>
      <c r="Z27" s="421"/>
      <c r="AA27" s="421" t="str">
        <f t="shared" si="0"/>
        <v/>
      </c>
      <c r="AB27" s="421" t="str">
        <f t="shared" si="1"/>
        <v/>
      </c>
    </row>
    <row r="28" spans="1:28" x14ac:dyDescent="0.2">
      <c r="A28" s="349">
        <v>317</v>
      </c>
      <c r="B28" s="610"/>
      <c r="C28" s="611"/>
      <c r="D28" s="611"/>
      <c r="E28" s="611"/>
      <c r="F28" s="611"/>
      <c r="G28" s="612"/>
      <c r="H28" s="331"/>
      <c r="I28" s="307"/>
      <c r="J28" s="409"/>
      <c r="L28" s="354"/>
      <c r="M28" s="409"/>
      <c r="O28" s="354"/>
      <c r="P28" s="409"/>
      <c r="R28" s="354"/>
      <c r="S28" s="409"/>
      <c r="U28" s="354"/>
      <c r="V28" s="409"/>
      <c r="X28" s="354"/>
      <c r="Y28" s="409"/>
      <c r="Z28" s="421"/>
      <c r="AA28" s="421" t="str">
        <f t="shared" si="0"/>
        <v/>
      </c>
      <c r="AB28" s="421" t="str">
        <f t="shared" si="1"/>
        <v/>
      </c>
    </row>
    <row r="29" spans="1:28" x14ac:dyDescent="0.2">
      <c r="A29" s="349">
        <v>318</v>
      </c>
      <c r="B29" s="610"/>
      <c r="C29" s="611"/>
      <c r="D29" s="611"/>
      <c r="E29" s="611"/>
      <c r="F29" s="611"/>
      <c r="G29" s="612"/>
      <c r="H29" s="331"/>
      <c r="I29" s="307"/>
      <c r="J29" s="409"/>
      <c r="L29" s="354"/>
      <c r="M29" s="409"/>
      <c r="O29" s="354"/>
      <c r="P29" s="409"/>
      <c r="R29" s="354"/>
      <c r="S29" s="409"/>
      <c r="U29" s="354"/>
      <c r="V29" s="409"/>
      <c r="X29" s="354"/>
      <c r="Y29" s="409"/>
      <c r="Z29" s="421"/>
      <c r="AA29" s="421" t="str">
        <f t="shared" si="0"/>
        <v/>
      </c>
      <c r="AB29" s="421" t="str">
        <f t="shared" si="1"/>
        <v/>
      </c>
    </row>
    <row r="30" spans="1:28" x14ac:dyDescent="0.2">
      <c r="A30" s="349">
        <v>319</v>
      </c>
      <c r="B30" s="610"/>
      <c r="C30" s="611"/>
      <c r="D30" s="611"/>
      <c r="E30" s="611"/>
      <c r="F30" s="611"/>
      <c r="G30" s="612"/>
      <c r="H30" s="331"/>
      <c r="I30" s="307"/>
      <c r="J30" s="409"/>
      <c r="L30" s="354"/>
      <c r="M30" s="409"/>
      <c r="O30" s="354"/>
      <c r="P30" s="409"/>
      <c r="R30" s="354"/>
      <c r="S30" s="409"/>
      <c r="U30" s="354"/>
      <c r="V30" s="409"/>
      <c r="X30" s="354"/>
      <c r="Y30" s="409"/>
      <c r="Z30" s="421"/>
      <c r="AA30" s="421" t="str">
        <f t="shared" si="0"/>
        <v/>
      </c>
      <c r="AB30" s="421" t="str">
        <f t="shared" si="1"/>
        <v/>
      </c>
    </row>
    <row r="31" spans="1:28" ht="13.5" thickBot="1" x14ac:dyDescent="0.25">
      <c r="A31" s="350">
        <v>320</v>
      </c>
      <c r="B31" s="622" t="s">
        <v>340</v>
      </c>
      <c r="C31" s="623"/>
      <c r="D31" s="623"/>
      <c r="E31" s="623"/>
      <c r="F31" s="623"/>
      <c r="G31" s="624"/>
      <c r="H31" s="412"/>
      <c r="I31" s="308"/>
      <c r="J31" s="411"/>
      <c r="L31" s="410"/>
      <c r="M31" s="411"/>
      <c r="O31" s="410"/>
      <c r="P31" s="411"/>
      <c r="R31" s="410"/>
      <c r="S31" s="411"/>
      <c r="U31" s="410"/>
      <c r="V31" s="411"/>
      <c r="X31" s="410"/>
      <c r="Y31" s="411"/>
      <c r="Z31" s="421"/>
      <c r="AA31" s="421" t="str">
        <f t="shared" si="0"/>
        <v/>
      </c>
      <c r="AB31" s="421" t="str">
        <f t="shared" si="1"/>
        <v/>
      </c>
    </row>
    <row r="32" spans="1:28" s="45" customFormat="1" ht="15.95" customHeight="1" thickBot="1" x14ac:dyDescent="0.25">
      <c r="A32" s="351">
        <v>321</v>
      </c>
      <c r="B32" s="613" t="s">
        <v>341</v>
      </c>
      <c r="C32" s="614"/>
      <c r="D32" s="614"/>
      <c r="E32" s="614"/>
      <c r="F32" s="614"/>
      <c r="G32" s="615"/>
      <c r="H32" s="333">
        <f>SUM(H26:H31)</f>
        <v>0</v>
      </c>
      <c r="I32" s="309">
        <f>SUM(I26:I31)</f>
        <v>0</v>
      </c>
      <c r="J32" s="345">
        <f>SUM(J26:J31)</f>
        <v>0</v>
      </c>
      <c r="L32" s="346">
        <f>SUM(L26:L31)</f>
        <v>0</v>
      </c>
      <c r="M32" s="347">
        <f t="shared" ref="M32" si="4">SUM(M26:M31)</f>
        <v>0</v>
      </c>
      <c r="O32" s="346">
        <f>SUM(O26:O31)</f>
        <v>0</v>
      </c>
      <c r="P32" s="347">
        <f t="shared" ref="P32:Y32" si="5">SUM(P26:P31)</f>
        <v>0</v>
      </c>
      <c r="R32" s="346">
        <f t="shared" si="5"/>
        <v>0</v>
      </c>
      <c r="S32" s="347">
        <f t="shared" si="5"/>
        <v>0</v>
      </c>
      <c r="U32" s="346">
        <f t="shared" si="5"/>
        <v>0</v>
      </c>
      <c r="V32" s="347">
        <f t="shared" si="5"/>
        <v>0</v>
      </c>
      <c r="X32" s="346">
        <f t="shared" si="5"/>
        <v>0</v>
      </c>
      <c r="Y32" s="347">
        <f t="shared" si="5"/>
        <v>0</v>
      </c>
      <c r="Z32" s="421"/>
      <c r="AA32" s="421" t="str">
        <f t="shared" si="0"/>
        <v/>
      </c>
      <c r="AB32" s="421" t="str">
        <f t="shared" si="1"/>
        <v/>
      </c>
    </row>
    <row r="33" spans="1:28" ht="4.5" customHeight="1" x14ac:dyDescent="0.2">
      <c r="B33" s="131"/>
      <c r="C33" s="131"/>
      <c r="D33" s="131"/>
      <c r="E33" s="131"/>
      <c r="F33" s="131"/>
      <c r="G33" s="131"/>
      <c r="H33" s="334"/>
      <c r="I33" s="340"/>
      <c r="J33" s="339"/>
      <c r="L33" s="344"/>
      <c r="M33" s="339"/>
      <c r="O33" s="344"/>
      <c r="P33" s="339"/>
      <c r="R33" s="344"/>
      <c r="S33" s="339"/>
      <c r="U33" s="344"/>
      <c r="V33" s="339"/>
      <c r="X33" s="344"/>
      <c r="Y33" s="339"/>
      <c r="Z33" s="421"/>
      <c r="AA33" s="421"/>
      <c r="AB33" s="421"/>
    </row>
    <row r="34" spans="1:28" x14ac:dyDescent="0.2">
      <c r="B34" s="630" t="s">
        <v>342</v>
      </c>
      <c r="C34" s="630"/>
      <c r="D34" s="630"/>
      <c r="E34" s="630"/>
      <c r="F34" s="630"/>
      <c r="G34" s="630"/>
      <c r="H34" s="336"/>
      <c r="I34" s="341"/>
      <c r="J34" s="339"/>
      <c r="L34" s="344"/>
      <c r="M34" s="339"/>
      <c r="O34" s="344"/>
      <c r="P34" s="339"/>
      <c r="R34" s="344"/>
      <c r="S34" s="339"/>
      <c r="U34" s="344"/>
      <c r="V34" s="339"/>
      <c r="X34" s="344"/>
      <c r="Y34" s="339"/>
      <c r="Z34" s="421"/>
      <c r="AA34" s="421"/>
      <c r="AB34" s="421"/>
    </row>
    <row r="35" spans="1:28" x14ac:dyDescent="0.2">
      <c r="A35" s="349">
        <v>322</v>
      </c>
      <c r="B35" s="609"/>
      <c r="C35" s="609"/>
      <c r="D35" s="609"/>
      <c r="E35" s="609"/>
      <c r="F35" s="609"/>
      <c r="G35" s="609"/>
      <c r="H35" s="331"/>
      <c r="I35" s="307"/>
      <c r="J35" s="409"/>
      <c r="L35" s="354"/>
      <c r="M35" s="409"/>
      <c r="O35" s="354"/>
      <c r="P35" s="409"/>
      <c r="R35" s="354"/>
      <c r="S35" s="409"/>
      <c r="U35" s="354"/>
      <c r="V35" s="409"/>
      <c r="X35" s="354"/>
      <c r="Y35" s="409"/>
      <c r="Z35" s="421"/>
      <c r="AA35" s="421" t="str">
        <f t="shared" si="0"/>
        <v/>
      </c>
      <c r="AB35" s="421" t="str">
        <f t="shared" si="1"/>
        <v/>
      </c>
    </row>
    <row r="36" spans="1:28" x14ac:dyDescent="0.2">
      <c r="A36" s="349">
        <v>323</v>
      </c>
      <c r="B36" s="625"/>
      <c r="C36" s="626"/>
      <c r="D36" s="626"/>
      <c r="E36" s="626"/>
      <c r="F36" s="626"/>
      <c r="G36" s="627"/>
      <c r="H36" s="331"/>
      <c r="I36" s="307"/>
      <c r="J36" s="409"/>
      <c r="L36" s="354"/>
      <c r="M36" s="409"/>
      <c r="O36" s="354"/>
      <c r="P36" s="409"/>
      <c r="R36" s="354"/>
      <c r="S36" s="409"/>
      <c r="U36" s="354"/>
      <c r="V36" s="409"/>
      <c r="X36" s="354"/>
      <c r="Y36" s="409"/>
      <c r="Z36" s="421"/>
      <c r="AA36" s="421" t="str">
        <f t="shared" si="0"/>
        <v/>
      </c>
      <c r="AB36" s="421" t="str">
        <f t="shared" si="1"/>
        <v/>
      </c>
    </row>
    <row r="37" spans="1:28" x14ac:dyDescent="0.2">
      <c r="A37" s="349">
        <v>324</v>
      </c>
      <c r="B37" s="610"/>
      <c r="C37" s="611"/>
      <c r="D37" s="611"/>
      <c r="E37" s="611"/>
      <c r="F37" s="611"/>
      <c r="G37" s="612"/>
      <c r="H37" s="331"/>
      <c r="I37" s="307"/>
      <c r="J37" s="409"/>
      <c r="L37" s="354"/>
      <c r="M37" s="409"/>
      <c r="O37" s="354"/>
      <c r="P37" s="409"/>
      <c r="R37" s="354"/>
      <c r="S37" s="409"/>
      <c r="U37" s="354"/>
      <c r="V37" s="409"/>
      <c r="X37" s="354"/>
      <c r="Y37" s="409"/>
      <c r="Z37" s="421"/>
      <c r="AA37" s="421" t="str">
        <f t="shared" si="0"/>
        <v/>
      </c>
      <c r="AB37" s="421" t="str">
        <f t="shared" si="1"/>
        <v/>
      </c>
    </row>
    <row r="38" spans="1:28" x14ac:dyDescent="0.2">
      <c r="A38" s="349">
        <v>325</v>
      </c>
      <c r="B38" s="610"/>
      <c r="C38" s="611"/>
      <c r="D38" s="611"/>
      <c r="E38" s="611"/>
      <c r="F38" s="611"/>
      <c r="G38" s="612"/>
      <c r="H38" s="331"/>
      <c r="I38" s="307"/>
      <c r="J38" s="409"/>
      <c r="L38" s="354"/>
      <c r="M38" s="409"/>
      <c r="O38" s="354"/>
      <c r="P38" s="409"/>
      <c r="R38" s="354"/>
      <c r="S38" s="409"/>
      <c r="U38" s="354"/>
      <c r="V38" s="409"/>
      <c r="X38" s="354"/>
      <c r="Y38" s="409"/>
      <c r="Z38" s="421"/>
      <c r="AA38" s="421" t="str">
        <f t="shared" si="0"/>
        <v/>
      </c>
      <c r="AB38" s="421" t="str">
        <f t="shared" si="1"/>
        <v/>
      </c>
    </row>
    <row r="39" spans="1:28" x14ac:dyDescent="0.2">
      <c r="A39" s="349">
        <v>326</v>
      </c>
      <c r="B39" s="610"/>
      <c r="C39" s="611"/>
      <c r="D39" s="611"/>
      <c r="E39" s="611"/>
      <c r="F39" s="611"/>
      <c r="G39" s="612"/>
      <c r="H39" s="331"/>
      <c r="I39" s="307"/>
      <c r="J39" s="409"/>
      <c r="L39" s="354"/>
      <c r="M39" s="409"/>
      <c r="O39" s="354"/>
      <c r="P39" s="409"/>
      <c r="R39" s="354"/>
      <c r="S39" s="409"/>
      <c r="U39" s="354"/>
      <c r="V39" s="409"/>
      <c r="X39" s="354"/>
      <c r="Y39" s="409"/>
      <c r="Z39" s="421"/>
      <c r="AA39" s="421" t="str">
        <f t="shared" si="0"/>
        <v/>
      </c>
      <c r="AB39" s="421" t="str">
        <f t="shared" si="1"/>
        <v/>
      </c>
    </row>
    <row r="40" spans="1:28" ht="13.5" thickBot="1" x14ac:dyDescent="0.25">
      <c r="A40" s="350">
        <v>327</v>
      </c>
      <c r="B40" s="622" t="s">
        <v>343</v>
      </c>
      <c r="C40" s="623"/>
      <c r="D40" s="623"/>
      <c r="E40" s="623"/>
      <c r="F40" s="623"/>
      <c r="G40" s="624"/>
      <c r="H40" s="412"/>
      <c r="I40" s="308"/>
      <c r="J40" s="411"/>
      <c r="L40" s="410"/>
      <c r="M40" s="411"/>
      <c r="O40" s="410"/>
      <c r="P40" s="411"/>
      <c r="R40" s="410"/>
      <c r="S40" s="411"/>
      <c r="U40" s="410"/>
      <c r="V40" s="411"/>
      <c r="X40" s="410"/>
      <c r="Y40" s="411"/>
      <c r="Z40" s="421"/>
      <c r="AA40" s="421" t="str">
        <f t="shared" si="0"/>
        <v/>
      </c>
      <c r="AB40" s="421" t="str">
        <f t="shared" si="1"/>
        <v/>
      </c>
    </row>
    <row r="41" spans="1:28" s="45" customFormat="1" ht="15.95" customHeight="1" thickBot="1" x14ac:dyDescent="0.25">
      <c r="A41" s="351">
        <v>328</v>
      </c>
      <c r="B41" s="613" t="s">
        <v>345</v>
      </c>
      <c r="C41" s="614"/>
      <c r="D41" s="614"/>
      <c r="E41" s="614"/>
      <c r="F41" s="614"/>
      <c r="G41" s="615"/>
      <c r="H41" s="333">
        <f>SUM(H35:H40)</f>
        <v>0</v>
      </c>
      <c r="I41" s="309">
        <f>SUM(I35:I40)</f>
        <v>0</v>
      </c>
      <c r="J41" s="345">
        <f>SUM(J35:J40)</f>
        <v>0</v>
      </c>
      <c r="L41" s="346">
        <f>SUM(L35:L40)</f>
        <v>0</v>
      </c>
      <c r="M41" s="347">
        <f t="shared" ref="M41" si="6">SUM(M35:M40)</f>
        <v>0</v>
      </c>
      <c r="O41" s="346">
        <f>SUM(O35:O40)</f>
        <v>0</v>
      </c>
      <c r="P41" s="347">
        <f t="shared" ref="P41:Y41" si="7">SUM(P35:P40)</f>
        <v>0</v>
      </c>
      <c r="R41" s="346">
        <f t="shared" si="7"/>
        <v>0</v>
      </c>
      <c r="S41" s="347">
        <f t="shared" si="7"/>
        <v>0</v>
      </c>
      <c r="U41" s="346">
        <f t="shared" si="7"/>
        <v>0</v>
      </c>
      <c r="V41" s="347">
        <f t="shared" si="7"/>
        <v>0</v>
      </c>
      <c r="X41" s="346">
        <f t="shared" si="7"/>
        <v>0</v>
      </c>
      <c r="Y41" s="347">
        <f t="shared" si="7"/>
        <v>0</v>
      </c>
      <c r="Z41" s="421"/>
      <c r="AA41" s="421" t="str">
        <f t="shared" si="0"/>
        <v/>
      </c>
      <c r="AB41" s="421" t="str">
        <f t="shared" si="1"/>
        <v/>
      </c>
    </row>
    <row r="42" spans="1:28" ht="4.5" customHeight="1" x14ac:dyDescent="0.2">
      <c r="B42" s="131"/>
      <c r="C42" s="131"/>
      <c r="D42" s="131"/>
      <c r="E42" s="131"/>
      <c r="F42" s="131"/>
      <c r="G42" s="131"/>
      <c r="H42" s="334"/>
      <c r="I42" s="340"/>
      <c r="J42" s="339"/>
      <c r="L42" s="344"/>
      <c r="M42" s="339"/>
      <c r="O42" s="344"/>
      <c r="P42" s="339"/>
      <c r="R42" s="344"/>
      <c r="S42" s="339"/>
      <c r="U42" s="344"/>
      <c r="V42" s="339"/>
      <c r="X42" s="344"/>
      <c r="Y42" s="339"/>
      <c r="Z42" s="421"/>
      <c r="AA42" s="421"/>
      <c r="AB42" s="421"/>
    </row>
    <row r="43" spans="1:28" x14ac:dyDescent="0.2">
      <c r="B43" s="631" t="s">
        <v>139</v>
      </c>
      <c r="C43" s="631"/>
      <c r="D43" s="631"/>
      <c r="E43" s="631"/>
      <c r="F43" s="631"/>
      <c r="G43" s="631"/>
      <c r="H43" s="336"/>
      <c r="I43" s="341"/>
      <c r="J43" s="339"/>
      <c r="L43" s="344"/>
      <c r="M43" s="339"/>
      <c r="O43" s="344"/>
      <c r="P43" s="339"/>
      <c r="R43" s="344"/>
      <c r="S43" s="339"/>
      <c r="U43" s="344"/>
      <c r="V43" s="339"/>
      <c r="X43" s="344"/>
      <c r="Y43" s="339"/>
      <c r="Z43" s="421"/>
      <c r="AA43" s="421"/>
      <c r="AB43" s="421"/>
    </row>
    <row r="44" spans="1:28" x14ac:dyDescent="0.2">
      <c r="A44" s="349">
        <v>329</v>
      </c>
      <c r="B44" s="609"/>
      <c r="C44" s="609"/>
      <c r="D44" s="609"/>
      <c r="E44" s="609"/>
      <c r="F44" s="609"/>
      <c r="G44" s="609"/>
      <c r="H44" s="331"/>
      <c r="I44" s="307"/>
      <c r="J44" s="409"/>
      <c r="L44" s="354"/>
      <c r="M44" s="409"/>
      <c r="O44" s="354"/>
      <c r="P44" s="409"/>
      <c r="R44" s="354"/>
      <c r="S44" s="409"/>
      <c r="U44" s="354"/>
      <c r="V44" s="409"/>
      <c r="X44" s="354"/>
      <c r="Y44" s="409"/>
      <c r="Z44" s="421"/>
      <c r="AA44" s="421" t="str">
        <f t="shared" si="0"/>
        <v/>
      </c>
      <c r="AB44" s="421" t="str">
        <f t="shared" si="1"/>
        <v/>
      </c>
    </row>
    <row r="45" spans="1:28" x14ac:dyDescent="0.2">
      <c r="A45" s="349">
        <v>330</v>
      </c>
      <c r="B45" s="625"/>
      <c r="C45" s="626"/>
      <c r="D45" s="626"/>
      <c r="E45" s="626"/>
      <c r="F45" s="626"/>
      <c r="G45" s="627"/>
      <c r="H45" s="331"/>
      <c r="I45" s="307"/>
      <c r="J45" s="409"/>
      <c r="L45" s="354"/>
      <c r="M45" s="409"/>
      <c r="O45" s="354"/>
      <c r="P45" s="409"/>
      <c r="R45" s="354"/>
      <c r="S45" s="409"/>
      <c r="U45" s="354"/>
      <c r="V45" s="409"/>
      <c r="X45" s="354"/>
      <c r="Y45" s="409"/>
      <c r="Z45" s="421"/>
      <c r="AA45" s="421" t="str">
        <f t="shared" si="0"/>
        <v/>
      </c>
      <c r="AB45" s="421" t="str">
        <f t="shared" si="1"/>
        <v/>
      </c>
    </row>
    <row r="46" spans="1:28" x14ac:dyDescent="0.2">
      <c r="A46" s="349">
        <v>331</v>
      </c>
      <c r="B46" s="610"/>
      <c r="C46" s="611"/>
      <c r="D46" s="611"/>
      <c r="E46" s="611"/>
      <c r="F46" s="611"/>
      <c r="G46" s="612"/>
      <c r="H46" s="331"/>
      <c r="I46" s="307"/>
      <c r="J46" s="409"/>
      <c r="L46" s="354"/>
      <c r="M46" s="409"/>
      <c r="O46" s="354"/>
      <c r="P46" s="409"/>
      <c r="R46" s="354"/>
      <c r="S46" s="409"/>
      <c r="U46" s="354"/>
      <c r="V46" s="409"/>
      <c r="X46" s="354"/>
      <c r="Y46" s="409"/>
      <c r="Z46" s="421"/>
      <c r="AA46" s="421" t="str">
        <f t="shared" si="0"/>
        <v/>
      </c>
      <c r="AB46" s="421" t="str">
        <f t="shared" si="1"/>
        <v/>
      </c>
    </row>
    <row r="47" spans="1:28" x14ac:dyDescent="0.2">
      <c r="A47" s="349">
        <v>332</v>
      </c>
      <c r="B47" s="610"/>
      <c r="C47" s="611"/>
      <c r="D47" s="611"/>
      <c r="E47" s="611"/>
      <c r="F47" s="611"/>
      <c r="G47" s="612"/>
      <c r="H47" s="331"/>
      <c r="I47" s="307"/>
      <c r="J47" s="409"/>
      <c r="L47" s="354"/>
      <c r="M47" s="409"/>
      <c r="O47" s="354"/>
      <c r="P47" s="409"/>
      <c r="R47" s="354"/>
      <c r="S47" s="409"/>
      <c r="U47" s="354"/>
      <c r="V47" s="409"/>
      <c r="X47" s="354"/>
      <c r="Y47" s="409"/>
      <c r="Z47" s="421"/>
      <c r="AA47" s="421" t="str">
        <f t="shared" si="0"/>
        <v/>
      </c>
      <c r="AB47" s="421" t="str">
        <f t="shared" si="1"/>
        <v/>
      </c>
    </row>
    <row r="48" spans="1:28" x14ac:dyDescent="0.2">
      <c r="A48" s="349">
        <v>333</v>
      </c>
      <c r="B48" s="619" t="s">
        <v>204</v>
      </c>
      <c r="C48" s="620"/>
      <c r="D48" s="620"/>
      <c r="E48" s="620"/>
      <c r="F48" s="620"/>
      <c r="G48" s="621"/>
      <c r="H48" s="331"/>
      <c r="I48" s="307"/>
      <c r="J48" s="409"/>
      <c r="L48" s="354"/>
      <c r="M48" s="409"/>
      <c r="O48" s="354"/>
      <c r="P48" s="409"/>
      <c r="R48" s="354"/>
      <c r="S48" s="409"/>
      <c r="U48" s="354"/>
      <c r="V48" s="409"/>
      <c r="X48" s="354"/>
      <c r="Y48" s="409"/>
      <c r="Z48" s="421"/>
      <c r="AA48" s="421" t="str">
        <f t="shared" si="0"/>
        <v/>
      </c>
      <c r="AB48" s="421" t="str">
        <f t="shared" si="1"/>
        <v/>
      </c>
    </row>
    <row r="49" spans="1:28" ht="13.5" thickBot="1" x14ac:dyDescent="0.25">
      <c r="A49" s="350">
        <v>334</v>
      </c>
      <c r="B49" s="616" t="s">
        <v>203</v>
      </c>
      <c r="C49" s="617"/>
      <c r="D49" s="617"/>
      <c r="E49" s="617"/>
      <c r="F49" s="617"/>
      <c r="G49" s="618"/>
      <c r="H49" s="412"/>
      <c r="I49" s="308"/>
      <c r="J49" s="411"/>
      <c r="L49" s="410"/>
      <c r="M49" s="411"/>
      <c r="O49" s="410"/>
      <c r="P49" s="411"/>
      <c r="R49" s="410"/>
      <c r="S49" s="411"/>
      <c r="U49" s="410"/>
      <c r="V49" s="411"/>
      <c r="X49" s="410"/>
      <c r="Y49" s="411"/>
      <c r="Z49" s="421"/>
      <c r="AA49" s="421" t="str">
        <f t="shared" si="0"/>
        <v/>
      </c>
      <c r="AB49" s="421" t="str">
        <f t="shared" si="1"/>
        <v/>
      </c>
    </row>
    <row r="50" spans="1:28" s="45" customFormat="1" ht="15.95" customHeight="1" thickBot="1" x14ac:dyDescent="0.25">
      <c r="A50" s="351">
        <v>335</v>
      </c>
      <c r="B50" s="613" t="s">
        <v>346</v>
      </c>
      <c r="C50" s="614"/>
      <c r="D50" s="614"/>
      <c r="E50" s="614"/>
      <c r="F50" s="614"/>
      <c r="G50" s="615"/>
      <c r="H50" s="333">
        <f>SUM(H44:H49)</f>
        <v>0</v>
      </c>
      <c r="I50" s="309">
        <f>SUM(I44:I49)</f>
        <v>0</v>
      </c>
      <c r="J50" s="345">
        <f>SUM(J44:J49)</f>
        <v>0</v>
      </c>
      <c r="L50" s="346">
        <f>SUM(L44:L49)</f>
        <v>0</v>
      </c>
      <c r="M50" s="347">
        <f t="shared" ref="M50" si="8">SUM(M44:M49)</f>
        <v>0</v>
      </c>
      <c r="O50" s="346">
        <f>SUM(O44:O49)</f>
        <v>0</v>
      </c>
      <c r="P50" s="347">
        <f t="shared" ref="P50:Y50" si="9">SUM(P44:P49)</f>
        <v>0</v>
      </c>
      <c r="R50" s="346">
        <f t="shared" si="9"/>
        <v>0</v>
      </c>
      <c r="S50" s="347">
        <f t="shared" si="9"/>
        <v>0</v>
      </c>
      <c r="U50" s="346">
        <f t="shared" si="9"/>
        <v>0</v>
      </c>
      <c r="V50" s="347">
        <f t="shared" si="9"/>
        <v>0</v>
      </c>
      <c r="X50" s="346">
        <f t="shared" si="9"/>
        <v>0</v>
      </c>
      <c r="Y50" s="347">
        <f t="shared" si="9"/>
        <v>0</v>
      </c>
      <c r="Z50" s="421"/>
      <c r="AA50" s="421" t="str">
        <f t="shared" si="0"/>
        <v/>
      </c>
      <c r="AB50" s="421" t="str">
        <f t="shared" si="1"/>
        <v/>
      </c>
    </row>
    <row r="51" spans="1:28" ht="7.5" customHeight="1" x14ac:dyDescent="0.2">
      <c r="B51" s="131"/>
      <c r="C51" s="131"/>
      <c r="D51" s="131"/>
      <c r="E51" s="131"/>
      <c r="F51" s="131"/>
      <c r="G51" s="131"/>
      <c r="H51" s="337"/>
      <c r="I51" s="342"/>
      <c r="J51" s="339"/>
      <c r="L51" s="344"/>
      <c r="M51" s="339"/>
      <c r="O51" s="344"/>
      <c r="P51" s="339"/>
      <c r="R51" s="344"/>
      <c r="S51" s="339"/>
      <c r="U51" s="344"/>
      <c r="V51" s="339"/>
      <c r="X51" s="344"/>
      <c r="Y51" s="339"/>
      <c r="Z51" s="421"/>
      <c r="AA51" s="421"/>
      <c r="AB51" s="421"/>
    </row>
    <row r="52" spans="1:28" s="45" customFormat="1" ht="16.5" customHeight="1" thickBot="1" x14ac:dyDescent="0.25">
      <c r="A52" s="101">
        <v>336</v>
      </c>
      <c r="B52" s="608" t="s">
        <v>263</v>
      </c>
      <c r="C52" s="608"/>
      <c r="D52" s="608"/>
      <c r="E52" s="608"/>
      <c r="F52" s="608"/>
      <c r="G52" s="608"/>
      <c r="H52" s="338">
        <f>SUM(H50,H41,H32,H23,H14)</f>
        <v>0</v>
      </c>
      <c r="I52" s="343">
        <f t="shared" ref="I52:Y52" si="10">SUM(I50,I41,I32,I23,I14)</f>
        <v>0</v>
      </c>
      <c r="J52" s="338">
        <f t="shared" si="10"/>
        <v>0</v>
      </c>
      <c r="K52" s="101"/>
      <c r="L52" s="343">
        <f t="shared" ref="L52:M52" si="11">SUM(L50,L41,L32,L23,L14)</f>
        <v>0</v>
      </c>
      <c r="M52" s="338">
        <f t="shared" si="11"/>
        <v>0</v>
      </c>
      <c r="N52" s="101"/>
      <c r="O52" s="343">
        <f t="shared" si="10"/>
        <v>0</v>
      </c>
      <c r="P52" s="338">
        <f t="shared" si="10"/>
        <v>0</v>
      </c>
      <c r="Q52" s="101"/>
      <c r="R52" s="343">
        <f t="shared" si="10"/>
        <v>0</v>
      </c>
      <c r="S52" s="338">
        <f t="shared" si="10"/>
        <v>0</v>
      </c>
      <c r="T52" s="101"/>
      <c r="U52" s="343">
        <f t="shared" si="10"/>
        <v>0</v>
      </c>
      <c r="V52" s="338">
        <f t="shared" si="10"/>
        <v>0</v>
      </c>
      <c r="W52" s="101"/>
      <c r="X52" s="343">
        <f t="shared" si="10"/>
        <v>0</v>
      </c>
      <c r="Y52" s="338">
        <f t="shared" si="10"/>
        <v>0</v>
      </c>
      <c r="Z52" s="421"/>
      <c r="AA52" s="421" t="str">
        <f t="shared" si="0"/>
        <v/>
      </c>
      <c r="AB52" s="421" t="str">
        <f t="shared" si="1"/>
        <v/>
      </c>
    </row>
    <row r="53" spans="1:28" ht="6.75" customHeight="1" thickTop="1" x14ac:dyDescent="0.2">
      <c r="B53" s="131"/>
      <c r="C53" s="131"/>
      <c r="D53" s="131"/>
      <c r="E53" s="131"/>
      <c r="F53" s="131"/>
      <c r="G53" s="131"/>
      <c r="H53" s="131"/>
    </row>
    <row r="54" spans="1:28" s="141" customFormat="1" ht="3.75" customHeight="1" x14ac:dyDescent="0.2">
      <c r="A54" s="348"/>
      <c r="K54"/>
      <c r="N54"/>
      <c r="Q54"/>
      <c r="T54"/>
      <c r="W54"/>
    </row>
    <row r="55" spans="1:28" s="141" customFormat="1" ht="12" customHeight="1" x14ac:dyDescent="0.2">
      <c r="A55" s="348"/>
      <c r="B55" s="132"/>
      <c r="C55" s="132"/>
      <c r="D55" s="132"/>
      <c r="E55" s="132"/>
      <c r="F55" s="132"/>
      <c r="G55" s="132"/>
      <c r="H55" s="132"/>
      <c r="I55" s="132"/>
      <c r="K55"/>
      <c r="N55"/>
      <c r="Q55"/>
      <c r="T55"/>
      <c r="W55"/>
    </row>
    <row r="56" spans="1:28" s="141" customFormat="1" ht="12" customHeight="1" x14ac:dyDescent="0.2">
      <c r="A56" s="348"/>
      <c r="B56" s="45"/>
      <c r="C56" s="45"/>
      <c r="D56" s="45"/>
      <c r="E56" s="45"/>
      <c r="F56" s="45"/>
      <c r="G56" s="45"/>
      <c r="H56" s="45"/>
      <c r="I56" s="45"/>
      <c r="K56"/>
      <c r="N56"/>
      <c r="Q56"/>
      <c r="T56"/>
      <c r="W56"/>
    </row>
    <row r="57" spans="1:28" s="141" customFormat="1" ht="12" customHeight="1" x14ac:dyDescent="0.2">
      <c r="A57" s="348"/>
      <c r="B57" s="45"/>
      <c r="C57" s="45"/>
      <c r="D57" s="45"/>
      <c r="E57" s="45"/>
      <c r="F57" s="45"/>
      <c r="G57" s="45"/>
      <c r="H57" s="45"/>
      <c r="I57" s="45"/>
      <c r="K57"/>
      <c r="N57"/>
      <c r="Q57"/>
      <c r="T57"/>
      <c r="W57"/>
    </row>
    <row r="58" spans="1:28" s="141" customFormat="1" ht="12" customHeight="1" x14ac:dyDescent="0.2">
      <c r="A58" s="348"/>
      <c r="B58" s="142"/>
      <c r="C58" s="142"/>
      <c r="D58" s="142"/>
      <c r="E58" s="142"/>
      <c r="F58" s="142"/>
      <c r="G58" s="142"/>
      <c r="H58" s="142"/>
      <c r="I58" s="142"/>
      <c r="K58"/>
      <c r="N58"/>
      <c r="Q58"/>
      <c r="T58"/>
      <c r="W58"/>
    </row>
    <row r="59" spans="1:28" x14ac:dyDescent="0.2">
      <c r="B59" s="143"/>
    </row>
  </sheetData>
  <sheetProtection algorithmName="SHA-512" hashValue="qLOyIDulkqH2Qe3pIDodg8SPKz4vZS+orbcZQ53Ej6OUkJKu3Q0SYOKcuGiwekAPsCPJ0Jh3KSmfeGoQW49egw==" saltValue="hw902fIJI/p/KJEz3P4Z/w==" spinCount="100000" sheet="1" objects="1" scenarios="1"/>
  <mergeCells count="43">
    <mergeCell ref="B31:G31"/>
    <mergeCell ref="B25:G25"/>
    <mergeCell ref="B43:G43"/>
    <mergeCell ref="B14:G14"/>
    <mergeCell ref="B16:G16"/>
    <mergeCell ref="B29:G29"/>
    <mergeCell ref="B32:G32"/>
    <mergeCell ref="B20:G20"/>
    <mergeCell ref="B21:G21"/>
    <mergeCell ref="B22:G22"/>
    <mergeCell ref="B26:G26"/>
    <mergeCell ref="B28:G28"/>
    <mergeCell ref="B34:G34"/>
    <mergeCell ref="B27:G27"/>
    <mergeCell ref="B30:G30"/>
    <mergeCell ref="F3:I3"/>
    <mergeCell ref="B8:G8"/>
    <mergeCell ref="B10:G10"/>
    <mergeCell ref="B23:G23"/>
    <mergeCell ref="B11:G11"/>
    <mergeCell ref="B12:G12"/>
    <mergeCell ref="B13:G13"/>
    <mergeCell ref="B17:G17"/>
    <mergeCell ref="B18:G18"/>
    <mergeCell ref="B19:G19"/>
    <mergeCell ref="B5:G5"/>
    <mergeCell ref="B7:G7"/>
    <mergeCell ref="B9:G9"/>
    <mergeCell ref="B52:G52"/>
    <mergeCell ref="B35:G35"/>
    <mergeCell ref="B38:G38"/>
    <mergeCell ref="B41:G41"/>
    <mergeCell ref="B37:G37"/>
    <mergeCell ref="B44:G44"/>
    <mergeCell ref="B49:G49"/>
    <mergeCell ref="B47:G47"/>
    <mergeCell ref="B48:G48"/>
    <mergeCell ref="B39:G39"/>
    <mergeCell ref="B40:G40"/>
    <mergeCell ref="B36:G36"/>
    <mergeCell ref="B46:G46"/>
    <mergeCell ref="B50:G50"/>
    <mergeCell ref="B45:G45"/>
  </mergeCells>
  <phoneticPr fontId="0" type="noConversion"/>
  <conditionalFormatting sqref="B8:I13">
    <cfRule type="cellIs" dxfId="237" priority="11" stopIfTrue="1" operator="lessThanOrEqual">
      <formula>0</formula>
    </cfRule>
  </conditionalFormatting>
  <conditionalFormatting sqref="B17:I22">
    <cfRule type="cellIs" dxfId="236" priority="12" stopIfTrue="1" operator="lessThanOrEqual">
      <formula>0</formula>
    </cfRule>
  </conditionalFormatting>
  <conditionalFormatting sqref="B26:I31">
    <cfRule type="cellIs" dxfId="235" priority="13" stopIfTrue="1" operator="lessThanOrEqual">
      <formula>0</formula>
    </cfRule>
  </conditionalFormatting>
  <conditionalFormatting sqref="B35:I40">
    <cfRule type="cellIs" dxfId="234" priority="3" stopIfTrue="1" operator="lessThanOrEqual">
      <formula>0</formula>
    </cfRule>
  </conditionalFormatting>
  <conditionalFormatting sqref="B44:I49">
    <cfRule type="cellIs" dxfId="233" priority="2" stopIfTrue="1" operator="lessThanOrEqual">
      <formula>0</formula>
    </cfRule>
  </conditionalFormatting>
  <conditionalFormatting sqref="J8:J13 L8:M13 O8:P13 R8:S13 U8:V13 X8:Y13 J17:J22 L17:M22 O17:P22 R17:S22 U17:V22 X17:Y22 J26:J31 L26:M31 O26:P31 R26:S31 U26:V31 X26:Y31 J35:J40 L35:M40 O35:P40 R35:S40 U35:V40 X35:Y40 J44:J49 L44:M49 O44:P49 R44:S49 U44:V49 X44:Y49">
    <cfRule type="cellIs" dxfId="232" priority="1" operator="lessThanOrEqual">
      <formula>0</formula>
    </cfRule>
  </conditionalFormatting>
  <pageMargins left="0.75" right="0.5" top="1" bottom="0.5" header="0.5" footer="0.5"/>
  <pageSetup scale="57" fitToHeight="0" orientation="landscape" blackAndWhite="1" r:id="rId1"/>
  <headerFooter alignWithMargins="0">
    <oddFooter>&amp;L470-5477 (Rev. 7/26)&amp;RPage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pageSetUpPr fitToPage="1"/>
  </sheetPr>
  <dimension ref="A1:L60"/>
  <sheetViews>
    <sheetView showGridLines="0" zoomScaleNormal="100" workbookViewId="0">
      <selection activeCell="D10" sqref="D10"/>
    </sheetView>
  </sheetViews>
  <sheetFormatPr defaultColWidth="9.140625" defaultRowHeight="12.75" x14ac:dyDescent="0.2"/>
  <cols>
    <col min="1" max="1" width="6.140625" style="146" customWidth="1"/>
    <col min="2" max="2" width="23" style="146" customWidth="1"/>
    <col min="3" max="3" width="12.28515625" style="146" customWidth="1"/>
    <col min="4" max="10" width="12.7109375" style="146" customWidth="1"/>
    <col min="11" max="11" width="12.7109375" customWidth="1"/>
  </cols>
  <sheetData>
    <row r="1" spans="1:11" ht="31.5" x14ac:dyDescent="0.25">
      <c r="A1" s="250" t="s">
        <v>227</v>
      </c>
      <c r="B1" s="251"/>
      <c r="C1" s="251"/>
      <c r="D1" s="251"/>
      <c r="E1" s="251"/>
      <c r="F1" s="251"/>
      <c r="G1" s="251"/>
      <c r="H1" s="251"/>
      <c r="I1" s="251"/>
      <c r="J1" s="251"/>
    </row>
    <row r="2" spans="1:11" x14ac:dyDescent="0.2">
      <c r="A2" s="71" t="s">
        <v>152</v>
      </c>
      <c r="B2" s="57"/>
      <c r="C2" s="72">
        <f>Certification!D2</f>
        <v>0</v>
      </c>
      <c r="D2" s="57"/>
      <c r="E2" s="36"/>
      <c r="F2" s="36"/>
      <c r="G2" s="36"/>
      <c r="H2" s="36"/>
      <c r="I2" s="36"/>
      <c r="J2" s="36"/>
    </row>
    <row r="3" spans="1:11" x14ac:dyDescent="0.2">
      <c r="A3" s="71" t="s">
        <v>158</v>
      </c>
      <c r="B3" s="57"/>
      <c r="C3" s="632">
        <f>Certification!G6</f>
        <v>0</v>
      </c>
      <c r="D3" s="632"/>
      <c r="E3" s="632"/>
      <c r="F3" s="632"/>
      <c r="G3" s="36"/>
      <c r="H3" s="36"/>
      <c r="I3" s="36"/>
      <c r="J3" s="36"/>
    </row>
    <row r="4" spans="1:11" ht="14.1" customHeight="1" x14ac:dyDescent="0.2">
      <c r="A4"/>
      <c r="B4" s="57"/>
      <c r="C4" s="57"/>
      <c r="D4" s="57"/>
      <c r="E4" s="97"/>
      <c r="F4" s="37"/>
      <c r="G4" s="144"/>
      <c r="H4" s="37"/>
      <c r="I4" s="37"/>
      <c r="J4" s="37"/>
    </row>
    <row r="5" spans="1:11" x14ac:dyDescent="0.2">
      <c r="A5"/>
      <c r="B5"/>
      <c r="C5"/>
      <c r="D5"/>
      <c r="E5" s="37"/>
      <c r="F5" s="37"/>
      <c r="G5" s="35"/>
      <c r="H5" s="37"/>
      <c r="I5" s="37"/>
      <c r="J5" s="37"/>
    </row>
    <row r="6" spans="1:11" ht="15" x14ac:dyDescent="0.25">
      <c r="A6" s="145" t="s">
        <v>132</v>
      </c>
    </row>
    <row r="7" spans="1:11" ht="15.75" thickBot="1" x14ac:dyDescent="0.3">
      <c r="A7" s="145" t="s">
        <v>224</v>
      </c>
    </row>
    <row r="8" spans="1:11" ht="99" customHeight="1" thickBot="1" x14ac:dyDescent="0.25">
      <c r="A8" s="147" t="s">
        <v>3</v>
      </c>
      <c r="B8" s="148"/>
      <c r="C8" s="149" t="s">
        <v>140</v>
      </c>
      <c r="D8" s="149" t="s">
        <v>473</v>
      </c>
      <c r="E8" s="232" t="s">
        <v>474</v>
      </c>
      <c r="F8" s="232" t="s">
        <v>521</v>
      </c>
      <c r="G8" s="232" t="s">
        <v>475</v>
      </c>
      <c r="H8" s="232" t="s">
        <v>476</v>
      </c>
      <c r="I8" s="232" t="s">
        <v>477</v>
      </c>
      <c r="J8" s="232" t="s">
        <v>478</v>
      </c>
      <c r="K8" s="233" t="s">
        <v>479</v>
      </c>
    </row>
    <row r="9" spans="1:11" x14ac:dyDescent="0.2">
      <c r="A9" s="150" t="s">
        <v>179</v>
      </c>
      <c r="B9" s="144"/>
      <c r="C9" s="644"/>
      <c r="D9" s="645"/>
      <c r="E9" s="645"/>
      <c r="F9" s="645"/>
      <c r="G9" s="645"/>
      <c r="H9" s="645"/>
      <c r="I9" s="645"/>
      <c r="J9" s="645"/>
      <c r="K9" s="646"/>
    </row>
    <row r="10" spans="1:11" x14ac:dyDescent="0.2">
      <c r="A10" s="151"/>
      <c r="B10" s="479" t="s">
        <v>506</v>
      </c>
      <c r="C10" s="153">
        <v>401</v>
      </c>
      <c r="D10" s="278"/>
      <c r="E10" s="20"/>
      <c r="F10" s="20"/>
      <c r="G10" s="20"/>
      <c r="H10" s="154">
        <f>E10+F10-G10</f>
        <v>0</v>
      </c>
      <c r="I10" s="20"/>
      <c r="J10" s="15"/>
      <c r="K10" s="20"/>
    </row>
    <row r="11" spans="1:11" x14ac:dyDescent="0.2">
      <c r="A11" s="151"/>
      <c r="B11" s="155" t="s">
        <v>72</v>
      </c>
      <c r="C11" s="156">
        <v>402</v>
      </c>
      <c r="D11" s="280"/>
      <c r="E11" s="98"/>
      <c r="F11" s="98"/>
      <c r="G11" s="98"/>
      <c r="H11" s="154">
        <f>E11+F11-G11</f>
        <v>0</v>
      </c>
      <c r="I11" s="98"/>
      <c r="J11" s="99"/>
      <c r="K11" s="98"/>
    </row>
    <row r="12" spans="1:11" ht="13.5" thickBot="1" x14ac:dyDescent="0.25">
      <c r="A12" s="151"/>
      <c r="B12" s="152"/>
      <c r="C12" s="641"/>
      <c r="D12" s="642"/>
      <c r="E12" s="642"/>
      <c r="F12" s="642"/>
      <c r="G12" s="642"/>
      <c r="H12" s="642"/>
      <c r="I12" s="642"/>
      <c r="J12" s="642"/>
      <c r="K12" s="643"/>
    </row>
    <row r="13" spans="1:11" ht="13.5" thickBot="1" x14ac:dyDescent="0.25">
      <c r="A13" s="357"/>
      <c r="B13" s="358" t="s">
        <v>180</v>
      </c>
      <c r="C13" s="157">
        <v>403</v>
      </c>
      <c r="D13" s="359">
        <f t="shared" ref="D13:I13" si="0">SUM(D10:D11)</f>
        <v>0</v>
      </c>
      <c r="E13" s="359">
        <f t="shared" si="0"/>
        <v>0</v>
      </c>
      <c r="F13" s="359">
        <f t="shared" si="0"/>
        <v>0</v>
      </c>
      <c r="G13" s="359">
        <f t="shared" si="0"/>
        <v>0</v>
      </c>
      <c r="H13" s="359">
        <f t="shared" si="0"/>
        <v>0</v>
      </c>
      <c r="I13" s="359">
        <f t="shared" si="0"/>
        <v>0</v>
      </c>
      <c r="J13" s="360"/>
      <c r="K13" s="361">
        <f>SUM(K10:K11)</f>
        <v>0</v>
      </c>
    </row>
    <row r="14" spans="1:11" s="45" customFormat="1" x14ac:dyDescent="0.2">
      <c r="A14" s="150" t="s">
        <v>4</v>
      </c>
      <c r="B14" s="146"/>
      <c r="C14" s="638"/>
      <c r="D14" s="639"/>
      <c r="E14" s="639"/>
      <c r="F14" s="639"/>
      <c r="G14" s="639"/>
      <c r="H14" s="639"/>
      <c r="I14" s="639"/>
      <c r="J14" s="639"/>
      <c r="K14" s="640"/>
    </row>
    <row r="15" spans="1:11" x14ac:dyDescent="0.2">
      <c r="A15" s="151"/>
      <c r="B15" s="152" t="s">
        <v>5</v>
      </c>
      <c r="C15" s="153">
        <v>404</v>
      </c>
      <c r="D15" s="278"/>
      <c r="E15" s="20"/>
      <c r="F15" s="20"/>
      <c r="G15" s="20"/>
      <c r="H15" s="154">
        <f>E15+F15-G15</f>
        <v>0</v>
      </c>
      <c r="I15" s="20"/>
      <c r="J15" s="15"/>
      <c r="K15" s="20"/>
    </row>
    <row r="16" spans="1:11" x14ac:dyDescent="0.2">
      <c r="A16" s="151"/>
      <c r="B16" s="152" t="s">
        <v>6</v>
      </c>
      <c r="C16" s="153">
        <v>405</v>
      </c>
      <c r="D16" s="278"/>
      <c r="E16" s="20"/>
      <c r="F16" s="20"/>
      <c r="G16" s="20"/>
      <c r="H16" s="154">
        <f>E16+F16-G16</f>
        <v>0</v>
      </c>
      <c r="I16" s="20"/>
      <c r="J16" s="15"/>
      <c r="K16" s="20"/>
    </row>
    <row r="17" spans="1:11" x14ac:dyDescent="0.2">
      <c r="A17" s="151"/>
      <c r="B17" s="152" t="s">
        <v>7</v>
      </c>
      <c r="C17" s="153">
        <v>406</v>
      </c>
      <c r="D17" s="278"/>
      <c r="E17" s="20"/>
      <c r="F17" s="20"/>
      <c r="G17" s="20"/>
      <c r="H17" s="154">
        <f>E17+F17-G17</f>
        <v>0</v>
      </c>
      <c r="I17" s="20"/>
      <c r="J17" s="15"/>
      <c r="K17" s="20"/>
    </row>
    <row r="18" spans="1:11" x14ac:dyDescent="0.2">
      <c r="A18" s="151"/>
      <c r="B18" s="155" t="s">
        <v>135</v>
      </c>
      <c r="C18" s="153">
        <v>407</v>
      </c>
      <c r="D18" s="278"/>
      <c r="E18" s="20"/>
      <c r="F18" s="20"/>
      <c r="G18" s="20"/>
      <c r="H18" s="154">
        <f>E18+F18-G18</f>
        <v>0</v>
      </c>
      <c r="I18" s="20"/>
      <c r="J18" s="15"/>
      <c r="K18" s="20"/>
    </row>
    <row r="19" spans="1:11" ht="13.5" thickBot="1" x14ac:dyDescent="0.25">
      <c r="A19" s="151"/>
      <c r="B19" s="152"/>
      <c r="C19" s="641"/>
      <c r="D19" s="642"/>
      <c r="E19" s="642"/>
      <c r="F19" s="642"/>
      <c r="G19" s="642"/>
      <c r="H19" s="642"/>
      <c r="I19" s="642"/>
      <c r="J19" s="642"/>
      <c r="K19" s="643"/>
    </row>
    <row r="20" spans="1:11" ht="13.5" thickBot="1" x14ac:dyDescent="0.25">
      <c r="A20" s="357"/>
      <c r="B20" s="358" t="s">
        <v>133</v>
      </c>
      <c r="C20" s="157">
        <v>408</v>
      </c>
      <c r="D20" s="359">
        <f>SUM(D15:D18)</f>
        <v>0</v>
      </c>
      <c r="E20" s="359">
        <f>SUM(E15:E18)</f>
        <v>0</v>
      </c>
      <c r="F20" s="359">
        <f>SUM(F15:F18)</f>
        <v>0</v>
      </c>
      <c r="G20" s="359">
        <f>SUM(G15:G18)</f>
        <v>0</v>
      </c>
      <c r="H20" s="359">
        <f>SUM(H15:H18)</f>
        <v>0</v>
      </c>
      <c r="I20" s="359">
        <f>SUM(I15:I19)</f>
        <v>0</v>
      </c>
      <c r="J20" s="360"/>
      <c r="K20" s="361">
        <f>SUM(K15:K18)</f>
        <v>0</v>
      </c>
    </row>
    <row r="21" spans="1:11" s="45" customFormat="1" x14ac:dyDescent="0.2">
      <c r="A21" s="150" t="s">
        <v>8</v>
      </c>
      <c r="B21" s="366"/>
      <c r="C21" s="638"/>
      <c r="D21" s="639"/>
      <c r="E21" s="639"/>
      <c r="F21" s="639"/>
      <c r="G21" s="639"/>
      <c r="H21" s="639"/>
      <c r="I21" s="639"/>
      <c r="J21" s="639"/>
      <c r="K21" s="640"/>
    </row>
    <row r="22" spans="1:11" x14ac:dyDescent="0.2">
      <c r="A22" s="159"/>
      <c r="B22" s="152" t="s">
        <v>9</v>
      </c>
      <c r="C22" s="153">
        <v>409</v>
      </c>
      <c r="D22" s="278"/>
      <c r="E22" s="20"/>
      <c r="F22" s="20"/>
      <c r="G22" s="20"/>
      <c r="H22" s="154">
        <f>E22+F22-G22</f>
        <v>0</v>
      </c>
      <c r="I22" s="20"/>
      <c r="J22" s="15"/>
      <c r="K22" s="20"/>
    </row>
    <row r="23" spans="1:11" x14ac:dyDescent="0.2">
      <c r="A23" s="159"/>
      <c r="B23" s="152" t="s">
        <v>10</v>
      </c>
      <c r="C23" s="153">
        <v>410</v>
      </c>
      <c r="D23" s="278"/>
      <c r="E23" s="20"/>
      <c r="F23" s="20"/>
      <c r="G23" s="20"/>
      <c r="H23" s="154">
        <f>E23+F23-G23</f>
        <v>0</v>
      </c>
      <c r="I23" s="20"/>
      <c r="J23" s="15"/>
      <c r="K23" s="20"/>
    </row>
    <row r="24" spans="1:11" x14ac:dyDescent="0.2">
      <c r="A24" s="159"/>
      <c r="B24" s="235" t="s">
        <v>136</v>
      </c>
      <c r="C24" s="153">
        <v>411</v>
      </c>
      <c r="D24" s="278"/>
      <c r="E24" s="20"/>
      <c r="F24" s="20"/>
      <c r="G24" s="20"/>
      <c r="H24" s="154">
        <f>E24+F24-G24</f>
        <v>0</v>
      </c>
      <c r="I24" s="20"/>
      <c r="J24" s="15"/>
      <c r="K24" s="20"/>
    </row>
    <row r="25" spans="1:11" x14ac:dyDescent="0.2">
      <c r="A25" s="159"/>
      <c r="B25" s="152" t="s">
        <v>72</v>
      </c>
      <c r="C25" s="153">
        <v>412</v>
      </c>
      <c r="D25" s="278"/>
      <c r="E25" s="20"/>
      <c r="F25" s="20"/>
      <c r="G25" s="20"/>
      <c r="H25" s="154">
        <f>E25+F25-G25</f>
        <v>0</v>
      </c>
      <c r="I25" s="20"/>
      <c r="J25" s="15"/>
      <c r="K25" s="20"/>
    </row>
    <row r="26" spans="1:11" ht="13.5" thickBot="1" x14ac:dyDescent="0.25">
      <c r="A26" s="159"/>
      <c r="B26" s="152"/>
      <c r="C26" s="641"/>
      <c r="D26" s="642"/>
      <c r="E26" s="642"/>
      <c r="F26" s="642"/>
      <c r="G26" s="642"/>
      <c r="H26" s="642"/>
      <c r="I26" s="642"/>
      <c r="J26" s="642"/>
      <c r="K26" s="643"/>
    </row>
    <row r="27" spans="1:11" ht="13.5" thickBot="1" x14ac:dyDescent="0.25">
      <c r="A27" s="357"/>
      <c r="B27" s="358" t="s">
        <v>134</v>
      </c>
      <c r="C27" s="362">
        <v>413</v>
      </c>
      <c r="D27" s="355">
        <f>SUM(D22:D25)</f>
        <v>0</v>
      </c>
      <c r="E27" s="355">
        <f>SUM(E22:E25)</f>
        <v>0</v>
      </c>
      <c r="F27" s="355">
        <f>SUM(F22:F25)</f>
        <v>0</v>
      </c>
      <c r="G27" s="355">
        <f>SUM(G22:G25)</f>
        <v>0</v>
      </c>
      <c r="H27" s="355">
        <f>SUM(H22:H25)</f>
        <v>0</v>
      </c>
      <c r="I27" s="355">
        <f>SUM(I21:I25)</f>
        <v>0</v>
      </c>
      <c r="J27" s="356"/>
      <c r="K27" s="477">
        <f>SUM(K22:K25)</f>
        <v>0</v>
      </c>
    </row>
    <row r="28" spans="1:11" s="45" customFormat="1" x14ac:dyDescent="0.2">
      <c r="A28" s="158" t="s">
        <v>349</v>
      </c>
      <c r="B28" s="364"/>
      <c r="C28" s="638"/>
      <c r="D28" s="639"/>
      <c r="E28" s="639"/>
      <c r="F28" s="639"/>
      <c r="G28" s="639"/>
      <c r="H28" s="639"/>
      <c r="I28" s="639"/>
      <c r="J28" s="639"/>
      <c r="K28" s="640"/>
    </row>
    <row r="29" spans="1:11" s="45" customFormat="1" ht="13.5" thickBot="1" x14ac:dyDescent="0.25">
      <c r="A29" s="158"/>
      <c r="B29" s="365" t="s">
        <v>276</v>
      </c>
      <c r="C29" s="368">
        <v>414</v>
      </c>
      <c r="D29" s="526"/>
      <c r="E29" s="369"/>
      <c r="F29" s="369"/>
      <c r="G29" s="369"/>
      <c r="H29" s="525">
        <f>E29+F29-G29</f>
        <v>0</v>
      </c>
      <c r="I29" s="369"/>
      <c r="J29" s="370"/>
      <c r="K29" s="369"/>
    </row>
    <row r="30" spans="1:11" s="45" customFormat="1" ht="28.5" customHeight="1" thickBot="1" x14ac:dyDescent="0.25">
      <c r="A30" s="647" t="s">
        <v>350</v>
      </c>
      <c r="B30" s="648"/>
      <c r="C30" s="362">
        <v>415</v>
      </c>
      <c r="D30" s="367">
        <f>D20+D27+D13+D29</f>
        <v>0</v>
      </c>
      <c r="E30" s="367">
        <f>E20+E27+E13+E29</f>
        <v>0</v>
      </c>
      <c r="F30" s="367">
        <f t="shared" ref="F30:K30" si="1">F20+F27+F13+F29</f>
        <v>0</v>
      </c>
      <c r="G30" s="367">
        <f t="shared" si="1"/>
        <v>0</v>
      </c>
      <c r="H30" s="367">
        <f t="shared" si="1"/>
        <v>0</v>
      </c>
      <c r="I30" s="367">
        <f t="shared" si="1"/>
        <v>0</v>
      </c>
      <c r="J30" s="371"/>
      <c r="K30" s="478">
        <f t="shared" si="1"/>
        <v>0</v>
      </c>
    </row>
    <row r="31" spans="1:11" s="45" customFormat="1" x14ac:dyDescent="0.2">
      <c r="A31" s="146"/>
      <c r="B31" s="146"/>
      <c r="C31" s="19"/>
      <c r="D31" s="146"/>
      <c r="E31" s="146"/>
      <c r="F31" s="146"/>
      <c r="G31" s="146"/>
      <c r="H31" s="146"/>
      <c r="I31" s="146"/>
      <c r="J31" s="146"/>
      <c r="K31"/>
    </row>
    <row r="32" spans="1:11" ht="15.75" thickBot="1" x14ac:dyDescent="0.3">
      <c r="A32" s="145" t="s">
        <v>137</v>
      </c>
      <c r="C32" s="19"/>
    </row>
    <row r="33" spans="1:11" ht="78.75" customHeight="1" thickBot="1" x14ac:dyDescent="0.25">
      <c r="A33" s="147" t="s">
        <v>3</v>
      </c>
      <c r="B33" s="148"/>
      <c r="C33" s="149" t="s">
        <v>140</v>
      </c>
      <c r="D33" s="234" t="s">
        <v>480</v>
      </c>
      <c r="E33" s="232" t="s">
        <v>481</v>
      </c>
      <c r="F33" s="232" t="s">
        <v>482</v>
      </c>
      <c r="G33" s="233" t="s">
        <v>483</v>
      </c>
      <c r="H33"/>
      <c r="K33" s="240" t="s">
        <v>484</v>
      </c>
    </row>
    <row r="34" spans="1:11" x14ac:dyDescent="0.2">
      <c r="A34" s="150" t="s">
        <v>179</v>
      </c>
      <c r="B34" s="144"/>
      <c r="C34" s="635"/>
      <c r="D34" s="636"/>
      <c r="E34" s="636"/>
      <c r="F34" s="636"/>
      <c r="G34" s="637"/>
      <c r="H34" s="45"/>
      <c r="K34" s="200"/>
    </row>
    <row r="35" spans="1:11" x14ac:dyDescent="0.2">
      <c r="A35" s="151"/>
      <c r="B35" s="479" t="s">
        <v>506</v>
      </c>
      <c r="C35" s="153">
        <v>401</v>
      </c>
      <c r="D35" s="278"/>
      <c r="E35" s="495"/>
      <c r="F35" s="279"/>
      <c r="G35" s="279"/>
      <c r="H35" s="160"/>
      <c r="K35" s="201">
        <f>F35-K10</f>
        <v>0</v>
      </c>
    </row>
    <row r="36" spans="1:11" x14ac:dyDescent="0.2">
      <c r="A36" s="151"/>
      <c r="B36" s="155" t="s">
        <v>72</v>
      </c>
      <c r="C36" s="156">
        <v>402</v>
      </c>
      <c r="D36" s="280"/>
      <c r="E36" s="495"/>
      <c r="F36" s="281"/>
      <c r="G36" s="281"/>
      <c r="H36" s="160"/>
      <c r="K36" s="201">
        <f>F36-K11</f>
        <v>0</v>
      </c>
    </row>
    <row r="37" spans="1:11" ht="13.5" thickBot="1" x14ac:dyDescent="0.25">
      <c r="A37" s="151"/>
      <c r="B37" s="152"/>
      <c r="C37" s="654"/>
      <c r="D37" s="655"/>
      <c r="E37" s="655"/>
      <c r="F37" s="655"/>
      <c r="G37" s="656"/>
      <c r="H37" s="161"/>
      <c r="K37" s="202"/>
    </row>
    <row r="38" spans="1:11" ht="13.5" thickBot="1" x14ac:dyDescent="0.25">
      <c r="A38" s="357"/>
      <c r="B38" s="358" t="s">
        <v>180</v>
      </c>
      <c r="C38" s="480">
        <v>403</v>
      </c>
      <c r="D38" s="633"/>
      <c r="E38" s="634"/>
      <c r="F38" s="481">
        <f>SUM(F35:F36)</f>
        <v>0</v>
      </c>
      <c r="G38" s="481">
        <f>SUM(G35:G36)</f>
        <v>0</v>
      </c>
      <c r="H38" s="363"/>
      <c r="I38" s="144"/>
      <c r="J38" s="45"/>
      <c r="K38" s="111">
        <f>F38-K13</f>
        <v>0</v>
      </c>
    </row>
    <row r="39" spans="1:11" s="45" customFormat="1" x14ac:dyDescent="0.2">
      <c r="A39" s="158" t="s">
        <v>4</v>
      </c>
      <c r="B39" s="146"/>
      <c r="C39" s="635"/>
      <c r="D39" s="636"/>
      <c r="E39" s="636"/>
      <c r="F39" s="636"/>
      <c r="G39" s="637"/>
      <c r="H39"/>
      <c r="I39" s="146"/>
      <c r="J39" s="146"/>
      <c r="K39" s="203"/>
    </row>
    <row r="40" spans="1:11" x14ac:dyDescent="0.2">
      <c r="A40" s="151"/>
      <c r="B40" s="152" t="s">
        <v>5</v>
      </c>
      <c r="C40" s="153">
        <v>404</v>
      </c>
      <c r="D40" s="282"/>
      <c r="E40" s="495"/>
      <c r="F40" s="279"/>
      <c r="G40" s="279"/>
      <c r="H40"/>
      <c r="K40" s="201">
        <f>F40-K15</f>
        <v>0</v>
      </c>
    </row>
    <row r="41" spans="1:11" x14ac:dyDescent="0.2">
      <c r="A41" s="151"/>
      <c r="B41" s="152" t="s">
        <v>6</v>
      </c>
      <c r="C41" s="153">
        <v>405</v>
      </c>
      <c r="D41" s="278"/>
      <c r="E41" s="495"/>
      <c r="F41" s="279"/>
      <c r="G41" s="279"/>
      <c r="H41"/>
      <c r="K41" s="201">
        <f>F41-K16</f>
        <v>0</v>
      </c>
    </row>
    <row r="42" spans="1:11" x14ac:dyDescent="0.2">
      <c r="A42" s="151"/>
      <c r="B42" s="152" t="s">
        <v>7</v>
      </c>
      <c r="C42" s="153">
        <v>406</v>
      </c>
      <c r="D42" s="278"/>
      <c r="E42" s="495"/>
      <c r="F42" s="279"/>
      <c r="G42" s="279"/>
      <c r="H42"/>
      <c r="K42" s="201">
        <f>F42-K17</f>
        <v>0</v>
      </c>
    </row>
    <row r="43" spans="1:11" x14ac:dyDescent="0.2">
      <c r="A43" s="151"/>
      <c r="B43" s="155" t="s">
        <v>135</v>
      </c>
      <c r="C43" s="153">
        <v>407</v>
      </c>
      <c r="D43" s="278"/>
      <c r="E43" s="495"/>
      <c r="F43" s="279"/>
      <c r="G43" s="279"/>
      <c r="H43"/>
      <c r="K43" s="201">
        <f>F43-K18</f>
        <v>0</v>
      </c>
    </row>
    <row r="44" spans="1:11" ht="13.5" thickBot="1" x14ac:dyDescent="0.25">
      <c r="A44" s="151"/>
      <c r="B44" s="152"/>
      <c r="C44" s="654"/>
      <c r="D44" s="655"/>
      <c r="E44" s="655"/>
      <c r="F44" s="655"/>
      <c r="G44" s="656"/>
      <c r="H44"/>
      <c r="K44" s="202"/>
    </row>
    <row r="45" spans="1:11" ht="13.5" thickBot="1" x14ac:dyDescent="0.25">
      <c r="A45" s="357"/>
      <c r="B45" s="358" t="s">
        <v>133</v>
      </c>
      <c r="C45" s="480">
        <v>408</v>
      </c>
      <c r="D45" s="652"/>
      <c r="E45" s="653"/>
      <c r="F45" s="482">
        <f>SUM(F40:F43)</f>
        <v>0</v>
      </c>
      <c r="G45" s="482">
        <f>SUM(G40:G43)</f>
        <v>0</v>
      </c>
      <c r="H45" s="45"/>
      <c r="I45" s="144"/>
      <c r="J45" s="45"/>
      <c r="K45" s="111">
        <f>F45-K20</f>
        <v>0</v>
      </c>
    </row>
    <row r="46" spans="1:11" s="45" customFormat="1" x14ac:dyDescent="0.2">
      <c r="A46" s="158" t="s">
        <v>8</v>
      </c>
      <c r="B46" s="146"/>
      <c r="C46" s="635"/>
      <c r="D46" s="636"/>
      <c r="E46" s="636"/>
      <c r="F46" s="636"/>
      <c r="G46" s="637"/>
      <c r="H46"/>
      <c r="I46" s="146"/>
      <c r="J46" s="146"/>
      <c r="K46" s="203"/>
    </row>
    <row r="47" spans="1:11" x14ac:dyDescent="0.2">
      <c r="A47" s="159"/>
      <c r="B47" s="152" t="s">
        <v>9</v>
      </c>
      <c r="C47" s="153">
        <v>409</v>
      </c>
      <c r="D47" s="278"/>
      <c r="E47" s="495"/>
      <c r="F47" s="279"/>
      <c r="G47" s="279"/>
      <c r="H47"/>
      <c r="K47" s="201">
        <f>F47-K22</f>
        <v>0</v>
      </c>
    </row>
    <row r="48" spans="1:11" x14ac:dyDescent="0.2">
      <c r="A48" s="159"/>
      <c r="B48" s="152" t="s">
        <v>10</v>
      </c>
      <c r="C48" s="153">
        <v>410</v>
      </c>
      <c r="D48" s="278"/>
      <c r="E48" s="495"/>
      <c r="F48" s="279"/>
      <c r="G48" s="279"/>
      <c r="H48"/>
      <c r="K48" s="201">
        <f>F48-K23</f>
        <v>0</v>
      </c>
    </row>
    <row r="49" spans="1:12" x14ac:dyDescent="0.2">
      <c r="A49" s="159"/>
      <c r="B49" s="235" t="s">
        <v>136</v>
      </c>
      <c r="C49" s="153">
        <v>411</v>
      </c>
      <c r="D49" s="278"/>
      <c r="E49" s="495"/>
      <c r="F49" s="279"/>
      <c r="G49" s="279"/>
      <c r="H49"/>
      <c r="K49" s="201">
        <f>F49-K24</f>
        <v>0</v>
      </c>
    </row>
    <row r="50" spans="1:12" x14ac:dyDescent="0.2">
      <c r="A50" s="159"/>
      <c r="B50" s="152" t="s">
        <v>72</v>
      </c>
      <c r="C50" s="153">
        <v>412</v>
      </c>
      <c r="D50" s="278"/>
      <c r="E50" s="495"/>
      <c r="F50" s="279"/>
      <c r="G50" s="279"/>
      <c r="H50"/>
      <c r="K50" s="201">
        <f>F50-K25</f>
        <v>0</v>
      </c>
    </row>
    <row r="51" spans="1:12" ht="13.5" thickBot="1" x14ac:dyDescent="0.25">
      <c r="A51" s="159"/>
      <c r="B51" s="152"/>
      <c r="C51" s="654"/>
      <c r="D51" s="655"/>
      <c r="E51" s="655"/>
      <c r="F51" s="655"/>
      <c r="G51" s="656"/>
      <c r="H51"/>
      <c r="K51" s="202"/>
    </row>
    <row r="52" spans="1:12" ht="13.5" thickBot="1" x14ac:dyDescent="0.25">
      <c r="A52" s="357"/>
      <c r="B52" s="358" t="s">
        <v>134</v>
      </c>
      <c r="C52" s="483">
        <v>413</v>
      </c>
      <c r="D52" s="633"/>
      <c r="E52" s="634"/>
      <c r="F52" s="484">
        <f>SUM(F47:F50)</f>
        <v>0</v>
      </c>
      <c r="G52" s="484">
        <f>SUM(G47:G50)</f>
        <v>0</v>
      </c>
      <c r="H52" s="45"/>
      <c r="I52" s="144"/>
      <c r="J52" s="45"/>
      <c r="K52" s="111">
        <f>F52-K27</f>
        <v>0</v>
      </c>
    </row>
    <row r="53" spans="1:12" s="45" customFormat="1" x14ac:dyDescent="0.2">
      <c r="A53" s="144" t="s">
        <v>349</v>
      </c>
      <c r="B53" s="146"/>
      <c r="C53" s="635"/>
      <c r="D53" s="636"/>
      <c r="E53" s="636"/>
      <c r="F53" s="636"/>
      <c r="G53" s="637"/>
      <c r="H53"/>
      <c r="I53" s="146"/>
      <c r="J53" s="146"/>
      <c r="K53" s="203"/>
    </row>
    <row r="54" spans="1:12" ht="13.5" thickBot="1" x14ac:dyDescent="0.25">
      <c r="A54" s="158"/>
      <c r="B54" s="365" t="s">
        <v>276</v>
      </c>
      <c r="C54" s="368">
        <v>414</v>
      </c>
      <c r="D54" s="374"/>
      <c r="E54" s="375"/>
      <c r="F54" s="375"/>
      <c r="G54" s="375"/>
      <c r="H54" s="45"/>
      <c r="I54" s="144"/>
      <c r="J54" s="45"/>
      <c r="K54" s="105">
        <f>F54-K29</f>
        <v>0</v>
      </c>
    </row>
    <row r="55" spans="1:12" s="45" customFormat="1" ht="28.5" customHeight="1" thickBot="1" x14ac:dyDescent="0.25">
      <c r="A55" s="647" t="s">
        <v>350</v>
      </c>
      <c r="B55" s="649"/>
      <c r="C55" s="362">
        <v>415</v>
      </c>
      <c r="D55" s="650"/>
      <c r="E55" s="651"/>
      <c r="F55" s="372">
        <f>F45+F52+F38+F54</f>
        <v>0</v>
      </c>
      <c r="G55" s="373">
        <f>G45+G52+G38+G54</f>
        <v>0</v>
      </c>
      <c r="I55" s="144"/>
      <c r="K55" s="111">
        <f>F55-K30</f>
        <v>0</v>
      </c>
    </row>
    <row r="56" spans="1:12" s="45" customFormat="1" x14ac:dyDescent="0.2">
      <c r="A56" s="146"/>
      <c r="B56" s="155"/>
      <c r="C56" s="19"/>
      <c r="D56" s="16"/>
      <c r="E56" s="16"/>
      <c r="F56" s="16"/>
      <c r="G56" s="16"/>
      <c r="H56"/>
      <c r="I56" s="146"/>
      <c r="J56"/>
      <c r="K56"/>
    </row>
    <row r="57" spans="1:12" ht="11.25" customHeight="1" x14ac:dyDescent="0.2">
      <c r="B57" s="155"/>
      <c r="C57" s="19"/>
      <c r="D57" s="16"/>
      <c r="E57" s="16"/>
      <c r="F57" s="16"/>
      <c r="G57" s="16"/>
      <c r="H57"/>
      <c r="I57"/>
      <c r="J57"/>
    </row>
    <row r="58" spans="1:12" ht="11.25" customHeight="1" x14ac:dyDescent="0.2"/>
    <row r="60" spans="1:12" x14ac:dyDescent="0.2">
      <c r="L60" s="4" t="s">
        <v>200</v>
      </c>
    </row>
  </sheetData>
  <sheetProtection algorithmName="SHA-512" hashValue="b7YX194nd3EmKN9fOrLI2w70yIeXwxeK3Thk0ghXnoIN//HIWbmATle4PgOoRu+3wxHlGRTGWsn0juC3vhUB9g==" saltValue="/lpIDhhm/uafdotX0G54Hg==" spinCount="100000" sheet="1" scenarios="1"/>
  <mergeCells count="21">
    <mergeCell ref="A30:B30"/>
    <mergeCell ref="A55:B55"/>
    <mergeCell ref="D55:E55"/>
    <mergeCell ref="D52:E52"/>
    <mergeCell ref="D45:E45"/>
    <mergeCell ref="C37:G37"/>
    <mergeCell ref="C44:G44"/>
    <mergeCell ref="C51:G51"/>
    <mergeCell ref="C39:G39"/>
    <mergeCell ref="C46:G46"/>
    <mergeCell ref="C53:G53"/>
    <mergeCell ref="C3:F3"/>
    <mergeCell ref="D38:E38"/>
    <mergeCell ref="C34:G34"/>
    <mergeCell ref="C28:K28"/>
    <mergeCell ref="C26:K26"/>
    <mergeCell ref="C21:K21"/>
    <mergeCell ref="C14:K14"/>
    <mergeCell ref="C19:K19"/>
    <mergeCell ref="C12:K12"/>
    <mergeCell ref="C9:K9"/>
  </mergeCells>
  <phoneticPr fontId="6" type="noConversion"/>
  <conditionalFormatting sqref="C27">
    <cfRule type="cellIs" dxfId="231" priority="10" stopIfTrue="1" operator="lessThanOrEqual">
      <formula>0</formula>
    </cfRule>
  </conditionalFormatting>
  <conditionalFormatting sqref="C29">
    <cfRule type="cellIs" dxfId="230" priority="8" stopIfTrue="1" operator="lessThanOrEqual">
      <formula>0</formula>
    </cfRule>
  </conditionalFormatting>
  <conditionalFormatting sqref="C47:C50">
    <cfRule type="cellIs" dxfId="229" priority="4" stopIfTrue="1" operator="lessThanOrEqual">
      <formula>0</formula>
    </cfRule>
  </conditionalFormatting>
  <conditionalFormatting sqref="C52">
    <cfRule type="cellIs" dxfId="228" priority="3" stopIfTrue="1" operator="lessThanOrEqual">
      <formula>0</formula>
    </cfRule>
  </conditionalFormatting>
  <conditionalFormatting sqref="C54">
    <cfRule type="cellIs" dxfId="227" priority="2" stopIfTrue="1" operator="lessThanOrEqual">
      <formula>0</formula>
    </cfRule>
  </conditionalFormatting>
  <conditionalFormatting sqref="C22:D25 D29">
    <cfRule type="cellIs" dxfId="226" priority="27" stopIfTrue="1" operator="equal">
      <formula>0</formula>
    </cfRule>
  </conditionalFormatting>
  <conditionalFormatting sqref="C10:G11 I10:K11 C15:G18 I15:K18 E22:G25 I22:K25 C35:G36">
    <cfRule type="cellIs" dxfId="225" priority="31" stopIfTrue="1" operator="lessThanOrEqual">
      <formula>0</formula>
    </cfRule>
  </conditionalFormatting>
  <conditionalFormatting sqref="C40:G43">
    <cfRule type="cellIs" dxfId="224" priority="5" stopIfTrue="1" operator="lessThanOrEqual">
      <formula>0</formula>
    </cfRule>
  </conditionalFormatting>
  <conditionalFormatting sqref="D47:G50">
    <cfRule type="cellIs" dxfId="223" priority="23" stopIfTrue="1" operator="lessThanOrEqual">
      <formula>0</formula>
    </cfRule>
  </conditionalFormatting>
  <conditionalFormatting sqref="D54:G54">
    <cfRule type="cellIs" dxfId="222" priority="7" stopIfTrue="1" operator="lessThanOrEqual">
      <formula>0</formula>
    </cfRule>
  </conditionalFormatting>
  <conditionalFormatting sqref="E29:G29 I29:K29">
    <cfRule type="cellIs" dxfId="221" priority="9" stopIfTrue="1" operator="lessThanOrEqual">
      <formula>0</formula>
    </cfRule>
  </conditionalFormatting>
  <pageMargins left="0.75" right="0.5" top="1" bottom="0.5" header="0.5" footer="0.5"/>
  <pageSetup scale="65" fitToHeight="0" orientation="portrait" blackAndWhite="1" r:id="rId1"/>
  <headerFooter alignWithMargins="0">
    <oddFooter>&amp;L470-5477 (Rev. 7/26)&amp;RPage &amp;P of &amp;N</oddFooter>
  </headerFooter>
  <colBreaks count="1" manualBreakCount="1">
    <brk id="10"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57"/>
  <sheetViews>
    <sheetView showGridLines="0" zoomScaleNormal="100" workbookViewId="0"/>
  </sheetViews>
  <sheetFormatPr defaultColWidth="9.140625" defaultRowHeight="12.75" x14ac:dyDescent="0.2"/>
  <cols>
    <col min="1" max="1" width="5.42578125" style="146" customWidth="1"/>
    <col min="2" max="2" width="28.7109375" style="146" bestFit="1" customWidth="1"/>
    <col min="3" max="3" width="12.42578125" style="146" customWidth="1"/>
    <col min="4" max="4" width="14.85546875" style="146" customWidth="1"/>
    <col min="5" max="10" width="13.5703125" style="146" customWidth="1"/>
    <col min="11" max="17" width="11.140625" customWidth="1"/>
  </cols>
  <sheetData>
    <row r="1" spans="1:10" ht="31.5" x14ac:dyDescent="0.25">
      <c r="A1" s="250" t="s">
        <v>257</v>
      </c>
      <c r="B1" s="249"/>
      <c r="C1" s="249"/>
      <c r="D1" s="249"/>
      <c r="E1" s="249"/>
      <c r="F1" s="249"/>
      <c r="G1" s="249"/>
      <c r="H1" s="249"/>
      <c r="I1" s="249"/>
    </row>
    <row r="2" spans="1:10" ht="14.1" customHeight="1" x14ac:dyDescent="0.2">
      <c r="A2" s="71" t="s">
        <v>152</v>
      </c>
      <c r="B2" s="57"/>
      <c r="C2" s="72">
        <f>Certification!D2</f>
        <v>0</v>
      </c>
      <c r="D2" s="57"/>
      <c r="E2" s="36"/>
      <c r="F2" s="36"/>
      <c r="G2" s="36"/>
      <c r="H2" s="36"/>
      <c r="I2" s="36"/>
      <c r="J2" s="36"/>
    </row>
    <row r="3" spans="1:10" x14ac:dyDescent="0.2">
      <c r="A3" s="71" t="s">
        <v>158</v>
      </c>
      <c r="B3" s="57"/>
      <c r="C3" s="632">
        <f>Certification!G6</f>
        <v>0</v>
      </c>
      <c r="D3" s="632"/>
      <c r="E3" s="632"/>
      <c r="F3" s="632"/>
      <c r="G3" s="36"/>
      <c r="H3" s="36"/>
      <c r="I3" s="36"/>
      <c r="J3" s="36"/>
    </row>
    <row r="4" spans="1:10" ht="14.1" customHeight="1" x14ac:dyDescent="0.2">
      <c r="A4"/>
      <c r="B4" s="57"/>
      <c r="C4" s="57"/>
      <c r="D4" s="57"/>
      <c r="E4" s="97"/>
      <c r="F4" s="37"/>
      <c r="G4" s="144"/>
      <c r="H4" s="37"/>
      <c r="I4" s="37"/>
      <c r="J4" s="37"/>
    </row>
    <row r="5" spans="1:10" ht="11.25" customHeight="1" x14ac:dyDescent="0.2">
      <c r="B5" s="155"/>
      <c r="C5" s="19"/>
      <c r="D5" s="16"/>
      <c r="E5" s="16"/>
      <c r="F5" s="16"/>
      <c r="G5" s="16"/>
      <c r="H5"/>
      <c r="I5"/>
      <c r="J5"/>
    </row>
    <row r="6" spans="1:10" ht="15" x14ac:dyDescent="0.25">
      <c r="A6" s="145" t="s">
        <v>222</v>
      </c>
      <c r="C6" s="19"/>
    </row>
    <row r="7" spans="1:10" x14ac:dyDescent="0.2">
      <c r="A7" s="4" t="s">
        <v>196</v>
      </c>
      <c r="B7" s="4"/>
      <c r="C7" s="4"/>
      <c r="D7" s="4"/>
      <c r="E7" s="135"/>
      <c r="F7" s="4"/>
      <c r="G7" s="4"/>
      <c r="H7" s="4"/>
      <c r="I7" s="4"/>
      <c r="J7" s="4"/>
    </row>
    <row r="8" spans="1:10" ht="34.5" customHeight="1" x14ac:dyDescent="0.2">
      <c r="A8" s="134" t="s">
        <v>206</v>
      </c>
      <c r="B8" s="660" t="s">
        <v>439</v>
      </c>
      <c r="C8" s="661"/>
      <c r="D8" s="661"/>
      <c r="E8" s="661"/>
      <c r="F8" s="661"/>
      <c r="G8" s="661"/>
      <c r="H8" s="661"/>
      <c r="I8" s="661"/>
      <c r="J8" s="132"/>
    </row>
    <row r="9" spans="1:10" x14ac:dyDescent="0.2">
      <c r="A9" s="140"/>
      <c r="B9" s="140"/>
      <c r="C9" s="140"/>
      <c r="D9" s="140"/>
      <c r="E9" s="140"/>
      <c r="F9" s="140"/>
      <c r="G9" s="140"/>
    </row>
    <row r="10" spans="1:10" x14ac:dyDescent="0.2">
      <c r="A10" s="140"/>
      <c r="B10" s="140"/>
      <c r="C10" s="140"/>
      <c r="D10" s="140"/>
      <c r="E10" s="140"/>
      <c r="F10" s="140"/>
      <c r="G10" s="140"/>
    </row>
    <row r="11" spans="1:10" ht="12.75" customHeight="1" x14ac:dyDescent="0.2">
      <c r="B11" s="663" t="s">
        <v>254</v>
      </c>
      <c r="C11" s="664"/>
      <c r="D11" s="204">
        <v>2</v>
      </c>
      <c r="E11" s="204">
        <v>5</v>
      </c>
      <c r="F11" s="204">
        <v>6</v>
      </c>
      <c r="G11" s="204">
        <v>7</v>
      </c>
      <c r="H11" s="204">
        <v>8</v>
      </c>
      <c r="I11" s="204">
        <v>9</v>
      </c>
    </row>
    <row r="12" spans="1:10" ht="25.5" x14ac:dyDescent="0.2">
      <c r="A12" s="194"/>
      <c r="B12" s="662" t="s">
        <v>192</v>
      </c>
      <c r="C12" s="659" t="s">
        <v>193</v>
      </c>
      <c r="D12" s="659" t="s">
        <v>458</v>
      </c>
      <c r="E12" s="659" t="s">
        <v>205</v>
      </c>
      <c r="F12" s="657" t="s">
        <v>259</v>
      </c>
      <c r="G12" s="183"/>
      <c r="H12" s="208" t="s">
        <v>194</v>
      </c>
      <c r="I12" s="204" t="s">
        <v>195</v>
      </c>
    </row>
    <row r="13" spans="1:10" ht="27" customHeight="1" x14ac:dyDescent="0.2">
      <c r="B13" s="662"/>
      <c r="C13" s="659"/>
      <c r="D13" s="659"/>
      <c r="E13" s="659"/>
      <c r="F13" s="658"/>
      <c r="G13" s="447" t="s">
        <v>82</v>
      </c>
      <c r="H13" s="447" t="s">
        <v>258</v>
      </c>
      <c r="I13" s="446" t="s">
        <v>253</v>
      </c>
    </row>
    <row r="14" spans="1:10" x14ac:dyDescent="0.2">
      <c r="B14" s="470" t="s">
        <v>431</v>
      </c>
      <c r="C14" s="18">
        <v>2810</v>
      </c>
      <c r="D14" s="278"/>
      <c r="E14" s="278"/>
      <c r="F14" s="278"/>
      <c r="G14" s="278"/>
      <c r="H14" s="278"/>
      <c r="I14" s="278"/>
    </row>
    <row r="15" spans="1:10" x14ac:dyDescent="0.2">
      <c r="B15" s="470" t="s">
        <v>432</v>
      </c>
      <c r="C15" s="18">
        <v>2820</v>
      </c>
      <c r="D15" s="278"/>
      <c r="E15" s="278"/>
      <c r="F15" s="278"/>
      <c r="G15" s="278"/>
      <c r="H15" s="278"/>
      <c r="I15" s="278"/>
    </row>
    <row r="16" spans="1:10" x14ac:dyDescent="0.2">
      <c r="B16" s="470" t="s">
        <v>433</v>
      </c>
      <c r="C16" s="18">
        <v>2830</v>
      </c>
      <c r="D16" s="278"/>
      <c r="E16" s="278"/>
      <c r="F16" s="278"/>
      <c r="G16" s="278"/>
      <c r="H16" s="278"/>
      <c r="I16" s="278"/>
    </row>
    <row r="17" spans="2:10" x14ac:dyDescent="0.2">
      <c r="B17" s="470" t="s">
        <v>434</v>
      </c>
      <c r="C17" s="18">
        <v>2840</v>
      </c>
      <c r="D17" s="278"/>
      <c r="E17" s="278"/>
      <c r="F17" s="278"/>
      <c r="G17" s="278"/>
      <c r="H17" s="278"/>
      <c r="I17" s="278"/>
    </row>
    <row r="18" spans="2:10" x14ac:dyDescent="0.2">
      <c r="B18" s="470" t="s">
        <v>435</v>
      </c>
      <c r="C18" s="18">
        <v>2850</v>
      </c>
      <c r="D18" s="278"/>
      <c r="E18" s="278"/>
      <c r="F18" s="278"/>
      <c r="G18" s="278"/>
      <c r="H18" s="278"/>
      <c r="I18" s="278"/>
    </row>
    <row r="19" spans="2:10" x14ac:dyDescent="0.2">
      <c r="B19" s="470" t="s">
        <v>436</v>
      </c>
      <c r="C19" s="18">
        <v>2850</v>
      </c>
      <c r="D19" s="278"/>
      <c r="E19" s="278"/>
      <c r="F19" s="278"/>
      <c r="G19" s="278"/>
      <c r="H19" s="278"/>
      <c r="I19" s="278"/>
    </row>
    <row r="20" spans="2:10" x14ac:dyDescent="0.2">
      <c r="B20" s="470" t="s">
        <v>437</v>
      </c>
      <c r="C20" s="18">
        <v>2860</v>
      </c>
      <c r="D20" s="278"/>
      <c r="E20" s="278"/>
      <c r="F20" s="278"/>
      <c r="G20" s="278"/>
      <c r="H20" s="278"/>
      <c r="I20" s="278"/>
    </row>
    <row r="21" spans="2:10" x14ac:dyDescent="0.2">
      <c r="B21" s="470" t="s">
        <v>438</v>
      </c>
      <c r="C21" s="18">
        <v>4440</v>
      </c>
      <c r="D21" s="278"/>
      <c r="E21" s="278"/>
      <c r="F21" s="278"/>
      <c r="G21" s="278"/>
      <c r="H21" s="278"/>
      <c r="I21" s="278"/>
    </row>
    <row r="22" spans="2:10" x14ac:dyDescent="0.2">
      <c r="B22" s="496"/>
      <c r="C22" s="18"/>
      <c r="D22" s="278"/>
      <c r="E22" s="278"/>
      <c r="F22" s="278"/>
      <c r="G22" s="278"/>
      <c r="H22" s="278"/>
      <c r="I22" s="278"/>
    </row>
    <row r="23" spans="2:10" x14ac:dyDescent="0.2">
      <c r="B23" s="205" t="s">
        <v>74</v>
      </c>
      <c r="C23" s="207"/>
      <c r="D23" s="294">
        <f t="shared" ref="D23:I23" si="0">SUM(D14:D21)</f>
        <v>0</v>
      </c>
      <c r="E23" s="294">
        <f t="shared" si="0"/>
        <v>0</v>
      </c>
      <c r="F23" s="294">
        <f t="shared" si="0"/>
        <v>0</v>
      </c>
      <c r="G23" s="294">
        <f t="shared" si="0"/>
        <v>0</v>
      </c>
      <c r="H23" s="294">
        <f t="shared" si="0"/>
        <v>0</v>
      </c>
      <c r="I23" s="294">
        <f t="shared" si="0"/>
        <v>0</v>
      </c>
    </row>
    <row r="24" spans="2:10" x14ac:dyDescent="0.2">
      <c r="B24" s="144"/>
      <c r="C24" s="45"/>
      <c r="D24" s="198"/>
      <c r="E24" s="198"/>
      <c r="F24" s="198"/>
      <c r="G24" s="198"/>
      <c r="H24" s="198"/>
      <c r="I24" s="198"/>
      <c r="J24" s="198"/>
    </row>
    <row r="26" spans="2:10" ht="12.75" customHeight="1" x14ac:dyDescent="0.2">
      <c r="B26" s="663" t="s">
        <v>254</v>
      </c>
      <c r="C26" s="664"/>
      <c r="D26" s="204">
        <v>10</v>
      </c>
      <c r="E26" s="204">
        <v>11</v>
      </c>
      <c r="F26" s="204">
        <v>12</v>
      </c>
      <c r="G26" s="204">
        <v>13</v>
      </c>
      <c r="H26" s="204">
        <v>14</v>
      </c>
      <c r="I26" s="204">
        <v>15</v>
      </c>
    </row>
    <row r="27" spans="2:10" ht="25.5" x14ac:dyDescent="0.2">
      <c r="B27" s="662" t="s">
        <v>192</v>
      </c>
      <c r="C27" s="659" t="s">
        <v>193</v>
      </c>
      <c r="D27" s="183"/>
      <c r="E27" s="208" t="s">
        <v>194</v>
      </c>
      <c r="F27" s="204" t="s">
        <v>195</v>
      </c>
      <c r="G27" s="183"/>
      <c r="H27" s="183"/>
      <c r="I27" s="183"/>
    </row>
    <row r="28" spans="2:10" ht="25.5" x14ac:dyDescent="0.2">
      <c r="B28" s="662"/>
      <c r="C28" s="659"/>
      <c r="D28" s="447" t="s">
        <v>86</v>
      </c>
      <c r="E28" s="447" t="s">
        <v>85</v>
      </c>
      <c r="F28" s="447" t="s">
        <v>85</v>
      </c>
      <c r="G28" s="446" t="s">
        <v>533</v>
      </c>
      <c r="H28" s="447" t="s">
        <v>88</v>
      </c>
      <c r="I28" s="447" t="s">
        <v>87</v>
      </c>
    </row>
    <row r="29" spans="2:10" x14ac:dyDescent="0.2">
      <c r="B29" s="470" t="s">
        <v>431</v>
      </c>
      <c r="C29" s="18">
        <v>2810</v>
      </c>
      <c r="D29" s="278"/>
      <c r="E29" s="278"/>
      <c r="F29" s="278"/>
      <c r="G29" s="278"/>
      <c r="H29" s="278"/>
      <c r="I29" s="278"/>
    </row>
    <row r="30" spans="2:10" x14ac:dyDescent="0.2">
      <c r="B30" s="470" t="s">
        <v>432</v>
      </c>
      <c r="C30" s="18">
        <v>2820</v>
      </c>
      <c r="D30" s="278"/>
      <c r="E30" s="278"/>
      <c r="F30" s="278"/>
      <c r="G30" s="278"/>
      <c r="H30" s="278"/>
      <c r="I30" s="278"/>
    </row>
    <row r="31" spans="2:10" x14ac:dyDescent="0.2">
      <c r="B31" s="470" t="s">
        <v>433</v>
      </c>
      <c r="C31" s="18">
        <v>2830</v>
      </c>
      <c r="D31" s="278"/>
      <c r="E31" s="278"/>
      <c r="F31" s="278"/>
      <c r="G31" s="278"/>
      <c r="H31" s="278"/>
      <c r="I31" s="278"/>
    </row>
    <row r="32" spans="2:10" x14ac:dyDescent="0.2">
      <c r="B32" s="470" t="s">
        <v>434</v>
      </c>
      <c r="C32" s="18">
        <v>2840</v>
      </c>
      <c r="D32" s="278"/>
      <c r="E32" s="278"/>
      <c r="F32" s="278"/>
      <c r="G32" s="278"/>
      <c r="H32" s="278"/>
      <c r="I32" s="278"/>
    </row>
    <row r="33" spans="2:10" x14ac:dyDescent="0.2">
      <c r="B33" s="470" t="s">
        <v>435</v>
      </c>
      <c r="C33" s="18">
        <v>2850</v>
      </c>
      <c r="D33" s="278"/>
      <c r="E33" s="278"/>
      <c r="F33" s="278"/>
      <c r="G33" s="278"/>
      <c r="H33" s="278"/>
      <c r="I33" s="278"/>
    </row>
    <row r="34" spans="2:10" x14ac:dyDescent="0.2">
      <c r="B34" s="470" t="s">
        <v>436</v>
      </c>
      <c r="C34" s="18">
        <v>2850</v>
      </c>
      <c r="D34" s="278"/>
      <c r="E34" s="278"/>
      <c r="F34" s="278"/>
      <c r="G34" s="278"/>
      <c r="H34" s="278"/>
      <c r="I34" s="278"/>
    </row>
    <row r="35" spans="2:10" x14ac:dyDescent="0.2">
      <c r="B35" s="470" t="s">
        <v>437</v>
      </c>
      <c r="C35" s="18">
        <v>2860</v>
      </c>
      <c r="D35" s="278"/>
      <c r="E35" s="278"/>
      <c r="F35" s="278"/>
      <c r="G35" s="278"/>
      <c r="H35" s="278"/>
      <c r="I35" s="278"/>
    </row>
    <row r="36" spans="2:10" x14ac:dyDescent="0.2">
      <c r="B36" s="470" t="s">
        <v>438</v>
      </c>
      <c r="C36" s="18">
        <v>4440</v>
      </c>
      <c r="D36" s="278"/>
      <c r="E36" s="278"/>
      <c r="F36" s="278"/>
      <c r="G36" s="278"/>
      <c r="H36" s="278"/>
      <c r="I36" s="278"/>
    </row>
    <row r="37" spans="2:10" x14ac:dyDescent="0.2">
      <c r="B37" s="496">
        <f>B22</f>
        <v>0</v>
      </c>
      <c r="C37" s="18">
        <f>C22</f>
        <v>0</v>
      </c>
      <c r="D37" s="278"/>
      <c r="E37" s="278"/>
      <c r="F37" s="278"/>
      <c r="G37" s="278"/>
      <c r="H37" s="278"/>
      <c r="I37" s="278"/>
    </row>
    <row r="38" spans="2:10" x14ac:dyDescent="0.2">
      <c r="B38" s="205" t="s">
        <v>74</v>
      </c>
      <c r="C38" s="207"/>
      <c r="D38" s="294">
        <f t="shared" ref="D38:I38" si="1">SUM(D29:D36)</f>
        <v>0</v>
      </c>
      <c r="E38" s="294">
        <f t="shared" si="1"/>
        <v>0</v>
      </c>
      <c r="F38" s="294">
        <f t="shared" si="1"/>
        <v>0</v>
      </c>
      <c r="G38" s="294">
        <f t="shared" si="1"/>
        <v>0</v>
      </c>
      <c r="H38" s="294">
        <f t="shared" si="1"/>
        <v>0</v>
      </c>
      <c r="I38" s="294">
        <f t="shared" si="1"/>
        <v>0</v>
      </c>
    </row>
    <row r="39" spans="2:10" x14ac:dyDescent="0.2">
      <c r="B39" s="144"/>
      <c r="C39" s="45"/>
      <c r="D39" s="198"/>
      <c r="E39" s="198"/>
      <c r="F39" s="198"/>
      <c r="G39" s="198"/>
      <c r="H39" s="198"/>
      <c r="I39" s="198"/>
      <c r="J39" s="198"/>
    </row>
    <row r="41" spans="2:10" ht="12.75" customHeight="1" x14ac:dyDescent="0.2">
      <c r="B41" s="663" t="s">
        <v>254</v>
      </c>
      <c r="C41" s="664"/>
      <c r="D41" s="204">
        <v>16</v>
      </c>
      <c r="E41" s="204">
        <v>17</v>
      </c>
      <c r="F41" s="204">
        <v>18</v>
      </c>
      <c r="G41" s="204">
        <v>19</v>
      </c>
      <c r="H41" s="204">
        <v>20</v>
      </c>
      <c r="I41"/>
      <c r="J41"/>
    </row>
    <row r="42" spans="2:10" ht="38.25" x14ac:dyDescent="0.2">
      <c r="B42" s="662" t="s">
        <v>192</v>
      </c>
      <c r="C42" s="659" t="s">
        <v>193</v>
      </c>
      <c r="D42" s="183"/>
      <c r="E42" s="183"/>
      <c r="F42" s="248" t="s">
        <v>532</v>
      </c>
      <c r="G42" s="248" t="s">
        <v>532</v>
      </c>
      <c r="H42" s="183"/>
    </row>
    <row r="43" spans="2:10" x14ac:dyDescent="0.2">
      <c r="B43" s="662"/>
      <c r="C43" s="659"/>
      <c r="D43" s="447" t="s">
        <v>87</v>
      </c>
      <c r="E43" s="447" t="s">
        <v>87</v>
      </c>
      <c r="F43" s="447">
        <f>'Statistical Data'!P12</f>
        <v>0</v>
      </c>
      <c r="G43" s="447">
        <f>'Statistical Data'!Q12</f>
        <v>0</v>
      </c>
      <c r="H43" s="447" t="s">
        <v>91</v>
      </c>
    </row>
    <row r="44" spans="2:10" x14ac:dyDescent="0.2">
      <c r="B44" s="470" t="s">
        <v>431</v>
      </c>
      <c r="C44" s="18">
        <v>2810</v>
      </c>
      <c r="D44" s="278"/>
      <c r="E44" s="278"/>
      <c r="F44" s="278"/>
      <c r="G44" s="278"/>
      <c r="H44" s="278"/>
    </row>
    <row r="45" spans="2:10" x14ac:dyDescent="0.2">
      <c r="B45" s="470" t="s">
        <v>432</v>
      </c>
      <c r="C45" s="18">
        <v>2820</v>
      </c>
      <c r="D45" s="278"/>
      <c r="E45" s="278"/>
      <c r="F45" s="278"/>
      <c r="G45" s="278"/>
      <c r="H45" s="278"/>
    </row>
    <row r="46" spans="2:10" x14ac:dyDescent="0.2">
      <c r="B46" s="470" t="s">
        <v>433</v>
      </c>
      <c r="C46" s="18">
        <v>2830</v>
      </c>
      <c r="D46" s="278"/>
      <c r="E46" s="278"/>
      <c r="F46" s="278"/>
      <c r="G46" s="278"/>
      <c r="H46" s="278"/>
    </row>
    <row r="47" spans="2:10" x14ac:dyDescent="0.2">
      <c r="B47" s="470" t="s">
        <v>434</v>
      </c>
      <c r="C47" s="18">
        <v>2840</v>
      </c>
      <c r="D47" s="278"/>
      <c r="E47" s="278"/>
      <c r="F47" s="278"/>
      <c r="G47" s="278"/>
      <c r="H47" s="278"/>
    </row>
    <row r="48" spans="2:10" x14ac:dyDescent="0.2">
      <c r="B48" s="470" t="s">
        <v>435</v>
      </c>
      <c r="C48" s="18">
        <v>2850</v>
      </c>
      <c r="D48" s="278"/>
      <c r="E48" s="278"/>
      <c r="F48" s="278"/>
      <c r="G48" s="278"/>
      <c r="H48" s="278"/>
    </row>
    <row r="49" spans="2:10" x14ac:dyDescent="0.2">
      <c r="B49" s="470" t="s">
        <v>436</v>
      </c>
      <c r="C49" s="18">
        <v>2850</v>
      </c>
      <c r="D49" s="278"/>
      <c r="E49" s="278"/>
      <c r="F49" s="278"/>
      <c r="G49" s="278"/>
      <c r="H49" s="278"/>
    </row>
    <row r="50" spans="2:10" x14ac:dyDescent="0.2">
      <c r="B50" s="470" t="s">
        <v>437</v>
      </c>
      <c r="C50" s="18">
        <v>2860</v>
      </c>
      <c r="D50" s="278"/>
      <c r="E50" s="278"/>
      <c r="F50" s="278"/>
      <c r="G50" s="278"/>
      <c r="H50" s="278"/>
    </row>
    <row r="51" spans="2:10" x14ac:dyDescent="0.2">
      <c r="B51" s="470" t="s">
        <v>438</v>
      </c>
      <c r="C51" s="18">
        <v>4440</v>
      </c>
      <c r="D51" s="278"/>
      <c r="E51" s="278"/>
      <c r="F51" s="278"/>
      <c r="G51" s="278"/>
      <c r="H51" s="278"/>
    </row>
    <row r="52" spans="2:10" x14ac:dyDescent="0.2">
      <c r="B52" s="496">
        <f>B22</f>
        <v>0</v>
      </c>
      <c r="C52" s="18">
        <f>C22</f>
        <v>0</v>
      </c>
      <c r="D52" s="278"/>
      <c r="E52" s="278"/>
      <c r="F52" s="278"/>
      <c r="G52" s="278"/>
      <c r="H52" s="278"/>
    </row>
    <row r="53" spans="2:10" x14ac:dyDescent="0.2">
      <c r="B53" s="205" t="s">
        <v>74</v>
      </c>
      <c r="C53" s="207"/>
      <c r="D53" s="294">
        <f>SUM(D44:D51)</f>
        <v>0</v>
      </c>
      <c r="E53" s="294">
        <f>SUM(E44:E51)</f>
        <v>0</v>
      </c>
      <c r="F53" s="294">
        <f>SUM(F44:F51)</f>
        <v>0</v>
      </c>
      <c r="G53" s="294">
        <f>SUM(G44:G51)</f>
        <v>0</v>
      </c>
      <c r="H53" s="294">
        <f>SUM(H44:H51)</f>
        <v>0</v>
      </c>
    </row>
    <row r="57" spans="2:10" x14ac:dyDescent="0.2">
      <c r="J57" s="146" t="s">
        <v>71</v>
      </c>
    </row>
  </sheetData>
  <sheetProtection algorithmName="SHA-512" hashValue="6ASYM4xs6u7Dzy+yrZPGpK6ot5+Jv1JDFejYV+XergZEz7y+M6UdJT5d8nXabU6TXLzjEjzuxQA/iB5KWMFe9Q==" saltValue="bPmlb3Ezv7VswO1z403URw==" spinCount="100000" sheet="1" objects="1" scenarios="1"/>
  <mergeCells count="14">
    <mergeCell ref="B27:B28"/>
    <mergeCell ref="C27:C28"/>
    <mergeCell ref="B42:B43"/>
    <mergeCell ref="C42:C43"/>
    <mergeCell ref="B11:C11"/>
    <mergeCell ref="B26:C26"/>
    <mergeCell ref="B41:C41"/>
    <mergeCell ref="B12:B13"/>
    <mergeCell ref="C3:F3"/>
    <mergeCell ref="F12:F13"/>
    <mergeCell ref="E12:E13"/>
    <mergeCell ref="D12:D13"/>
    <mergeCell ref="C12:C13"/>
    <mergeCell ref="B8:I8"/>
  </mergeCells>
  <conditionalFormatting sqref="B22">
    <cfRule type="cellIs" dxfId="220" priority="5" stopIfTrue="1" operator="lessThanOrEqual">
      <formula>0</formula>
    </cfRule>
  </conditionalFormatting>
  <conditionalFormatting sqref="C14:I22 D44:H52">
    <cfRule type="cellIs" dxfId="219" priority="17" stopIfTrue="1" operator="lessThanOrEqual">
      <formula>0</formula>
    </cfRule>
  </conditionalFormatting>
  <conditionalFormatting sqref="D29:I37">
    <cfRule type="cellIs" dxfId="218" priority="10" stopIfTrue="1" operator="lessThanOrEqual">
      <formula>0</formula>
    </cfRule>
  </conditionalFormatting>
  <conditionalFormatting sqref="E7">
    <cfRule type="cellIs" dxfId="217" priority="16" stopIfTrue="1" operator="lessThanOrEqual">
      <formula>0</formula>
    </cfRule>
  </conditionalFormatting>
  <dataValidations count="1">
    <dataValidation type="list" allowBlank="1" showInputMessage="1" showErrorMessage="1" sqref="E7" xr:uid="{00000000-0002-0000-0700-000000000000}">
      <formula1>auditsubmitted</formula1>
    </dataValidation>
  </dataValidations>
  <pageMargins left="0.75" right="0.5" top="1" bottom="0.5" header="0.5" footer="0.5"/>
  <pageSetup scale="72" orientation="portrait" blackAndWhite="1" r:id="rId1"/>
  <headerFooter alignWithMargins="0">
    <oddFooter>&amp;L470-5477 (Rev. 7/26)&amp;RPage &amp;P of &amp;N</oddFooter>
  </headerFooter>
  <rowBreaks count="1" manualBreakCount="1">
    <brk id="2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X135"/>
  <sheetViews>
    <sheetView showGridLines="0" zoomScale="90" zoomScaleNormal="90" zoomScaleSheetLayoutView="70" zoomScalePageLayoutView="75" workbookViewId="0"/>
  </sheetViews>
  <sheetFormatPr defaultColWidth="11.42578125" defaultRowHeight="12.75" x14ac:dyDescent="0.2"/>
  <cols>
    <col min="1" max="1" width="10.5703125" style="38" customWidth="1"/>
    <col min="2" max="2" width="50.140625" customWidth="1"/>
    <col min="3" max="3" width="14.140625" customWidth="1"/>
    <col min="4" max="4" width="15" customWidth="1"/>
    <col min="5" max="5" width="14.140625" customWidth="1"/>
    <col min="6" max="6" width="12.85546875" style="58" customWidth="1"/>
    <col min="7" max="22" width="14.140625" customWidth="1"/>
    <col min="23" max="23" width="9.5703125" style="38" customWidth="1"/>
  </cols>
  <sheetData>
    <row r="1" spans="1:24" ht="31.5" x14ac:dyDescent="0.25">
      <c r="A1" s="223" t="s">
        <v>228</v>
      </c>
      <c r="B1" s="254"/>
      <c r="C1" s="254"/>
      <c r="D1" s="224"/>
      <c r="E1" s="224"/>
      <c r="F1" s="224"/>
      <c r="G1" s="224"/>
      <c r="H1" s="224"/>
      <c r="I1" s="224"/>
      <c r="J1" s="254"/>
      <c r="K1" s="224"/>
      <c r="L1" s="254"/>
      <c r="M1" s="254"/>
      <c r="N1" s="254"/>
      <c r="O1" s="223" t="s">
        <v>228</v>
      </c>
      <c r="P1" s="254"/>
      <c r="Q1" s="254"/>
      <c r="R1" s="254"/>
      <c r="S1" s="254"/>
      <c r="T1" s="254"/>
      <c r="U1" s="254"/>
      <c r="V1" s="254"/>
    </row>
    <row r="2" spans="1:24" x14ac:dyDescent="0.2">
      <c r="A2" s="55" t="s">
        <v>152</v>
      </c>
      <c r="D2" s="54"/>
      <c r="E2" s="54"/>
      <c r="F2"/>
      <c r="G2" s="54"/>
      <c r="H2" s="54"/>
      <c r="I2" s="54"/>
      <c r="J2" s="54"/>
      <c r="K2" s="55"/>
      <c r="L2" s="69"/>
      <c r="M2" s="54"/>
      <c r="N2" s="54"/>
      <c r="O2" s="67"/>
      <c r="P2" s="55"/>
      <c r="Q2" s="69"/>
      <c r="R2" s="54"/>
      <c r="S2" s="54"/>
      <c r="T2" s="54"/>
      <c r="U2" s="67"/>
      <c r="V2" s="67"/>
      <c r="W2" s="427"/>
      <c r="X2" s="67"/>
    </row>
    <row r="3" spans="1:24" x14ac:dyDescent="0.2">
      <c r="A3" s="22">
        <f>Certification!D2</f>
        <v>0</v>
      </c>
      <c r="D3" s="54"/>
      <c r="E3" s="54"/>
      <c r="F3" s="54"/>
      <c r="G3" s="54"/>
      <c r="H3" s="54"/>
      <c r="I3" s="54"/>
      <c r="J3" s="54"/>
      <c r="K3" s="55"/>
      <c r="L3" s="69"/>
      <c r="M3" s="54"/>
      <c r="N3" s="54"/>
      <c r="O3" s="67"/>
      <c r="P3" s="55"/>
      <c r="Q3" s="69"/>
      <c r="R3" s="54"/>
      <c r="S3" s="54"/>
      <c r="T3" s="54"/>
      <c r="U3" s="67"/>
      <c r="V3" s="67"/>
      <c r="W3" s="427"/>
      <c r="X3" s="67"/>
    </row>
    <row r="4" spans="1:24" x14ac:dyDescent="0.2">
      <c r="A4" s="671" t="s">
        <v>158</v>
      </c>
      <c r="B4" s="671"/>
      <c r="C4" s="55"/>
      <c r="D4" s="55"/>
      <c r="E4" s="70"/>
      <c r="F4" s="70"/>
      <c r="I4" s="68"/>
      <c r="J4" s="68"/>
      <c r="K4" s="55"/>
      <c r="L4" s="70"/>
      <c r="M4" s="55"/>
      <c r="N4" s="70"/>
      <c r="O4" s="56"/>
      <c r="P4" s="55"/>
      <c r="Q4" s="70"/>
      <c r="R4" s="55"/>
      <c r="S4" s="70"/>
      <c r="T4" s="70"/>
      <c r="U4" s="68"/>
      <c r="V4" s="68"/>
      <c r="W4" s="428"/>
      <c r="X4" s="68"/>
    </row>
    <row r="5" spans="1:24" x14ac:dyDescent="0.2">
      <c r="A5" s="73">
        <f>Certification!G6</f>
        <v>0</v>
      </c>
      <c r="C5" s="55"/>
      <c r="D5" s="55"/>
      <c r="E5" s="70"/>
      <c r="F5" s="70"/>
      <c r="I5" s="68"/>
      <c r="J5" s="68"/>
      <c r="K5" s="55"/>
      <c r="L5" s="70"/>
      <c r="M5" s="55"/>
      <c r="N5" s="70"/>
      <c r="O5" s="56"/>
      <c r="P5" s="55"/>
      <c r="Q5" s="70"/>
      <c r="R5" s="55"/>
      <c r="S5" s="70"/>
      <c r="T5" s="70"/>
      <c r="U5" s="68"/>
      <c r="V5" s="68"/>
      <c r="W5" s="428"/>
      <c r="X5" s="68"/>
    </row>
    <row r="6" spans="1:24" ht="13.5" customHeight="1" x14ac:dyDescent="0.2"/>
    <row r="7" spans="1:24" x14ac:dyDescent="0.2">
      <c r="A7" s="47"/>
      <c r="B7" s="459" t="s">
        <v>424</v>
      </c>
      <c r="C7" s="39">
        <v>1</v>
      </c>
      <c r="D7" s="39">
        <v>2</v>
      </c>
      <c r="E7" s="39">
        <v>3</v>
      </c>
      <c r="F7" s="39">
        <v>4</v>
      </c>
      <c r="G7" s="39">
        <v>5</v>
      </c>
      <c r="H7" s="39">
        <v>6</v>
      </c>
      <c r="I7" s="39">
        <v>7</v>
      </c>
      <c r="J7" s="39">
        <v>8</v>
      </c>
      <c r="K7" s="39">
        <v>9</v>
      </c>
      <c r="L7" s="39">
        <v>10</v>
      </c>
      <c r="M7" s="39">
        <v>11</v>
      </c>
      <c r="N7" s="39">
        <v>12</v>
      </c>
      <c r="O7" s="39">
        <v>13</v>
      </c>
      <c r="P7" s="39">
        <v>14</v>
      </c>
      <c r="Q7" s="39">
        <v>15</v>
      </c>
      <c r="R7" s="39">
        <v>16</v>
      </c>
      <c r="S7" s="39">
        <v>17</v>
      </c>
      <c r="T7" s="39">
        <v>18</v>
      </c>
      <c r="U7" s="39">
        <v>19</v>
      </c>
      <c r="V7" s="39">
        <v>20</v>
      </c>
    </row>
    <row r="8" spans="1:24" s="54" customFormat="1" ht="38.1" customHeight="1" x14ac:dyDescent="0.2">
      <c r="A8" s="629" t="s">
        <v>73</v>
      </c>
      <c r="B8" s="629" t="s">
        <v>13</v>
      </c>
      <c r="C8" s="599" t="s">
        <v>51</v>
      </c>
      <c r="D8" s="599" t="s">
        <v>458</v>
      </c>
      <c r="E8" s="599" t="s">
        <v>12</v>
      </c>
      <c r="F8" s="603" t="s">
        <v>459</v>
      </c>
      <c r="G8" s="602" t="s">
        <v>302</v>
      </c>
      <c r="H8" s="602" t="s">
        <v>149</v>
      </c>
      <c r="I8" s="113"/>
      <c r="J8" s="53" t="str">
        <f>'Statistical Data'!F9</f>
        <v>**Community Integrated</v>
      </c>
      <c r="K8" s="53" t="str">
        <f>'Statistical Data'!G9</f>
        <v>***Other</v>
      </c>
      <c r="L8" s="113"/>
      <c r="M8" s="53" t="str">
        <f>'Statistical Data'!I9</f>
        <v>**Community Integrated</v>
      </c>
      <c r="N8" s="53" t="str">
        <f>'Statistical Data'!J9</f>
        <v>***Other</v>
      </c>
      <c r="O8" s="113"/>
      <c r="P8" s="113"/>
      <c r="Q8" s="113"/>
      <c r="R8" s="113"/>
      <c r="S8" s="113"/>
      <c r="T8" s="253" t="s">
        <v>532</v>
      </c>
      <c r="U8" s="253" t="s">
        <v>532</v>
      </c>
      <c r="V8" s="116"/>
      <c r="W8" s="58"/>
    </row>
    <row r="9" spans="1:24" ht="18.95" customHeight="1" x14ac:dyDescent="0.2">
      <c r="A9" s="629"/>
      <c r="B9" s="629"/>
      <c r="C9" s="602"/>
      <c r="D9" s="602"/>
      <c r="E9" s="602"/>
      <c r="F9" s="598"/>
      <c r="G9" s="602"/>
      <c r="H9" s="602"/>
      <c r="I9" s="330" t="str">
        <f>'Statistical Data'!E11</f>
        <v>ID</v>
      </c>
      <c r="J9" s="330" t="str">
        <f>'Statistical Data'!F11</f>
        <v>ID</v>
      </c>
      <c r="K9" s="330" t="str">
        <f>'Statistical Data'!G11</f>
        <v>ID</v>
      </c>
      <c r="L9" s="330" t="str">
        <f>'Statistical Data'!H11</f>
        <v>BI</v>
      </c>
      <c r="M9" s="330" t="str">
        <f>'Statistical Data'!I11</f>
        <v>BI</v>
      </c>
      <c r="N9" s="330" t="str">
        <f>'Statistical Data'!J11</f>
        <v>BI</v>
      </c>
      <c r="O9" s="330" t="str">
        <f>'Statistical Data'!K11</f>
        <v>ID</v>
      </c>
      <c r="P9" s="330" t="str">
        <f>'Statistical Data'!L11</f>
        <v>CMH</v>
      </c>
      <c r="Q9" s="330" t="str">
        <f>'Statistical Data'!M11</f>
        <v>ID</v>
      </c>
      <c r="R9" s="330" t="str">
        <f>'Statistical Data'!N11</f>
        <v>BI</v>
      </c>
      <c r="S9" s="330" t="str">
        <f>'Statistical Data'!O11</f>
        <v>HD</v>
      </c>
      <c r="T9" s="330">
        <f>'Statistical Data'!P11</f>
        <v>0</v>
      </c>
      <c r="U9" s="330">
        <f>'Statistical Data'!Q11</f>
        <v>0</v>
      </c>
      <c r="V9" s="115"/>
    </row>
    <row r="10" spans="1:24" ht="25.5" x14ac:dyDescent="0.2">
      <c r="A10" s="629"/>
      <c r="B10" s="629"/>
      <c r="C10" s="602"/>
      <c r="D10" s="602"/>
      <c r="E10" s="602"/>
      <c r="F10" s="599"/>
      <c r="G10" s="602"/>
      <c r="H10" s="602"/>
      <c r="I10" s="330" t="str">
        <f>'Statistical Data'!E12</f>
        <v>H2015-HI</v>
      </c>
      <c r="J10" s="330" t="str">
        <f>'Statistical Data'!F12</f>
        <v>H2016/S5136
(See Below)</v>
      </c>
      <c r="K10" s="330" t="str">
        <f>'Statistical Data'!G12</f>
        <v>H2016-HI / S5136-HI</v>
      </c>
      <c r="L10" s="330" t="str">
        <f>'Statistical Data'!H12</f>
        <v>H2015</v>
      </c>
      <c r="M10" s="330" t="str">
        <f>'Statistical Data'!I12</f>
        <v>H2016</v>
      </c>
      <c r="N10" s="330" t="str">
        <f>'Statistical Data'!J12</f>
        <v>H2016</v>
      </c>
      <c r="O10" s="330" t="str">
        <f>'Statistical Data'!K12</f>
        <v>S5136-UA/UB/UC</v>
      </c>
      <c r="P10" s="330" t="str">
        <f>'Statistical Data'!L12</f>
        <v>H2021</v>
      </c>
      <c r="Q10" s="330" t="str">
        <f>'Statistical Data'!M12</f>
        <v>T1004-U3</v>
      </c>
      <c r="R10" s="330" t="str">
        <f>'Statistical Data'!N12</f>
        <v>T1004-U3</v>
      </c>
      <c r="S10" s="330" t="str">
        <f>'Statistical Data'!O12</f>
        <v>T1004-U3</v>
      </c>
      <c r="T10" s="330">
        <f>'Statistical Data'!P12</f>
        <v>0</v>
      </c>
      <c r="U10" s="330">
        <f>'Statistical Data'!Q12</f>
        <v>0</v>
      </c>
      <c r="V10" s="330" t="str">
        <f>'Statistical Data'!R12</f>
        <v>MFP</v>
      </c>
      <c r="W10" s="451" t="s">
        <v>264</v>
      </c>
    </row>
    <row r="11" spans="1:24" x14ac:dyDescent="0.2">
      <c r="A11" s="39">
        <v>2110</v>
      </c>
      <c r="B11" s="385" t="s">
        <v>269</v>
      </c>
      <c r="C11" s="40">
        <f>'Sch B'!I14</f>
        <v>0</v>
      </c>
      <c r="D11" s="43">
        <f>-'Sch B'!L14</f>
        <v>0</v>
      </c>
      <c r="E11" s="43">
        <f>ROUND((C11+D11),0)</f>
        <v>0</v>
      </c>
      <c r="F11" s="190"/>
      <c r="G11" s="43">
        <f>'Sch B'!O14</f>
        <v>0</v>
      </c>
      <c r="H11" s="43">
        <f>'Sch B'!R14</f>
        <v>0</v>
      </c>
      <c r="I11" s="42"/>
      <c r="J11" s="42"/>
      <c r="K11" s="42"/>
      <c r="L11" s="42"/>
      <c r="M11" s="42"/>
      <c r="N11" s="310"/>
      <c r="O11" s="42"/>
      <c r="P11" s="42"/>
      <c r="Q11" s="42"/>
      <c r="R11" s="42"/>
      <c r="S11" s="42"/>
      <c r="T11" s="42"/>
      <c r="U11" s="310"/>
      <c r="V11" s="310"/>
      <c r="W11" s="421" t="str">
        <f>IF(ABS(E11-ROUND(SUM(G11:V11),0))&gt;5,"ERROR", "")</f>
        <v/>
      </c>
    </row>
    <row r="12" spans="1:24" x14ac:dyDescent="0.2">
      <c r="A12" s="39">
        <v>2120</v>
      </c>
      <c r="B12" s="385" t="s">
        <v>270</v>
      </c>
      <c r="C12" s="40">
        <f>'Sch B'!I23</f>
        <v>0</v>
      </c>
      <c r="D12" s="497">
        <f>-'Sch B'!L23</f>
        <v>0</v>
      </c>
      <c r="E12" s="43">
        <f t="shared" ref="E12:E15" si="0">ROUND((C12+D12),0)</f>
        <v>0</v>
      </c>
      <c r="F12" s="190"/>
      <c r="G12" s="43">
        <f>'Sch B'!O23</f>
        <v>0</v>
      </c>
      <c r="H12" s="43">
        <f>'Sch B'!R23</f>
        <v>0</v>
      </c>
      <c r="I12" s="42"/>
      <c r="J12" s="42"/>
      <c r="K12" s="42"/>
      <c r="L12" s="42"/>
      <c r="M12" s="42"/>
      <c r="N12" s="310"/>
      <c r="O12" s="42"/>
      <c r="P12" s="42"/>
      <c r="Q12" s="42"/>
      <c r="R12" s="42"/>
      <c r="S12" s="42"/>
      <c r="T12" s="42"/>
      <c r="U12" s="310"/>
      <c r="V12" s="310"/>
      <c r="W12" s="421" t="str">
        <f t="shared" ref="W12:W79" si="1">IF(ABS(E12-ROUND(SUM(G12:V12),0))&gt;5,"ERROR", "")</f>
        <v/>
      </c>
    </row>
    <row r="13" spans="1:24" x14ac:dyDescent="0.2">
      <c r="A13" s="39">
        <v>2130</v>
      </c>
      <c r="B13" s="385" t="s">
        <v>271</v>
      </c>
      <c r="C13" s="40">
        <f>'Sch B'!I32</f>
        <v>0</v>
      </c>
      <c r="D13" s="43">
        <f>-'Sch B'!L32</f>
        <v>0</v>
      </c>
      <c r="E13" s="43">
        <f t="shared" si="0"/>
        <v>0</v>
      </c>
      <c r="F13" s="190"/>
      <c r="G13" s="43">
        <f>'Sch B'!O32</f>
        <v>0</v>
      </c>
      <c r="H13" s="43">
        <f>'Sch B'!R32</f>
        <v>0</v>
      </c>
      <c r="I13" s="42"/>
      <c r="J13" s="42"/>
      <c r="K13" s="42"/>
      <c r="L13" s="42"/>
      <c r="M13" s="42"/>
      <c r="N13" s="310"/>
      <c r="O13" s="42"/>
      <c r="P13" s="42"/>
      <c r="Q13" s="42"/>
      <c r="R13" s="42"/>
      <c r="S13" s="42"/>
      <c r="T13" s="42"/>
      <c r="U13" s="310"/>
      <c r="V13" s="310"/>
      <c r="W13" s="421" t="str">
        <f t="shared" si="1"/>
        <v/>
      </c>
    </row>
    <row r="14" spans="1:24" x14ac:dyDescent="0.2">
      <c r="A14" s="39">
        <v>2140</v>
      </c>
      <c r="B14" s="385" t="s">
        <v>272</v>
      </c>
      <c r="C14" s="40">
        <f>'Sch B'!I41</f>
        <v>0</v>
      </c>
      <c r="D14" s="43">
        <f>-'Sch B'!L41</f>
        <v>0</v>
      </c>
      <c r="E14" s="43">
        <f t="shared" si="0"/>
        <v>0</v>
      </c>
      <c r="F14" s="190"/>
      <c r="G14" s="43">
        <f>'Sch B'!O41</f>
        <v>0</v>
      </c>
      <c r="H14" s="43">
        <f>'Sch B'!R41</f>
        <v>0</v>
      </c>
      <c r="I14" s="42"/>
      <c r="J14" s="42"/>
      <c r="K14" s="42"/>
      <c r="L14" s="42"/>
      <c r="M14" s="42"/>
      <c r="N14" s="310"/>
      <c r="O14" s="42"/>
      <c r="P14" s="42"/>
      <c r="Q14" s="42"/>
      <c r="R14" s="42"/>
      <c r="S14" s="42"/>
      <c r="T14" s="42"/>
      <c r="U14" s="310"/>
      <c r="V14" s="310"/>
      <c r="W14" s="421" t="str">
        <f t="shared" si="1"/>
        <v/>
      </c>
    </row>
    <row r="15" spans="1:24" x14ac:dyDescent="0.2">
      <c r="A15" s="59">
        <v>2150</v>
      </c>
      <c r="B15" s="386" t="s">
        <v>75</v>
      </c>
      <c r="C15" s="60">
        <f>'Sch B'!I50</f>
        <v>0</v>
      </c>
      <c r="D15" s="498">
        <f>-'Sch B'!L50</f>
        <v>0</v>
      </c>
      <c r="E15" s="43">
        <f t="shared" si="0"/>
        <v>0</v>
      </c>
      <c r="F15" s="191"/>
      <c r="G15" s="43">
        <f>'Sch B'!O50</f>
        <v>0</v>
      </c>
      <c r="H15" s="43">
        <f>'Sch B'!R50</f>
        <v>0</v>
      </c>
      <c r="I15" s="42"/>
      <c r="J15" s="42"/>
      <c r="K15" s="42"/>
      <c r="L15" s="42"/>
      <c r="M15" s="42"/>
      <c r="N15" s="310"/>
      <c r="O15" s="42"/>
      <c r="P15" s="42"/>
      <c r="Q15" s="42"/>
      <c r="R15" s="42"/>
      <c r="S15" s="42"/>
      <c r="T15" s="42"/>
      <c r="U15" s="310"/>
      <c r="V15" s="310"/>
      <c r="W15" s="421" t="str">
        <f t="shared" si="1"/>
        <v/>
      </c>
    </row>
    <row r="16" spans="1:24" s="45" customFormat="1" x14ac:dyDescent="0.2">
      <c r="A16" s="445">
        <v>2100</v>
      </c>
      <c r="B16" s="103" t="s">
        <v>76</v>
      </c>
      <c r="C16" s="105">
        <f t="array" ref="C16">SUM(ROUND(C11:C15,0))</f>
        <v>0</v>
      </c>
      <c r="D16" s="105">
        <f t="array" ref="D16">SUM(ROUND(D11:D15,0))</f>
        <v>0</v>
      </c>
      <c r="E16" s="105">
        <f>ROUND((C16+D16),0)</f>
        <v>0</v>
      </c>
      <c r="F16" s="104"/>
      <c r="G16" s="105">
        <f t="array" ref="G16">SUM(ROUND(G11:G15,0))</f>
        <v>0</v>
      </c>
      <c r="H16" s="105">
        <f t="array" ref="H16">SUM(ROUND(H11:H15,0))</f>
        <v>0</v>
      </c>
      <c r="I16" s="105">
        <f t="array" ref="I16">SUM(ROUND(I11:I15,0))</f>
        <v>0</v>
      </c>
      <c r="J16" s="105">
        <f t="array" ref="J16">SUM(ROUND(J11:J15,0))</f>
        <v>0</v>
      </c>
      <c r="K16" s="105">
        <f t="array" ref="K16">SUM(ROUND(K11:K15,0))</f>
        <v>0</v>
      </c>
      <c r="L16" s="105">
        <f t="array" ref="L16">SUM(ROUND(L11:L15,0))</f>
        <v>0</v>
      </c>
      <c r="M16" s="105">
        <f t="array" ref="M16">SUM(ROUND(M11:M15,0))</f>
        <v>0</v>
      </c>
      <c r="N16" s="105">
        <f t="array" ref="N16">SUM(ROUND(N11:N15,0))</f>
        <v>0</v>
      </c>
      <c r="O16" s="105">
        <f t="array" ref="O16">SUM(ROUND(O11:O15,0))</f>
        <v>0</v>
      </c>
      <c r="P16" s="105">
        <f t="array" ref="P16">SUM(ROUND(P11:P15,0))</f>
        <v>0</v>
      </c>
      <c r="Q16" s="105">
        <f t="array" ref="Q16">SUM(ROUND(Q11:Q15,0))</f>
        <v>0</v>
      </c>
      <c r="R16" s="105">
        <f t="array" ref="R16">SUM(ROUND(R11:R15,0))</f>
        <v>0</v>
      </c>
      <c r="S16" s="105">
        <f t="array" ref="S16">SUM(ROUND(S11:S15,0))</f>
        <v>0</v>
      </c>
      <c r="T16" s="105">
        <f t="array" ref="T16">SUM(ROUND(T11:T15,0))</f>
        <v>0</v>
      </c>
      <c r="U16" s="105">
        <f t="array" ref="U16">SUM(ROUND(U11:U15,0))</f>
        <v>0</v>
      </c>
      <c r="V16" s="105">
        <f t="array" ref="V16">SUM(ROUND(V11:V15,0))</f>
        <v>0</v>
      </c>
      <c r="W16" s="421" t="str">
        <f t="shared" si="1"/>
        <v/>
      </c>
    </row>
    <row r="17" spans="1:23" x14ac:dyDescent="0.2">
      <c r="A17" s="322"/>
      <c r="C17" s="46"/>
      <c r="D17" s="46"/>
      <c r="E17" s="46"/>
      <c r="G17" s="46"/>
      <c r="H17" s="46"/>
      <c r="I17" s="46"/>
      <c r="J17" s="46"/>
      <c r="K17" s="46"/>
      <c r="L17" s="46"/>
      <c r="M17" s="162"/>
      <c r="N17" s="46"/>
      <c r="O17" s="46"/>
      <c r="P17" s="46"/>
      <c r="Q17" s="46"/>
      <c r="R17" s="46"/>
      <c r="S17" s="46"/>
      <c r="T17" s="46"/>
      <c r="U17" s="46"/>
      <c r="V17" s="46"/>
      <c r="W17" s="421"/>
    </row>
    <row r="18" spans="1:23" x14ac:dyDescent="0.2">
      <c r="A18" s="47">
        <v>2210</v>
      </c>
      <c r="B18" s="382" t="s">
        <v>273</v>
      </c>
      <c r="C18" s="41"/>
      <c r="D18" s="42"/>
      <c r="E18" s="43">
        <f>ROUND((C18+D18),0)</f>
        <v>0</v>
      </c>
      <c r="F18" s="190"/>
      <c r="G18" s="42"/>
      <c r="H18" s="42"/>
      <c r="I18" s="42"/>
      <c r="J18" s="42"/>
      <c r="K18" s="42"/>
      <c r="L18" s="42"/>
      <c r="M18" s="42"/>
      <c r="N18" s="310"/>
      <c r="O18" s="42"/>
      <c r="P18" s="42"/>
      <c r="Q18" s="42"/>
      <c r="R18" s="42"/>
      <c r="S18" s="42"/>
      <c r="T18" s="42"/>
      <c r="U18" s="310"/>
      <c r="V18" s="310"/>
      <c r="W18" s="421" t="str">
        <f t="shared" si="1"/>
        <v/>
      </c>
    </row>
    <row r="19" spans="1:23" x14ac:dyDescent="0.2">
      <c r="A19" s="47">
        <v>2220</v>
      </c>
      <c r="B19" s="384" t="s">
        <v>274</v>
      </c>
      <c r="C19" s="41"/>
      <c r="D19" s="42"/>
      <c r="E19" s="43">
        <f>ROUND((C19+D19),0)</f>
        <v>0</v>
      </c>
      <c r="F19" s="190"/>
      <c r="G19" s="42"/>
      <c r="H19" s="42"/>
      <c r="I19" s="42"/>
      <c r="J19" s="42"/>
      <c r="K19" s="42"/>
      <c r="L19" s="42"/>
      <c r="M19" s="42"/>
      <c r="N19" s="310"/>
      <c r="O19" s="42"/>
      <c r="P19" s="42"/>
      <c r="Q19" s="42"/>
      <c r="R19" s="42"/>
      <c r="S19" s="42"/>
      <c r="T19" s="42"/>
      <c r="U19" s="310"/>
      <c r="V19" s="310"/>
      <c r="W19" s="421" t="str">
        <f t="shared" si="1"/>
        <v/>
      </c>
    </row>
    <row r="20" spans="1:23" s="45" customFormat="1" x14ac:dyDescent="0.2">
      <c r="A20" s="445">
        <v>2200</v>
      </c>
      <c r="B20" s="103" t="s">
        <v>77</v>
      </c>
      <c r="C20" s="105">
        <f t="array" ref="C20">SUM(ROUND(C18:C19,0))</f>
        <v>0</v>
      </c>
      <c r="D20" s="105">
        <f t="array" ref="D20">SUM(ROUND(D18:D19,0))</f>
        <v>0</v>
      </c>
      <c r="E20" s="105">
        <f>ROUND((C20+D20),0)</f>
        <v>0</v>
      </c>
      <c r="F20" s="104"/>
      <c r="G20" s="105">
        <f t="array" ref="G20">SUM(ROUND(G18:G19,0))</f>
        <v>0</v>
      </c>
      <c r="H20" s="105">
        <f t="array" ref="H20">SUM(ROUND(H18:H19,0))</f>
        <v>0</v>
      </c>
      <c r="I20" s="105">
        <f t="array" ref="I20">SUM(ROUND(I18:I19,0))</f>
        <v>0</v>
      </c>
      <c r="J20" s="105">
        <f t="array" ref="J20">SUM(ROUND(J18:J19,0))</f>
        <v>0</v>
      </c>
      <c r="K20" s="105">
        <f t="array" ref="K20">SUM(ROUND(K18:K19,0))</f>
        <v>0</v>
      </c>
      <c r="L20" s="105">
        <f t="array" ref="L20">SUM(ROUND(L18:L19,0))</f>
        <v>0</v>
      </c>
      <c r="M20" s="105">
        <f t="array" ref="M20">SUM(ROUND(M18:M19,0))</f>
        <v>0</v>
      </c>
      <c r="N20" s="105">
        <f t="array" ref="N20">SUM(ROUND(N18:N19,0))</f>
        <v>0</v>
      </c>
      <c r="O20" s="105">
        <f t="array" ref="O20">SUM(ROUND(O18:O19,0))</f>
        <v>0</v>
      </c>
      <c r="P20" s="105">
        <f t="array" ref="P20">SUM(ROUND(P18:P19,0))</f>
        <v>0</v>
      </c>
      <c r="Q20" s="105">
        <f t="array" ref="Q20">SUM(ROUND(Q18:Q19,0))</f>
        <v>0</v>
      </c>
      <c r="R20" s="105">
        <f t="array" ref="R20">SUM(ROUND(R18:R19,0))</f>
        <v>0</v>
      </c>
      <c r="S20" s="105">
        <f t="array" ref="S20">SUM(ROUND(S18:S19,0))</f>
        <v>0</v>
      </c>
      <c r="T20" s="105">
        <f t="array" ref="T20">SUM(ROUND(T18:T19,0))</f>
        <v>0</v>
      </c>
      <c r="U20" s="105">
        <f t="array" ref="U20">SUM(ROUND(U18:U19,0))</f>
        <v>0</v>
      </c>
      <c r="V20" s="105">
        <f t="array" ref="V20">SUM(ROUND(V18:V19,0))</f>
        <v>0</v>
      </c>
      <c r="W20" s="421" t="str">
        <f t="shared" si="1"/>
        <v/>
      </c>
    </row>
    <row r="21" spans="1:23" x14ac:dyDescent="0.2">
      <c r="C21" s="46"/>
      <c r="D21" s="46"/>
      <c r="E21" s="46"/>
      <c r="G21" s="46"/>
      <c r="H21" s="46"/>
      <c r="I21" s="46"/>
      <c r="J21" s="46"/>
      <c r="K21" s="46"/>
      <c r="L21" s="46"/>
      <c r="M21" s="46"/>
      <c r="N21" s="46"/>
      <c r="O21" s="46"/>
      <c r="P21" s="46"/>
      <c r="Q21" s="46"/>
      <c r="R21" s="46"/>
      <c r="S21" s="46"/>
      <c r="T21" s="46"/>
      <c r="U21" s="46"/>
      <c r="V21" s="46"/>
      <c r="W21" s="421"/>
    </row>
    <row r="22" spans="1:23" x14ac:dyDescent="0.2">
      <c r="A22" s="47">
        <v>2310</v>
      </c>
      <c r="B22" s="383" t="s">
        <v>498</v>
      </c>
      <c r="C22" s="41"/>
      <c r="D22" s="42"/>
      <c r="E22" s="43">
        <f>ROUND((C22+D22),0)</f>
        <v>0</v>
      </c>
      <c r="F22" s="190"/>
      <c r="G22" s="42"/>
      <c r="H22" s="42"/>
      <c r="I22" s="42"/>
      <c r="J22" s="42"/>
      <c r="K22" s="42"/>
      <c r="L22" s="42"/>
      <c r="M22" s="42"/>
      <c r="N22" s="310"/>
      <c r="O22" s="42"/>
      <c r="P22" s="42"/>
      <c r="Q22" s="42"/>
      <c r="R22" s="42"/>
      <c r="S22" s="42"/>
      <c r="T22" s="42"/>
      <c r="U22" s="310"/>
      <c r="V22" s="310"/>
      <c r="W22" s="421" t="str">
        <f t="shared" si="1"/>
        <v/>
      </c>
    </row>
    <row r="23" spans="1:23" x14ac:dyDescent="0.2">
      <c r="A23" s="47">
        <v>2320</v>
      </c>
      <c r="B23" s="383" t="s">
        <v>292</v>
      </c>
      <c r="C23" s="41"/>
      <c r="D23" s="42"/>
      <c r="E23" s="43">
        <f>ROUND((C23+D23),0)</f>
        <v>0</v>
      </c>
      <c r="F23" s="190"/>
      <c r="G23" s="42"/>
      <c r="H23" s="42"/>
      <c r="I23" s="42"/>
      <c r="J23" s="42"/>
      <c r="K23" s="42"/>
      <c r="L23" s="42"/>
      <c r="M23" s="42"/>
      <c r="N23" s="310"/>
      <c r="O23" s="42"/>
      <c r="P23" s="42"/>
      <c r="Q23" s="42"/>
      <c r="R23" s="42"/>
      <c r="S23" s="42"/>
      <c r="T23" s="42"/>
      <c r="U23" s="310"/>
      <c r="V23" s="310"/>
      <c r="W23" s="421" t="str">
        <f t="shared" si="1"/>
        <v/>
      </c>
    </row>
    <row r="24" spans="1:23" s="45" customFormat="1" x14ac:dyDescent="0.2">
      <c r="A24" s="445">
        <v>2300</v>
      </c>
      <c r="B24" s="103" t="s">
        <v>78</v>
      </c>
      <c r="C24" s="105">
        <f t="array" ref="C24">SUM(ROUND(C22:C23,0))</f>
        <v>0</v>
      </c>
      <c r="D24" s="105">
        <f t="array" ref="D24">SUM(ROUND(D22:D23,0))</f>
        <v>0</v>
      </c>
      <c r="E24" s="105">
        <f>ROUND((C24+D24),0)</f>
        <v>0</v>
      </c>
      <c r="F24" s="104"/>
      <c r="G24" s="105">
        <f t="array" ref="G24">SUM(ROUND(G22:G23,0))</f>
        <v>0</v>
      </c>
      <c r="H24" s="105">
        <f t="array" ref="H24">SUM(ROUND(H22:H23,0))</f>
        <v>0</v>
      </c>
      <c r="I24" s="105">
        <f t="array" ref="I24">SUM(ROUND(I22:I23,0))</f>
        <v>0</v>
      </c>
      <c r="J24" s="105">
        <f t="array" ref="J24">SUM(ROUND(J22:J23,0))</f>
        <v>0</v>
      </c>
      <c r="K24" s="105">
        <f t="array" ref="K24">SUM(ROUND(K22:K23,0))</f>
        <v>0</v>
      </c>
      <c r="L24" s="105">
        <f t="array" ref="L24">SUM(ROUND(L22:L23,0))</f>
        <v>0</v>
      </c>
      <c r="M24" s="105">
        <f t="array" ref="M24">SUM(ROUND(M22:M23,0))</f>
        <v>0</v>
      </c>
      <c r="N24" s="105">
        <f t="array" ref="N24">SUM(ROUND(N22:N23,0))</f>
        <v>0</v>
      </c>
      <c r="O24" s="105">
        <f t="array" ref="O24">SUM(ROUND(O22:O23,0))</f>
        <v>0</v>
      </c>
      <c r="P24" s="105">
        <f t="array" ref="P24">SUM(ROUND(P22:P23,0))</f>
        <v>0</v>
      </c>
      <c r="Q24" s="105">
        <f t="array" ref="Q24">SUM(ROUND(Q22:Q23,0))</f>
        <v>0</v>
      </c>
      <c r="R24" s="105">
        <f t="array" ref="R24">SUM(ROUND(R22:R23,0))</f>
        <v>0</v>
      </c>
      <c r="S24" s="105">
        <f t="array" ref="S24">SUM(ROUND(S22:S23,0))</f>
        <v>0</v>
      </c>
      <c r="T24" s="105">
        <f t="array" ref="T24">SUM(ROUND(T22:T23,0))</f>
        <v>0</v>
      </c>
      <c r="U24" s="105">
        <f t="array" ref="U24">SUM(ROUND(U22:U23,0))</f>
        <v>0</v>
      </c>
      <c r="V24" s="105">
        <f t="array" ref="V24">SUM(ROUND(V22:V23,0))</f>
        <v>0</v>
      </c>
      <c r="W24" s="421" t="str">
        <f t="shared" si="1"/>
        <v/>
      </c>
    </row>
    <row r="25" spans="1:23" x14ac:dyDescent="0.2">
      <c r="C25" s="46"/>
      <c r="D25" s="46"/>
      <c r="E25" s="46"/>
      <c r="G25" s="46"/>
      <c r="H25" s="46"/>
      <c r="I25" s="46"/>
      <c r="J25" s="46"/>
      <c r="K25" s="46"/>
      <c r="L25" s="46"/>
      <c r="M25" s="46"/>
      <c r="N25" s="46"/>
      <c r="O25" s="46"/>
      <c r="P25" s="46"/>
      <c r="Q25" s="46"/>
      <c r="R25" s="46"/>
      <c r="S25" s="46"/>
      <c r="T25" s="46"/>
      <c r="U25" s="46"/>
      <c r="V25" s="46"/>
      <c r="W25" s="421"/>
    </row>
    <row r="26" spans="1:23" x14ac:dyDescent="0.2">
      <c r="A26" s="47">
        <v>2410</v>
      </c>
      <c r="B26" s="304" t="s">
        <v>352</v>
      </c>
      <c r="C26" s="41"/>
      <c r="D26" s="42"/>
      <c r="E26" s="43">
        <f>ROUND((C26+D26),0)</f>
        <v>0</v>
      </c>
      <c r="F26" s="190"/>
      <c r="G26" s="42"/>
      <c r="H26" s="42"/>
      <c r="I26" s="42"/>
      <c r="J26" s="42"/>
      <c r="K26" s="42"/>
      <c r="L26" s="42"/>
      <c r="M26" s="42"/>
      <c r="N26" s="310"/>
      <c r="O26" s="42"/>
      <c r="P26" s="42"/>
      <c r="Q26" s="42"/>
      <c r="R26" s="42"/>
      <c r="S26" s="42"/>
      <c r="T26" s="42"/>
      <c r="U26" s="310"/>
      <c r="V26" s="310"/>
      <c r="W26" s="421" t="str">
        <f t="shared" si="1"/>
        <v/>
      </c>
    </row>
    <row r="27" spans="1:23" x14ac:dyDescent="0.2">
      <c r="A27" s="47">
        <v>2420</v>
      </c>
      <c r="B27" s="493" t="s">
        <v>492</v>
      </c>
      <c r="C27" s="41"/>
      <c r="D27" s="42"/>
      <c r="E27" s="43">
        <f>ROUND((C27+D27),0)</f>
        <v>0</v>
      </c>
      <c r="F27" s="190"/>
      <c r="G27" s="42"/>
      <c r="H27" s="42"/>
      <c r="I27" s="42"/>
      <c r="J27" s="42"/>
      <c r="K27" s="42"/>
      <c r="L27" s="42"/>
      <c r="M27" s="42"/>
      <c r="N27" s="310"/>
      <c r="O27" s="42"/>
      <c r="P27" s="42"/>
      <c r="Q27" s="42"/>
      <c r="R27" s="42"/>
      <c r="S27" s="42"/>
      <c r="T27" s="42"/>
      <c r="U27" s="310"/>
      <c r="V27" s="310"/>
      <c r="W27" s="421" t="str">
        <f t="shared" si="1"/>
        <v/>
      </c>
    </row>
    <row r="28" spans="1:23" x14ac:dyDescent="0.2">
      <c r="A28" s="47">
        <v>2430</v>
      </c>
      <c r="B28" s="305" t="s">
        <v>353</v>
      </c>
      <c r="C28" s="41"/>
      <c r="D28" s="42"/>
      <c r="E28" s="43">
        <f t="shared" ref="E28:E32" si="2">ROUND((C28+D28),0)</f>
        <v>0</v>
      </c>
      <c r="F28" s="190"/>
      <c r="G28" s="42"/>
      <c r="H28" s="42"/>
      <c r="I28" s="42"/>
      <c r="J28" s="42"/>
      <c r="K28" s="42"/>
      <c r="L28" s="42"/>
      <c r="M28" s="42"/>
      <c r="N28" s="310"/>
      <c r="O28" s="42"/>
      <c r="P28" s="42"/>
      <c r="Q28" s="42"/>
      <c r="R28" s="42"/>
      <c r="S28" s="42"/>
      <c r="T28" s="42"/>
      <c r="U28" s="310"/>
      <c r="V28" s="310"/>
      <c r="W28" s="421" t="str">
        <f t="shared" si="1"/>
        <v/>
      </c>
    </row>
    <row r="29" spans="1:23" x14ac:dyDescent="0.2">
      <c r="A29" s="47">
        <v>2440</v>
      </c>
      <c r="B29" s="304" t="s">
        <v>491</v>
      </c>
      <c r="C29" s="41"/>
      <c r="D29" s="42"/>
      <c r="E29" s="43">
        <f t="shared" si="2"/>
        <v>0</v>
      </c>
      <c r="F29" s="190"/>
      <c r="G29" s="42"/>
      <c r="H29" s="42"/>
      <c r="I29" s="42"/>
      <c r="J29" s="42"/>
      <c r="K29" s="42"/>
      <c r="L29" s="42"/>
      <c r="M29" s="42"/>
      <c r="N29" s="310"/>
      <c r="O29" s="42"/>
      <c r="P29" s="42"/>
      <c r="Q29" s="42"/>
      <c r="R29" s="42"/>
      <c r="S29" s="42"/>
      <c r="T29" s="42"/>
      <c r="U29" s="310"/>
      <c r="V29" s="310"/>
      <c r="W29" s="421" t="str">
        <f t="shared" si="1"/>
        <v/>
      </c>
    </row>
    <row r="30" spans="1:23" x14ac:dyDescent="0.2">
      <c r="A30" s="47">
        <v>2450</v>
      </c>
      <c r="B30" s="312" t="s">
        <v>354</v>
      </c>
      <c r="C30" s="64"/>
      <c r="D30" s="62"/>
      <c r="E30" s="43">
        <f t="shared" si="2"/>
        <v>0</v>
      </c>
      <c r="F30" s="191"/>
      <c r="G30" s="42"/>
      <c r="H30" s="42"/>
      <c r="I30" s="42"/>
      <c r="J30" s="42"/>
      <c r="K30" s="42"/>
      <c r="L30" s="42"/>
      <c r="M30" s="42"/>
      <c r="N30" s="310"/>
      <c r="O30" s="42"/>
      <c r="P30" s="42"/>
      <c r="Q30" s="42"/>
      <c r="R30" s="42"/>
      <c r="S30" s="42"/>
      <c r="T30" s="42"/>
      <c r="U30" s="310"/>
      <c r="V30" s="310"/>
      <c r="W30" s="421" t="str">
        <f t="shared" si="1"/>
        <v/>
      </c>
    </row>
    <row r="31" spans="1:23" x14ac:dyDescent="0.2">
      <c r="A31" s="47">
        <v>2460</v>
      </c>
      <c r="B31" s="304" t="s">
        <v>355</v>
      </c>
      <c r="C31" s="64"/>
      <c r="D31" s="62"/>
      <c r="E31" s="43">
        <f t="shared" si="2"/>
        <v>0</v>
      </c>
      <c r="F31" s="191"/>
      <c r="G31" s="42"/>
      <c r="H31" s="42"/>
      <c r="I31" s="42"/>
      <c r="J31" s="42"/>
      <c r="K31" s="42"/>
      <c r="L31" s="42"/>
      <c r="M31" s="42"/>
      <c r="N31" s="310"/>
      <c r="O31" s="42"/>
      <c r="P31" s="42"/>
      <c r="Q31" s="42"/>
      <c r="R31" s="42"/>
      <c r="S31" s="42"/>
      <c r="T31" s="42"/>
      <c r="U31" s="310"/>
      <c r="V31" s="310"/>
      <c r="W31" s="421" t="str">
        <f t="shared" si="1"/>
        <v/>
      </c>
    </row>
    <row r="32" spans="1:23" x14ac:dyDescent="0.2">
      <c r="A32" s="47">
        <v>2470</v>
      </c>
      <c r="B32" s="304" t="s">
        <v>356</v>
      </c>
      <c r="C32" s="64"/>
      <c r="D32" s="62"/>
      <c r="E32" s="43">
        <f t="shared" si="2"/>
        <v>0</v>
      </c>
      <c r="F32" s="191"/>
      <c r="G32" s="42"/>
      <c r="H32" s="42"/>
      <c r="I32" s="42"/>
      <c r="J32" s="42"/>
      <c r="K32" s="42"/>
      <c r="L32" s="42"/>
      <c r="M32" s="42"/>
      <c r="N32" s="310"/>
      <c r="O32" s="42"/>
      <c r="P32" s="42"/>
      <c r="Q32" s="42"/>
      <c r="R32" s="42"/>
      <c r="S32" s="42"/>
      <c r="T32" s="42"/>
      <c r="U32" s="310"/>
      <c r="V32" s="310"/>
      <c r="W32" s="421" t="str">
        <f t="shared" si="1"/>
        <v/>
      </c>
    </row>
    <row r="33" spans="1:23" s="45" customFormat="1" x14ac:dyDescent="0.2">
      <c r="A33" s="445">
        <v>2400</v>
      </c>
      <c r="B33" s="200" t="s">
        <v>79</v>
      </c>
      <c r="C33" s="105">
        <f t="array" ref="C33">SUM(ROUND(C26:C32,0))</f>
        <v>0</v>
      </c>
      <c r="D33" s="105">
        <f t="array" ref="D33">SUM(ROUND(D26:D32,0))</f>
        <v>0</v>
      </c>
      <c r="E33" s="105">
        <f>ROUND((C33+D33),0)</f>
        <v>0</v>
      </c>
      <c r="F33" s="104"/>
      <c r="G33" s="105">
        <f t="array" ref="G33">SUM(ROUND(G26:G32,0))</f>
        <v>0</v>
      </c>
      <c r="H33" s="105">
        <f t="array" ref="H33">SUM(ROUND(H26:H32,0))</f>
        <v>0</v>
      </c>
      <c r="I33" s="105">
        <f t="array" ref="I33">SUM(ROUND(I26:I32,0))</f>
        <v>0</v>
      </c>
      <c r="J33" s="105">
        <f t="array" ref="J33">SUM(ROUND(J26:J32,0))</f>
        <v>0</v>
      </c>
      <c r="K33" s="105">
        <f t="array" ref="K33">SUM(ROUND(K26:K32,0))</f>
        <v>0</v>
      </c>
      <c r="L33" s="105">
        <f t="array" ref="L33">SUM(ROUND(L26:L32,0))</f>
        <v>0</v>
      </c>
      <c r="M33" s="105">
        <f t="array" ref="M33">SUM(ROUND(M26:M32,0))</f>
        <v>0</v>
      </c>
      <c r="N33" s="105">
        <f t="array" ref="N33">SUM(ROUND(N26:N32,0))</f>
        <v>0</v>
      </c>
      <c r="O33" s="105">
        <f t="array" ref="O33">SUM(ROUND(O26:O32,0))</f>
        <v>0</v>
      </c>
      <c r="P33" s="105">
        <f t="array" ref="P33">SUM(ROUND(P26:P32,0))</f>
        <v>0</v>
      </c>
      <c r="Q33" s="105">
        <f t="array" ref="Q33">SUM(ROUND(Q26:Q32,0))</f>
        <v>0</v>
      </c>
      <c r="R33" s="105">
        <f t="array" ref="R33">SUM(ROUND(R26:R32,0))</f>
        <v>0</v>
      </c>
      <c r="S33" s="105">
        <f t="array" ref="S33">SUM(ROUND(S26:S32,0))</f>
        <v>0</v>
      </c>
      <c r="T33" s="105">
        <f t="array" ref="T33">SUM(ROUND(T26:T32,0))</f>
        <v>0</v>
      </c>
      <c r="U33" s="105">
        <f t="array" ref="U33">SUM(ROUND(U26:U32,0))</f>
        <v>0</v>
      </c>
      <c r="V33" s="105">
        <f t="array" ref="V33">SUM(ROUND(V26:V32,0))</f>
        <v>0</v>
      </c>
      <c r="W33" s="421" t="str">
        <f t="shared" si="1"/>
        <v/>
      </c>
    </row>
    <row r="34" spans="1:23" x14ac:dyDescent="0.2">
      <c r="C34" s="46"/>
      <c r="D34" s="46"/>
      <c r="E34" s="46"/>
      <c r="G34" s="46"/>
      <c r="H34" s="46"/>
      <c r="I34" s="46"/>
      <c r="J34" s="46"/>
      <c r="K34" s="46"/>
      <c r="L34" s="46"/>
      <c r="M34" s="46"/>
      <c r="N34" s="46"/>
      <c r="O34" s="46"/>
      <c r="P34" s="46"/>
      <c r="Q34" s="46"/>
      <c r="R34" s="46"/>
      <c r="S34" s="46"/>
      <c r="T34" s="46"/>
      <c r="U34" s="46"/>
      <c r="V34" s="46"/>
      <c r="W34" s="421"/>
    </row>
    <row r="35" spans="1:23" x14ac:dyDescent="0.2">
      <c r="A35" s="47">
        <v>2510</v>
      </c>
      <c r="B35" s="304" t="s">
        <v>357</v>
      </c>
      <c r="C35" s="41"/>
      <c r="D35" s="42"/>
      <c r="E35" s="43">
        <f>ROUND((C35+D35),0)</f>
        <v>0</v>
      </c>
      <c r="F35" s="190"/>
      <c r="G35" s="42"/>
      <c r="H35" s="42"/>
      <c r="I35" s="42"/>
      <c r="J35" s="42"/>
      <c r="K35" s="42"/>
      <c r="L35" s="42"/>
      <c r="M35" s="42"/>
      <c r="N35" s="310"/>
      <c r="O35" s="42"/>
      <c r="P35" s="42"/>
      <c r="Q35" s="42"/>
      <c r="R35" s="42"/>
      <c r="S35" s="42"/>
      <c r="T35" s="42"/>
      <c r="U35" s="310"/>
      <c r="V35" s="310"/>
      <c r="W35" s="421" t="str">
        <f t="shared" si="1"/>
        <v/>
      </c>
    </row>
    <row r="36" spans="1:23" x14ac:dyDescent="0.2">
      <c r="A36" s="47">
        <v>2520</v>
      </c>
      <c r="B36" s="313" t="s">
        <v>358</v>
      </c>
      <c r="C36" s="41"/>
      <c r="D36" s="42"/>
      <c r="E36" s="43">
        <f t="shared" ref="E36:E104" si="3">ROUND((C36+D36),0)</f>
        <v>0</v>
      </c>
      <c r="F36" s="190"/>
      <c r="G36" s="42"/>
      <c r="H36" s="42"/>
      <c r="I36" s="42"/>
      <c r="J36" s="42"/>
      <c r="K36" s="42"/>
      <c r="L36" s="42"/>
      <c r="M36" s="42"/>
      <c r="N36" s="310"/>
      <c r="O36" s="42"/>
      <c r="P36" s="42"/>
      <c r="Q36" s="42"/>
      <c r="R36" s="42"/>
      <c r="S36" s="42"/>
      <c r="T36" s="42"/>
      <c r="U36" s="310"/>
      <c r="V36" s="310"/>
      <c r="W36" s="421" t="str">
        <f t="shared" si="1"/>
        <v/>
      </c>
    </row>
    <row r="37" spans="1:23" x14ac:dyDescent="0.2">
      <c r="A37" s="47">
        <v>2530</v>
      </c>
      <c r="B37" s="384" t="s">
        <v>268</v>
      </c>
      <c r="C37" s="41"/>
      <c r="D37" s="42"/>
      <c r="E37" s="43">
        <f t="shared" si="3"/>
        <v>0</v>
      </c>
      <c r="F37" s="190"/>
      <c r="G37" s="42"/>
      <c r="H37" s="42"/>
      <c r="I37" s="42"/>
      <c r="J37" s="42"/>
      <c r="K37" s="42"/>
      <c r="L37" s="42"/>
      <c r="M37" s="42"/>
      <c r="N37" s="310"/>
      <c r="O37" s="42"/>
      <c r="P37" s="42"/>
      <c r="Q37" s="42"/>
      <c r="R37" s="42"/>
      <c r="S37" s="42"/>
      <c r="T37" s="42"/>
      <c r="U37" s="310"/>
      <c r="V37" s="310"/>
      <c r="W37" s="421" t="str">
        <f t="shared" si="1"/>
        <v/>
      </c>
    </row>
    <row r="38" spans="1:23" x14ac:dyDescent="0.2">
      <c r="A38" s="47">
        <v>2540</v>
      </c>
      <c r="B38" s="304" t="s">
        <v>359</v>
      </c>
      <c r="C38" s="41"/>
      <c r="D38" s="42"/>
      <c r="E38" s="43">
        <f t="shared" si="3"/>
        <v>0</v>
      </c>
      <c r="F38" s="190"/>
      <c r="G38" s="42"/>
      <c r="H38" s="42"/>
      <c r="I38" s="42"/>
      <c r="J38" s="42"/>
      <c r="K38" s="42"/>
      <c r="L38" s="42"/>
      <c r="M38" s="42"/>
      <c r="N38" s="310"/>
      <c r="O38" s="42"/>
      <c r="P38" s="42"/>
      <c r="Q38" s="42"/>
      <c r="R38" s="42"/>
      <c r="S38" s="42"/>
      <c r="T38" s="42"/>
      <c r="U38" s="310"/>
      <c r="V38" s="310"/>
      <c r="W38" s="421" t="str">
        <f t="shared" si="1"/>
        <v/>
      </c>
    </row>
    <row r="39" spans="1:23" x14ac:dyDescent="0.2">
      <c r="A39" s="47">
        <v>2550</v>
      </c>
      <c r="B39" s="304" t="s">
        <v>360</v>
      </c>
      <c r="C39" s="41"/>
      <c r="D39" s="42"/>
      <c r="E39" s="43">
        <f t="shared" si="3"/>
        <v>0</v>
      </c>
      <c r="F39" s="190"/>
      <c r="G39" s="42"/>
      <c r="H39" s="42"/>
      <c r="I39" s="42"/>
      <c r="J39" s="42"/>
      <c r="K39" s="42"/>
      <c r="L39" s="42"/>
      <c r="M39" s="42"/>
      <c r="N39" s="310"/>
      <c r="O39" s="42"/>
      <c r="P39" s="42"/>
      <c r="Q39" s="42"/>
      <c r="R39" s="42"/>
      <c r="S39" s="42"/>
      <c r="T39" s="42"/>
      <c r="U39" s="310"/>
      <c r="V39" s="310"/>
      <c r="W39" s="421" t="str">
        <f t="shared" si="1"/>
        <v/>
      </c>
    </row>
    <row r="40" spans="1:23" s="45" customFormat="1" x14ac:dyDescent="0.2">
      <c r="A40" s="445">
        <v>2500</v>
      </c>
      <c r="B40" s="103" t="s">
        <v>80</v>
      </c>
      <c r="C40" s="105">
        <f t="array" ref="C40">SUM(ROUND(C35:C39,0))</f>
        <v>0</v>
      </c>
      <c r="D40" s="105">
        <f t="array" ref="D40">SUM(ROUND(D35:D39,0))</f>
        <v>0</v>
      </c>
      <c r="E40" s="105">
        <f t="shared" si="3"/>
        <v>0</v>
      </c>
      <c r="F40" s="104"/>
      <c r="G40" s="105">
        <f t="array" ref="G40">SUM(ROUND(G35:G39,0))</f>
        <v>0</v>
      </c>
      <c r="H40" s="105">
        <f t="array" ref="H40">SUM(ROUND(H35:H39,0))</f>
        <v>0</v>
      </c>
      <c r="I40" s="105">
        <f t="array" ref="I40">SUM(ROUND(I35:I39,0))</f>
        <v>0</v>
      </c>
      <c r="J40" s="105">
        <f t="array" ref="J40">SUM(ROUND(J35:J39,0))</f>
        <v>0</v>
      </c>
      <c r="K40" s="105">
        <f t="array" ref="K40">SUM(ROUND(K35:K39,0))</f>
        <v>0</v>
      </c>
      <c r="L40" s="105">
        <f t="array" ref="L40">SUM(ROUND(L35:L39,0))</f>
        <v>0</v>
      </c>
      <c r="M40" s="105">
        <f t="array" ref="M40">SUM(ROUND(M35:M39,0))</f>
        <v>0</v>
      </c>
      <c r="N40" s="105">
        <f t="array" ref="N40">SUM(ROUND(N35:N39,0))</f>
        <v>0</v>
      </c>
      <c r="O40" s="105">
        <f t="array" ref="O40">SUM(ROUND(O35:O39,0))</f>
        <v>0</v>
      </c>
      <c r="P40" s="105">
        <f t="array" ref="P40">SUM(ROUND(P35:P39,0))</f>
        <v>0</v>
      </c>
      <c r="Q40" s="105">
        <f t="array" ref="Q40">SUM(ROUND(Q35:Q39,0))</f>
        <v>0</v>
      </c>
      <c r="R40" s="105">
        <f t="array" ref="R40">SUM(ROUND(R35:R39,0))</f>
        <v>0</v>
      </c>
      <c r="S40" s="105">
        <f t="array" ref="S40">SUM(ROUND(S35:S39,0))</f>
        <v>0</v>
      </c>
      <c r="T40" s="105">
        <f t="array" ref="T40">SUM(ROUND(T35:T39,0))</f>
        <v>0</v>
      </c>
      <c r="U40" s="105">
        <f t="array" ref="U40">SUM(ROUND(U35:U39,0))</f>
        <v>0</v>
      </c>
      <c r="V40" s="105">
        <f t="array" ref="V40">SUM(ROUND(V35:V39,0))</f>
        <v>0</v>
      </c>
      <c r="W40" s="421" t="str">
        <f t="shared" si="1"/>
        <v/>
      </c>
    </row>
    <row r="41" spans="1:23" x14ac:dyDescent="0.2">
      <c r="C41" s="46"/>
      <c r="D41" s="46"/>
      <c r="E41" s="46"/>
      <c r="G41" s="46"/>
      <c r="H41" s="46"/>
      <c r="I41" s="46"/>
      <c r="J41" s="46"/>
      <c r="K41" s="46"/>
      <c r="L41" s="46"/>
      <c r="M41" s="46"/>
      <c r="N41" s="46"/>
      <c r="O41" s="46"/>
      <c r="P41" s="46"/>
      <c r="Q41" s="46"/>
      <c r="R41" s="46"/>
      <c r="S41" s="46"/>
      <c r="T41" s="46"/>
      <c r="U41" s="46"/>
      <c r="V41" s="46"/>
      <c r="W41" s="421"/>
    </row>
    <row r="42" spans="1:23" s="45" customFormat="1" x14ac:dyDescent="0.2">
      <c r="A42" s="106">
        <v>2600</v>
      </c>
      <c r="B42" s="103" t="s">
        <v>361</v>
      </c>
      <c r="C42" s="192"/>
      <c r="D42" s="193"/>
      <c r="E42" s="105">
        <f t="shared" si="3"/>
        <v>0</v>
      </c>
      <c r="F42" s="108"/>
      <c r="G42" s="42"/>
      <c r="H42" s="42"/>
      <c r="I42" s="42"/>
      <c r="J42" s="42"/>
      <c r="K42" s="42"/>
      <c r="L42" s="42"/>
      <c r="M42" s="42"/>
      <c r="N42" s="310"/>
      <c r="O42" s="42"/>
      <c r="P42" s="42"/>
      <c r="Q42" s="42"/>
      <c r="R42" s="42"/>
      <c r="S42" s="42"/>
      <c r="T42" s="42"/>
      <c r="U42" s="310"/>
      <c r="V42" s="310"/>
      <c r="W42" s="421" t="str">
        <f t="shared" si="1"/>
        <v/>
      </c>
    </row>
    <row r="43" spans="1:23" x14ac:dyDescent="0.2">
      <c r="C43" s="46"/>
      <c r="D43" s="46"/>
      <c r="E43" s="46"/>
      <c r="G43" s="46"/>
      <c r="H43" s="46"/>
      <c r="I43" s="46"/>
      <c r="J43" s="46"/>
      <c r="K43" s="17"/>
      <c r="L43" s="46"/>
      <c r="M43" s="46"/>
      <c r="N43" s="46"/>
      <c r="O43" s="46"/>
      <c r="P43" s="46"/>
      <c r="Q43" s="46"/>
      <c r="R43" s="46"/>
      <c r="S43" s="46"/>
      <c r="T43" s="46"/>
      <c r="U43" s="17"/>
      <c r="V43" s="17"/>
      <c r="W43" s="421"/>
    </row>
    <row r="44" spans="1:23" x14ac:dyDescent="0.2">
      <c r="A44" s="47">
        <v>2810</v>
      </c>
      <c r="B44" s="304" t="s">
        <v>362</v>
      </c>
      <c r="C44" s="41"/>
      <c r="D44" s="42"/>
      <c r="E44" s="43">
        <f t="shared" si="3"/>
        <v>0</v>
      </c>
      <c r="F44" s="190"/>
      <c r="G44" s="42"/>
      <c r="H44" s="42"/>
      <c r="I44" s="42"/>
      <c r="J44" s="42"/>
      <c r="K44" s="42"/>
      <c r="L44" s="42"/>
      <c r="M44" s="42"/>
      <c r="N44" s="310"/>
      <c r="O44" s="42"/>
      <c r="P44" s="42"/>
      <c r="Q44" s="42"/>
      <c r="R44" s="42"/>
      <c r="S44" s="42"/>
      <c r="T44" s="42"/>
      <c r="U44" s="310"/>
      <c r="V44" s="310"/>
      <c r="W44" s="421" t="str">
        <f t="shared" si="1"/>
        <v/>
      </c>
    </row>
    <row r="45" spans="1:23" x14ac:dyDescent="0.2">
      <c r="A45" s="47">
        <v>2820</v>
      </c>
      <c r="B45" s="304" t="s">
        <v>363</v>
      </c>
      <c r="C45" s="41"/>
      <c r="D45" s="42"/>
      <c r="E45" s="43">
        <f t="shared" si="3"/>
        <v>0</v>
      </c>
      <c r="F45" s="190"/>
      <c r="G45" s="42"/>
      <c r="H45" s="42"/>
      <c r="I45" s="42"/>
      <c r="J45" s="42"/>
      <c r="K45" s="42"/>
      <c r="L45" s="42"/>
      <c r="M45" s="42"/>
      <c r="N45" s="310"/>
      <c r="O45" s="42"/>
      <c r="P45" s="42"/>
      <c r="Q45" s="42"/>
      <c r="R45" s="42"/>
      <c r="S45" s="42"/>
      <c r="T45" s="42"/>
      <c r="U45" s="310"/>
      <c r="V45" s="310"/>
      <c r="W45" s="421" t="str">
        <f t="shared" si="1"/>
        <v/>
      </c>
    </row>
    <row r="46" spans="1:23" x14ac:dyDescent="0.2">
      <c r="A46" s="47">
        <v>2830</v>
      </c>
      <c r="B46" s="304" t="s">
        <v>364</v>
      </c>
      <c r="C46" s="41"/>
      <c r="D46" s="42"/>
      <c r="E46" s="43">
        <f t="shared" si="3"/>
        <v>0</v>
      </c>
      <c r="F46" s="190"/>
      <c r="G46" s="42"/>
      <c r="H46" s="42"/>
      <c r="I46" s="42"/>
      <c r="J46" s="42"/>
      <c r="K46" s="42"/>
      <c r="L46" s="42"/>
      <c r="M46" s="42"/>
      <c r="N46" s="310"/>
      <c r="O46" s="42"/>
      <c r="P46" s="42"/>
      <c r="Q46" s="42"/>
      <c r="R46" s="42"/>
      <c r="S46" s="42"/>
      <c r="T46" s="42"/>
      <c r="U46" s="310"/>
      <c r="V46" s="310"/>
      <c r="W46" s="421" t="str">
        <f t="shared" si="1"/>
        <v/>
      </c>
    </row>
    <row r="47" spans="1:23" x14ac:dyDescent="0.2">
      <c r="A47" s="47">
        <v>2840</v>
      </c>
      <c r="B47" s="304" t="s">
        <v>493</v>
      </c>
      <c r="C47" s="41"/>
      <c r="D47" s="42"/>
      <c r="E47" s="43">
        <f t="shared" si="3"/>
        <v>0</v>
      </c>
      <c r="F47" s="190"/>
      <c r="G47" s="42"/>
      <c r="H47" s="42"/>
      <c r="I47" s="42"/>
      <c r="J47" s="42"/>
      <c r="K47" s="42"/>
      <c r="L47" s="42"/>
      <c r="M47" s="42"/>
      <c r="N47" s="310"/>
      <c r="O47" s="42"/>
      <c r="P47" s="42"/>
      <c r="Q47" s="42"/>
      <c r="R47" s="42"/>
      <c r="S47" s="42"/>
      <c r="T47" s="42"/>
      <c r="U47" s="310"/>
      <c r="V47" s="310"/>
      <c r="W47" s="421" t="str">
        <f t="shared" si="1"/>
        <v/>
      </c>
    </row>
    <row r="48" spans="1:23" x14ac:dyDescent="0.2">
      <c r="A48" s="47">
        <v>2850</v>
      </c>
      <c r="B48" s="304" t="s">
        <v>365</v>
      </c>
      <c r="C48" s="41"/>
      <c r="D48" s="42"/>
      <c r="E48" s="43">
        <f t="shared" si="3"/>
        <v>0</v>
      </c>
      <c r="F48" s="190"/>
      <c r="G48" s="42"/>
      <c r="H48" s="42"/>
      <c r="I48" s="42"/>
      <c r="J48" s="42"/>
      <c r="K48" s="42"/>
      <c r="L48" s="42"/>
      <c r="M48" s="42"/>
      <c r="N48" s="310"/>
      <c r="O48" s="42"/>
      <c r="P48" s="42"/>
      <c r="Q48" s="42"/>
      <c r="R48" s="42"/>
      <c r="S48" s="42"/>
      <c r="T48" s="42"/>
      <c r="U48" s="310"/>
      <c r="V48" s="310"/>
      <c r="W48" s="421" t="str">
        <f t="shared" si="1"/>
        <v/>
      </c>
    </row>
    <row r="49" spans="1:23" x14ac:dyDescent="0.2">
      <c r="A49" s="47">
        <v>2860</v>
      </c>
      <c r="B49" s="304" t="s">
        <v>494</v>
      </c>
      <c r="C49" s="64"/>
      <c r="D49" s="62"/>
      <c r="E49" s="61">
        <f t="shared" si="3"/>
        <v>0</v>
      </c>
      <c r="F49" s="191"/>
      <c r="G49" s="42"/>
      <c r="H49" s="42"/>
      <c r="I49" s="42"/>
      <c r="J49" s="42"/>
      <c r="K49" s="42"/>
      <c r="L49" s="42"/>
      <c r="M49" s="42"/>
      <c r="N49" s="310"/>
      <c r="O49" s="42"/>
      <c r="P49" s="42"/>
      <c r="Q49" s="42"/>
      <c r="R49" s="42"/>
      <c r="S49" s="42"/>
      <c r="T49" s="42"/>
      <c r="U49" s="310"/>
      <c r="V49" s="310"/>
      <c r="W49" s="421" t="str">
        <f t="shared" si="1"/>
        <v/>
      </c>
    </row>
    <row r="50" spans="1:23" s="45" customFormat="1" x14ac:dyDescent="0.2">
      <c r="A50" s="445">
        <v>2800</v>
      </c>
      <c r="B50" s="103" t="s">
        <v>81</v>
      </c>
      <c r="C50" s="105">
        <f t="array" ref="C50">SUM(ROUND(C44:C49,0))</f>
        <v>0</v>
      </c>
      <c r="D50" s="105">
        <f t="array" ref="D50">SUM(ROUND(D44:D49,0))</f>
        <v>0</v>
      </c>
      <c r="E50" s="105">
        <f t="shared" si="3"/>
        <v>0</v>
      </c>
      <c r="F50" s="104"/>
      <c r="G50" s="105">
        <f t="array" ref="G50">SUM(ROUND(G44:G49,0))</f>
        <v>0</v>
      </c>
      <c r="H50" s="105">
        <f t="array" ref="H50">SUM(ROUND(H44:H49,0))</f>
        <v>0</v>
      </c>
      <c r="I50" s="105">
        <f t="array" ref="I50">SUM(ROUND(I44:I49,0))</f>
        <v>0</v>
      </c>
      <c r="J50" s="105">
        <f t="array" ref="J50">SUM(ROUND(J44:J49,0))</f>
        <v>0</v>
      </c>
      <c r="K50" s="105">
        <f t="array" ref="K50">SUM(ROUND(K44:K49,0))</f>
        <v>0</v>
      </c>
      <c r="L50" s="105">
        <f t="array" ref="L50">SUM(ROUND(L44:L49,0))</f>
        <v>0</v>
      </c>
      <c r="M50" s="105">
        <f t="array" ref="M50">SUM(ROUND(M44:M49,0))</f>
        <v>0</v>
      </c>
      <c r="N50" s="105">
        <f t="array" ref="N50">SUM(ROUND(N44:N49,0))</f>
        <v>0</v>
      </c>
      <c r="O50" s="105">
        <f t="array" ref="O50">SUM(ROUND(O44:O49,0))</f>
        <v>0</v>
      </c>
      <c r="P50" s="105">
        <f t="array" ref="P50">SUM(ROUND(P44:P49,0))</f>
        <v>0</v>
      </c>
      <c r="Q50" s="105">
        <f t="array" ref="Q50">SUM(ROUND(Q44:Q49,0))</f>
        <v>0</v>
      </c>
      <c r="R50" s="105">
        <f t="array" ref="R50">SUM(ROUND(R44:R49,0))</f>
        <v>0</v>
      </c>
      <c r="S50" s="105">
        <f t="array" ref="S50">SUM(ROUND(S44:S49,0))</f>
        <v>0</v>
      </c>
      <c r="T50" s="105">
        <f t="array" ref="T50">SUM(ROUND(T44:T49,0))</f>
        <v>0</v>
      </c>
      <c r="U50" s="105">
        <f t="array" ref="U50">SUM(ROUND(U44:U49,0))</f>
        <v>0</v>
      </c>
      <c r="V50" s="105">
        <f t="array" ref="V50">SUM(ROUND(V44:V49,0))</f>
        <v>0</v>
      </c>
      <c r="W50" s="421" t="str">
        <f t="shared" si="1"/>
        <v/>
      </c>
    </row>
    <row r="51" spans="1:23" x14ac:dyDescent="0.2">
      <c r="C51" s="46"/>
      <c r="D51" s="46"/>
      <c r="E51" s="46"/>
      <c r="G51" s="46"/>
      <c r="H51" s="46"/>
      <c r="I51" s="46"/>
      <c r="J51" s="46"/>
      <c r="K51" s="46"/>
      <c r="L51" s="46"/>
      <c r="M51" s="46"/>
      <c r="N51" s="46"/>
      <c r="O51" s="46"/>
      <c r="P51" s="46"/>
      <c r="Q51" s="46"/>
      <c r="R51" s="46"/>
      <c r="S51" s="46"/>
      <c r="T51" s="46"/>
      <c r="U51" s="46"/>
      <c r="V51" s="46"/>
      <c r="W51" s="421"/>
    </row>
    <row r="52" spans="1:23" x14ac:dyDescent="0.2">
      <c r="A52" s="47">
        <v>3110</v>
      </c>
      <c r="B52" s="304" t="s">
        <v>366</v>
      </c>
      <c r="C52" s="41"/>
      <c r="D52" s="42"/>
      <c r="E52" s="43">
        <f t="shared" si="3"/>
        <v>0</v>
      </c>
      <c r="F52" s="190"/>
      <c r="G52" s="42"/>
      <c r="H52" s="42"/>
      <c r="I52" s="42"/>
      <c r="J52" s="42"/>
      <c r="K52" s="42"/>
      <c r="L52" s="42"/>
      <c r="M52" s="42"/>
      <c r="N52" s="310"/>
      <c r="O52" s="42"/>
      <c r="P52" s="42"/>
      <c r="Q52" s="42"/>
      <c r="R52" s="42"/>
      <c r="S52" s="42"/>
      <c r="T52" s="42"/>
      <c r="U52" s="310"/>
      <c r="V52" s="310"/>
      <c r="W52" s="421" t="str">
        <f t="shared" si="1"/>
        <v/>
      </c>
    </row>
    <row r="53" spans="1:23" x14ac:dyDescent="0.2">
      <c r="A53" s="47">
        <v>3120</v>
      </c>
      <c r="B53" s="304" t="s">
        <v>367</v>
      </c>
      <c r="C53" s="41"/>
      <c r="D53" s="42"/>
      <c r="E53" s="43">
        <f t="shared" si="3"/>
        <v>0</v>
      </c>
      <c r="F53" s="190"/>
      <c r="G53" s="42"/>
      <c r="H53" s="42"/>
      <c r="I53" s="42"/>
      <c r="J53" s="42"/>
      <c r="K53" s="42"/>
      <c r="L53" s="42"/>
      <c r="M53" s="42"/>
      <c r="N53" s="310"/>
      <c r="O53" s="42"/>
      <c r="P53" s="42"/>
      <c r="Q53" s="42"/>
      <c r="R53" s="42"/>
      <c r="S53" s="42"/>
      <c r="T53" s="42"/>
      <c r="U53" s="310"/>
      <c r="V53" s="310"/>
      <c r="W53" s="421" t="str">
        <f t="shared" si="1"/>
        <v/>
      </c>
    </row>
    <row r="54" spans="1:23" s="45" customFormat="1" x14ac:dyDescent="0.2">
      <c r="A54" s="106">
        <v>3100</v>
      </c>
      <c r="B54" s="103" t="s">
        <v>186</v>
      </c>
      <c r="C54" s="114">
        <f t="array" ref="C54">SUM(ROUND(C52:C53,0))</f>
        <v>0</v>
      </c>
      <c r="D54" s="105">
        <f t="array" ref="D54">SUM(ROUND(D52:D53,0))</f>
        <v>0</v>
      </c>
      <c r="E54" s="105">
        <f t="shared" si="3"/>
        <v>0</v>
      </c>
      <c r="F54" s="104"/>
      <c r="G54" s="105">
        <f t="array" ref="G54">SUM(ROUND(G52:G53,0))</f>
        <v>0</v>
      </c>
      <c r="H54" s="105">
        <f t="array" ref="H54">SUM(ROUND(H52:H53,0))</f>
        <v>0</v>
      </c>
      <c r="I54" s="105">
        <f t="array" ref="I54">SUM(ROUND(I52:I53,0))</f>
        <v>0</v>
      </c>
      <c r="J54" s="105">
        <f t="array" ref="J54">SUM(ROUND(J52:J53,0))</f>
        <v>0</v>
      </c>
      <c r="K54" s="105">
        <f t="array" ref="K54">SUM(ROUND(K52:K53,0))</f>
        <v>0</v>
      </c>
      <c r="L54" s="105">
        <f t="array" ref="L54">SUM(ROUND(L52:L53,0))</f>
        <v>0</v>
      </c>
      <c r="M54" s="105">
        <f t="array" ref="M54">SUM(ROUND(M52:M53,0))</f>
        <v>0</v>
      </c>
      <c r="N54" s="105">
        <f t="array" ref="N54">SUM(ROUND(N52:N53,0))</f>
        <v>0</v>
      </c>
      <c r="O54" s="105">
        <f t="array" ref="O54">SUM(ROUND(O52:O53,0))</f>
        <v>0</v>
      </c>
      <c r="P54" s="105">
        <f t="array" ref="P54">SUM(ROUND(P52:P53,0))</f>
        <v>0</v>
      </c>
      <c r="Q54" s="105">
        <f t="array" ref="Q54">SUM(ROUND(Q52:Q53,0))</f>
        <v>0</v>
      </c>
      <c r="R54" s="105">
        <f t="array" ref="R54">SUM(ROUND(R52:R53,0))</f>
        <v>0</v>
      </c>
      <c r="S54" s="105">
        <f t="array" ref="S54">SUM(ROUND(S52:S53,0))</f>
        <v>0</v>
      </c>
      <c r="T54" s="105">
        <f t="array" ref="T54">SUM(ROUND(T52:T53,0))</f>
        <v>0</v>
      </c>
      <c r="U54" s="105">
        <f t="array" ref="U54">SUM(ROUND(U52:U53,0))</f>
        <v>0</v>
      </c>
      <c r="V54" s="105">
        <f t="array" ref="V54">SUM(ROUND(V52:V53,0))</f>
        <v>0</v>
      </c>
      <c r="W54" s="421" t="str">
        <f t="shared" si="1"/>
        <v/>
      </c>
    </row>
    <row r="55" spans="1:23" x14ac:dyDescent="0.2">
      <c r="C55" s="46"/>
      <c r="D55" s="46"/>
      <c r="E55" s="46"/>
      <c r="G55" s="46"/>
      <c r="H55" s="46"/>
      <c r="I55" s="46"/>
      <c r="J55" s="46"/>
      <c r="K55" s="46"/>
      <c r="L55" s="46"/>
      <c r="M55" s="46"/>
      <c r="N55" s="46"/>
      <c r="O55" s="46"/>
      <c r="P55" s="46"/>
      <c r="Q55" s="46"/>
      <c r="R55" s="46"/>
      <c r="S55" s="46"/>
      <c r="T55" s="46"/>
      <c r="U55" s="46"/>
      <c r="V55" s="46"/>
      <c r="W55" s="421"/>
    </row>
    <row r="56" spans="1:23" x14ac:dyDescent="0.2">
      <c r="A56" s="47">
        <v>3210</v>
      </c>
      <c r="B56" s="499" t="s">
        <v>485</v>
      </c>
      <c r="C56" s="41"/>
      <c r="D56" s="42"/>
      <c r="E56" s="43">
        <f t="shared" si="3"/>
        <v>0</v>
      </c>
      <c r="F56" s="190"/>
      <c r="G56" s="42"/>
      <c r="H56" s="42"/>
      <c r="I56" s="42"/>
      <c r="J56" s="42"/>
      <c r="K56" s="42"/>
      <c r="L56" s="42"/>
      <c r="M56" s="42"/>
      <c r="N56" s="310"/>
      <c r="O56" s="42"/>
      <c r="P56" s="42"/>
      <c r="Q56" s="42"/>
      <c r="R56" s="42"/>
      <c r="S56" s="42"/>
      <c r="T56" s="42"/>
      <c r="U56" s="310"/>
      <c r="V56" s="310"/>
      <c r="W56" s="421" t="str">
        <f t="shared" si="1"/>
        <v/>
      </c>
    </row>
    <row r="57" spans="1:23" x14ac:dyDescent="0.2">
      <c r="A57" s="47">
        <v>3220</v>
      </c>
      <c r="B57" s="305" t="s">
        <v>486</v>
      </c>
      <c r="C57" s="41"/>
      <c r="D57" s="42"/>
      <c r="E57" s="43">
        <f t="shared" si="3"/>
        <v>0</v>
      </c>
      <c r="F57" s="190"/>
      <c r="G57" s="42"/>
      <c r="H57" s="42"/>
      <c r="I57" s="42"/>
      <c r="J57" s="42"/>
      <c r="K57" s="42"/>
      <c r="L57" s="42"/>
      <c r="M57" s="42"/>
      <c r="N57" s="310"/>
      <c r="O57" s="42"/>
      <c r="P57" s="42"/>
      <c r="Q57" s="42"/>
      <c r="R57" s="42"/>
      <c r="S57" s="42"/>
      <c r="T57" s="42"/>
      <c r="U57" s="310"/>
      <c r="V57" s="310"/>
      <c r="W57" s="421" t="str">
        <f t="shared" si="1"/>
        <v/>
      </c>
    </row>
    <row r="58" spans="1:23" s="45" customFormat="1" x14ac:dyDescent="0.2">
      <c r="A58" s="445">
        <v>3200</v>
      </c>
      <c r="B58" s="103" t="s">
        <v>495</v>
      </c>
      <c r="C58" s="105" cm="1">
        <f t="array" ref="C58">SUM(ROUND(C56:C57,0))</f>
        <v>0</v>
      </c>
      <c r="D58" s="105">
        <f t="array" ref="D58">SUM(ROUND(D56:D57,0))</f>
        <v>0</v>
      </c>
      <c r="E58" s="105">
        <f t="shared" si="3"/>
        <v>0</v>
      </c>
      <c r="F58" s="104"/>
      <c r="G58" s="105">
        <f t="array" ref="G58">SUM(ROUND(G56:G57,0))</f>
        <v>0</v>
      </c>
      <c r="H58" s="105">
        <f t="array" ref="H58">SUM(ROUND(H56:H57,0))</f>
        <v>0</v>
      </c>
      <c r="I58" s="105">
        <f t="array" ref="I58">SUM(ROUND(I56:I57,0))</f>
        <v>0</v>
      </c>
      <c r="J58" s="105">
        <f t="array" ref="J58">SUM(ROUND(J56:J57,0))</f>
        <v>0</v>
      </c>
      <c r="K58" s="105">
        <f t="array" ref="K58">SUM(ROUND(K56:K57,0))</f>
        <v>0</v>
      </c>
      <c r="L58" s="105">
        <f t="array" ref="L58">SUM(ROUND(L56:L57,0))</f>
        <v>0</v>
      </c>
      <c r="M58" s="105">
        <f t="array" ref="M58">SUM(ROUND(M56:M57,0))</f>
        <v>0</v>
      </c>
      <c r="N58" s="105">
        <f t="array" ref="N58">SUM(ROUND(N56:N57,0))</f>
        <v>0</v>
      </c>
      <c r="O58" s="105">
        <f t="array" ref="O58">SUM(ROUND(O56:O57,0))</f>
        <v>0</v>
      </c>
      <c r="P58" s="105">
        <f t="array" ref="P58">SUM(ROUND(P56:P57,0))</f>
        <v>0</v>
      </c>
      <c r="Q58" s="105">
        <f t="array" ref="Q58">SUM(ROUND(Q56:Q57,0))</f>
        <v>0</v>
      </c>
      <c r="R58" s="105">
        <f t="array" ref="R58">SUM(ROUND(R56:R57,0))</f>
        <v>0</v>
      </c>
      <c r="S58" s="105">
        <f t="array" ref="S58">SUM(ROUND(S56:S57,0))</f>
        <v>0</v>
      </c>
      <c r="T58" s="105">
        <f t="array" ref="T58">SUM(ROUND(T56:T57,0))</f>
        <v>0</v>
      </c>
      <c r="U58" s="105">
        <f t="array" ref="U58">SUM(ROUND(U56:U57,0))</f>
        <v>0</v>
      </c>
      <c r="V58" s="105">
        <f t="array" ref="V58">SUM(ROUND(V56:V57,0))</f>
        <v>0</v>
      </c>
      <c r="W58" s="421" t="str">
        <f t="shared" si="1"/>
        <v/>
      </c>
    </row>
    <row r="59" spans="1:23" x14ac:dyDescent="0.2">
      <c r="C59" s="46"/>
      <c r="D59" s="46"/>
      <c r="E59" s="46"/>
      <c r="G59" s="46"/>
      <c r="H59" s="46"/>
      <c r="I59" s="46"/>
      <c r="J59" s="46"/>
      <c r="K59" s="46"/>
      <c r="L59" s="46"/>
      <c r="M59" s="46"/>
      <c r="N59" s="46"/>
      <c r="O59" s="46"/>
      <c r="P59" s="46"/>
      <c r="Q59" s="46"/>
      <c r="R59" s="46"/>
      <c r="S59" s="46"/>
      <c r="T59" s="46"/>
      <c r="U59" s="46"/>
      <c r="V59" s="46"/>
      <c r="W59" s="421"/>
    </row>
    <row r="60" spans="1:23" x14ac:dyDescent="0.2">
      <c r="A60" s="47">
        <v>3310</v>
      </c>
      <c r="B60" s="304" t="s">
        <v>368</v>
      </c>
      <c r="C60" s="41"/>
      <c r="D60" s="42"/>
      <c r="E60" s="43">
        <f t="shared" si="3"/>
        <v>0</v>
      </c>
      <c r="F60" s="190"/>
      <c r="G60" s="42"/>
      <c r="H60" s="42"/>
      <c r="I60" s="42"/>
      <c r="J60" s="42"/>
      <c r="K60" s="42"/>
      <c r="L60" s="42"/>
      <c r="M60" s="42"/>
      <c r="N60" s="310"/>
      <c r="O60" s="42"/>
      <c r="P60" s="42"/>
      <c r="Q60" s="42"/>
      <c r="R60" s="42"/>
      <c r="S60" s="42"/>
      <c r="T60" s="42"/>
      <c r="U60" s="310"/>
      <c r="V60" s="310"/>
      <c r="W60" s="421" t="str">
        <f t="shared" si="1"/>
        <v/>
      </c>
    </row>
    <row r="61" spans="1:23" x14ac:dyDescent="0.2">
      <c r="A61" s="47">
        <v>3320</v>
      </c>
      <c r="B61" s="304" t="s">
        <v>369</v>
      </c>
      <c r="C61" s="64"/>
      <c r="D61" s="62"/>
      <c r="E61" s="43">
        <f t="shared" si="3"/>
        <v>0</v>
      </c>
      <c r="F61" s="191"/>
      <c r="G61" s="42"/>
      <c r="H61" s="42"/>
      <c r="I61" s="42"/>
      <c r="J61" s="42"/>
      <c r="K61" s="42"/>
      <c r="L61" s="42"/>
      <c r="M61" s="42"/>
      <c r="N61" s="310"/>
      <c r="O61" s="42"/>
      <c r="P61" s="42"/>
      <c r="Q61" s="42"/>
      <c r="R61" s="42"/>
      <c r="S61" s="42"/>
      <c r="T61" s="42"/>
      <c r="U61" s="310"/>
      <c r="V61" s="310"/>
      <c r="W61" s="421" t="str">
        <f t="shared" si="1"/>
        <v/>
      </c>
    </row>
    <row r="62" spans="1:23" x14ac:dyDescent="0.2">
      <c r="A62" s="63">
        <v>3330</v>
      </c>
      <c r="B62" s="383" t="s">
        <v>184</v>
      </c>
      <c r="C62" s="64"/>
      <c r="D62" s="62"/>
      <c r="E62" s="61">
        <f t="shared" si="3"/>
        <v>0</v>
      </c>
      <c r="F62" s="191"/>
      <c r="G62" s="42"/>
      <c r="H62" s="42"/>
      <c r="I62" s="42"/>
      <c r="J62" s="42"/>
      <c r="K62" s="42"/>
      <c r="L62" s="42"/>
      <c r="M62" s="42"/>
      <c r="N62" s="310"/>
      <c r="O62" s="42"/>
      <c r="P62" s="42"/>
      <c r="Q62" s="42"/>
      <c r="R62" s="42"/>
      <c r="S62" s="42"/>
      <c r="T62" s="42"/>
      <c r="U62" s="310"/>
      <c r="V62" s="310"/>
      <c r="W62" s="421" t="str">
        <f t="shared" si="1"/>
        <v/>
      </c>
    </row>
    <row r="63" spans="1:23" s="45" customFormat="1" x14ac:dyDescent="0.2">
      <c r="A63" s="445">
        <v>3300</v>
      </c>
      <c r="B63" s="103" t="s">
        <v>293</v>
      </c>
      <c r="C63" s="105">
        <f t="array" ref="C63">SUM(ROUND(C60:C62,0))</f>
        <v>0</v>
      </c>
      <c r="D63" s="105">
        <f t="array" ref="D63">SUM(ROUND(D60:D62,0))</f>
        <v>0</v>
      </c>
      <c r="E63" s="105">
        <f t="shared" si="3"/>
        <v>0</v>
      </c>
      <c r="F63" s="104"/>
      <c r="G63" s="105">
        <f t="array" ref="G63">SUM(ROUND(G60:G62,0))</f>
        <v>0</v>
      </c>
      <c r="H63" s="105">
        <f t="array" ref="H63">SUM(ROUND(H60:H62,0))</f>
        <v>0</v>
      </c>
      <c r="I63" s="105">
        <f t="array" ref="I63">SUM(ROUND(I60:I62,0))</f>
        <v>0</v>
      </c>
      <c r="J63" s="105">
        <f t="array" ref="J63">SUM(ROUND(J60:J62,0))</f>
        <v>0</v>
      </c>
      <c r="K63" s="105">
        <f t="array" ref="K63">SUM(ROUND(K60:K62,0))</f>
        <v>0</v>
      </c>
      <c r="L63" s="105">
        <f t="array" ref="L63">SUM(ROUND(L60:L62,0))</f>
        <v>0</v>
      </c>
      <c r="M63" s="105">
        <f t="array" ref="M63">SUM(ROUND(M60:M62,0))</f>
        <v>0</v>
      </c>
      <c r="N63" s="105">
        <f t="array" ref="N63">SUM(ROUND(N60:N62,0))</f>
        <v>0</v>
      </c>
      <c r="O63" s="105">
        <f t="array" ref="O63">SUM(ROUND(O60:O62,0))</f>
        <v>0</v>
      </c>
      <c r="P63" s="105">
        <f t="array" ref="P63">SUM(ROUND(P60:P62,0))</f>
        <v>0</v>
      </c>
      <c r="Q63" s="105">
        <f t="array" ref="Q63">SUM(ROUND(Q60:Q62,0))</f>
        <v>0</v>
      </c>
      <c r="R63" s="105">
        <f t="array" ref="R63">SUM(ROUND(R60:R62,0))</f>
        <v>0</v>
      </c>
      <c r="S63" s="105">
        <f t="array" ref="S63">SUM(ROUND(S60:S62,0))</f>
        <v>0</v>
      </c>
      <c r="T63" s="105">
        <f t="array" ref="T63">SUM(ROUND(T60:T62,0))</f>
        <v>0</v>
      </c>
      <c r="U63" s="105">
        <f t="array" ref="U63">SUM(ROUND(U60:U62,0))</f>
        <v>0</v>
      </c>
      <c r="V63" s="105">
        <f t="array" ref="V63">SUM(ROUND(V60:V62,0))</f>
        <v>0</v>
      </c>
      <c r="W63" s="421" t="str">
        <f t="shared" si="1"/>
        <v/>
      </c>
    </row>
    <row r="64" spans="1:23" x14ac:dyDescent="0.2">
      <c r="C64" s="46"/>
      <c r="D64" s="46"/>
      <c r="E64" s="46"/>
      <c r="G64" s="46"/>
      <c r="H64" s="46"/>
      <c r="I64" s="46"/>
      <c r="J64" s="46"/>
      <c r="K64" s="46"/>
      <c r="L64" s="46"/>
      <c r="M64" s="46"/>
      <c r="N64" s="46"/>
      <c r="O64" s="46"/>
      <c r="P64" s="46"/>
      <c r="Q64" s="46"/>
      <c r="R64" s="46"/>
      <c r="S64" s="46"/>
      <c r="T64" s="46"/>
      <c r="U64" s="46"/>
      <c r="V64" s="46"/>
      <c r="W64" s="421"/>
    </row>
    <row r="65" spans="1:23" s="45" customFormat="1" x14ac:dyDescent="0.2">
      <c r="A65" s="445">
        <v>3400</v>
      </c>
      <c r="B65" s="103" t="s">
        <v>370</v>
      </c>
      <c r="C65" s="193"/>
      <c r="D65" s="193"/>
      <c r="E65" s="105">
        <f t="shared" si="3"/>
        <v>0</v>
      </c>
      <c r="F65" s="108"/>
      <c r="G65" s="42"/>
      <c r="H65" s="42"/>
      <c r="I65" s="42"/>
      <c r="J65" s="42"/>
      <c r="K65" s="42"/>
      <c r="L65" s="42"/>
      <c r="M65" s="42"/>
      <c r="N65" s="310"/>
      <c r="O65" s="42"/>
      <c r="P65" s="42"/>
      <c r="Q65" s="42"/>
      <c r="R65" s="42"/>
      <c r="S65" s="42"/>
      <c r="T65" s="42"/>
      <c r="U65" s="310"/>
      <c r="V65" s="310"/>
      <c r="W65" s="421" t="str">
        <f t="shared" si="1"/>
        <v/>
      </c>
    </row>
    <row r="66" spans="1:23" x14ac:dyDescent="0.2">
      <c r="C66" s="46"/>
      <c r="D66" s="46"/>
      <c r="E66" s="46"/>
      <c r="G66" s="46"/>
      <c r="H66" s="46"/>
      <c r="I66" s="46"/>
      <c r="J66" s="46"/>
      <c r="K66" s="46"/>
      <c r="L66" s="46"/>
      <c r="M66" s="46"/>
      <c r="N66" s="46"/>
      <c r="O66" s="46"/>
      <c r="P66" s="46"/>
      <c r="Q66" s="46"/>
      <c r="R66" s="46"/>
      <c r="S66" s="46"/>
      <c r="T66" s="46"/>
      <c r="U66" s="46"/>
      <c r="V66" s="46"/>
      <c r="W66" s="421"/>
    </row>
    <row r="67" spans="1:23" x14ac:dyDescent="0.2">
      <c r="A67" s="47">
        <v>3510</v>
      </c>
      <c r="B67" s="382" t="s">
        <v>294</v>
      </c>
      <c r="C67" s="41"/>
      <c r="D67" s="42"/>
      <c r="E67" s="43">
        <f t="shared" si="3"/>
        <v>0</v>
      </c>
      <c r="F67" s="190"/>
      <c r="G67" s="42"/>
      <c r="H67" s="42"/>
      <c r="I67" s="42"/>
      <c r="J67" s="42"/>
      <c r="K67" s="42"/>
      <c r="L67" s="42"/>
      <c r="M67" s="42"/>
      <c r="N67" s="310"/>
      <c r="O67" s="42"/>
      <c r="P67" s="42"/>
      <c r="Q67" s="42"/>
      <c r="R67" s="42"/>
      <c r="S67" s="42"/>
      <c r="T67" s="42"/>
      <c r="U67" s="310"/>
      <c r="V67" s="310"/>
      <c r="W67" s="421" t="str">
        <f t="shared" si="1"/>
        <v/>
      </c>
    </row>
    <row r="68" spans="1:23" x14ac:dyDescent="0.2">
      <c r="A68" s="63">
        <v>3520</v>
      </c>
      <c r="B68" s="382" t="s">
        <v>275</v>
      </c>
      <c r="C68" s="64"/>
      <c r="D68" s="62"/>
      <c r="E68" s="61">
        <f t="shared" si="3"/>
        <v>0</v>
      </c>
      <c r="F68" s="191"/>
      <c r="G68" s="42"/>
      <c r="H68" s="42"/>
      <c r="I68" s="42"/>
      <c r="J68" s="42"/>
      <c r="K68" s="42"/>
      <c r="L68" s="42"/>
      <c r="M68" s="42"/>
      <c r="N68" s="310"/>
      <c r="O68" s="42"/>
      <c r="P68" s="42"/>
      <c r="Q68" s="42"/>
      <c r="R68" s="42"/>
      <c r="S68" s="42"/>
      <c r="T68" s="42"/>
      <c r="U68" s="310"/>
      <c r="V68" s="310"/>
      <c r="W68" s="421" t="str">
        <f t="shared" si="1"/>
        <v/>
      </c>
    </row>
    <row r="69" spans="1:23" s="45" customFormat="1" x14ac:dyDescent="0.2">
      <c r="A69" s="445">
        <v>3500</v>
      </c>
      <c r="B69" s="103" t="s">
        <v>278</v>
      </c>
      <c r="C69" s="105">
        <f t="array" ref="C69">SUM(ROUND(C67:C68,0))</f>
        <v>0</v>
      </c>
      <c r="D69" s="105">
        <f t="array" ref="D69">SUM(ROUND(D67:D68,0))</f>
        <v>0</v>
      </c>
      <c r="E69" s="105">
        <f t="shared" si="3"/>
        <v>0</v>
      </c>
      <c r="F69" s="104"/>
      <c r="G69" s="105">
        <f t="array" ref="G69">SUM(ROUND(G67:G68,0))</f>
        <v>0</v>
      </c>
      <c r="H69" s="105">
        <f t="array" ref="H69">SUM(ROUND(H67:H68,0))</f>
        <v>0</v>
      </c>
      <c r="I69" s="105">
        <f t="array" ref="I69">SUM(ROUND(I67:I68,0))</f>
        <v>0</v>
      </c>
      <c r="J69" s="105">
        <f t="array" ref="J69">SUM(ROUND(J67:J68,0))</f>
        <v>0</v>
      </c>
      <c r="K69" s="105">
        <f t="array" ref="K69">SUM(ROUND(K67:K68,0))</f>
        <v>0</v>
      </c>
      <c r="L69" s="105">
        <f t="array" ref="L69">SUM(ROUND(L67:L68,0))</f>
        <v>0</v>
      </c>
      <c r="M69" s="105">
        <f t="array" ref="M69">SUM(ROUND(M67:M68,0))</f>
        <v>0</v>
      </c>
      <c r="N69" s="105">
        <f t="array" ref="N69">SUM(ROUND(N67:N68,0))</f>
        <v>0</v>
      </c>
      <c r="O69" s="105">
        <f t="array" ref="O69">SUM(ROUND(O67:O68,0))</f>
        <v>0</v>
      </c>
      <c r="P69" s="105">
        <f t="array" ref="P69">SUM(ROUND(P67:P68,0))</f>
        <v>0</v>
      </c>
      <c r="Q69" s="105">
        <f t="array" ref="Q69">SUM(ROUND(Q67:Q68,0))</f>
        <v>0</v>
      </c>
      <c r="R69" s="105">
        <f t="array" ref="R69">SUM(ROUND(R67:R68,0))</f>
        <v>0</v>
      </c>
      <c r="S69" s="105">
        <f t="array" ref="S69">SUM(ROUND(S67:S68,0))</f>
        <v>0</v>
      </c>
      <c r="T69" s="105">
        <f t="array" ref="T69">SUM(ROUND(T67:T68,0))</f>
        <v>0</v>
      </c>
      <c r="U69" s="105">
        <f t="array" ref="U69">SUM(ROUND(U67:U68,0))</f>
        <v>0</v>
      </c>
      <c r="V69" s="105">
        <f t="array" ref="V69">SUM(ROUND(V67:V68,0))</f>
        <v>0</v>
      </c>
      <c r="W69" s="421" t="str">
        <f t="shared" si="1"/>
        <v/>
      </c>
    </row>
    <row r="70" spans="1:23" x14ac:dyDescent="0.2">
      <c r="C70" s="46"/>
      <c r="D70" s="46"/>
      <c r="E70" s="46"/>
      <c r="G70" s="46"/>
      <c r="H70" s="46"/>
      <c r="I70" s="46"/>
      <c r="J70" s="46"/>
      <c r="K70" s="46"/>
      <c r="L70" s="46"/>
      <c r="M70" s="46"/>
      <c r="N70" s="46"/>
      <c r="O70" s="46"/>
      <c r="P70" s="46"/>
      <c r="Q70" s="46"/>
      <c r="R70" s="46"/>
      <c r="S70" s="46"/>
      <c r="T70" s="46"/>
      <c r="U70" s="46"/>
      <c r="V70" s="46"/>
      <c r="W70" s="421"/>
    </row>
    <row r="71" spans="1:23" x14ac:dyDescent="0.2">
      <c r="A71" s="47">
        <v>4210</v>
      </c>
      <c r="B71" s="499" t="s">
        <v>463</v>
      </c>
      <c r="C71" s="41"/>
      <c r="D71" s="42"/>
      <c r="E71" s="43">
        <f t="shared" ref="E71:E74" si="4">ROUND((C71+D71),0)</f>
        <v>0</v>
      </c>
      <c r="F71" s="190"/>
      <c r="G71" s="42"/>
      <c r="H71" s="42"/>
      <c r="I71" s="42"/>
      <c r="J71" s="42"/>
      <c r="K71" s="42"/>
      <c r="L71" s="42"/>
      <c r="M71" s="42"/>
      <c r="N71" s="310"/>
      <c r="O71" s="42"/>
      <c r="P71" s="42"/>
      <c r="Q71" s="42"/>
      <c r="R71" s="42"/>
      <c r="S71" s="42"/>
      <c r="T71" s="42"/>
      <c r="U71" s="310"/>
      <c r="V71" s="310"/>
      <c r="W71" s="421" t="str">
        <f>IF(ABS(E71-ROUND(SUM(G71:V71),0))&gt;5,"ERROR", "")</f>
        <v/>
      </c>
    </row>
    <row r="72" spans="1:23" x14ac:dyDescent="0.2">
      <c r="A72" s="47">
        <v>4220</v>
      </c>
      <c r="B72" s="304" t="s">
        <v>464</v>
      </c>
      <c r="C72" s="41"/>
      <c r="D72" s="42"/>
      <c r="E72" s="43">
        <f t="shared" si="4"/>
        <v>0</v>
      </c>
      <c r="F72" s="190"/>
      <c r="G72" s="42"/>
      <c r="H72" s="42"/>
      <c r="I72" s="42"/>
      <c r="J72" s="42"/>
      <c r="K72" s="42"/>
      <c r="L72" s="42"/>
      <c r="M72" s="42"/>
      <c r="N72" s="310"/>
      <c r="O72" s="42"/>
      <c r="P72" s="42"/>
      <c r="Q72" s="42"/>
      <c r="R72" s="42"/>
      <c r="S72" s="42"/>
      <c r="T72" s="42"/>
      <c r="U72" s="310"/>
      <c r="V72" s="310"/>
      <c r="W72" s="421" t="str">
        <f>IF(ABS(E72-ROUND(SUM(G72:V72),0))&gt;5,"ERROR", "")</f>
        <v/>
      </c>
    </row>
    <row r="73" spans="1:23" x14ac:dyDescent="0.2">
      <c r="A73" s="47">
        <v>4230</v>
      </c>
      <c r="B73" s="499" t="s">
        <v>499</v>
      </c>
      <c r="C73" s="41"/>
      <c r="D73" s="42"/>
      <c r="E73" s="43">
        <f t="shared" si="4"/>
        <v>0</v>
      </c>
      <c r="F73" s="190"/>
      <c r="G73" s="42"/>
      <c r="H73" s="42"/>
      <c r="I73" s="42"/>
      <c r="J73" s="42"/>
      <c r="K73" s="42"/>
      <c r="L73" s="42"/>
      <c r="M73" s="42"/>
      <c r="N73" s="310"/>
      <c r="O73" s="42"/>
      <c r="P73" s="42"/>
      <c r="Q73" s="42"/>
      <c r="R73" s="42"/>
      <c r="S73" s="42"/>
      <c r="T73" s="42"/>
      <c r="U73" s="310"/>
      <c r="V73" s="310"/>
      <c r="W73" s="421" t="str">
        <f>IF(ABS(E73-ROUND(SUM(G73:V73),0))&gt;5,"ERROR", "")</f>
        <v/>
      </c>
    </row>
    <row r="74" spans="1:23" x14ac:dyDescent="0.2">
      <c r="A74" s="47">
        <v>4240</v>
      </c>
      <c r="B74" s="304" t="s">
        <v>500</v>
      </c>
      <c r="C74" s="41"/>
      <c r="D74" s="42"/>
      <c r="E74" s="43">
        <f t="shared" si="4"/>
        <v>0</v>
      </c>
      <c r="F74" s="190"/>
      <c r="G74" s="42"/>
      <c r="H74" s="42"/>
      <c r="I74" s="42"/>
      <c r="J74" s="42"/>
      <c r="K74" s="42"/>
      <c r="L74" s="42"/>
      <c r="M74" s="42"/>
      <c r="N74" s="310"/>
      <c r="O74" s="42"/>
      <c r="P74" s="42"/>
      <c r="Q74" s="42"/>
      <c r="R74" s="42"/>
      <c r="S74" s="42"/>
      <c r="T74" s="42"/>
      <c r="U74" s="310"/>
      <c r="V74" s="310"/>
      <c r="W74" s="421" t="str">
        <f t="shared" ref="W74" si="5">IF(ABS(E74-ROUND(SUM(G74:V74),0))&gt;5,"ERROR", "")</f>
        <v/>
      </c>
    </row>
    <row r="75" spans="1:23" s="45" customFormat="1" x14ac:dyDescent="0.2">
      <c r="A75" s="445">
        <v>4200</v>
      </c>
      <c r="B75" s="103" t="s">
        <v>462</v>
      </c>
      <c r="C75" s="105" cm="1">
        <f t="array" ref="C75">SUM(ROUND(C71:C74,0))</f>
        <v>0</v>
      </c>
      <c r="D75" s="105" cm="1">
        <f t="array" ref="D75">SUM(ROUND(D71:D74,0))</f>
        <v>0</v>
      </c>
      <c r="E75" s="105">
        <f>ROUND((C75+D75),0)</f>
        <v>0</v>
      </c>
      <c r="F75" s="104"/>
      <c r="G75" s="105" cm="1">
        <f t="array" ref="G75">SUM(ROUND(G71:G74,0))</f>
        <v>0</v>
      </c>
      <c r="H75" s="105" cm="1">
        <f t="array" ref="H75">SUM(ROUND(H71:H74,0))</f>
        <v>0</v>
      </c>
      <c r="I75" s="105" cm="1">
        <f t="array" ref="I75">SUM(ROUND(I71:I74,0))</f>
        <v>0</v>
      </c>
      <c r="J75" s="105" cm="1">
        <f t="array" ref="J75">SUM(ROUND(J71:J74,0))</f>
        <v>0</v>
      </c>
      <c r="K75" s="105" cm="1">
        <f t="array" ref="K75">SUM(ROUND(K71:K74,0))</f>
        <v>0</v>
      </c>
      <c r="L75" s="105" cm="1">
        <f t="array" ref="L75">SUM(ROUND(L71:L74,0))</f>
        <v>0</v>
      </c>
      <c r="M75" s="105" cm="1">
        <f t="array" ref="M75">SUM(ROUND(M71:M74,0))</f>
        <v>0</v>
      </c>
      <c r="N75" s="105" cm="1">
        <f t="array" ref="N75">SUM(ROUND(N71:N74,0))</f>
        <v>0</v>
      </c>
      <c r="O75" s="105" cm="1">
        <f t="array" ref="O75">SUM(ROUND(O71:O74,0))</f>
        <v>0</v>
      </c>
      <c r="P75" s="105" cm="1">
        <f t="array" ref="P75">SUM(ROUND(P71:P74,0))</f>
        <v>0</v>
      </c>
      <c r="Q75" s="105" cm="1">
        <f t="array" ref="Q75">SUM(ROUND(Q71:Q74,0))</f>
        <v>0</v>
      </c>
      <c r="R75" s="105" cm="1">
        <f t="array" ref="R75">SUM(ROUND(R71:R74,0))</f>
        <v>0</v>
      </c>
      <c r="S75" s="105" cm="1">
        <f t="array" ref="S75">SUM(ROUND(S71:S74,0))</f>
        <v>0</v>
      </c>
      <c r="T75" s="105" cm="1">
        <f t="array" ref="T75">SUM(ROUND(T71:T74,0))</f>
        <v>0</v>
      </c>
      <c r="U75" s="105" cm="1">
        <f t="array" ref="U75">SUM(ROUND(U71:U74,0))</f>
        <v>0</v>
      </c>
      <c r="V75" s="105" cm="1">
        <f t="array" ref="V75">SUM(ROUND(V71:V74,0))</f>
        <v>0</v>
      </c>
      <c r="W75" s="421" t="str">
        <f t="shared" ref="W75" si="6">IF(ABS(E75-ROUND(SUM(G75:V75),0))&gt;5,"ERROR", "")</f>
        <v/>
      </c>
    </row>
    <row r="76" spans="1:23" x14ac:dyDescent="0.2">
      <c r="C76" s="46"/>
      <c r="D76" s="46"/>
      <c r="E76" s="46"/>
      <c r="G76" s="46"/>
      <c r="H76" s="46"/>
      <c r="I76" s="46"/>
      <c r="J76" s="46"/>
      <c r="K76" s="46"/>
      <c r="L76" s="46"/>
      <c r="M76" s="46"/>
      <c r="N76" s="46"/>
      <c r="O76" s="46"/>
      <c r="P76" s="46"/>
      <c r="Q76" s="46"/>
      <c r="R76" s="46"/>
      <c r="S76" s="46"/>
      <c r="T76" s="46"/>
      <c r="U76" s="46"/>
      <c r="V76" s="46"/>
      <c r="W76" s="421"/>
    </row>
    <row r="77" spans="1:23" x14ac:dyDescent="0.2">
      <c r="A77" s="63">
        <v>4310</v>
      </c>
      <c r="B77" s="305" t="s">
        <v>371</v>
      </c>
      <c r="C77" s="64"/>
      <c r="D77" s="62"/>
      <c r="E77" s="61">
        <f t="shared" si="3"/>
        <v>0</v>
      </c>
      <c r="F77" s="191"/>
      <c r="G77" s="42"/>
      <c r="H77" s="42"/>
      <c r="I77" s="42"/>
      <c r="J77" s="42"/>
      <c r="K77" s="42"/>
      <c r="L77" s="42"/>
      <c r="M77" s="42"/>
      <c r="N77" s="310"/>
      <c r="O77" s="42"/>
      <c r="P77" s="42"/>
      <c r="Q77" s="42"/>
      <c r="R77" s="42"/>
      <c r="S77" s="42"/>
      <c r="T77" s="42"/>
      <c r="U77" s="310"/>
      <c r="V77" s="310"/>
      <c r="W77" s="421" t="str">
        <f t="shared" si="1"/>
        <v/>
      </c>
    </row>
    <row r="78" spans="1:23" x14ac:dyDescent="0.2">
      <c r="A78" s="63">
        <v>4320</v>
      </c>
      <c r="B78" s="305" t="s">
        <v>514</v>
      </c>
      <c r="C78" s="64"/>
      <c r="D78" s="62"/>
      <c r="E78" s="61">
        <f t="shared" si="3"/>
        <v>0</v>
      </c>
      <c r="F78" s="191"/>
      <c r="G78" s="42"/>
      <c r="H78" s="42"/>
      <c r="I78" s="42"/>
      <c r="J78" s="42"/>
      <c r="K78" s="42"/>
      <c r="L78" s="42"/>
      <c r="M78" s="42"/>
      <c r="N78" s="310"/>
      <c r="O78" s="42"/>
      <c r="P78" s="42"/>
      <c r="Q78" s="42"/>
      <c r="R78" s="42"/>
      <c r="S78" s="42"/>
      <c r="T78" s="42"/>
      <c r="U78" s="310"/>
      <c r="V78" s="310"/>
      <c r="W78" s="421" t="str">
        <f t="shared" si="1"/>
        <v/>
      </c>
    </row>
    <row r="79" spans="1:23" s="45" customFormat="1" x14ac:dyDescent="0.2">
      <c r="A79" s="445">
        <v>4300</v>
      </c>
      <c r="B79" s="103" t="s">
        <v>187</v>
      </c>
      <c r="C79" s="105" cm="1">
        <f t="array" ref="C79">SUM(ROUND(C77:C78,0))</f>
        <v>0</v>
      </c>
      <c r="D79" s="105" cm="1">
        <f t="array" ref="D79">SUM(ROUND(D77:D78,0))</f>
        <v>0</v>
      </c>
      <c r="E79" s="105">
        <f t="shared" si="3"/>
        <v>0</v>
      </c>
      <c r="F79" s="104"/>
      <c r="G79" s="105" cm="1">
        <f t="array" ref="G79">SUM(ROUND(G77:G78,0))</f>
        <v>0</v>
      </c>
      <c r="H79" s="105" cm="1">
        <f t="array" ref="H79">SUM(ROUND(H77:H78,0))</f>
        <v>0</v>
      </c>
      <c r="I79" s="105" cm="1">
        <f t="array" ref="I79">SUM(ROUND(I77:I78,0))</f>
        <v>0</v>
      </c>
      <c r="J79" s="105" cm="1">
        <f t="array" ref="J79">SUM(ROUND(J77:J78,0))</f>
        <v>0</v>
      </c>
      <c r="K79" s="105" cm="1">
        <f t="array" ref="K79">SUM(ROUND(K77:K78,0))</f>
        <v>0</v>
      </c>
      <c r="L79" s="105" cm="1">
        <f t="array" ref="L79">SUM(ROUND(L77:L78,0))</f>
        <v>0</v>
      </c>
      <c r="M79" s="105" cm="1">
        <f t="array" ref="M79">SUM(ROUND(M77:M78,0))</f>
        <v>0</v>
      </c>
      <c r="N79" s="105" cm="1">
        <f t="array" ref="N79">SUM(ROUND(N77:N78,0))</f>
        <v>0</v>
      </c>
      <c r="O79" s="105" cm="1">
        <f t="array" ref="O79">SUM(ROUND(O77:O78,0))</f>
        <v>0</v>
      </c>
      <c r="P79" s="105" cm="1">
        <f t="array" ref="P79">SUM(ROUND(P77:P78,0))</f>
        <v>0</v>
      </c>
      <c r="Q79" s="105" cm="1">
        <f t="array" ref="Q79">SUM(ROUND(Q77:Q78,0))</f>
        <v>0</v>
      </c>
      <c r="R79" s="105" cm="1">
        <f t="array" ref="R79">SUM(ROUND(R77:R78,0))</f>
        <v>0</v>
      </c>
      <c r="S79" s="105" cm="1">
        <f t="array" ref="S79">SUM(ROUND(S77:S78,0))</f>
        <v>0</v>
      </c>
      <c r="T79" s="105" cm="1">
        <f t="array" ref="T79">SUM(ROUND(T77:T78,0))</f>
        <v>0</v>
      </c>
      <c r="U79" s="105" cm="1">
        <f t="array" ref="U79">SUM(ROUND(U77:U78,0))</f>
        <v>0</v>
      </c>
      <c r="V79" s="105" cm="1">
        <f t="array" ref="V79">SUM(ROUND(V77:V78,0))</f>
        <v>0</v>
      </c>
      <c r="W79" s="421" t="str">
        <f t="shared" si="1"/>
        <v/>
      </c>
    </row>
    <row r="80" spans="1:23" x14ac:dyDescent="0.2">
      <c r="C80" s="46"/>
      <c r="D80" s="46"/>
      <c r="E80" s="46"/>
      <c r="G80" s="46"/>
      <c r="H80" s="46"/>
      <c r="I80" s="46"/>
      <c r="J80" s="46"/>
      <c r="K80" s="46"/>
      <c r="L80" s="46"/>
      <c r="M80" s="46"/>
      <c r="N80" s="46"/>
      <c r="O80" s="46"/>
      <c r="P80" s="46"/>
      <c r="Q80" s="46"/>
      <c r="R80" s="46"/>
      <c r="S80" s="46"/>
      <c r="T80" s="46"/>
      <c r="U80" s="46"/>
      <c r="V80" s="46"/>
      <c r="W80" s="421"/>
    </row>
    <row r="81" spans="1:23" x14ac:dyDescent="0.2">
      <c r="A81" s="47">
        <v>4410</v>
      </c>
      <c r="B81" s="499" t="s">
        <v>461</v>
      </c>
      <c r="C81" s="41"/>
      <c r="D81" s="42"/>
      <c r="E81" s="43">
        <f>ROUND((C81+D81),0)</f>
        <v>0</v>
      </c>
      <c r="F81" s="190"/>
      <c r="G81" s="42"/>
      <c r="H81" s="42"/>
      <c r="I81" s="42"/>
      <c r="J81" s="42"/>
      <c r="K81" s="42"/>
      <c r="L81" s="42"/>
      <c r="M81" s="42"/>
      <c r="N81" s="310"/>
      <c r="O81" s="42"/>
      <c r="P81" s="42"/>
      <c r="Q81" s="42"/>
      <c r="R81" s="42"/>
      <c r="S81" s="42"/>
      <c r="T81" s="42"/>
      <c r="U81" s="310"/>
      <c r="V81" s="310"/>
      <c r="W81" s="421" t="str">
        <f>IF(ABS(E81-ROUND(SUM(G81:V81),0))&gt;5,"ERROR", "")</f>
        <v/>
      </c>
    </row>
    <row r="82" spans="1:23" x14ac:dyDescent="0.2">
      <c r="A82" s="47">
        <v>4420</v>
      </c>
      <c r="B82" s="304" t="s">
        <v>465</v>
      </c>
      <c r="C82" s="41"/>
      <c r="D82" s="42"/>
      <c r="E82" s="43">
        <f>ROUND((C82+D82),0)</f>
        <v>0</v>
      </c>
      <c r="F82" s="190"/>
      <c r="G82" s="42"/>
      <c r="H82" s="42"/>
      <c r="I82" s="42"/>
      <c r="J82" s="42"/>
      <c r="K82" s="42"/>
      <c r="L82" s="42"/>
      <c r="M82" s="42"/>
      <c r="N82" s="310"/>
      <c r="O82" s="42"/>
      <c r="P82" s="42"/>
      <c r="Q82" s="42"/>
      <c r="R82" s="42"/>
      <c r="S82" s="42"/>
      <c r="T82" s="42"/>
      <c r="U82" s="310"/>
      <c r="V82" s="310"/>
      <c r="W82" s="421" t="str">
        <f>IF(ABS(E82-ROUND(SUM(G82:V82),0))&gt;5,"ERROR", "")</f>
        <v/>
      </c>
    </row>
    <row r="83" spans="1:23" x14ac:dyDescent="0.2">
      <c r="A83" s="47">
        <v>4430</v>
      </c>
      <c r="B83" s="304" t="s">
        <v>501</v>
      </c>
      <c r="C83" s="42"/>
      <c r="D83" s="42"/>
      <c r="E83" s="43">
        <f t="shared" si="3"/>
        <v>0</v>
      </c>
      <c r="F83" s="190"/>
      <c r="G83" s="42"/>
      <c r="H83" s="42"/>
      <c r="I83" s="42"/>
      <c r="J83" s="42"/>
      <c r="K83" s="42"/>
      <c r="L83" s="42"/>
      <c r="M83" s="42"/>
      <c r="N83" s="310"/>
      <c r="O83" s="42"/>
      <c r="P83" s="42"/>
      <c r="Q83" s="42"/>
      <c r="R83" s="42"/>
      <c r="S83" s="42"/>
      <c r="T83" s="42"/>
      <c r="U83" s="310"/>
      <c r="V83" s="310"/>
      <c r="W83" s="421" t="str">
        <f t="shared" ref="W83:W112" si="7">IF(ABS(E83-ROUND(SUM(G83:V83),0))&gt;5,"ERROR", "")</f>
        <v/>
      </c>
    </row>
    <row r="84" spans="1:23" x14ac:dyDescent="0.2">
      <c r="A84" s="63">
        <v>4440</v>
      </c>
      <c r="B84" s="305" t="s">
        <v>502</v>
      </c>
      <c r="C84" s="62"/>
      <c r="D84" s="62"/>
      <c r="E84" s="61">
        <f t="shared" si="3"/>
        <v>0</v>
      </c>
      <c r="F84" s="191"/>
      <c r="G84" s="42"/>
      <c r="H84" s="42"/>
      <c r="I84" s="42"/>
      <c r="J84" s="42"/>
      <c r="K84" s="42"/>
      <c r="L84" s="42"/>
      <c r="M84" s="42"/>
      <c r="N84" s="310"/>
      <c r="O84" s="42"/>
      <c r="P84" s="42"/>
      <c r="Q84" s="42"/>
      <c r="R84" s="42"/>
      <c r="S84" s="42"/>
      <c r="T84" s="42"/>
      <c r="U84" s="310"/>
      <c r="V84" s="310"/>
      <c r="W84" s="421" t="str">
        <f t="shared" si="7"/>
        <v/>
      </c>
    </row>
    <row r="85" spans="1:23" x14ac:dyDescent="0.2">
      <c r="A85" s="63">
        <v>4450</v>
      </c>
      <c r="B85" s="305" t="s">
        <v>372</v>
      </c>
      <c r="C85" s="62"/>
      <c r="D85" s="62"/>
      <c r="E85" s="61">
        <f t="shared" si="3"/>
        <v>0</v>
      </c>
      <c r="F85" s="191"/>
      <c r="G85" s="42"/>
      <c r="H85" s="42"/>
      <c r="I85" s="42"/>
      <c r="J85" s="42"/>
      <c r="K85" s="42"/>
      <c r="L85" s="42"/>
      <c r="M85" s="42"/>
      <c r="N85" s="310"/>
      <c r="O85" s="42"/>
      <c r="P85" s="42"/>
      <c r="Q85" s="42"/>
      <c r="R85" s="42"/>
      <c r="S85" s="42"/>
      <c r="T85" s="42"/>
      <c r="U85" s="310"/>
      <c r="V85" s="310"/>
      <c r="W85" s="421" t="str">
        <f t="shared" si="7"/>
        <v/>
      </c>
    </row>
    <row r="86" spans="1:23" s="45" customFormat="1" x14ac:dyDescent="0.2">
      <c r="A86" s="445">
        <v>4400</v>
      </c>
      <c r="B86" s="103" t="s">
        <v>277</v>
      </c>
      <c r="C86" s="114" cm="1">
        <f t="array" ref="C86">SUM(ROUND(C81:C85,0))</f>
        <v>0</v>
      </c>
      <c r="D86" s="114" cm="1">
        <f t="array" ref="D86">SUM(ROUND(D81:D85,0))</f>
        <v>0</v>
      </c>
      <c r="E86" s="105">
        <f t="shared" si="3"/>
        <v>0</v>
      </c>
      <c r="F86" s="104"/>
      <c r="G86" s="105" cm="1">
        <f t="array" ref="G86">SUM(ROUND(G81:G85,0))</f>
        <v>0</v>
      </c>
      <c r="H86" s="105" cm="1">
        <f t="array" ref="H86">SUM(ROUND(H81:H85,0))</f>
        <v>0</v>
      </c>
      <c r="I86" s="105" cm="1">
        <f t="array" ref="I86">SUM(ROUND(I81:I85,0))</f>
        <v>0</v>
      </c>
      <c r="J86" s="105" cm="1">
        <f t="array" ref="J86">SUM(ROUND(J81:J85,0))</f>
        <v>0</v>
      </c>
      <c r="K86" s="105" cm="1">
        <f t="array" ref="K86">SUM(ROUND(K81:K85,0))</f>
        <v>0</v>
      </c>
      <c r="L86" s="105" cm="1">
        <f t="array" ref="L86">SUM(ROUND(L81:L85,0))</f>
        <v>0</v>
      </c>
      <c r="M86" s="105" cm="1">
        <f t="array" ref="M86">SUM(ROUND(M81:M85,0))</f>
        <v>0</v>
      </c>
      <c r="N86" s="105" cm="1">
        <f t="array" ref="N86">SUM(ROUND(N81:N85,0))</f>
        <v>0</v>
      </c>
      <c r="O86" s="105" cm="1">
        <f t="array" ref="O86">SUM(ROUND(O81:O85,0))</f>
        <v>0</v>
      </c>
      <c r="P86" s="105" cm="1">
        <f t="array" ref="P86">SUM(ROUND(P81:P85,0))</f>
        <v>0</v>
      </c>
      <c r="Q86" s="105" cm="1">
        <f t="array" ref="Q86">SUM(ROUND(Q81:Q85,0))</f>
        <v>0</v>
      </c>
      <c r="R86" s="105" cm="1">
        <f t="array" ref="R86">SUM(ROUND(R81:R85,0))</f>
        <v>0</v>
      </c>
      <c r="S86" s="105" cm="1">
        <f t="array" ref="S86">SUM(ROUND(S81:S85,0))</f>
        <v>0</v>
      </c>
      <c r="T86" s="105" cm="1">
        <f t="array" ref="T86">SUM(ROUND(T81:T85,0))</f>
        <v>0</v>
      </c>
      <c r="U86" s="105" cm="1">
        <f t="array" ref="U86">SUM(ROUND(U81:U85,0))</f>
        <v>0</v>
      </c>
      <c r="V86" s="105" cm="1">
        <f t="array" ref="V86">SUM(ROUND(V81:V85,0))</f>
        <v>0</v>
      </c>
      <c r="W86" s="421" t="str">
        <f t="shared" si="7"/>
        <v/>
      </c>
    </row>
    <row r="87" spans="1:23" x14ac:dyDescent="0.2">
      <c r="C87" s="46"/>
      <c r="D87" s="46"/>
      <c r="E87" s="46"/>
      <c r="G87" s="46"/>
      <c r="H87" s="46"/>
      <c r="I87" s="46"/>
      <c r="J87" s="46"/>
      <c r="K87" s="46"/>
      <c r="L87" s="46"/>
      <c r="M87" s="46"/>
      <c r="N87" s="46"/>
      <c r="O87" s="46"/>
      <c r="P87" s="46"/>
      <c r="Q87" s="46"/>
      <c r="R87" s="46"/>
      <c r="S87" s="46"/>
      <c r="T87" s="46"/>
      <c r="U87" s="46"/>
      <c r="V87" s="46"/>
      <c r="W87" s="421"/>
    </row>
    <row r="88" spans="1:23" x14ac:dyDescent="0.2">
      <c r="A88" s="47">
        <v>4910</v>
      </c>
      <c r="B88" s="304" t="s">
        <v>373</v>
      </c>
      <c r="C88" s="41"/>
      <c r="D88" s="42"/>
      <c r="E88" s="43">
        <f t="shared" si="3"/>
        <v>0</v>
      </c>
      <c r="F88" s="190"/>
      <c r="G88" s="42"/>
      <c r="H88" s="42"/>
      <c r="I88" s="42"/>
      <c r="J88" s="42"/>
      <c r="K88" s="42"/>
      <c r="L88" s="42"/>
      <c r="M88" s="42"/>
      <c r="N88" s="310"/>
      <c r="O88" s="42"/>
      <c r="P88" s="42"/>
      <c r="Q88" s="42"/>
      <c r="R88" s="42"/>
      <c r="S88" s="42"/>
      <c r="T88" s="42"/>
      <c r="U88" s="310"/>
      <c r="V88" s="310"/>
      <c r="W88" s="421" t="str">
        <f t="shared" si="7"/>
        <v/>
      </c>
    </row>
    <row r="89" spans="1:23" x14ac:dyDescent="0.2">
      <c r="A89" s="47">
        <v>4920</v>
      </c>
      <c r="B89" s="305" t="s">
        <v>374</v>
      </c>
      <c r="C89" s="41"/>
      <c r="D89" s="42"/>
      <c r="E89" s="43">
        <f t="shared" si="3"/>
        <v>0</v>
      </c>
      <c r="F89" s="190"/>
      <c r="G89" s="42"/>
      <c r="H89" s="42"/>
      <c r="I89" s="42"/>
      <c r="J89" s="42"/>
      <c r="K89" s="42"/>
      <c r="L89" s="42"/>
      <c r="M89" s="42"/>
      <c r="N89" s="310"/>
      <c r="O89" s="42"/>
      <c r="P89" s="42"/>
      <c r="Q89" s="42"/>
      <c r="R89" s="42"/>
      <c r="S89" s="42"/>
      <c r="T89" s="42"/>
      <c r="U89" s="310"/>
      <c r="V89" s="310"/>
      <c r="W89" s="421" t="str">
        <f t="shared" si="7"/>
        <v/>
      </c>
    </row>
    <row r="90" spans="1:23" x14ac:dyDescent="0.2">
      <c r="A90" s="47">
        <v>4930</v>
      </c>
      <c r="B90" s="305" t="s">
        <v>375</v>
      </c>
      <c r="C90" s="41"/>
      <c r="D90" s="42"/>
      <c r="E90" s="43">
        <f t="shared" si="3"/>
        <v>0</v>
      </c>
      <c r="F90" s="190"/>
      <c r="G90" s="42"/>
      <c r="H90" s="42"/>
      <c r="I90" s="42"/>
      <c r="J90" s="42"/>
      <c r="K90" s="42"/>
      <c r="L90" s="42"/>
      <c r="M90" s="42"/>
      <c r="N90" s="310"/>
      <c r="O90" s="42"/>
      <c r="P90" s="42"/>
      <c r="Q90" s="42"/>
      <c r="R90" s="42"/>
      <c r="S90" s="42"/>
      <c r="T90" s="42"/>
      <c r="U90" s="310"/>
      <c r="V90" s="310"/>
      <c r="W90" s="421" t="str">
        <f t="shared" si="7"/>
        <v/>
      </c>
    </row>
    <row r="91" spans="1:23" x14ac:dyDescent="0.2">
      <c r="A91" s="47">
        <v>4940</v>
      </c>
      <c r="B91" s="305" t="s">
        <v>376</v>
      </c>
      <c r="C91" s="41"/>
      <c r="D91" s="42"/>
      <c r="E91" s="43">
        <f t="shared" si="3"/>
        <v>0</v>
      </c>
      <c r="F91" s="190"/>
      <c r="G91" s="42"/>
      <c r="H91" s="42"/>
      <c r="I91" s="42"/>
      <c r="J91" s="42"/>
      <c r="K91" s="42"/>
      <c r="L91" s="42"/>
      <c r="M91" s="42"/>
      <c r="N91" s="310"/>
      <c r="O91" s="42"/>
      <c r="P91" s="42"/>
      <c r="Q91" s="42"/>
      <c r="R91" s="42"/>
      <c r="S91" s="42"/>
      <c r="T91" s="42"/>
      <c r="U91" s="310"/>
      <c r="V91" s="310"/>
      <c r="W91" s="421" t="str">
        <f t="shared" si="7"/>
        <v/>
      </c>
    </row>
    <row r="92" spans="1:23" x14ac:dyDescent="0.2">
      <c r="A92" s="63">
        <v>4950</v>
      </c>
      <c r="B92" s="305" t="s">
        <v>496</v>
      </c>
      <c r="C92" s="64"/>
      <c r="D92" s="62"/>
      <c r="E92" s="43">
        <f t="shared" si="3"/>
        <v>0</v>
      </c>
      <c r="F92" s="191"/>
      <c r="G92" s="42"/>
      <c r="H92" s="42"/>
      <c r="I92" s="42"/>
      <c r="J92" s="42"/>
      <c r="K92" s="42"/>
      <c r="L92" s="42"/>
      <c r="M92" s="42"/>
      <c r="N92" s="310"/>
      <c r="O92" s="42"/>
      <c r="P92" s="42"/>
      <c r="Q92" s="42"/>
      <c r="R92" s="42"/>
      <c r="S92" s="42"/>
      <c r="T92" s="42"/>
      <c r="U92" s="310"/>
      <c r="V92" s="310"/>
      <c r="W92" s="421" t="str">
        <f t="shared" si="7"/>
        <v/>
      </c>
    </row>
    <row r="93" spans="1:23" x14ac:dyDescent="0.2">
      <c r="A93" s="63">
        <v>4960</v>
      </c>
      <c r="B93" s="304" t="s">
        <v>377</v>
      </c>
      <c r="C93" s="64"/>
      <c r="D93" s="62"/>
      <c r="E93" s="61">
        <f t="shared" si="3"/>
        <v>0</v>
      </c>
      <c r="F93" s="191"/>
      <c r="G93" s="42"/>
      <c r="H93" s="42"/>
      <c r="I93" s="42"/>
      <c r="J93" s="42"/>
      <c r="K93" s="42"/>
      <c r="L93" s="42"/>
      <c r="M93" s="42"/>
      <c r="N93" s="310"/>
      <c r="O93" s="42"/>
      <c r="P93" s="42"/>
      <c r="Q93" s="42"/>
      <c r="R93" s="42"/>
      <c r="S93" s="42"/>
      <c r="T93" s="42"/>
      <c r="U93" s="310"/>
      <c r="V93" s="310"/>
      <c r="W93" s="421" t="str">
        <f t="shared" si="7"/>
        <v/>
      </c>
    </row>
    <row r="94" spans="1:23" s="45" customFormat="1" x14ac:dyDescent="0.2">
      <c r="A94" s="445">
        <v>4900</v>
      </c>
      <c r="B94" s="103" t="s">
        <v>1</v>
      </c>
      <c r="C94" s="105">
        <f t="array" ref="C94">SUM(ROUND(C88:C93,0))</f>
        <v>0</v>
      </c>
      <c r="D94" s="105">
        <f t="array" ref="D94">SUM(ROUND(D88:D93,0))</f>
        <v>0</v>
      </c>
      <c r="E94" s="105">
        <f t="shared" si="3"/>
        <v>0</v>
      </c>
      <c r="F94" s="104"/>
      <c r="G94" s="105">
        <f t="array" ref="G94">SUM(ROUND(G88:G93,0))</f>
        <v>0</v>
      </c>
      <c r="H94" s="105">
        <f t="array" ref="H94">SUM(ROUND(H88:H93,0))</f>
        <v>0</v>
      </c>
      <c r="I94" s="105">
        <f t="array" ref="I94">SUM(ROUND(I88:I93,0))</f>
        <v>0</v>
      </c>
      <c r="J94" s="105">
        <f t="array" ref="J94">SUM(ROUND(J88:J93,0))</f>
        <v>0</v>
      </c>
      <c r="K94" s="105">
        <f t="array" ref="K94">SUM(ROUND(K88:K93,0))</f>
        <v>0</v>
      </c>
      <c r="L94" s="114">
        <f t="array" ref="L94">SUM(ROUND(L88:L93,0))</f>
        <v>0</v>
      </c>
      <c r="M94" s="105">
        <f t="array" ref="M94">SUM(ROUND(M88:M93,0))</f>
        <v>0</v>
      </c>
      <c r="N94" s="105">
        <f t="array" ref="N94">SUM(ROUND(N88:N93,0))</f>
        <v>0</v>
      </c>
      <c r="O94" s="105">
        <f t="array" ref="O94">SUM(ROUND(O88:O93,0))</f>
        <v>0</v>
      </c>
      <c r="P94" s="105">
        <f t="array" ref="P94">SUM(ROUND(P88:P93,0))</f>
        <v>0</v>
      </c>
      <c r="Q94" s="105">
        <f t="array" ref="Q94">SUM(ROUND(Q88:Q93,0))</f>
        <v>0</v>
      </c>
      <c r="R94" s="105">
        <f t="array" ref="R94">SUM(ROUND(R88:R93,0))</f>
        <v>0</v>
      </c>
      <c r="S94" s="105">
        <f t="array" ref="S94">SUM(ROUND(S88:S93,0))</f>
        <v>0</v>
      </c>
      <c r="T94" s="105">
        <f t="array" ref="T94">SUM(ROUND(T88:T93,0))</f>
        <v>0</v>
      </c>
      <c r="U94" s="105">
        <f t="array" ref="U94">SUM(ROUND(U88:U93,0))</f>
        <v>0</v>
      </c>
      <c r="V94" s="105">
        <f t="array" ref="V94">SUM(ROUND(V88:V93,0))</f>
        <v>0</v>
      </c>
      <c r="W94" s="421" t="str">
        <f t="shared" si="7"/>
        <v/>
      </c>
    </row>
    <row r="95" spans="1:23" s="45" customFormat="1" x14ac:dyDescent="0.2">
      <c r="A95" s="101"/>
      <c r="C95" s="17"/>
      <c r="D95" s="17"/>
      <c r="E95" s="17"/>
      <c r="F95" s="102"/>
      <c r="G95" s="17"/>
      <c r="H95" s="17"/>
      <c r="I95" s="17"/>
      <c r="J95" s="17"/>
      <c r="K95" s="17"/>
      <c r="L95" s="17"/>
      <c r="M95" s="17"/>
      <c r="N95" s="17"/>
      <c r="O95" s="17"/>
      <c r="P95" s="17"/>
      <c r="Q95" s="17"/>
      <c r="R95" s="17"/>
      <c r="S95" s="17"/>
      <c r="T95" s="17"/>
      <c r="U95" s="17"/>
      <c r="V95" s="17"/>
      <c r="W95" s="421"/>
    </row>
    <row r="96" spans="1:23" x14ac:dyDescent="0.2">
      <c r="A96" s="47">
        <v>5110</v>
      </c>
      <c r="B96" s="305" t="s">
        <v>497</v>
      </c>
      <c r="C96" s="41"/>
      <c r="D96" s="42"/>
      <c r="E96" s="43">
        <f t="shared" si="3"/>
        <v>0</v>
      </c>
      <c r="F96" s="190"/>
      <c r="G96" s="42"/>
      <c r="H96" s="42"/>
      <c r="I96" s="42"/>
      <c r="J96" s="42"/>
      <c r="K96" s="42"/>
      <c r="L96" s="42"/>
      <c r="M96" s="42"/>
      <c r="N96" s="310"/>
      <c r="O96" s="42"/>
      <c r="P96" s="42"/>
      <c r="Q96" s="42"/>
      <c r="R96" s="42"/>
      <c r="S96" s="42"/>
      <c r="T96" s="42"/>
      <c r="U96" s="310"/>
      <c r="V96" s="310"/>
      <c r="W96" s="421" t="str">
        <f t="shared" si="7"/>
        <v/>
      </c>
    </row>
    <row r="97" spans="1:23" x14ac:dyDescent="0.2">
      <c r="A97" s="63">
        <v>5120</v>
      </c>
      <c r="B97" s="305" t="s">
        <v>378</v>
      </c>
      <c r="C97" s="64"/>
      <c r="D97" s="62"/>
      <c r="E97" s="61">
        <f t="shared" si="3"/>
        <v>0</v>
      </c>
      <c r="F97" s="191"/>
      <c r="G97" s="42"/>
      <c r="H97" s="42"/>
      <c r="I97" s="42"/>
      <c r="J97" s="42"/>
      <c r="K97" s="42"/>
      <c r="L97" s="42"/>
      <c r="M97" s="42"/>
      <c r="N97" s="310"/>
      <c r="O97" s="42"/>
      <c r="P97" s="42"/>
      <c r="Q97" s="42"/>
      <c r="R97" s="42"/>
      <c r="S97" s="42"/>
      <c r="T97" s="42"/>
      <c r="U97" s="310"/>
      <c r="V97" s="310"/>
      <c r="W97" s="421" t="str">
        <f t="shared" si="7"/>
        <v/>
      </c>
    </row>
    <row r="98" spans="1:23" s="45" customFormat="1" x14ac:dyDescent="0.2">
      <c r="A98" s="445">
        <v>5100</v>
      </c>
      <c r="B98" s="103" t="s">
        <v>181</v>
      </c>
      <c r="C98" s="105">
        <f t="array" ref="C98">SUM(ROUND(C96:C97,0))</f>
        <v>0</v>
      </c>
      <c r="D98" s="105">
        <f t="array" ref="D98">SUM(ROUND(D96:D97,0))</f>
        <v>0</v>
      </c>
      <c r="E98" s="105">
        <f t="shared" si="3"/>
        <v>0</v>
      </c>
      <c r="F98" s="104"/>
      <c r="G98" s="105">
        <f t="array" ref="G98">SUM(ROUND(G96:G97,0))</f>
        <v>0</v>
      </c>
      <c r="H98" s="105">
        <f t="array" ref="H98">SUM(ROUND(H96:H97,0))</f>
        <v>0</v>
      </c>
      <c r="I98" s="105">
        <f t="array" ref="I98">SUM(ROUND(I96:I97,0))</f>
        <v>0</v>
      </c>
      <c r="J98" s="105">
        <f t="array" ref="J98">SUM(ROUND(J96:J97,0))</f>
        <v>0</v>
      </c>
      <c r="K98" s="105">
        <f t="array" ref="K98">SUM(ROUND(K96:K97,0))</f>
        <v>0</v>
      </c>
      <c r="L98" s="114">
        <f t="array" ref="L98">SUM(ROUND(L96:L97,0))</f>
        <v>0</v>
      </c>
      <c r="M98" s="105">
        <f t="array" ref="M98">SUM(ROUND(M96:M97,0))</f>
        <v>0</v>
      </c>
      <c r="N98" s="105">
        <f t="array" ref="N98">SUM(ROUND(N96:N97,0))</f>
        <v>0</v>
      </c>
      <c r="O98" s="105">
        <f t="array" ref="O98">SUM(ROUND(O96:O97,0))</f>
        <v>0</v>
      </c>
      <c r="P98" s="105">
        <f t="array" ref="P98">SUM(ROUND(P96:P97,0))</f>
        <v>0</v>
      </c>
      <c r="Q98" s="105">
        <f t="array" ref="Q98">SUM(ROUND(Q96:Q97,0))</f>
        <v>0</v>
      </c>
      <c r="R98" s="105">
        <f t="array" ref="R98">SUM(ROUND(R96:R97,0))</f>
        <v>0</v>
      </c>
      <c r="S98" s="105">
        <f t="array" ref="S98">SUM(ROUND(S96:S97,0))</f>
        <v>0</v>
      </c>
      <c r="T98" s="105">
        <f t="array" ref="T98">SUM(ROUND(T96:T97,0))</f>
        <v>0</v>
      </c>
      <c r="U98" s="105">
        <f t="array" ref="U98">SUM(ROUND(U96:U97,0))</f>
        <v>0</v>
      </c>
      <c r="V98" s="105">
        <f t="array" ref="V98">SUM(ROUND(V96:V97,0))</f>
        <v>0</v>
      </c>
      <c r="W98" s="421" t="str">
        <f t="shared" si="7"/>
        <v/>
      </c>
    </row>
    <row r="99" spans="1:23" s="45" customFormat="1" x14ac:dyDescent="0.2">
      <c r="A99" s="101"/>
      <c r="C99" s="17"/>
      <c r="D99" s="17"/>
      <c r="E99" s="17"/>
      <c r="F99" s="102"/>
      <c r="G99" s="17"/>
      <c r="H99" s="17"/>
      <c r="I99" s="17"/>
      <c r="J99" s="17"/>
      <c r="K99" s="17"/>
      <c r="L99" s="17"/>
      <c r="M99" s="17"/>
      <c r="N99" s="17"/>
      <c r="O99" s="17"/>
      <c r="P99" s="17"/>
      <c r="Q99" s="17"/>
      <c r="R99" s="17"/>
      <c r="S99" s="17"/>
      <c r="T99" s="17"/>
      <c r="U99" s="17"/>
      <c r="V99" s="17"/>
      <c r="W99" s="421"/>
    </row>
    <row r="100" spans="1:23" x14ac:dyDescent="0.2">
      <c r="A100" s="47">
        <v>5210</v>
      </c>
      <c r="B100" s="48" t="s">
        <v>191</v>
      </c>
      <c r="C100" s="41"/>
      <c r="D100" s="42"/>
      <c r="E100" s="43">
        <f t="shared" si="3"/>
        <v>0</v>
      </c>
      <c r="F100" s="190"/>
      <c r="G100" s="42"/>
      <c r="H100" s="42"/>
      <c r="I100" s="42"/>
      <c r="J100" s="42"/>
      <c r="K100" s="42"/>
      <c r="L100" s="42"/>
      <c r="M100" s="42"/>
      <c r="N100" s="310"/>
      <c r="O100" s="42"/>
      <c r="P100" s="42"/>
      <c r="Q100" s="42"/>
      <c r="R100" s="42"/>
      <c r="S100" s="42"/>
      <c r="T100" s="42"/>
      <c r="U100" s="310"/>
      <c r="V100" s="310"/>
      <c r="W100" s="421" t="str">
        <f t="shared" si="7"/>
        <v/>
      </c>
    </row>
    <row r="101" spans="1:23" x14ac:dyDescent="0.2">
      <c r="A101" s="47">
        <v>5220</v>
      </c>
      <c r="B101" s="48" t="s">
        <v>279</v>
      </c>
      <c r="C101" s="41"/>
      <c r="D101" s="42"/>
      <c r="E101" s="43">
        <f t="shared" si="3"/>
        <v>0</v>
      </c>
      <c r="F101" s="190"/>
      <c r="G101" s="42"/>
      <c r="H101" s="42"/>
      <c r="I101" s="42"/>
      <c r="J101" s="42"/>
      <c r="K101" s="42"/>
      <c r="L101" s="42"/>
      <c r="M101" s="42"/>
      <c r="N101" s="310"/>
      <c r="O101" s="42"/>
      <c r="P101" s="42"/>
      <c r="Q101" s="42"/>
      <c r="R101" s="42"/>
      <c r="S101" s="42"/>
      <c r="T101" s="42"/>
      <c r="U101" s="310"/>
      <c r="V101" s="310"/>
      <c r="W101" s="421" t="str">
        <f t="shared" si="7"/>
        <v/>
      </c>
    </row>
    <row r="102" spans="1:23" x14ac:dyDescent="0.2">
      <c r="A102" s="47">
        <v>5230</v>
      </c>
      <c r="B102" s="48" t="s">
        <v>280</v>
      </c>
      <c r="C102" s="41"/>
      <c r="D102" s="42"/>
      <c r="E102" s="43">
        <f t="shared" si="3"/>
        <v>0</v>
      </c>
      <c r="F102" s="190"/>
      <c r="G102" s="42"/>
      <c r="H102" s="42"/>
      <c r="I102" s="42"/>
      <c r="J102" s="42"/>
      <c r="K102" s="42"/>
      <c r="L102" s="42"/>
      <c r="M102" s="42"/>
      <c r="N102" s="310"/>
      <c r="O102" s="42"/>
      <c r="P102" s="42"/>
      <c r="Q102" s="42"/>
      <c r="R102" s="42"/>
      <c r="S102" s="42"/>
      <c r="T102" s="42"/>
      <c r="U102" s="310"/>
      <c r="V102" s="310"/>
      <c r="W102" s="421" t="str">
        <f t="shared" si="7"/>
        <v/>
      </c>
    </row>
    <row r="103" spans="1:23" x14ac:dyDescent="0.2">
      <c r="A103" s="47">
        <v>5240</v>
      </c>
      <c r="B103" s="48" t="s">
        <v>281</v>
      </c>
      <c r="C103" s="41"/>
      <c r="D103" s="42"/>
      <c r="E103" s="43">
        <f t="shared" si="3"/>
        <v>0</v>
      </c>
      <c r="F103" s="190"/>
      <c r="G103" s="42"/>
      <c r="H103" s="42"/>
      <c r="I103" s="42"/>
      <c r="J103" s="42"/>
      <c r="K103" s="42"/>
      <c r="L103" s="42"/>
      <c r="M103" s="42"/>
      <c r="N103" s="310"/>
      <c r="O103" s="42"/>
      <c r="P103" s="42"/>
      <c r="Q103" s="42"/>
      <c r="R103" s="42"/>
      <c r="S103" s="42"/>
      <c r="T103" s="42"/>
      <c r="U103" s="310"/>
      <c r="V103" s="310"/>
      <c r="W103" s="421" t="str">
        <f t="shared" si="7"/>
        <v/>
      </c>
    </row>
    <row r="104" spans="1:23" x14ac:dyDescent="0.2">
      <c r="A104" s="47">
        <v>5250</v>
      </c>
      <c r="B104" s="48" t="s">
        <v>282</v>
      </c>
      <c r="C104" s="41"/>
      <c r="D104" s="42"/>
      <c r="E104" s="43">
        <f t="shared" si="3"/>
        <v>0</v>
      </c>
      <c r="F104" s="190"/>
      <c r="G104" s="42"/>
      <c r="H104" s="42"/>
      <c r="I104" s="42"/>
      <c r="J104" s="42"/>
      <c r="K104" s="42"/>
      <c r="L104" s="42"/>
      <c r="M104" s="42"/>
      <c r="N104" s="310"/>
      <c r="O104" s="42"/>
      <c r="P104" s="42"/>
      <c r="Q104" s="42"/>
      <c r="R104" s="42"/>
      <c r="S104" s="42"/>
      <c r="T104" s="42"/>
      <c r="U104" s="310"/>
      <c r="V104" s="310"/>
      <c r="W104" s="421" t="str">
        <f t="shared" si="7"/>
        <v/>
      </c>
    </row>
    <row r="105" spans="1:23" x14ac:dyDescent="0.2">
      <c r="A105" s="47">
        <v>5260</v>
      </c>
      <c r="B105" s="48" t="s">
        <v>283</v>
      </c>
      <c r="C105" s="41"/>
      <c r="D105" s="42"/>
      <c r="E105" s="43">
        <f t="shared" ref="E105:E109" si="8">ROUND((C105+D105),0)</f>
        <v>0</v>
      </c>
      <c r="F105" s="190"/>
      <c r="G105" s="42"/>
      <c r="H105" s="42"/>
      <c r="I105" s="42"/>
      <c r="J105" s="42"/>
      <c r="K105" s="42"/>
      <c r="L105" s="42"/>
      <c r="M105" s="42"/>
      <c r="N105" s="310"/>
      <c r="O105" s="42"/>
      <c r="P105" s="42"/>
      <c r="Q105" s="42"/>
      <c r="R105" s="42"/>
      <c r="S105" s="42"/>
      <c r="T105" s="42"/>
      <c r="U105" s="310"/>
      <c r="V105" s="310"/>
      <c r="W105" s="421" t="str">
        <f t="shared" si="7"/>
        <v/>
      </c>
    </row>
    <row r="106" spans="1:23" x14ac:dyDescent="0.2">
      <c r="A106" s="47">
        <v>5270</v>
      </c>
      <c r="B106" s="48" t="s">
        <v>284</v>
      </c>
      <c r="C106" s="41"/>
      <c r="D106" s="42"/>
      <c r="E106" s="43">
        <f t="shared" si="8"/>
        <v>0</v>
      </c>
      <c r="F106" s="190"/>
      <c r="G106" s="42"/>
      <c r="H106" s="42"/>
      <c r="I106" s="42"/>
      <c r="J106" s="42"/>
      <c r="K106" s="42"/>
      <c r="L106" s="42"/>
      <c r="M106" s="42"/>
      <c r="N106" s="310"/>
      <c r="O106" s="42"/>
      <c r="P106" s="42"/>
      <c r="Q106" s="42"/>
      <c r="R106" s="42"/>
      <c r="S106" s="42"/>
      <c r="T106" s="42"/>
      <c r="U106" s="310"/>
      <c r="V106" s="310"/>
      <c r="W106" s="421" t="str">
        <f t="shared" si="7"/>
        <v/>
      </c>
    </row>
    <row r="107" spans="1:23" x14ac:dyDescent="0.2">
      <c r="A107" s="47">
        <v>5280</v>
      </c>
      <c r="B107" s="48" t="s">
        <v>285</v>
      </c>
      <c r="C107" s="41"/>
      <c r="D107" s="42"/>
      <c r="E107" s="43">
        <f t="shared" si="8"/>
        <v>0</v>
      </c>
      <c r="F107" s="190"/>
      <c r="G107" s="42"/>
      <c r="H107" s="42"/>
      <c r="I107" s="42"/>
      <c r="J107" s="42"/>
      <c r="K107" s="42"/>
      <c r="L107" s="42"/>
      <c r="M107" s="42"/>
      <c r="N107" s="310"/>
      <c r="O107" s="42"/>
      <c r="P107" s="42"/>
      <c r="Q107" s="42"/>
      <c r="R107" s="42"/>
      <c r="S107" s="42"/>
      <c r="T107" s="42"/>
      <c r="U107" s="310"/>
      <c r="V107" s="310"/>
      <c r="W107" s="421" t="str">
        <f t="shared" si="7"/>
        <v/>
      </c>
    </row>
    <row r="108" spans="1:23" x14ac:dyDescent="0.2">
      <c r="A108" s="47">
        <v>5290</v>
      </c>
      <c r="B108" s="48" t="s">
        <v>286</v>
      </c>
      <c r="C108" s="41"/>
      <c r="D108" s="42"/>
      <c r="E108" s="43">
        <f t="shared" si="8"/>
        <v>0</v>
      </c>
      <c r="F108" s="190"/>
      <c r="G108" s="42"/>
      <c r="H108" s="42"/>
      <c r="I108" s="42"/>
      <c r="J108" s="42"/>
      <c r="K108" s="42"/>
      <c r="L108" s="42"/>
      <c r="M108" s="42"/>
      <c r="N108" s="310"/>
      <c r="O108" s="42"/>
      <c r="P108" s="42"/>
      <c r="Q108" s="42"/>
      <c r="R108" s="42"/>
      <c r="S108" s="42"/>
      <c r="T108" s="42"/>
      <c r="U108" s="310"/>
      <c r="V108" s="310"/>
      <c r="W108" s="421" t="str">
        <f t="shared" si="7"/>
        <v/>
      </c>
    </row>
    <row r="109" spans="1:23" s="45" customFormat="1" ht="13.5" thickBot="1" x14ac:dyDescent="0.25">
      <c r="A109" s="443">
        <v>5200</v>
      </c>
      <c r="B109" s="103" t="s">
        <v>300</v>
      </c>
      <c r="C109" s="105" cm="1">
        <f t="array" ref="C109">SUM(ROUND(C100:C108,0))</f>
        <v>0</v>
      </c>
      <c r="D109" s="105" cm="1">
        <f t="array" ref="D109">SUM(ROUND(D100:D108,0))</f>
        <v>0</v>
      </c>
      <c r="E109" s="105">
        <f t="shared" si="8"/>
        <v>0</v>
      </c>
      <c r="F109" s="104"/>
      <c r="G109" s="105" cm="1">
        <f t="array" ref="G109">SUM(ROUND(G100:G108,0))</f>
        <v>0</v>
      </c>
      <c r="H109" s="105" cm="1">
        <f t="array" ref="H109">SUM(ROUND(H100:H108,0))</f>
        <v>0</v>
      </c>
      <c r="I109" s="105" cm="1">
        <f t="array" ref="I109">SUM(ROUND(I100:I108,0))</f>
        <v>0</v>
      </c>
      <c r="J109" s="105" cm="1">
        <f t="array" ref="J109">SUM(ROUND(J100:J108,0))</f>
        <v>0</v>
      </c>
      <c r="K109" s="105" cm="1">
        <f t="array" ref="K109">SUM(ROUND(K100:K108,0))</f>
        <v>0</v>
      </c>
      <c r="L109" s="105" cm="1">
        <f t="array" ref="L109">SUM(ROUND(L100:L108,0))</f>
        <v>0</v>
      </c>
      <c r="M109" s="105" cm="1">
        <f t="array" ref="M109">SUM(ROUND(M100:M108,0))</f>
        <v>0</v>
      </c>
      <c r="N109" s="105" cm="1">
        <f t="array" ref="N109">SUM(ROUND(N100:N108,0))</f>
        <v>0</v>
      </c>
      <c r="O109" s="105" cm="1">
        <f t="array" ref="O109">SUM(ROUND(O100:O108,0))</f>
        <v>0</v>
      </c>
      <c r="P109" s="105" cm="1">
        <f t="array" ref="P109">SUM(ROUND(P100:P108,0))</f>
        <v>0</v>
      </c>
      <c r="Q109" s="105" cm="1">
        <f t="array" ref="Q109">SUM(ROUND(Q100:Q108,0))</f>
        <v>0</v>
      </c>
      <c r="R109" s="105" cm="1">
        <f t="array" ref="R109">SUM(ROUND(R100:R108,0))</f>
        <v>0</v>
      </c>
      <c r="S109" s="105" cm="1">
        <f t="array" ref="S109">SUM(ROUND(S100:S108,0))</f>
        <v>0</v>
      </c>
      <c r="T109" s="105" cm="1">
        <f t="array" ref="T109">SUM(ROUND(T100:T108,0))</f>
        <v>0</v>
      </c>
      <c r="U109" s="105" cm="1">
        <f t="array" ref="U109">SUM(ROUND(U100:U108,0))</f>
        <v>0</v>
      </c>
      <c r="V109" s="105" cm="1">
        <f t="array" ref="V109">SUM(ROUND(V100:V108,0))</f>
        <v>0</v>
      </c>
      <c r="W109" s="421" t="str">
        <f t="shared" si="7"/>
        <v/>
      </c>
    </row>
    <row r="110" spans="1:23" s="45" customFormat="1" ht="13.5" thickBot="1" x14ac:dyDescent="0.25">
      <c r="A110" s="351">
        <v>5300</v>
      </c>
      <c r="B110" s="424" t="s">
        <v>2</v>
      </c>
      <c r="C110" s="111">
        <f>SUM(ROUND((C16+C20+C24+C33+C40+C42+C50+C54+C58+C63+C65+C69+C75+C79+C86+C94+C98+C109),0))</f>
        <v>0</v>
      </c>
      <c r="D110" s="111">
        <f>SUM(ROUND((D16+D20+D24+D33+D40+D42+D50+D54+D58+D63+D65+D69+D75+D79+D86+D94+D98+D109),0))</f>
        <v>0</v>
      </c>
      <c r="E110" s="111">
        <f>SUM(ROUND((E16+E20+E24+E33+E40+E42+E50+E54+E58+E63+E65+E69+E75+E79+E86+E94+E98+E109),0))</f>
        <v>0</v>
      </c>
      <c r="F110" s="381"/>
      <c r="G110" s="111">
        <f t="shared" ref="G110:V110" si="9">SUM(ROUND((G16+G20+G24+G33+G40+G42+G50+G54+G58+G63+G65+G69+G75+G79+G86+G94+G98+G109),0))</f>
        <v>0</v>
      </c>
      <c r="H110" s="111">
        <f t="shared" si="9"/>
        <v>0</v>
      </c>
      <c r="I110" s="111">
        <f t="shared" si="9"/>
        <v>0</v>
      </c>
      <c r="J110" s="111">
        <f t="shared" si="9"/>
        <v>0</v>
      </c>
      <c r="K110" s="111">
        <f t="shared" si="9"/>
        <v>0</v>
      </c>
      <c r="L110" s="111">
        <f t="shared" si="9"/>
        <v>0</v>
      </c>
      <c r="M110" s="111">
        <f t="shared" si="9"/>
        <v>0</v>
      </c>
      <c r="N110" s="111">
        <f t="shared" si="9"/>
        <v>0</v>
      </c>
      <c r="O110" s="111">
        <f t="shared" si="9"/>
        <v>0</v>
      </c>
      <c r="P110" s="111">
        <f t="shared" si="9"/>
        <v>0</v>
      </c>
      <c r="Q110" s="111">
        <f t="shared" si="9"/>
        <v>0</v>
      </c>
      <c r="R110" s="111">
        <f t="shared" si="9"/>
        <v>0</v>
      </c>
      <c r="S110" s="111">
        <f t="shared" si="9"/>
        <v>0</v>
      </c>
      <c r="T110" s="111">
        <f t="shared" si="9"/>
        <v>0</v>
      </c>
      <c r="U110" s="111">
        <f t="shared" si="9"/>
        <v>0</v>
      </c>
      <c r="V110" s="111">
        <f t="shared" si="9"/>
        <v>0</v>
      </c>
      <c r="W110" s="421" t="str">
        <f t="shared" si="7"/>
        <v/>
      </c>
    </row>
    <row r="111" spans="1:23" s="45" customFormat="1" ht="13.5" thickBot="1" x14ac:dyDescent="0.25">
      <c r="A111" s="101"/>
      <c r="C111" s="17"/>
      <c r="D111" s="17"/>
      <c r="E111" s="17"/>
      <c r="F111" s="102"/>
      <c r="G111" s="17"/>
      <c r="H111" s="17"/>
      <c r="I111" s="17"/>
      <c r="J111" s="17"/>
      <c r="K111" s="17"/>
      <c r="L111" s="17"/>
      <c r="M111" s="17"/>
      <c r="N111" s="17"/>
      <c r="O111" s="17"/>
      <c r="P111" s="17"/>
      <c r="Q111" s="17"/>
      <c r="R111" s="17"/>
      <c r="S111" s="17"/>
      <c r="T111" s="17"/>
      <c r="U111" s="17"/>
      <c r="V111" s="17"/>
      <c r="W111" s="421"/>
    </row>
    <row r="112" spans="1:23" s="45" customFormat="1" ht="13.5" thickBot="1" x14ac:dyDescent="0.25">
      <c r="A112" s="351">
        <v>6000</v>
      </c>
      <c r="B112" s="453" t="s">
        <v>299</v>
      </c>
      <c r="C112" s="111">
        <f>SUM(ROUND((C16+C20+C24+C33+C40+C42+C50+C54+C58+C63+C65+C69+C75+C79+C86+C94+C98),0))</f>
        <v>0</v>
      </c>
      <c r="D112" s="111">
        <f>SUM(ROUND((D16+D20+D24+D33+D40+D42+D50+D54+D58+D63+D65+D69+D75+D79+D86+D94+D98),0))</f>
        <v>0</v>
      </c>
      <c r="E112" s="111">
        <f>SUM(ROUND((E16+E20+E24+E33+E40+E42+E50+E54+E58+E63+E65+E69+E75+E79+E86+E94+E98),0))</f>
        <v>0</v>
      </c>
      <c r="F112" s="381"/>
      <c r="G112" s="111">
        <f t="shared" ref="G112:V112" si="10">SUM(ROUND((G16+G20+G24+G33+G40+G42+G50+G54+G58+G63+G65+G69+G75+G79+G86+G94+G98),0))</f>
        <v>0</v>
      </c>
      <c r="H112" s="111">
        <f t="shared" si="10"/>
        <v>0</v>
      </c>
      <c r="I112" s="111">
        <f t="shared" si="10"/>
        <v>0</v>
      </c>
      <c r="J112" s="111">
        <f t="shared" si="10"/>
        <v>0</v>
      </c>
      <c r="K112" s="111">
        <f t="shared" si="10"/>
        <v>0</v>
      </c>
      <c r="L112" s="111">
        <f t="shared" si="10"/>
        <v>0</v>
      </c>
      <c r="M112" s="111">
        <f t="shared" si="10"/>
        <v>0</v>
      </c>
      <c r="N112" s="111">
        <f t="shared" si="10"/>
        <v>0</v>
      </c>
      <c r="O112" s="111">
        <f t="shared" si="10"/>
        <v>0</v>
      </c>
      <c r="P112" s="111">
        <f t="shared" si="10"/>
        <v>0</v>
      </c>
      <c r="Q112" s="111">
        <f t="shared" si="10"/>
        <v>0</v>
      </c>
      <c r="R112" s="111">
        <f t="shared" si="10"/>
        <v>0</v>
      </c>
      <c r="S112" s="111">
        <f t="shared" si="10"/>
        <v>0</v>
      </c>
      <c r="T112" s="111">
        <f t="shared" si="10"/>
        <v>0</v>
      </c>
      <c r="U112" s="111">
        <f t="shared" si="10"/>
        <v>0</v>
      </c>
      <c r="V112" s="111">
        <f t="shared" si="10"/>
        <v>0</v>
      </c>
      <c r="W112" s="421" t="str">
        <f t="shared" si="7"/>
        <v/>
      </c>
    </row>
    <row r="113" spans="1:23" s="295" customFormat="1" ht="13.5" customHeight="1" thickBot="1" x14ac:dyDescent="0.25">
      <c r="A113" s="426">
        <v>6100</v>
      </c>
      <c r="B113" s="452" t="s">
        <v>351</v>
      </c>
      <c r="C113" s="541">
        <f>IF('Sch D'!$F$113="% of Direct Costs (Default - See Sch. D-1 v.1)",1,IF('Sch D'!$F$113="Other - Complete Sch. D-1 v.2",2,0))</f>
        <v>0</v>
      </c>
      <c r="D113" s="376"/>
      <c r="E113" s="376"/>
      <c r="F113" s="413"/>
      <c r="G113" s="377"/>
      <c r="H113" s="378">
        <f>IF('Sch D'!$C$113=1,'Sch D-1 v.1 (Default)'!D115,'Sch D-1 v.2 (Other)'!E114)</f>
        <v>0</v>
      </c>
      <c r="I113" s="378">
        <f>IF('Sch D'!$C$113=1,'Sch D-1 v.1 (Default)'!E115,'Sch D-1 v.2 (Other)'!F114)</f>
        <v>0</v>
      </c>
      <c r="J113" s="378">
        <f>IF('Sch D'!$C$113=1,'Sch D-1 v.1 (Default)'!F115,'Sch D-1 v.2 (Other)'!G114)</f>
        <v>0</v>
      </c>
      <c r="K113" s="378">
        <f>IF('Sch D'!$C$113=1,'Sch D-1 v.1 (Default)'!G115,'Sch D-1 v.2 (Other)'!H114)</f>
        <v>0</v>
      </c>
      <c r="L113" s="378">
        <f>IF('Sch D'!$C$113=1,'Sch D-1 v.1 (Default)'!H115,'Sch D-1 v.2 (Other)'!I114)</f>
        <v>0</v>
      </c>
      <c r="M113" s="378">
        <f>IF('Sch D'!$C$113=1,'Sch D-1 v.1 (Default)'!I115,'Sch D-1 v.2 (Other)'!J114)</f>
        <v>0</v>
      </c>
      <c r="N113" s="378">
        <f>IF('Sch D'!$C$113=1,'Sch D-1 v.1 (Default)'!J115,'Sch D-1 v.2 (Other)'!K114)</f>
        <v>0</v>
      </c>
      <c r="O113" s="378">
        <f>IF('Sch D'!$C$113=1,'Sch D-1 v.1 (Default)'!K115,'Sch D-1 v.2 (Other)'!L114)</f>
        <v>0</v>
      </c>
      <c r="P113" s="378">
        <f>IF('Sch D'!$C$113=1,'Sch D-1 v.1 (Default)'!L115,'Sch D-1 v.2 (Other)'!M114)</f>
        <v>0</v>
      </c>
      <c r="Q113" s="378">
        <f>IF('Sch D'!$C$113=1,'Sch D-1 v.1 (Default)'!M115,'Sch D-1 v.2 (Other)'!N114)</f>
        <v>0</v>
      </c>
      <c r="R113" s="378">
        <f>IF('Sch D'!$C$113=1,'Sch D-1 v.1 (Default)'!N115,'Sch D-1 v.2 (Other)'!O114)</f>
        <v>0</v>
      </c>
      <c r="S113" s="378">
        <f>IF('Sch D'!$C$113=1,'Sch D-1 v.1 (Default)'!O115,'Sch D-1 v.2 (Other)'!P114)</f>
        <v>0</v>
      </c>
      <c r="T113" s="378">
        <f>IF('Sch D'!$C$113=1,'Sch D-1 v.1 (Default)'!P115,'Sch D-1 v.2 (Other)'!Q114)</f>
        <v>0</v>
      </c>
      <c r="U113" s="378">
        <f>IF('Sch D'!$C$113=1,'Sch D-1 v.1 (Default)'!Q115,'Sch D-1 v.2 (Other)'!R114)</f>
        <v>0</v>
      </c>
      <c r="V113" s="378">
        <f>IF('Sch D'!$C$113=1,'Sch D-1 v.1 (Default)'!R115,'Sch D-1 v.2 (Other)'!S114)</f>
        <v>0</v>
      </c>
      <c r="W113" s="421" t="str">
        <f>IF(ABS(G112-ROUND(SUM(H113:V113),0))&gt;5,"ERROR", "")</f>
        <v/>
      </c>
    </row>
    <row r="114" spans="1:23" s="45" customFormat="1" x14ac:dyDescent="0.2">
      <c r="A114" s="445">
        <v>6200</v>
      </c>
      <c r="B114" s="454" t="s">
        <v>306</v>
      </c>
      <c r="C114" s="461"/>
      <c r="D114" s="50"/>
      <c r="E114" s="50"/>
      <c r="F114" s="100"/>
      <c r="G114" s="210"/>
      <c r="H114" s="379">
        <f>SUM(ROUND((H113+H112),0))</f>
        <v>0</v>
      </c>
      <c r="I114" s="379">
        <f t="shared" ref="I114:V114" si="11">SUM(ROUND((I113+I112),0))</f>
        <v>0</v>
      </c>
      <c r="J114" s="379">
        <f t="shared" si="11"/>
        <v>0</v>
      </c>
      <c r="K114" s="379">
        <f t="shared" si="11"/>
        <v>0</v>
      </c>
      <c r="L114" s="379">
        <f t="shared" si="11"/>
        <v>0</v>
      </c>
      <c r="M114" s="379">
        <f t="shared" si="11"/>
        <v>0</v>
      </c>
      <c r="N114" s="379">
        <f t="shared" si="11"/>
        <v>0</v>
      </c>
      <c r="O114" s="379">
        <f t="shared" si="11"/>
        <v>0</v>
      </c>
      <c r="P114" s="379">
        <f t="shared" si="11"/>
        <v>0</v>
      </c>
      <c r="Q114" s="379">
        <f t="shared" si="11"/>
        <v>0</v>
      </c>
      <c r="R114" s="379">
        <f t="shared" si="11"/>
        <v>0</v>
      </c>
      <c r="S114" s="379">
        <f t="shared" si="11"/>
        <v>0</v>
      </c>
      <c r="T114" s="379">
        <f t="shared" si="11"/>
        <v>0</v>
      </c>
      <c r="U114" s="379">
        <f t="shared" si="11"/>
        <v>0</v>
      </c>
      <c r="V114" s="379">
        <f t="shared" si="11"/>
        <v>0</v>
      </c>
      <c r="W114" s="421"/>
    </row>
    <row r="115" spans="1:23" x14ac:dyDescent="0.2">
      <c r="A115" s="39">
        <v>6300</v>
      </c>
      <c r="B115" s="425" t="s">
        <v>148</v>
      </c>
      <c r="C115" s="462"/>
      <c r="D115" s="44"/>
      <c r="E115" s="49"/>
      <c r="F115" s="107"/>
      <c r="G115" s="317"/>
      <c r="H115" s="456"/>
      <c r="I115" s="62"/>
      <c r="J115" s="62"/>
      <c r="K115" s="62"/>
      <c r="L115" s="62"/>
      <c r="M115" s="62"/>
      <c r="N115" s="112"/>
      <c r="O115" s="62"/>
      <c r="P115" s="62"/>
      <c r="Q115" s="62"/>
      <c r="R115" s="62"/>
      <c r="S115" s="62"/>
      <c r="T115" s="62"/>
      <c r="U115" s="112"/>
      <c r="V115" s="112"/>
      <c r="W115" s="421" t="str">
        <f>IF(OR(('Sch A'!C34-ROUND(SUM(D115:V115),0))&gt;5,('Sch A'!C34-ROUND(SUM(D115:V115),0))&lt;-5),"ERROR", "")</f>
        <v/>
      </c>
    </row>
    <row r="116" spans="1:23" x14ac:dyDescent="0.2">
      <c r="A116" s="39">
        <v>6400</v>
      </c>
      <c r="B116" s="455" t="s">
        <v>425</v>
      </c>
      <c r="C116" s="463"/>
      <c r="D116" s="49"/>
      <c r="E116" s="49"/>
      <c r="F116" s="107"/>
      <c r="G116" s="209"/>
      <c r="H116" s="457">
        <f>IF('Sch D'!$C$113=1,'Sch D-1 v.1 (Default)'!D118,'Sch D-1 v.2 (Other)'!E117)</f>
        <v>0</v>
      </c>
      <c r="I116" s="457">
        <f>IF('Sch D'!$C$113=1,'Sch D-1 v.1 (Default)'!E118,'Sch D-1 v.2 (Other)'!F117)</f>
        <v>0</v>
      </c>
      <c r="J116" s="457">
        <f>IF('Sch D'!$C$113=1,'Sch D-1 v.1 (Default)'!F118,'Sch D-1 v.2 (Other)'!G117)</f>
        <v>0</v>
      </c>
      <c r="K116" s="457">
        <f>IF('Sch D'!$C$113=1,'Sch D-1 v.1 (Default)'!G118,'Sch D-1 v.2 (Other)'!H117)</f>
        <v>0</v>
      </c>
      <c r="L116" s="457">
        <f>IF('Sch D'!$C$113=1,'Sch D-1 v.1 (Default)'!H118,'Sch D-1 v.2 (Other)'!I117)</f>
        <v>0</v>
      </c>
      <c r="M116" s="457">
        <f>IF('Sch D'!$C$113=1,'Sch D-1 v.1 (Default)'!I118,'Sch D-1 v.2 (Other)'!J117)</f>
        <v>0</v>
      </c>
      <c r="N116" s="457">
        <f>IF('Sch D'!$C$113=1,'Sch D-1 v.1 (Default)'!J118,'Sch D-1 v.2 (Other)'!K117)</f>
        <v>0</v>
      </c>
      <c r="O116" s="457">
        <f>IF('Sch D'!$C$113=1,'Sch D-1 v.1 (Default)'!K118,'Sch D-1 v.2 (Other)'!L117)</f>
        <v>0</v>
      </c>
      <c r="P116" s="457">
        <f>IF('Sch D'!$C$113=1,'Sch D-1 v.1 (Default)'!L118,'Sch D-1 v.2 (Other)'!M117)</f>
        <v>0</v>
      </c>
      <c r="Q116" s="457">
        <f>IF('Sch D'!$C$113=1,'Sch D-1 v.1 (Default)'!M118,'Sch D-1 v.2 (Other)'!N117)</f>
        <v>0</v>
      </c>
      <c r="R116" s="457">
        <f>IF('Sch D'!$C$113=1,'Sch D-1 v.1 (Default)'!N118,'Sch D-1 v.2 (Other)'!O117)</f>
        <v>0</v>
      </c>
      <c r="S116" s="457">
        <f>IF('Sch D'!$C$113=1,'Sch D-1 v.1 (Default)'!O118,'Sch D-1 v.2 (Other)'!P117)</f>
        <v>0</v>
      </c>
      <c r="T116" s="457">
        <f>IF('Sch D'!$C$113=1,'Sch D-1 v.1 (Default)'!P118,'Sch D-1 v.2 (Other)'!Q117)</f>
        <v>0</v>
      </c>
      <c r="U116" s="457">
        <f>IF('Sch D'!$C$113=1,'Sch D-1 v.1 (Default)'!Q118,'Sch D-1 v.2 (Other)'!R117)</f>
        <v>0</v>
      </c>
      <c r="V116" s="457">
        <f>IF('Sch D'!$C$113=1,'Sch D-1 v.1 (Default)'!R118,'Sch D-1 v.2 (Other)'!S117)</f>
        <v>0</v>
      </c>
      <c r="W116" s="421" t="str">
        <f>IF(ABS(G115-ROUND(SUM(H116:V116),0))&gt;5,"ERROR", "")</f>
        <v/>
      </c>
    </row>
    <row r="117" spans="1:23" s="45" customFormat="1" x14ac:dyDescent="0.2">
      <c r="A117" s="445">
        <v>6500</v>
      </c>
      <c r="B117" s="454" t="s">
        <v>305</v>
      </c>
      <c r="C117" s="461"/>
      <c r="D117" s="50"/>
      <c r="E117" s="50"/>
      <c r="F117" s="100"/>
      <c r="G117" s="210"/>
      <c r="H117" s="380">
        <f>ROUND((H114-SUM(H115:H116)),0)</f>
        <v>0</v>
      </c>
      <c r="I117" s="380">
        <f>ROUND((I114-SUM(I115:I116)),0)</f>
        <v>0</v>
      </c>
      <c r="J117" s="380">
        <f t="shared" ref="J117:V117" si="12">ROUND((J114-SUM(J115:J116)),0)</f>
        <v>0</v>
      </c>
      <c r="K117" s="380">
        <f t="shared" si="12"/>
        <v>0</v>
      </c>
      <c r="L117" s="380">
        <f t="shared" si="12"/>
        <v>0</v>
      </c>
      <c r="M117" s="380">
        <f t="shared" si="12"/>
        <v>0</v>
      </c>
      <c r="N117" s="380">
        <f t="shared" si="12"/>
        <v>0</v>
      </c>
      <c r="O117" s="380">
        <f t="shared" si="12"/>
        <v>0</v>
      </c>
      <c r="P117" s="380">
        <f t="shared" si="12"/>
        <v>0</v>
      </c>
      <c r="Q117" s="380">
        <f t="shared" si="12"/>
        <v>0</v>
      </c>
      <c r="R117" s="380">
        <f t="shared" si="12"/>
        <v>0</v>
      </c>
      <c r="S117" s="380">
        <f t="shared" si="12"/>
        <v>0</v>
      </c>
      <c r="T117" s="380">
        <f t="shared" si="12"/>
        <v>0</v>
      </c>
      <c r="U117" s="380">
        <f t="shared" si="12"/>
        <v>0</v>
      </c>
      <c r="V117" s="380">
        <f t="shared" si="12"/>
        <v>0</v>
      </c>
      <c r="W117" s="429"/>
    </row>
    <row r="118" spans="1:23" s="45" customFormat="1" x14ac:dyDescent="0.2">
      <c r="A118" s="39">
        <v>6600</v>
      </c>
      <c r="B118" s="425" t="s">
        <v>147</v>
      </c>
      <c r="C118" s="665"/>
      <c r="D118" s="666"/>
      <c r="E118" s="666"/>
      <c r="F118" s="666"/>
      <c r="G118" s="666"/>
      <c r="H118" s="667"/>
      <c r="I118" s="65">
        <f>'Statistical Data'!E21</f>
        <v>0</v>
      </c>
      <c r="J118" s="51">
        <f>'Statistical Data'!F21</f>
        <v>0</v>
      </c>
      <c r="K118" s="51">
        <f>'Statistical Data'!G21</f>
        <v>0</v>
      </c>
      <c r="L118" s="51">
        <f>'Statistical Data'!H21</f>
        <v>0</v>
      </c>
      <c r="M118" s="51">
        <f>'Statistical Data'!I21</f>
        <v>0</v>
      </c>
      <c r="N118" s="51">
        <f>'Statistical Data'!J21</f>
        <v>0</v>
      </c>
      <c r="O118" s="51">
        <f>'Statistical Data'!K21</f>
        <v>0</v>
      </c>
      <c r="P118" s="51">
        <f>'Statistical Data'!L21</f>
        <v>0</v>
      </c>
      <c r="Q118" s="51">
        <f>'Statistical Data'!M21</f>
        <v>0</v>
      </c>
      <c r="R118" s="51">
        <f>'Statistical Data'!N21</f>
        <v>0</v>
      </c>
      <c r="S118" s="51">
        <f>'Statistical Data'!O21</f>
        <v>0</v>
      </c>
      <c r="T118" s="51">
        <f>'Statistical Data'!P21</f>
        <v>0</v>
      </c>
      <c r="U118" s="51">
        <f>'Statistical Data'!Q21</f>
        <v>0</v>
      </c>
      <c r="V118" s="51">
        <f>'Statistical Data'!R21</f>
        <v>0</v>
      </c>
      <c r="W118" s="429"/>
    </row>
    <row r="119" spans="1:23" s="45" customFormat="1" ht="13.5" thickBot="1" x14ac:dyDescent="0.25">
      <c r="A119" s="445">
        <v>6700</v>
      </c>
      <c r="B119" s="454" t="s">
        <v>14</v>
      </c>
      <c r="C119" s="668"/>
      <c r="D119" s="669"/>
      <c r="E119" s="669"/>
      <c r="F119" s="669"/>
      <c r="G119" s="669"/>
      <c r="H119" s="670"/>
      <c r="I119" s="66">
        <f t="array" ref="I119">ROUND((IF(I118=0,0,I117/I118)),2)</f>
        <v>0</v>
      </c>
      <c r="J119" s="52">
        <f t="array" ref="J119">ROUND((IF(J118=0,0,J117/J118)),2)</f>
        <v>0</v>
      </c>
      <c r="K119" s="52">
        <f t="array" ref="K119">ROUND((IF(K118=0,0,K117/K118)),2)</f>
        <v>0</v>
      </c>
      <c r="L119" s="52">
        <f t="array" ref="L119">ROUND((IF(L118=0,0,L117/L118)),2)</f>
        <v>0</v>
      </c>
      <c r="M119" s="52">
        <f t="array" ref="M119">ROUND((IF(M118=0,0,M117/M118)),2)</f>
        <v>0</v>
      </c>
      <c r="N119" s="52">
        <f t="array" ref="N119">ROUND((IF(N118=0,0,N117/N118)),2)</f>
        <v>0</v>
      </c>
      <c r="O119" s="52">
        <f t="array" ref="O119">ROUND((IF(O118=0,0,O117/O118)),2)</f>
        <v>0</v>
      </c>
      <c r="P119" s="52">
        <f t="array" ref="P119">ROUND((IF(P118=0,0,P117/P118)),2)</f>
        <v>0</v>
      </c>
      <c r="Q119" s="52">
        <f t="array" ref="Q119">ROUND((IF(Q118=0,0,Q117/Q118)),2)</f>
        <v>0</v>
      </c>
      <c r="R119" s="52">
        <f t="array" ref="R119">ROUND((IF(R118=0,0,R117/R118)),2)</f>
        <v>0</v>
      </c>
      <c r="S119" s="52">
        <f t="array" ref="S119">ROUND((IF(S118=0,0,S117/S118)),2)</f>
        <v>0</v>
      </c>
      <c r="T119" s="52">
        <f t="array" ref="T119">ROUND((IF(T118=0,0,T117/T118)),2)</f>
        <v>0</v>
      </c>
      <c r="U119" s="52">
        <f t="array" ref="U119">ROUND((IF(U118=0,0,U117/U118)),2)</f>
        <v>0</v>
      </c>
      <c r="V119" s="52">
        <f t="array" ref="V119">ROUND((IF(V118=0,0,V117/V118)),2)</f>
        <v>0</v>
      </c>
      <c r="W119" s="429"/>
    </row>
    <row r="120" spans="1:23" ht="13.5" thickTop="1" x14ac:dyDescent="0.2"/>
    <row r="121" spans="1:23" x14ac:dyDescent="0.2">
      <c r="A121" s="295" t="s">
        <v>460</v>
      </c>
    </row>
    <row r="122" spans="1:23" s="5" customFormat="1" ht="12.75" customHeight="1" x14ac:dyDescent="0.2">
      <c r="A122"/>
      <c r="B122" s="140"/>
      <c r="C122" s="140"/>
      <c r="D122" s="140"/>
      <c r="E122" s="140"/>
      <c r="F122" s="140"/>
      <c r="W122" s="126"/>
    </row>
    <row r="123" spans="1:23" s="5" customFormat="1" x14ac:dyDescent="0.2">
      <c r="B123" s="140"/>
      <c r="C123" s="140"/>
      <c r="D123" s="140"/>
      <c r="E123" s="140"/>
      <c r="F123" s="140"/>
      <c r="W123" s="126"/>
    </row>
    <row r="124" spans="1:23" ht="12" customHeight="1" x14ac:dyDescent="0.2">
      <c r="A124"/>
      <c r="F124"/>
    </row>
    <row r="135" spans="24:24" x14ac:dyDescent="0.2">
      <c r="X135" t="s">
        <v>71</v>
      </c>
    </row>
  </sheetData>
  <sheetProtection algorithmName="SHA-512" hashValue="BZen/QhGYI/watj577qLyR6YUdjVpmqPnoxgfR7mvoNAlkJvQRDmnUzQ3DqjWryZvcOLzalXX5ZkPGMmhUEFoA==" saltValue="p41BzPUeG2sp+iLC69uazw==" spinCount="100000" sheet="1" scenarios="1"/>
  <mergeCells count="10">
    <mergeCell ref="C118:H119"/>
    <mergeCell ref="F8:F10"/>
    <mergeCell ref="A4:B4"/>
    <mergeCell ref="D8:D10"/>
    <mergeCell ref="E8:E10"/>
    <mergeCell ref="G8:G10"/>
    <mergeCell ref="H8:H10"/>
    <mergeCell ref="B8:B10"/>
    <mergeCell ref="A8:A10"/>
    <mergeCell ref="C8:C10"/>
  </mergeCells>
  <phoneticPr fontId="0" type="noConversion"/>
  <conditionalFormatting sqref="C82:C85">
    <cfRule type="cellIs" dxfId="216" priority="1" operator="equal">
      <formula>0</formula>
    </cfRule>
  </conditionalFormatting>
  <conditionalFormatting sqref="C42:D42">
    <cfRule type="cellIs" dxfId="215" priority="118" stopIfTrue="1" operator="equal">
      <formula>0</formula>
    </cfRule>
  </conditionalFormatting>
  <conditionalFormatting sqref="C65:D65">
    <cfRule type="cellIs" dxfId="214" priority="114" stopIfTrue="1" operator="equal">
      <formula>0</formula>
    </cfRule>
  </conditionalFormatting>
  <conditionalFormatting sqref="D115">
    <cfRule type="cellIs" dxfId="213" priority="90" stopIfTrue="1" operator="equal">
      <formula>0</formula>
    </cfRule>
  </conditionalFormatting>
  <conditionalFormatting sqref="F11:F15 F18:F19 F22:F23 F26:F32 F35:F39 F42 F44:F49 F52:F53 F60:F62 F65 F67:F68 F88:F93 F96:F97">
    <cfRule type="cellIs" dxfId="212" priority="87" operator="equal">
      <formula>0</formula>
    </cfRule>
  </conditionalFormatting>
  <conditionalFormatting sqref="F56:F57 F71:F74 F77:F78 F81:F85 F100:F108 F113">
    <cfRule type="cellIs" dxfId="211" priority="88" operator="equal">
      <formula>0</formula>
    </cfRule>
  </conditionalFormatting>
  <conditionalFormatting sqref="G18:V18">
    <cfRule type="expression" dxfId="210" priority="77">
      <formula>$W$18="ERROR"</formula>
    </cfRule>
  </conditionalFormatting>
  <conditionalFormatting sqref="G18:V19">
    <cfRule type="cellIs" dxfId="209" priority="78" stopIfTrue="1" operator="equal">
      <formula>0</formula>
    </cfRule>
  </conditionalFormatting>
  <conditionalFormatting sqref="G19:V19">
    <cfRule type="expression" dxfId="208" priority="49">
      <formula>$W$19="ERROR"</formula>
    </cfRule>
  </conditionalFormatting>
  <conditionalFormatting sqref="G22:V22">
    <cfRule type="expression" dxfId="207" priority="75">
      <formula>$W$22="ERROR"</formula>
    </cfRule>
  </conditionalFormatting>
  <conditionalFormatting sqref="G22:V23">
    <cfRule type="cellIs" dxfId="206" priority="76" stopIfTrue="1" operator="equal">
      <formula>0</formula>
    </cfRule>
  </conditionalFormatting>
  <conditionalFormatting sqref="G23:V23">
    <cfRule type="expression" dxfId="205" priority="48">
      <formula>$W$23="ERROR"</formula>
    </cfRule>
  </conditionalFormatting>
  <conditionalFormatting sqref="G26:V26">
    <cfRule type="expression" dxfId="204" priority="8">
      <formula>$W$26="ERROR"</formula>
    </cfRule>
  </conditionalFormatting>
  <conditionalFormatting sqref="G26:V32">
    <cfRule type="cellIs" dxfId="203" priority="74" stopIfTrue="1" operator="equal">
      <formula>0</formula>
    </cfRule>
  </conditionalFormatting>
  <conditionalFormatting sqref="G27:V27">
    <cfRule type="expression" dxfId="202" priority="73">
      <formula>$W$27="ERROR"</formula>
    </cfRule>
  </conditionalFormatting>
  <conditionalFormatting sqref="G28:V28">
    <cfRule type="expression" dxfId="201" priority="47">
      <formula>$W$28="ERROR"</formula>
    </cfRule>
  </conditionalFormatting>
  <conditionalFormatting sqref="G29:V29">
    <cfRule type="expression" dxfId="200" priority="46">
      <formula>$W$29="ERROR"</formula>
    </cfRule>
  </conditionalFormatting>
  <conditionalFormatting sqref="G30:V30">
    <cfRule type="expression" dxfId="199" priority="45">
      <formula>$W$30="ERROR"</formula>
    </cfRule>
  </conditionalFormatting>
  <conditionalFormatting sqref="G31:V31">
    <cfRule type="expression" dxfId="198" priority="44">
      <formula>$W$31="ERROR"</formula>
    </cfRule>
  </conditionalFormatting>
  <conditionalFormatting sqref="G32:V32">
    <cfRule type="expression" dxfId="197" priority="43">
      <formula>$W$32="ERROR"</formula>
    </cfRule>
  </conditionalFormatting>
  <conditionalFormatting sqref="G35:V35">
    <cfRule type="expression" dxfId="196" priority="71">
      <formula>$W$35="ERROR"</formula>
    </cfRule>
  </conditionalFormatting>
  <conditionalFormatting sqref="G35:V39">
    <cfRule type="cellIs" dxfId="195" priority="72" stopIfTrue="1" operator="equal">
      <formula>0</formula>
    </cfRule>
  </conditionalFormatting>
  <conditionalFormatting sqref="G36:V36">
    <cfRule type="expression" dxfId="194" priority="42">
      <formula>$W$36="ERROR"</formula>
    </cfRule>
  </conditionalFormatting>
  <conditionalFormatting sqref="G37:V37">
    <cfRule type="expression" dxfId="193" priority="41">
      <formula>$W$37="ERROR"</formula>
    </cfRule>
  </conditionalFormatting>
  <conditionalFormatting sqref="G38:V38">
    <cfRule type="expression" dxfId="192" priority="40">
      <formula>$W$38="ERROR"</formula>
    </cfRule>
  </conditionalFormatting>
  <conditionalFormatting sqref="G39:V39">
    <cfRule type="expression" dxfId="191" priority="39">
      <formula>$W$39="ERROR"</formula>
    </cfRule>
  </conditionalFormatting>
  <conditionalFormatting sqref="G42:V42">
    <cfRule type="expression" dxfId="190" priority="69">
      <formula>$W$42="ERROR"</formula>
    </cfRule>
    <cfRule type="cellIs" dxfId="189" priority="70" stopIfTrue="1" operator="equal">
      <formula>0</formula>
    </cfRule>
  </conditionalFormatting>
  <conditionalFormatting sqref="G44:V44">
    <cfRule type="expression" dxfId="188" priority="67">
      <formula>$W$44="ERROR"</formula>
    </cfRule>
  </conditionalFormatting>
  <conditionalFormatting sqref="G44:V49">
    <cfRule type="cellIs" dxfId="187" priority="68" stopIfTrue="1" operator="equal">
      <formula>0</formula>
    </cfRule>
  </conditionalFormatting>
  <conditionalFormatting sqref="G45:V45">
    <cfRule type="expression" dxfId="186" priority="38">
      <formula>$W$45="ERROR"</formula>
    </cfRule>
  </conditionalFormatting>
  <conditionalFormatting sqref="G46:V46">
    <cfRule type="expression" dxfId="185" priority="37">
      <formula>$W$46="ERROR"</formula>
    </cfRule>
  </conditionalFormatting>
  <conditionalFormatting sqref="G47:V47">
    <cfRule type="expression" dxfId="184" priority="36">
      <formula>$W$47="ERROR"</formula>
    </cfRule>
  </conditionalFormatting>
  <conditionalFormatting sqref="G48:V48">
    <cfRule type="expression" dxfId="183" priority="35">
      <formula>$W$48="ERROR"</formula>
    </cfRule>
  </conditionalFormatting>
  <conditionalFormatting sqref="G49:V49">
    <cfRule type="expression" dxfId="182" priority="34">
      <formula>$W$49="ERROR"</formula>
    </cfRule>
  </conditionalFormatting>
  <conditionalFormatting sqref="G52:V52">
    <cfRule type="expression" dxfId="181" priority="65">
      <formula>$W$52="ERROR"</formula>
    </cfRule>
  </conditionalFormatting>
  <conditionalFormatting sqref="G52:V53">
    <cfRule type="cellIs" dxfId="180" priority="66" stopIfTrue="1" operator="equal">
      <formula>0</formula>
    </cfRule>
  </conditionalFormatting>
  <conditionalFormatting sqref="G53:V53">
    <cfRule type="expression" dxfId="179" priority="33">
      <formula>$W$53="ERROR"</formula>
    </cfRule>
  </conditionalFormatting>
  <conditionalFormatting sqref="G56:V56">
    <cfRule type="expression" dxfId="178" priority="2">
      <formula>$W$56="ERROR"</formula>
    </cfRule>
  </conditionalFormatting>
  <conditionalFormatting sqref="G57:V57">
    <cfRule type="expression" dxfId="177" priority="64">
      <formula>$W$57="ERROR"</formula>
    </cfRule>
  </conditionalFormatting>
  <conditionalFormatting sqref="G60:V60">
    <cfRule type="expression" dxfId="176" priority="62">
      <formula>$W$60="ERROR"</formula>
    </cfRule>
  </conditionalFormatting>
  <conditionalFormatting sqref="G60:V62">
    <cfRule type="cellIs" dxfId="175" priority="63" stopIfTrue="1" operator="equal">
      <formula>0</formula>
    </cfRule>
  </conditionalFormatting>
  <conditionalFormatting sqref="G61:V61">
    <cfRule type="expression" dxfId="174" priority="31">
      <formula>$W$61="ERROR"</formula>
    </cfRule>
  </conditionalFormatting>
  <conditionalFormatting sqref="G62:V62">
    <cfRule type="expression" dxfId="173" priority="30">
      <formula>$W$62="ERROR"</formula>
    </cfRule>
  </conditionalFormatting>
  <conditionalFormatting sqref="G65:V65">
    <cfRule type="expression" dxfId="172" priority="60">
      <formula>$W$65="ERROR"</formula>
    </cfRule>
    <cfRule type="cellIs" dxfId="171" priority="61" stopIfTrue="1" operator="equal">
      <formula>0</formula>
    </cfRule>
  </conditionalFormatting>
  <conditionalFormatting sqref="G67:V67">
    <cfRule type="expression" dxfId="170" priority="58">
      <formula>$W$67="ERROR"</formula>
    </cfRule>
  </conditionalFormatting>
  <conditionalFormatting sqref="G67:V68">
    <cfRule type="cellIs" dxfId="169" priority="59" stopIfTrue="1" operator="equal">
      <formula>0</formula>
    </cfRule>
  </conditionalFormatting>
  <conditionalFormatting sqref="G68:V68">
    <cfRule type="expression" dxfId="168" priority="29">
      <formula>$W$68="ERROR"</formula>
    </cfRule>
  </conditionalFormatting>
  <conditionalFormatting sqref="G71:V71">
    <cfRule type="expression" dxfId="167" priority="3">
      <formula>$W$71="ERROR"</formula>
    </cfRule>
  </conditionalFormatting>
  <conditionalFormatting sqref="G72:V72">
    <cfRule type="expression" dxfId="166" priority="4">
      <formula>$W$72="ERROR"</formula>
    </cfRule>
  </conditionalFormatting>
  <conditionalFormatting sqref="G73:V73">
    <cfRule type="expression" dxfId="165" priority="5">
      <formula>$W$73="ERROR"</formula>
    </cfRule>
  </conditionalFormatting>
  <conditionalFormatting sqref="G74:V74">
    <cfRule type="expression" dxfId="164" priority="6">
      <formula>$W$74="ERROR"</formula>
    </cfRule>
  </conditionalFormatting>
  <conditionalFormatting sqref="G77:V77">
    <cfRule type="expression" dxfId="163" priority="28">
      <formula>$W$77="ERROR"</formula>
    </cfRule>
  </conditionalFormatting>
  <conditionalFormatting sqref="G78:V78">
    <cfRule type="expression" dxfId="162" priority="27">
      <formula>$W$78="ERROR"</formula>
    </cfRule>
  </conditionalFormatting>
  <conditionalFormatting sqref="G81:V81">
    <cfRule type="expression" dxfId="161" priority="32">
      <formula>$W$81="ERROR"</formula>
    </cfRule>
  </conditionalFormatting>
  <conditionalFormatting sqref="G82:V82">
    <cfRule type="expression" dxfId="160" priority="7">
      <formula>$W$82="ERROR"</formula>
    </cfRule>
  </conditionalFormatting>
  <conditionalFormatting sqref="G83:V83">
    <cfRule type="expression" dxfId="159" priority="25">
      <formula>$W$83="ERROR"</formula>
    </cfRule>
  </conditionalFormatting>
  <conditionalFormatting sqref="G84:V84">
    <cfRule type="expression" dxfId="158" priority="24">
      <formula>$W$84="ERROR"</formula>
    </cfRule>
  </conditionalFormatting>
  <conditionalFormatting sqref="G85:V85">
    <cfRule type="expression" dxfId="157" priority="23">
      <formula>$W$85="ERROR"</formula>
    </cfRule>
  </conditionalFormatting>
  <conditionalFormatting sqref="G88:V88">
    <cfRule type="expression" dxfId="156" priority="53">
      <formula>$W$88="ERROR"</formula>
    </cfRule>
  </conditionalFormatting>
  <conditionalFormatting sqref="G89:V89">
    <cfRule type="expression" dxfId="155" priority="22">
      <formula>$W$89="ERROR"</formula>
    </cfRule>
  </conditionalFormatting>
  <conditionalFormatting sqref="G90:V90">
    <cfRule type="expression" dxfId="154" priority="21">
      <formula>$W$90="ERROR"</formula>
    </cfRule>
  </conditionalFormatting>
  <conditionalFormatting sqref="G91:V91">
    <cfRule type="expression" dxfId="153" priority="20">
      <formula>$W$91="ERROR"</formula>
    </cfRule>
  </conditionalFormatting>
  <conditionalFormatting sqref="G92:V92">
    <cfRule type="expression" dxfId="152" priority="19">
      <formula>$W$92="ERROR"</formula>
    </cfRule>
  </conditionalFormatting>
  <conditionalFormatting sqref="G93:V93">
    <cfRule type="expression" dxfId="151" priority="18">
      <formula>$W$93="ERROR"</formula>
    </cfRule>
  </conditionalFormatting>
  <conditionalFormatting sqref="G96:V96">
    <cfRule type="expression" dxfId="150" priority="51">
      <formula>$W$96="ERROR"</formula>
    </cfRule>
  </conditionalFormatting>
  <conditionalFormatting sqref="G96:V97">
    <cfRule type="cellIs" dxfId="149" priority="52" stopIfTrue="1" operator="equal">
      <formula>0</formula>
    </cfRule>
  </conditionalFormatting>
  <conditionalFormatting sqref="G97:V97">
    <cfRule type="expression" dxfId="148" priority="17">
      <formula>$W$97="ERROR"</formula>
    </cfRule>
  </conditionalFormatting>
  <conditionalFormatting sqref="G100:V100">
    <cfRule type="expression" dxfId="147" priority="50">
      <formula>$W$100="ERROR"</formula>
    </cfRule>
  </conditionalFormatting>
  <conditionalFormatting sqref="G101:V101">
    <cfRule type="expression" dxfId="146" priority="16">
      <formula>$W$101="ERROR"</formula>
    </cfRule>
  </conditionalFormatting>
  <conditionalFormatting sqref="G102:V102">
    <cfRule type="expression" dxfId="145" priority="15">
      <formula>$W$102="ERROR"</formula>
    </cfRule>
  </conditionalFormatting>
  <conditionalFormatting sqref="G103:V103">
    <cfRule type="expression" dxfId="144" priority="14">
      <formula>$W$103="ERROR"</formula>
    </cfRule>
  </conditionalFormatting>
  <conditionalFormatting sqref="G104:V104">
    <cfRule type="expression" dxfId="143" priority="13">
      <formula>$W$104="ERROR"</formula>
    </cfRule>
  </conditionalFormatting>
  <conditionalFormatting sqref="G105:V105">
    <cfRule type="expression" dxfId="142" priority="12">
      <formula>$W$105="ERROR"</formula>
    </cfRule>
  </conditionalFormatting>
  <conditionalFormatting sqref="G106:V106">
    <cfRule type="expression" dxfId="141" priority="11">
      <formula>$W$106="ERROR"</formula>
    </cfRule>
  </conditionalFormatting>
  <conditionalFormatting sqref="G107:V107">
    <cfRule type="expression" dxfId="140" priority="10">
      <formula>$W$107="ERROR"</formula>
    </cfRule>
  </conditionalFormatting>
  <conditionalFormatting sqref="G108:V108">
    <cfRule type="expression" dxfId="139" priority="9">
      <formula>$W$108="ERROR"</formula>
    </cfRule>
  </conditionalFormatting>
  <conditionalFormatting sqref="G115:V115">
    <cfRule type="cellIs" dxfId="138" priority="112" stopIfTrue="1" operator="equal">
      <formula>0</formula>
    </cfRule>
  </conditionalFormatting>
  <conditionalFormatting sqref="I11:V11">
    <cfRule type="expression" dxfId="137" priority="83">
      <formula>$W$11="ERROR"</formula>
    </cfRule>
  </conditionalFormatting>
  <conditionalFormatting sqref="I11:V15 G56:V57 G88:V93 G100:V108 G81:V85 G77:V78 G71:V74 C18:D19 C22:D23 C26:D32 C35:D39 C44:D49 C52:D53 C56:D57 C60:D62 C67:D68 C71:D74 C77:D78 C81:D81 D82:D85 C88:D93 C96:D97 C100:D108">
    <cfRule type="cellIs" dxfId="136" priority="129" stopIfTrue="1" operator="equal">
      <formula>0</formula>
    </cfRule>
  </conditionalFormatting>
  <conditionalFormatting sqref="I12:V12">
    <cfRule type="expression" dxfId="135" priority="82">
      <formula>$W$12="ERROR"</formula>
    </cfRule>
  </conditionalFormatting>
  <conditionalFormatting sqref="I13:V13">
    <cfRule type="expression" dxfId="134" priority="81">
      <formula>$W$13="ERROR"</formula>
    </cfRule>
  </conditionalFormatting>
  <conditionalFormatting sqref="I14:V14">
    <cfRule type="expression" dxfId="133" priority="80">
      <formula>$W$14="ERROR"</formula>
    </cfRule>
  </conditionalFormatting>
  <conditionalFormatting sqref="I15:V15">
    <cfRule type="expression" dxfId="132" priority="79">
      <formula>$W$15="ERROR"</formula>
    </cfRule>
  </conditionalFormatting>
  <pageMargins left="0.75" right="0.5" top="1" bottom="0.5" header="0.5" footer="0.5"/>
  <pageSetup scale="55" fitToWidth="0" fitToHeight="0" orientation="landscape" blackAndWhite="1" errors="blank" r:id="rId1"/>
  <headerFooter alignWithMargins="0">
    <oddFooter>&amp;L470-5477 (Rev. 7/26)&amp;RPage &amp;P of &amp;N</oddFooter>
  </headerFooter>
  <rowBreaks count="1" manualBreakCount="1">
    <brk id="66" max="22" man="1"/>
  </rowBreaks>
  <colBreaks count="1" manualBreakCount="1">
    <brk id="13" max="122" man="1"/>
  </colBreaks>
  <extLst>
    <ext xmlns:x14="http://schemas.microsoft.com/office/spreadsheetml/2009/9/main" uri="{CCE6A557-97BC-4b89-ADB6-D9C93CAAB3DF}">
      <x14:dataValidations xmlns:xm="http://schemas.microsoft.com/office/excel/2006/main" count="3">
        <x14:dataValidation type="list" allowBlank="1" showInputMessage="1" showErrorMessage="1" xr:uid="{6672E7FB-770A-43F3-8478-96329E44F7EC}">
          <x14:formula1>
            <xm:f>'Source Data'!$A$35:$A$36</xm:f>
          </x14:formula1>
          <xm:sqref>F113</xm:sqref>
        </x14:dataValidation>
        <x14:dataValidation type="list" allowBlank="1" showInputMessage="1" showErrorMessage="1" xr:uid="{9B861351-53EF-4BFD-8BE7-0C428B9A1B2C}">
          <x14:formula1>
            <xm:f>'Sch F'!$B$7:$B$21</xm:f>
          </x14:formula1>
          <xm:sqref>F109</xm:sqref>
        </x14:dataValidation>
        <x14:dataValidation type="list" allowBlank="1" showInputMessage="1" showErrorMessage="1" xr:uid="{170516F8-4300-4311-B3C1-20F5EE35B95D}">
          <x14:formula1>
            <xm:f>'Source Data'!$I$25:$I$38</xm:f>
          </x14:formula1>
          <xm:sqref>F11:F15 F18:F19 F22:F23 F26:F32 F35:F39 F42 F44:F49 F52:F53 F56:F57 F60:F62 F65 F67:F68 F71:F74 F77:F78 F81:F85 F88:F93 F96:F97 F100:F108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271B84B-DD90-4BA5-8346-5F2978183134}">
  <ds:schemaRefs>
    <ds:schemaRef ds:uri="http://schemas.microsoft.com/sharepoint/v3/contenttype/forms"/>
  </ds:schemaRefs>
</ds:datastoreItem>
</file>

<file path=customXml/itemProps2.xml><?xml version="1.0" encoding="utf-8"?>
<ds:datastoreItem xmlns:ds="http://schemas.openxmlformats.org/officeDocument/2006/customXml" ds:itemID="{DBEF6C5E-A2EE-4AF8-B5EE-B1BBE4E0D52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F79F3BA-CDBB-4DF7-9536-FF63FC853C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30</vt:i4>
      </vt:variant>
    </vt:vector>
  </HeadingPairs>
  <TitlesOfParts>
    <vt:vector size="49" baseType="lpstr">
      <vt:lpstr>Contact Info.</vt:lpstr>
      <vt:lpstr>Certification</vt:lpstr>
      <vt:lpstr>Statistical Data</vt:lpstr>
      <vt:lpstr>Sch A</vt:lpstr>
      <vt:lpstr>Sch A-1</vt:lpstr>
      <vt:lpstr>Sch B</vt:lpstr>
      <vt:lpstr>Sch C</vt:lpstr>
      <vt:lpstr>Sch C-1</vt:lpstr>
      <vt:lpstr>Sch D</vt:lpstr>
      <vt:lpstr>Sch D-1 v.1 (Default)</vt:lpstr>
      <vt:lpstr>Sch D-1 v.2 (Other)</vt:lpstr>
      <vt:lpstr>Sch D-2</vt:lpstr>
      <vt:lpstr>Sch D-3</vt:lpstr>
      <vt:lpstr>Sch E</vt:lpstr>
      <vt:lpstr>Sch F</vt:lpstr>
      <vt:lpstr>Sch G</vt:lpstr>
      <vt:lpstr>Supp. Sch. 1</vt:lpstr>
      <vt:lpstr>Supp. Sch. 2</vt:lpstr>
      <vt:lpstr>Source Data</vt:lpstr>
      <vt:lpstr>accountingbasis</vt:lpstr>
      <vt:lpstr>Audit</vt:lpstr>
      <vt:lpstr>auditsubmitted</vt:lpstr>
      <vt:lpstr>HO</vt:lpstr>
      <vt:lpstr>Certification!Print_Area</vt:lpstr>
      <vt:lpstr>'Contact Info.'!Print_Area</vt:lpstr>
      <vt:lpstr>'Sch A'!Print_Area</vt:lpstr>
      <vt:lpstr>'Sch A-1'!Print_Area</vt:lpstr>
      <vt:lpstr>'Sch B'!Print_Area</vt:lpstr>
      <vt:lpstr>'Sch C'!Print_Area</vt:lpstr>
      <vt:lpstr>'Sch C-1'!Print_Area</vt:lpstr>
      <vt:lpstr>'Sch D'!Print_Area</vt:lpstr>
      <vt:lpstr>'Sch D-1 v.1 (Default)'!Print_Area</vt:lpstr>
      <vt:lpstr>'Sch D-1 v.2 (Other)'!Print_Area</vt:lpstr>
      <vt:lpstr>'Sch D-2'!Print_Area</vt:lpstr>
      <vt:lpstr>'Sch D-3'!Print_Area</vt:lpstr>
      <vt:lpstr>'Sch E'!Print_Area</vt:lpstr>
      <vt:lpstr>'Sch F'!Print_Area</vt:lpstr>
      <vt:lpstr>'Source Data'!Print_Area</vt:lpstr>
      <vt:lpstr>'Statistical Data'!Print_Area</vt:lpstr>
      <vt:lpstr>'Supp. Sch. 1'!Print_Area</vt:lpstr>
      <vt:lpstr>'Supp. Sch. 2'!Print_Area</vt:lpstr>
      <vt:lpstr>'Sch A-1'!Print_Titles</vt:lpstr>
      <vt:lpstr>'Sch D'!Print_Titles</vt:lpstr>
      <vt:lpstr>'Sch D-1 v.1 (Default)'!Print_Titles</vt:lpstr>
      <vt:lpstr>'Sch D-1 v.2 (Other)'!Print_Titles</vt:lpstr>
      <vt:lpstr>'Sch D-2'!Print_Titles</vt:lpstr>
      <vt:lpstr>'Sch D-3'!Print_Titles</vt:lpstr>
      <vt:lpstr>'Sch F'!Print_Titles</vt:lpstr>
      <vt:lpstr>typeofcontrol</vt:lpstr>
    </vt:vector>
  </TitlesOfParts>
  <Company>State of Iowa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470-5477 Financial and Statistical Report for Home- and Community-Based Services</dc:title>
  <dc:creator>IME</dc:creator>
  <cp:keywords>470-5477, Financial and Statistical Report for Home- and Community-Based Services</cp:keywords>
  <dc:description>7/17</dc:description>
  <cp:lastModifiedBy>Stacy Fenton</cp:lastModifiedBy>
  <cp:lastPrinted>2026-07-22T13:24:04Z</cp:lastPrinted>
  <dcterms:created xsi:type="dcterms:W3CDTF">2007-06-27T18:46:44Z</dcterms:created>
  <dcterms:modified xsi:type="dcterms:W3CDTF">2026-08-06T17:30:27Z</dcterms:modified>
  <cp:category>unknown, Linda Huber</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LC_Validated">
    <vt:bool>false</vt:bool>
  </property>
  <property fmtid="{D5CDD505-2E9C-101B-9397-08002B2CF9AE}" pid="3" name="MSLC_Version">
    <vt:lpwstr>HCBS2023.1.0</vt:lpwstr>
  </property>
</Properties>
</file>